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U0334\Desktop\公営企業関係\公営企業に係る経営比較分析表\令和2年度決算\提出したもの\"/>
    </mc:Choice>
  </mc:AlternateContent>
  <xr:revisionPtr revIDLastSave="0" documentId="8_{66EAF854-940E-4F7F-853C-57D4A525C069}" xr6:coauthVersionLast="47" xr6:coauthVersionMax="47" xr10:uidLastSave="{00000000-0000-0000-0000-000000000000}"/>
  <workbookProtection workbookAlgorithmName="SHA-512" workbookHashValue="ioTb1r1IKSwvwi66/CtTZ7H70VJuOkx2ZXt6MHZ7Bnl9mPOTX6kfRZREgml4uoZHtDaVvPA5aNVtVgSh7EZXiA==" workbookSaltValue="3/cnLRr0xPAtcyZsuf8OcA==" workbookSpinCount="100000" lockStructure="1"/>
  <bookViews>
    <workbookView xWindow="180" yWindow="15" windowWidth="14580" windowHeight="10695"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<sst xmlns="http://schemas.openxmlformats.org/spreadsheetml/2006/main" count="228" uniqueCount="113">
  <si>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</si>
  <si>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</si>
  <si>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</si>
  <si>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</si>
  <si>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</si>
  <si>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</si>
  <si>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</si>
  <si>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</si>
  <si>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</si>
  <si>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</si>
  <si>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</si>
  <si>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</si>
  <si>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</si>
  <si>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</si>
  <si>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</si>
  <si>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</si>
  <si>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</si>
  <si>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</si>
  <si>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</si>
  <si>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</si>
  <si>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</si>
  <si>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</si>
  <si>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</si>
  <si>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</si>
  <si>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</si>
  <si>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</si>
  <si>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</si>
  <si>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</si>
  <si>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</si>
  <si>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</si>
  <si>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</si>
  <si>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</si>
  <si>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</si>
  <si>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</si>
  <si>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</si>
  <si>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</si>
  <si>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</si>
  <si>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</si>
  <si>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</si>
  <si>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</si>
  <si>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</si>
  <si>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</si>
  <si>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</si>
  <si>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</si>
  <si>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</si>
  <si>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</si>
  <si>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</si>
  <si>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</si>
  <si>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</si>
  <si>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</si>
  <si>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</si>
  <si>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</si>
  <si>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</si>
  <si>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</si>
  <si>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</si>
  <si>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</si>
  <si>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</si>
  <si>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</si>
  <si>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</si>
  <si>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</si>
  <si>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</si>
  <si>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</si>
  <si>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</si>
  <si>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</si>
  <si>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</si>
  <si>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</si>
  <si>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</si>
  <si>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</si>
  <si>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</si>
  <si>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</si>
  <si>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</si>
  <si>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</si>
  <si>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</si>
  <si>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</si>
  <si>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</si>
  <si>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</si>
  <si>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</si>
  <si>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</si>
  <si>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</si>
  <si>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</si>
  <si>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</si>
  <si>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</si>
  <si>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</si>
  <si>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</si>
  <si>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</si>
  <si>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</si>
  <si>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</si>
  <si>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</si>
  <si>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</si>
  <si>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</si>
  <si>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</si>
  <si>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</si>
  <si>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</si>
  <si>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河津町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</si>
  <si>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</si>
  <si>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</si>
  <si>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</si>
  <si>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</si>
  <si>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</si>
  <si>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</si>
  <si>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</si>
  <si>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</si>
  <si>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</si>
  <si>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</si>
  <si>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</si>
  <si>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</si>
  <si>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</si>
  <si>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</si>
  <si>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</si>
  <si>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</si>
  <si>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河津町水道事業は、旧簡易水道を統合し創設された。大規模浄水場を持たず、10箇所の小規模水源から取水し、広域のエリアごとに配水しているため、ダウンサイジング等によるコストの抑制が難しいシステムになっている。また、それぞれの流末で排水しながら管理している現状から</t>
    </r>
    <r>
      <rPr>
        <sz val="11"/>
        <rFont val="ＭＳ ゴシック"/>
        <family val="3"/>
        <charset val="128"/>
      </rPr>
      <t>「有収率」を改善することは今後も困難である。
　「施設利用率」</t>
    </r>
    <r>
      <rPr>
        <sz val="11"/>
        <color theme="1"/>
        <rFont val="ＭＳ ゴシック"/>
        <family val="3"/>
        <charset val="128"/>
      </rPr>
      <t>については、観光地の特性上、季節によって使用量が異なるため、配水能力は最大使用量に耐え得るシステムを維持しなければならず、年間平均値は下がってしまう。
　</t>
    </r>
    <r>
      <rPr>
        <sz val="11"/>
        <rFont val="ＭＳ ゴシック"/>
        <family val="3"/>
        <charset val="128"/>
      </rPr>
      <t>「企業債残高対給水収益比率」に</t>
    </r>
    <r>
      <rPr>
        <sz val="11"/>
        <color theme="1"/>
        <rFont val="ＭＳ ゴシック"/>
        <family val="3"/>
        <charset val="128"/>
      </rPr>
      <t>ついては、支払能力としての留保資金とのバランスをとりながら、起債による資金調達をしつつ、施設更新を引き続き行っていく。
　</t>
    </r>
    <r>
      <rPr>
        <sz val="11"/>
        <rFont val="ＭＳ ゴシック"/>
        <family val="3"/>
        <charset val="128"/>
      </rPr>
      <t>「経常収支比率」が示す収</t>
    </r>
    <r>
      <rPr>
        <sz val="11"/>
        <color theme="1"/>
        <rFont val="ＭＳ ゴシック"/>
        <family val="3"/>
        <charset val="128"/>
      </rPr>
      <t xml:space="preserve">支不足については、内部留保資金で対応しているのが現状である。
</t>
    </r>
    <r>
      <rPr>
        <sz val="11"/>
        <rFont val="ＭＳ ゴシック"/>
        <family val="3"/>
        <charset val="128"/>
      </rPr>
      <t>　「経常収支比率」や「料金回収率」の改善を図るため、令和4年4月1日から約33％増の料金</t>
    </r>
    <r>
      <rPr>
        <sz val="11"/>
        <color theme="1"/>
        <rFont val="ＭＳ ゴシック"/>
        <family val="3"/>
        <charset val="128"/>
      </rPr>
      <t>改定を予定している。しかし、料金改定による収益増に頼らず、広域連携等を活用しながら支出の抑制に努め、安定した事業運営を行っていく必要がある。</t>
    </r>
    <rPh sb="1" eb="4">
      <t>カワヅチョウ</t>
    </rPh>
    <rPh sb="4" eb="6">
      <t>スイドウ</t>
    </rPh>
    <rPh sb="6" eb="8">
      <t>ジギョウ</t>
    </rPh>
    <rPh sb="10" eb="11">
      <t>キュウ</t>
    </rPh>
    <rPh sb="11" eb="13">
      <t>カンイ</t>
    </rPh>
    <rPh sb="13" eb="15">
      <t>スイドウ</t>
    </rPh>
    <rPh sb="16" eb="18">
      <t>トウゴウ</t>
    </rPh>
    <rPh sb="19" eb="21">
      <t>ソウセツ</t>
    </rPh>
    <rPh sb="25" eb="28">
      <t>ダイキボ</t>
    </rPh>
    <rPh sb="28" eb="31">
      <t>ジョウスイジョウ</t>
    </rPh>
    <rPh sb="32" eb="33">
      <t>モ</t>
    </rPh>
    <rPh sb="38" eb="40">
      <t>カショ</t>
    </rPh>
    <rPh sb="44" eb="46">
      <t>スイゲン</t>
    </rPh>
    <rPh sb="52" eb="54">
      <t>コウイキ</t>
    </rPh>
    <rPh sb="61" eb="63">
      <t>ハイスイ</t>
    </rPh>
    <rPh sb="126" eb="128">
      <t>ゲンジョウ</t>
    </rPh>
    <rPh sb="143" eb="145">
      <t>ユウシュウ</t>
    </rPh>
    <rPh sb="145" eb="146">
      <t>リツ</t>
    </rPh>
    <rPh sb="156" eb="158">
      <t>リュウマツ</t>
    </rPh>
    <rPh sb="159" eb="161">
      <t>ハイスイ</t>
    </rPh>
    <rPh sb="165" eb="167">
      <t>カンリ</t>
    </rPh>
    <rPh sb="188" eb="190">
      <t>シセツ</t>
    </rPh>
    <rPh sb="190" eb="193">
      <t>リヨウリツ</t>
    </rPh>
    <rPh sb="196" eb="198">
      <t>サイダイ</t>
    </rPh>
    <rPh sb="198" eb="201">
      <t>シヨウリョウ</t>
    </rPh>
    <rPh sb="202" eb="203">
      <t>タ</t>
    </rPh>
    <rPh sb="204" eb="205">
      <t>ウ</t>
    </rPh>
    <rPh sb="215" eb="218">
      <t>カンコウチ</t>
    </rPh>
    <rPh sb="229" eb="231">
      <t>サイダイ</t>
    </rPh>
    <rPh sb="231" eb="233">
      <t>シヨウ</t>
    </rPh>
    <rPh sb="233" eb="234">
      <t>リョウ</t>
    </rPh>
    <rPh sb="235" eb="236">
      <t>コト</t>
    </rPh>
    <rPh sb="241" eb="243">
      <t>ハイスイ</t>
    </rPh>
    <rPh sb="243" eb="245">
      <t>ノウリョク</t>
    </rPh>
    <rPh sb="246" eb="248">
      <t>イジ</t>
    </rPh>
    <rPh sb="259" eb="262">
      <t>ヘイキンチ</t>
    </rPh>
    <rPh sb="263" eb="264">
      <t>サ</t>
    </rPh>
    <rPh sb="331" eb="333">
      <t>シセツ</t>
    </rPh>
    <rPh sb="333" eb="335">
      <t>コウシン</t>
    </rPh>
    <rPh sb="336" eb="337">
      <t>ヒ</t>
    </rPh>
    <rPh sb="338" eb="339">
      <t>ツヅ</t>
    </rPh>
    <rPh sb="340" eb="341">
      <t>オコナ</t>
    </rPh>
    <rPh sb="349" eb="351">
      <t>ケイジョウ</t>
    </rPh>
    <rPh sb="351" eb="353">
      <t>シュウシ</t>
    </rPh>
    <rPh sb="353" eb="355">
      <t>ヒリツ</t>
    </rPh>
    <rPh sb="357" eb="358">
      <t>シメ</t>
    </rPh>
    <rPh sb="359" eb="361">
      <t>シュウシ</t>
    </rPh>
    <rPh sb="362" eb="364">
      <t>フソク</t>
    </rPh>
    <rPh sb="370" eb="372">
      <t>ナイブ</t>
    </rPh>
    <rPh sb="372" eb="374">
      <t>リュウホ</t>
    </rPh>
    <rPh sb="374" eb="376">
      <t>シキン</t>
    </rPh>
    <rPh sb="377" eb="379">
      <t>タイオウ</t>
    </rPh>
    <rPh sb="388" eb="389">
      <t>ガツ</t>
    </rPh>
    <rPh sb="390" eb="391">
      <t>ニチ</t>
    </rPh>
    <rPh sb="393" eb="394">
      <t>ヤク</t>
    </rPh>
    <rPh sb="397" eb="398">
      <t>ゾウ</t>
    </rPh>
    <rPh sb="415" eb="417">
      <t>リョウキン</t>
    </rPh>
    <rPh sb="417" eb="419">
      <t>カイテイ</t>
    </rPh>
    <rPh sb="422" eb="424">
      <t>シュウエキ</t>
    </rPh>
    <rPh sb="424" eb="425">
      <t>ゾウ</t>
    </rPh>
    <rPh sb="426" eb="427">
      <t>タヨ</t>
    </rPh>
    <rPh sb="430" eb="432">
      <t>コウイキ</t>
    </rPh>
    <rPh sb="432" eb="434">
      <t>レンケイ</t>
    </rPh>
    <rPh sb="434" eb="435">
      <t>トウ</t>
    </rPh>
    <rPh sb="436" eb="438">
      <t>カツヨウ</t>
    </rPh>
    <rPh sb="442" eb="444">
      <t>シシュツ</t>
    </rPh>
    <rPh sb="445" eb="447">
      <t>ヨクセイ</t>
    </rPh>
    <rPh sb="448" eb="449">
      <t>ツト</t>
    </rPh>
    <rPh sb="460" eb="463">
      <t>フトウメイ</t>
    </rPh>
    <rPh sb="464" eb="466">
      <t>シャカイ</t>
    </rPh>
    <rPh sb="466" eb="468">
      <t>ジョウセイゲンジョウイジアンテイジギョウウンエイオコナヒツヨウ</t>
    </rPh>
    <phoneticPr fontId="4"/>
  </si>
  <si>
    <r>
      <rPr>
        <sz val="11"/>
        <rFont val="ＭＳ ゴシック"/>
        <family val="3"/>
        <charset val="128"/>
      </rPr>
      <t>　「有形固定資産減価償却率」が高い率を示しているとおり、水道施設等もここ数年で一斉に耐</t>
    </r>
    <r>
      <rPr>
        <sz val="11"/>
        <color theme="1"/>
        <rFont val="ＭＳ ゴシック"/>
        <family val="3"/>
        <charset val="128"/>
      </rPr>
      <t>用年数を迎え、更新を迫られている。耐震性の低い老朽化した施設・管路から優先順位を高くし、更新・布設替えを実施している。資金調達も含め、アセットマネジメント及び経営戦略の結果を基に、計画的な設備の更新を実施していく予定である。</t>
    </r>
    <rPh sb="17" eb="18">
      <t>リツ</t>
    </rPh>
    <rPh sb="52" eb="53">
      <t>ムカ</t>
    </rPh>
    <rPh sb="58" eb="59">
      <t>セマ</t>
    </rPh>
    <rPh sb="65" eb="68">
      <t>タイシンセイ</t>
    </rPh>
    <rPh sb="69" eb="70">
      <t>ヒク</t>
    </rPh>
    <rPh sb="71" eb="73">
      <t>シセツ</t>
    </rPh>
    <rPh sb="74" eb="77">
      <t>ロウキュウカ</t>
    </rPh>
    <rPh sb="79" eb="81">
      <t>カンロ</t>
    </rPh>
    <rPh sb="87" eb="89">
      <t>コウシン</t>
    </rPh>
    <rPh sb="91" eb="92">
      <t>タカ</t>
    </rPh>
    <rPh sb="95" eb="97">
      <t>フセツ</t>
    </rPh>
    <rPh sb="97" eb="98">
      <t>ガ</t>
    </rPh>
    <rPh sb="125" eb="126">
      <t>オヨ</t>
    </rPh>
    <rPh sb="127" eb="129">
      <t>ケイエイ</t>
    </rPh>
    <rPh sb="129" eb="131">
      <t>センリャク</t>
    </rPh>
    <rPh sb="132" eb="134">
      <t>ケッカ</t>
    </rPh>
    <rPh sb="135" eb="136">
      <t>モト</t>
    </rPh>
    <rPh sb="138" eb="140">
      <t>ケイカクヨテイ</t>
    </rPh>
    <phoneticPr fontId="4"/>
  </si>
  <si>
    <t>　水道施設の更新が迫っており、今後より一層経費の増加が見込まれる。また、定住・交流人口減少による給水収益の減少は、確実に進むと推測される。また、コロナ禍による社会情勢の不透明さも給水収益に大きく影響すると想定される。この背反する傾向は水道事業の安定した経営にとって大きな問題として捉えている。
　まずは収益改善策として、昭和58年以来改定されていない水道料金の改定を令和4年度に行い、収益を維持し留保資金を確保していくことが重要と考える。それにより、計画的な施設更新・長寿命化が可能と考える。</t>
    <rPh sb="9" eb="10">
      <t>セマ</t>
    </rPh>
    <rPh sb="36" eb="38">
      <t>テイジュウ</t>
    </rPh>
    <rPh sb="39" eb="41">
      <t>コウリュウ</t>
    </rPh>
    <rPh sb="57" eb="59">
      <t>カクジツ</t>
    </rPh>
    <rPh sb="63" eb="65">
      <t>スイソク</t>
    </rPh>
    <rPh sb="75" eb="76">
      <t>カ</t>
    </rPh>
    <rPh sb="79" eb="81">
      <t>シャカイ</t>
    </rPh>
    <rPh sb="81" eb="83">
      <t>ジョウセイ</t>
    </rPh>
    <rPh sb="84" eb="87">
      <t>フトウメイ</t>
    </rPh>
    <rPh sb="89" eb="91">
      <t>キュウスイ</t>
    </rPh>
    <rPh sb="91" eb="93">
      <t>シュウエキ</t>
    </rPh>
    <rPh sb="94" eb="95">
      <t>オオ</t>
    </rPh>
    <rPh sb="97" eb="99">
      <t>エイキョウ</t>
    </rPh>
    <rPh sb="102" eb="104">
      <t>ソウテイ</t>
    </rPh>
    <rPh sb="140" eb="141">
      <t>トラ</t>
    </rPh>
    <rPh sb="160" eb="162">
      <t>ショウワ</t>
    </rPh>
    <rPh sb="164" eb="165">
      <t>ネン</t>
    </rPh>
    <rPh sb="165" eb="167">
      <t>イライ</t>
    </rPh>
    <rPh sb="180" eb="182">
      <t>カイテイ</t>
    </rPh>
    <rPh sb="183" eb="185">
      <t>レイワ</t>
    </rPh>
    <rPh sb="186" eb="188">
      <t>ネンド</t>
    </rPh>
    <rPh sb="189" eb="190">
      <t>オコナ</t>
    </rPh>
    <rPh sb="192" eb="194">
      <t>シュウエキ</t>
    </rPh>
    <rPh sb="215" eb="216">
      <t>カンガ</t>
    </rPh>
    <rPh sb="234" eb="235">
      <t>チョウ</t>
    </rPh>
    <rPh sb="235" eb="238">
      <t>ジュミョウカ</t>
    </rPh>
    <rPh sb="242" eb="2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</si>
</sst>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0.27</c:v>
                </c:pt>
              </c:numCache>
            </c:numRef>
          </c:val>
          <c:extLst>
            <c:ext xmlns:c16="http://schemas.microsoft.com/office/drawing/2014/chart" uri="{C3380CC4-5D6E-409C-BE32-E72D297353CC}">
              <c16:uniqueId val="{00000000-3A5E-48B8-BD72-4FC25F1932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A5E-48B8-BD72-4FC25F1932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36.840000000000003</c:v>
                </c:pt>
                <c:pt idx="1">
                  <c:v>35.42</c:v>
                </c:pt>
                <c:pt idx="2">
                  <c:v>35.54</c:v>
                </c:pt>
                <c:pt idx="3">
                  <c:v>34.46</c:v>
                </c:pt>
                <c:pt idx="4">
                  <c:v>34.799999999999997</c:v>
                </c:pt>
              </c:numCache>
            </c:numRef>
          </c:val>
          <c:extLst>
            <c:ext xmlns:c16="http://schemas.microsoft.com/office/drawing/2014/chart" uri="{C3380CC4-5D6E-409C-BE32-E72D297353CC}">
              <c16:uniqueId val="{00000000-A9DA-460C-AC74-2A4F2D8A7C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A9DA-460C-AC74-2A4F2D8A7C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71.709999999999994</c:v>
                </c:pt>
                <c:pt idx="1">
                  <c:v>72.44</c:v>
                </c:pt>
                <c:pt idx="2">
                  <c:v>72.290000000000006</c:v>
                </c:pt>
                <c:pt idx="3">
                  <c:v>72.150000000000006</c:v>
                </c:pt>
                <c:pt idx="4">
                  <c:v>72.290000000000006</c:v>
                </c:pt>
              </c:numCache>
            </c:numRef>
          </c:val>
          <c:extLst>
            <c:ext xmlns:c16="http://schemas.microsoft.com/office/drawing/2014/chart" uri="{C3380CC4-5D6E-409C-BE32-E72D297353CC}">
              <c16:uniqueId val="{00000000-7AF5-4B4E-A2B3-758FFD5B06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AF5-4B4E-A2B3-758FFD5B06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104.57</c:v>
                </c:pt>
                <c:pt idx="1">
                  <c:v>97.33</c:v>
                </c:pt>
                <c:pt idx="2">
                  <c:v>98.63</c:v>
                </c:pt>
                <c:pt idx="3">
                  <c:v>97.91</c:v>
                </c:pt>
                <c:pt idx="4">
                  <c:v>95.35</c:v>
                </c:pt>
              </c:numCache>
            </c:numRef>
          </c:val>
          <c:extLst>
            <c:ext xmlns:c16="http://schemas.microsoft.com/office/drawing/2014/chart" uri="{C3380CC4-5D6E-409C-BE32-E72D297353CC}">
              <c16:uniqueId val="{00000000-774C-42E0-BC07-3728D6D8B6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74C-42E0-BC07-3728D6D8B6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54.36</c:v>
                </c:pt>
                <c:pt idx="1">
                  <c:v>54.34</c:v>
                </c:pt>
                <c:pt idx="2">
                  <c:v>55.57</c:v>
                </c:pt>
                <c:pt idx="3">
                  <c:v>56.88</c:v>
                </c:pt>
                <c:pt idx="4">
                  <c:v>56.81</c:v>
                </c:pt>
              </c:numCache>
            </c:numRef>
          </c:val>
          <c:extLst>
            <c:ext xmlns:c16="http://schemas.microsoft.com/office/drawing/2014/chart" uri="{C3380CC4-5D6E-409C-BE32-E72D297353CC}">
              <c16:uniqueId val="{00000000-4D2B-4174-886C-FC8EF3D121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4D2B-4174-886C-FC8EF3D121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0-4A45-ABCA-CCF9D45ED1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66B0-4A45-ABCA-CCF9D45ED1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6B-46DD-8BAF-B97DFD71EF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5A6B-46DD-8BAF-B97DFD71EF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276.3</c:v>
                </c:pt>
                <c:pt idx="1">
                  <c:v>241.39</c:v>
                </c:pt>
                <c:pt idx="2">
                  <c:v>241.2</c:v>
                </c:pt>
                <c:pt idx="3">
                  <c:v>242.9</c:v>
                </c:pt>
                <c:pt idx="4">
                  <c:v>317.35000000000002</c:v>
                </c:pt>
              </c:numCache>
            </c:numRef>
          </c:val>
          <c:extLst>
            <c:ext xmlns:c16="http://schemas.microsoft.com/office/drawing/2014/chart" uri="{C3380CC4-5D6E-409C-BE32-E72D297353CC}">
              <c16:uniqueId val="{00000000-D4E0-47C9-8E29-E9E30B667C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D4E0-47C9-8E29-E9E30B667C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379.43</c:v>
                </c:pt>
                <c:pt idx="1">
                  <c:v>414.57</c:v>
                </c:pt>
                <c:pt idx="2">
                  <c:v>405.48</c:v>
                </c:pt>
                <c:pt idx="3">
                  <c:v>412.97</c:v>
                </c:pt>
                <c:pt idx="4">
                  <c:v>446.65</c:v>
                </c:pt>
              </c:numCache>
            </c:numRef>
          </c:val>
          <c:extLst>
            <c:ext xmlns:c16="http://schemas.microsoft.com/office/drawing/2014/chart" uri="{C3380CC4-5D6E-409C-BE32-E72D297353CC}">
              <c16:uniqueId val="{00000000-9129-47DC-A346-AF734E9ED7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9129-47DC-A346-AF734E9ED7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98.39</c:v>
                </c:pt>
                <c:pt idx="1">
                  <c:v>90.08</c:v>
                </c:pt>
                <c:pt idx="2">
                  <c:v>87.44</c:v>
                </c:pt>
                <c:pt idx="3">
                  <c:v>88.49</c:v>
                </c:pt>
                <c:pt idx="4">
                  <c:v>86.07</c:v>
                </c:pt>
              </c:numCache>
            </c:numRef>
          </c:val>
          <c:extLst>
            <c:ext xmlns:c16="http://schemas.microsoft.com/office/drawing/2014/chart" uri="{C3380CC4-5D6E-409C-BE32-E72D297353CC}">
              <c16:uniqueId val="{00000000-90BD-4BD4-9B54-4571C20BC4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0BD-4BD4-9B54-4571C20BC4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162.5</c:v>
                </c:pt>
                <c:pt idx="1">
                  <c:v>172.61</c:v>
                </c:pt>
                <c:pt idx="2">
                  <c:v>178.32</c:v>
                </c:pt>
                <c:pt idx="3">
                  <c:v>174.4</c:v>
                </c:pt>
                <c:pt idx="4">
                  <c:v>179.24</c:v>
                </c:pt>
              </c:numCache>
            </c:numRef>
          </c:val>
          <c:extLst>
            <c:ext xmlns:c16="http://schemas.microsoft.com/office/drawing/2014/chart" uri="{C3380CC4-5D6E-409C-BE32-E72D297353CC}">
              <c16:uniqueId val="{00000000-6CC1-4381-81AE-2531DF19EF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6CC1-4381-81AE-2531DF19EF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0"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河津町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7029</v>
      </c>
      <c r="AM8" s="71"/>
      <c r="AN8" s="71"/>
      <c r="AO8" s="71"/>
      <c r="AP8" s="71"/>
      <c r="AQ8" s="71"/>
      <c r="AR8" s="71"/>
      <c r="AS8" s="71"/>
      <c r="AT8" s="67">
        <f>データ!$S$6</f>
        <v>100.69</v>
      </c>
      <c r="AU8" s="68"/>
      <c r="AV8" s="68"/>
      <c r="AW8" s="68"/>
      <c r="AX8" s="68"/>
      <c r="AY8" s="68"/>
      <c r="AZ8" s="68"/>
      <c r="BA8" s="68"/>
      <c r="BB8" s="70">
        <f>データ!$T$6</f>
        <v>69.81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55.76</v>
      </c>
      <c r="J10" s="68"/>
      <c r="K10" s="68"/>
      <c r="L10" s="68"/>
      <c r="M10" s="68"/>
      <c r="N10" s="68"/>
      <c r="O10" s="69"/>
      <c r="P10" s="70">
        <f>データ!$P$6</f>
        <v>94.95</v>
      </c>
      <c r="Q10" s="70"/>
      <c r="R10" s="70"/>
      <c r="S10" s="70"/>
      <c r="T10" s="70"/>
      <c r="U10" s="70"/>
      <c r="V10" s="70"/>
      <c r="W10" s="71">
        <f>データ!$Q$6</f>
        <v>2640</v>
      </c>
      <c r="X10" s="71"/>
      <c r="Y10" s="71"/>
      <c r="Z10" s="71"/>
      <c r="AA10" s="71"/>
      <c r="AB10" s="71"/>
      <c r="AC10" s="71"/>
      <c r="AD10" s="2"/>
      <c r="AE10" s="2"/>
      <c r="AF10" s="2"/>
      <c r="AG10" s="2"/>
      <c r="AH10" s="4"/>
      <c r="AI10" s="4"/>
      <c r="AJ10" s="4"/>
      <c r="AK10" s="4"/>
      <c r="AL10" s="71">
        <f>データ!$U$6</f>
        <v>6612</v>
      </c>
      <c r="AM10" s="71"/>
      <c r="AN10" s="71"/>
      <c r="AO10" s="71"/>
      <c r="AP10" s="71"/>
      <c r="AQ10" s="71"/>
      <c r="AR10" s="71"/>
      <c r="AS10" s="71"/>
      <c r="AT10" s="67">
        <f>データ!$V$6</f>
        <v>18.16</v>
      </c>
      <c r="AU10" s="68"/>
      <c r="AV10" s="68"/>
      <c r="AW10" s="68"/>
      <c r="AX10" s="68"/>
      <c r="AY10" s="68"/>
      <c r="AZ10" s="68"/>
      <c r="BA10" s="68"/>
      <c r="BB10" s="70">
        <f>データ!$W$6</f>
        <v>364.1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cmaI7P8bjy7uPsZThf6mD/f1IcHCjPiXarDuwB8/hb7vBn8Vl15f4IGHGRDHZABp28T324OSH35e3JKJ/64gw==" saltValue="uw6nOXwf1ey3Vh9iZ7b9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223026</v>
      </c>
      <c r="D6" s="34">
        <f t="shared" si="3"/>
        <v>46</v>
      </c>
      <c r="E6" s="34">
        <f t="shared" si="3"/>
        <v>1</v>
      </c>
      <c r="F6" s="34">
        <f t="shared" si="3"/>
        <v>0</v>
      </c>
      <c r="G6" s="34">
        <f t="shared" si="3"/>
        <v>1</v>
      </c>
      <c r="H6" s="34" t="str">
        <f t="shared" si="3"/>
        <v>静岡県　河津町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55.76</v>
      </c>
      <c r="P6" s="35">
        <f t="shared" si="3"/>
        <v>94.95</v>
      </c>
      <c r="Q6" s="35">
        <f t="shared" si="3"/>
        <v>2640</v>
      </c>
      <c r="R6" s="35">
        <f t="shared" si="3"/>
        <v>7029</v>
      </c>
      <c r="S6" s="35">
        <f t="shared" si="3"/>
        <v>100.69</v>
      </c>
      <c r="T6" s="35">
        <f t="shared" si="3"/>
        <v>69.81</v>
      </c>
      <c r="U6" s="35">
        <f t="shared" si="3"/>
        <v>6612</v>
      </c>
      <c r="V6" s="35">
        <f t="shared" si="3"/>
        <v>18.16</v>
      </c>
      <c r="W6" s="35">
        <f t="shared" si="3"/>
        <v>364.1</v>
      </c>
      <c r="X6" s="36">
        <f>IF(X7="",NA(),X7)</f>
        <v>104.57</v>
      </c>
      <c r="Y6" s="36">
        <f t="shared" ref="Y6:AG6" si="4">IF(Y7="",NA(),Y7)</f>
        <v>97.33</v>
      </c>
      <c r="Z6" s="36">
        <f t="shared" si="4"/>
        <v>98.63</v>
      </c>
      <c r="AA6" s="36">
        <f t="shared" si="4"/>
        <v>97.91</v>
      </c>
      <c r="AB6" s="36">
        <f t="shared" si="4"/>
        <v>95.35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276.3</v>
      </c>
      <c r="AU6" s="36">
        <f t="shared" ref="AU6:BC6" si="6">IF(AU7="",NA(),AU7)</f>
        <v>241.39</v>
      </c>
      <c r="AV6" s="36">
        <f t="shared" si="6"/>
        <v>241.2</v>
      </c>
      <c r="AW6" s="36">
        <f t="shared" si="6"/>
        <v>242.9</v>
      </c>
      <c r="AX6" s="36">
        <f t="shared" si="6"/>
        <v>317.35000000000002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379.43</v>
      </c>
      <c r="BF6" s="36">
        <f t="shared" ref="BF6:BN6" si="7">IF(BF7="",NA(),BF7)</f>
        <v>414.57</v>
      </c>
      <c r="BG6" s="36">
        <f t="shared" si="7"/>
        <v>405.48</v>
      </c>
      <c r="BH6" s="36">
        <f t="shared" si="7"/>
        <v>412.97</v>
      </c>
      <c r="BI6" s="36">
        <f t="shared" si="7"/>
        <v>446.65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98.39</v>
      </c>
      <c r="BQ6" s="36">
        <f t="shared" ref="BQ6:BY6" si="8">IF(BQ7="",NA(),BQ7)</f>
        <v>90.08</v>
      </c>
      <c r="BR6" s="36">
        <f t="shared" si="8"/>
        <v>87.44</v>
      </c>
      <c r="BS6" s="36">
        <f t="shared" si="8"/>
        <v>88.49</v>
      </c>
      <c r="BT6" s="36">
        <f t="shared" si="8"/>
        <v>86.07</v>
      </c>
      <c r="BU6" s="36">
        <f t="shared" si="8"/>
        <v>93.28</v>
      </c>
      <c r="BV6" s="36">
        <f t="shared" si="8"/>
        <v>87.51</v>
      </c>
      <c r="BW6" s="36">
        <f t="shared" si="8"/>
        <v>84.77</v>
      </c>
      <c r="BX6" s="36">
        <f t="shared" si="8"/>
        <v>87.11</v>
      </c>
      <c r="BY6" s="36">
        <f t="shared" si="8"/>
        <v>82.78</v>
      </c>
      <c r="BZ6" s="35" t="str">
        <f>IF(BZ7="","",IF(BZ7="-","【-】","【"&amp;SUBSTITUTE(TEXT(BZ7,"#,##0.00"),"-","△")&amp;"】"))</f>
        <v>【100.05】</v>
      </c>
      <c r="CA6" s="36">
        <f>IF(CA7="",NA(),CA7)</f>
        <v>162.5</v>
      </c>
      <c r="CB6" s="36">
        <f t="shared" ref="CB6:CJ6" si="9">IF(CB7="",NA(),CB7)</f>
        <v>172.61</v>
      </c>
      <c r="CC6" s="36">
        <f t="shared" si="9"/>
        <v>178.32</v>
      </c>
      <c r="CD6" s="36">
        <f t="shared" si="9"/>
        <v>174.4</v>
      </c>
      <c r="CE6" s="36">
        <f t="shared" si="9"/>
        <v>179.24</v>
      </c>
      <c r="CF6" s="36">
        <f t="shared" si="9"/>
        <v>208.29</v>
      </c>
      <c r="CG6" s="36">
        <f t="shared" si="9"/>
        <v>218.42</v>
      </c>
      <c r="CH6" s="36">
        <f t="shared" si="9"/>
        <v>227.27</v>
      </c>
      <c r="CI6" s="36">
        <f t="shared" si="9"/>
        <v>223.98</v>
      </c>
      <c r="CJ6" s="36">
        <f t="shared" si="9"/>
        <v>225.09</v>
      </c>
      <c r="CK6" s="35" t="str">
        <f>IF(CK7="","",IF(CK7="-","【-】","【"&amp;SUBSTITUTE(TEXT(CK7,"#,##0.00"),"-","△")&amp;"】"))</f>
        <v>【166.40】</v>
      </c>
      <c r="CL6" s="36">
        <f>IF(CL7="",NA(),CL7)</f>
        <v>36.840000000000003</v>
      </c>
      <c r="CM6" s="36">
        <f t="shared" ref="CM6:CU6" si="10">IF(CM7="",NA(),CM7)</f>
        <v>35.42</v>
      </c>
      <c r="CN6" s="36">
        <f t="shared" si="10"/>
        <v>35.54</v>
      </c>
      <c r="CO6" s="36">
        <f t="shared" si="10"/>
        <v>34.46</v>
      </c>
      <c r="CP6" s="36">
        <f t="shared" si="10"/>
        <v>34.799999999999997</v>
      </c>
      <c r="CQ6" s="36">
        <f t="shared" si="10"/>
        <v>49.32</v>
      </c>
      <c r="CR6" s="36">
        <f t="shared" si="10"/>
        <v>50.24</v>
      </c>
      <c r="CS6" s="36">
        <f t="shared" si="10"/>
        <v>50.29</v>
      </c>
      <c r="CT6" s="36">
        <f t="shared" si="10"/>
        <v>49.64</v>
      </c>
      <c r="CU6" s="36">
        <f t="shared" si="10"/>
        <v>49.38</v>
      </c>
      <c r="CV6" s="35" t="str">
        <f>IF(CV7="","",IF(CV7="-","【-】","【"&amp;SUBSTITUTE(TEXT(CV7,"#,##0.00"),"-","△")&amp;"】"))</f>
        <v>【60.69】</v>
      </c>
      <c r="CW6" s="36">
        <f>IF(CW7="",NA(),CW7)</f>
        <v>71.709999999999994</v>
      </c>
      <c r="CX6" s="36">
        <f t="shared" ref="CX6:DF6" si="11">IF(CX7="",NA(),CX7)</f>
        <v>72.44</v>
      </c>
      <c r="CY6" s="36">
        <f t="shared" si="11"/>
        <v>72.290000000000006</v>
      </c>
      <c r="CZ6" s="36">
        <f t="shared" si="11"/>
        <v>72.150000000000006</v>
      </c>
      <c r="DA6" s="36">
        <f t="shared" si="11"/>
        <v>72.290000000000006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54.36</v>
      </c>
      <c r="DI6" s="36">
        <f t="shared" ref="DI6:DQ6" si="12">IF(DI7="",NA(),DI7)</f>
        <v>54.34</v>
      </c>
      <c r="DJ6" s="36">
        <f t="shared" si="12"/>
        <v>55.57</v>
      </c>
      <c r="DK6" s="36">
        <f t="shared" si="12"/>
        <v>56.88</v>
      </c>
      <c r="DL6" s="36">
        <f t="shared" si="12"/>
        <v>56.81</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6">
        <f t="shared" si="14"/>
        <v>0.27</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223026</v>
      </c>
      <c r="D7" s="38">
        <v>46</v>
      </c>
      <c r="E7" s="38">
        <v>1</v>
      </c>
      <c r="F7" s="38">
        <v>0</v>
      </c>
      <c r="G7" s="38">
        <v>1</v>
      </c>
      <c r="H7" s="38" t="s">
        <v>93</v>
      </c>
      <c r="I7" s="38" t="s">
        <v>94</v>
      </c>
      <c r="J7" s="38" t="s">
        <v>95</v>
      </c>
      <c r="K7" s="38" t="s">
        <v>96</v>
      </c>
      <c r="L7" s="38" t="s">
        <v>97</v>
      </c>
      <c r="M7" s="38" t="s">
        <v>98</v>
      </c>
      <c r="N7" s="39" t="s">
        <v>99</v>
      </c>
      <c r="O7" s="39">
        <v>55.76</v>
      </c>
      <c r="P7" s="39">
        <v>94.95</v>
      </c>
      <c r="Q7" s="39">
        <v>2640</v>
      </c>
      <c r="R7" s="39">
        <v>7029</v>
      </c>
      <c r="S7" s="39">
        <v>100.69</v>
      </c>
      <c r="T7" s="39">
        <v>69.81</v>
      </c>
      <c r="U7" s="39">
        <v>6612</v>
      </c>
      <c r="V7" s="39">
        <v>18.16</v>
      </c>
      <c r="W7" s="39">
        <v>364.1</v>
      </c>
      <c r="X7" s="39">
        <v>104.57</v>
      </c>
      <c r="Y7" s="39">
        <v>97.33</v>
      </c>
      <c r="Z7" s="39">
        <v>98.63</v>
      </c>
      <c r="AA7" s="39">
        <v>97.91</v>
      </c>
      <c r="AB7" s="39">
        <v>95.35</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276.3</v>
      </c>
      <c r="AU7" s="39">
        <v>241.39</v>
      </c>
      <c r="AV7" s="39">
        <v>241.2</v>
      </c>
      <c r="AW7" s="39">
        <v>242.9</v>
      </c>
      <c r="AX7" s="39">
        <v>317.35000000000002</v>
      </c>
      <c r="AY7" s="39">
        <v>371.89</v>
      </c>
      <c r="AZ7" s="39">
        <v>293.23</v>
      </c>
      <c r="BA7" s="39">
        <v>300.14</v>
      </c>
      <c r="BB7" s="39">
        <v>301.04000000000002</v>
      </c>
      <c r="BC7" s="39">
        <v>305.08</v>
      </c>
      <c r="BD7" s="39">
        <v>260.31</v>
      </c>
      <c r="BE7" s="39">
        <v>379.43</v>
      </c>
      <c r="BF7" s="39">
        <v>414.57</v>
      </c>
      <c r="BG7" s="39">
        <v>405.48</v>
      </c>
      <c r="BH7" s="39">
        <v>412.97</v>
      </c>
      <c r="BI7" s="39">
        <v>446.65</v>
      </c>
      <c r="BJ7" s="39">
        <v>483.11</v>
      </c>
      <c r="BK7" s="39">
        <v>542.29999999999995</v>
      </c>
      <c r="BL7" s="39">
        <v>566.65</v>
      </c>
      <c r="BM7" s="39">
        <v>551.62</v>
      </c>
      <c r="BN7" s="39">
        <v>585.59</v>
      </c>
      <c r="BO7" s="39">
        <v>275.67</v>
      </c>
      <c r="BP7" s="39">
        <v>98.39</v>
      </c>
      <c r="BQ7" s="39">
        <v>90.08</v>
      </c>
      <c r="BR7" s="39">
        <v>87.44</v>
      </c>
      <c r="BS7" s="39">
        <v>88.49</v>
      </c>
      <c r="BT7" s="39">
        <v>86.07</v>
      </c>
      <c r="BU7" s="39">
        <v>93.28</v>
      </c>
      <c r="BV7" s="39">
        <v>87.51</v>
      </c>
      <c r="BW7" s="39">
        <v>84.77</v>
      </c>
      <c r="BX7" s="39">
        <v>87.11</v>
      </c>
      <c r="BY7" s="39">
        <v>82.78</v>
      </c>
      <c r="BZ7" s="39">
        <v>100.05</v>
      </c>
      <c r="CA7" s="39">
        <v>162.5</v>
      </c>
      <c r="CB7" s="39">
        <v>172.61</v>
      </c>
      <c r="CC7" s="39">
        <v>178.32</v>
      </c>
      <c r="CD7" s="39">
        <v>174.4</v>
      </c>
      <c r="CE7" s="39">
        <v>179.24</v>
      </c>
      <c r="CF7" s="39">
        <v>208.29</v>
      </c>
      <c r="CG7" s="39">
        <v>218.42</v>
      </c>
      <c r="CH7" s="39">
        <v>227.27</v>
      </c>
      <c r="CI7" s="39">
        <v>223.98</v>
      </c>
      <c r="CJ7" s="39">
        <v>225.09</v>
      </c>
      <c r="CK7" s="39">
        <v>166.4</v>
      </c>
      <c r="CL7" s="39">
        <v>36.840000000000003</v>
      </c>
      <c r="CM7" s="39">
        <v>35.42</v>
      </c>
      <c r="CN7" s="39">
        <v>35.54</v>
      </c>
      <c r="CO7" s="39">
        <v>34.46</v>
      </c>
      <c r="CP7" s="39">
        <v>34.799999999999997</v>
      </c>
      <c r="CQ7" s="39">
        <v>49.32</v>
      </c>
      <c r="CR7" s="39">
        <v>50.24</v>
      </c>
      <c r="CS7" s="39">
        <v>50.29</v>
      </c>
      <c r="CT7" s="39">
        <v>49.64</v>
      </c>
      <c r="CU7" s="39">
        <v>49.38</v>
      </c>
      <c r="CV7" s="39">
        <v>60.69</v>
      </c>
      <c r="CW7" s="39">
        <v>71.709999999999994</v>
      </c>
      <c r="CX7" s="39">
        <v>72.44</v>
      </c>
      <c r="CY7" s="39">
        <v>72.290000000000006</v>
      </c>
      <c r="CZ7" s="39">
        <v>72.150000000000006</v>
      </c>
      <c r="DA7" s="39">
        <v>72.290000000000006</v>
      </c>
      <c r="DB7" s="39">
        <v>79.34</v>
      </c>
      <c r="DC7" s="39">
        <v>78.650000000000006</v>
      </c>
      <c r="DD7" s="39">
        <v>77.73</v>
      </c>
      <c r="DE7" s="39">
        <v>78.09</v>
      </c>
      <c r="DF7" s="39">
        <v>78.010000000000005</v>
      </c>
      <c r="DG7" s="39">
        <v>89.82</v>
      </c>
      <c r="DH7" s="39">
        <v>54.36</v>
      </c>
      <c r="DI7" s="39">
        <v>54.34</v>
      </c>
      <c r="DJ7" s="39">
        <v>55.57</v>
      </c>
      <c r="DK7" s="39">
        <v>56.88</v>
      </c>
      <c r="DL7" s="39">
        <v>56.81</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0.27</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