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y4MX1BuMhDjdJ8zk4mKWYHq+kzntQ6BKPPxxDVw9kPFQ9hzQ43HZisaaqsk8XJ092Hfoc6AWlsyeRkYBHWojlA==" workbookSaltValue="i2oN5BLccvWfo1r6FjBOoQ==" workbookSpinCount="100000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<sst xmlns:r="http://schemas.openxmlformats.org/officeDocument/2006/relationships" xmlns="http://schemas.openxmlformats.org/spreadsheetml/2006/main" count="171" uniqueCount="171">
  <si>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</si>
  <si>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</si>
  <si>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</si>
  <si>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平均値(N-3)</t>
  </si>
  <si>
    <t>経営比較分析表（平成30年度決算）</t>
    <rPh sb="8" eb="10">
      <t>ヘイセイ</t>
    </rPh>
    <rPh sb="12" eb="14">
      <t>ネンド</t>
    </rPh>
    <rPh sb="14" eb="16">
      <t>ケッサン</t>
    </rPh>
    <phoneticPr fontId="2"/>
  </si>
  <si>
    <t>平成3</t>
  </si>
  <si>
    <t>法適用区分</t>
    <rPh sb="0" eb="1">
      <t>ホウ</t>
    </rPh>
    <rPh sb="1" eb="3">
      <t>テキヨウ</t>
    </rPh>
    <rPh sb="3" eb="5">
      <t>クブン</t>
    </rPh>
    <phoneticPr fontId="2"/>
  </si>
  <si>
    <t>類似区分</t>
    <rPh sb="0" eb="2">
      <t>ルイジ</t>
    </rPh>
    <rPh sb="2" eb="4">
      <t>クブン</t>
    </rPh>
    <phoneticPr fontId="2"/>
  </si>
  <si>
    <t>令和元</t>
  </si>
  <si>
    <t>病院区分</t>
    <rPh sb="0" eb="2">
      <t>ビョウイン</t>
    </rPh>
    <rPh sb="2" eb="4">
      <t>クブン</t>
    </rPh>
    <phoneticPr fontId="2"/>
  </si>
  <si>
    <t>管理者の情報</t>
    <rPh sb="0" eb="3">
      <t>カンリシャ</t>
    </rPh>
    <rPh sb="4" eb="6">
      <t>ジョウホウ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</si>
  <si>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</si>
  <si>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看護配置</t>
    <rPh sb="0" eb="2">
      <t>カンゴ</t>
    </rPh>
    <rPh sb="2" eb="4">
      <t>ハイチ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</si>
  <si>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</si>
  <si>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【】</t>
  </si>
  <si>
    <t>指定管理者(代行制)</t>
  </si>
  <si>
    <t>グラフ凡例</t>
    <rPh sb="3" eb="5">
      <t>ハンレイ</t>
    </rPh>
    <phoneticPr fontId="2"/>
  </si>
  <si>
    <t>■</t>
  </si>
  <si>
    <t>再編・ネットワーク化</t>
    <rPh sb="0" eb="2">
      <t>サイヘン</t>
    </rPh>
    <rPh sb="9" eb="10">
      <t>カ</t>
    </rPh>
    <phoneticPr fontId="2"/>
  </si>
  <si>
    <t>経営形態</t>
  </si>
  <si>
    <t>③</t>
  </si>
  <si>
    <t>当該病院値（当該値）</t>
    <rPh sb="2" eb="4">
      <t>ビョウイン</t>
    </rPh>
    <phoneticPr fontId="2"/>
  </si>
  <si>
    <t>平均値(N)</t>
  </si>
  <si>
    <t>経営形態</t>
    <rPh sb="0" eb="2">
      <t>ケイエイ</t>
    </rPh>
    <rPh sb="2" eb="4">
      <t>ケイタイ</t>
    </rPh>
    <phoneticPr fontId="2"/>
  </si>
  <si>
    <t>診療科数</t>
    <rPh sb="0" eb="3">
      <t>シンリョウカ</t>
    </rPh>
    <rPh sb="3" eb="4">
      <t>スウ</t>
    </rPh>
    <phoneticPr fontId="2"/>
  </si>
  <si>
    <t>DPC対象病院</t>
    <rPh sb="3" eb="5">
      <t>タイショウ</t>
    </rPh>
    <rPh sb="5" eb="7">
      <t>ビョウイン</t>
    </rPh>
    <phoneticPr fontId="2"/>
  </si>
  <si>
    <t>平成7</t>
  </si>
  <si>
    <t>指定管理者制度導入</t>
    <rPh sb="0" eb="7">
      <t>シテイカンリシャセイド</t>
    </rPh>
    <rPh sb="7" eb="9">
      <t>ドウニュウ</t>
    </rPh>
    <phoneticPr fontId="2"/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</si>
  <si>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</si>
  <si>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建物面積（㎡）</t>
    <rPh sb="0" eb="2">
      <t>タテモノ</t>
    </rPh>
    <rPh sb="2" eb="4">
      <t>メンセキ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</si>
  <si>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</si>
  <si>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</si>
  <si>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</si>
  <si>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</si>
  <si>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平成9</t>
  </si>
  <si>
    <t>－</t>
  </si>
  <si>
    <t>類似病院平均値（平均値）</t>
    <rPh sb="2" eb="4">
      <t>ビョウイン</t>
    </rPh>
    <phoneticPr fontId="2"/>
  </si>
  <si>
    <t>平成30年度全国平均</t>
  </si>
  <si>
    <t>　経営は順調に推移している。今後においても、平成28年度に策定した「袋井市立聖隷袋井市民病院改革プラン」に基づきながら、経費削減・抑制に向けた取り組み、収入増加・確保に向けた取り組み、人材確保・離職防止に向けた取り組みなどを推進し、効率的で安定した経営基盤の確立に向け、より一層努力していく。</t>
  </si>
  <si>
    <t>平成15</t>
  </si>
  <si>
    <t>②医業収支比率(％)</t>
  </si>
  <si>
    <t>地方独立行政法人化</t>
    <rPh sb="0" eb="9">
      <t>チホウドクリツギョウセイホウジンカ</t>
    </rPh>
    <phoneticPr fontId="2"/>
  </si>
  <si>
    <t>平成26</t>
  </si>
  <si>
    <t>人口（人）</t>
    <rPh sb="0" eb="2">
      <t>ジンコウ</t>
    </rPh>
    <rPh sb="3" eb="4">
      <t>ニン</t>
    </rPh>
    <phoneticPr fontId="2"/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</si>
  <si>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</si>
  <si>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Ⅱ 分析欄</t>
    <rPh sb="2" eb="4">
      <t>ブンセキ</t>
    </rPh>
    <rPh sb="4" eb="5">
      <t>ラン</t>
    </rPh>
    <phoneticPr fontId="2"/>
  </si>
  <si>
    <t>1. 経営の健全性・効率性</t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</si>
  <si>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</si>
  <si>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</si>
  <si>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※１　ド…人間ドック　透…人工透析　Ｉ…ＩＣＵ・ＣＣＵ 未…ＮＩＣＵ・未熟児室　訓…運動機能訓練室　ガ…ガン（放射線）診療</t>
  </si>
  <si>
    <t>平成18</t>
  </si>
  <si>
    <t>建物面積（㎡）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</si>
  <si>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</si>
  <si>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小項目</t>
    <rPh sb="0" eb="3">
      <t>ショウコウモク</t>
    </rPh>
    <phoneticPr fontId="2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</si>
  <si>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2"/>
  </si>
  <si>
    <t>-</t>
  </si>
  <si>
    <t>平成元</t>
  </si>
  <si>
    <t>平成2</t>
  </si>
  <si>
    <t>　旧袋井市立袋井市民病院の閉院に伴い、袋井市立聖隷袋井市民病院は平成25年に開院したが、施設自体は外来部分が昭和54年に建設され約40年が経過し、病棟部分が平成元年に建設され約30年が経過している。
　平成30年度には空調・給湯設備更新工事を実施し、各病室で快適な温度を保つことができているが、施設の老朽化が著しく、備品等も経年劣化が進んでいる。今後も計画的に施設修繕や備品の更新を図り、より良い療養環境の提供に引き続き努めていく。　</t>
    <rPh sb="103" eb="105">
      <t>ヘイセイ</t>
    </rPh>
    <rPh sb="131" eb="133">
      <t>カイテキ</t>
    </rPh>
    <rPh sb="134" eb="136">
      <t>オンド</t>
    </rPh>
    <rPh sb="137" eb="138">
      <t>タモ</t>
    </rPh>
    <phoneticPr fontId="2"/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</si>
  <si>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</si>
  <si>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平成4</t>
  </si>
  <si>
    <t>平成5</t>
  </si>
  <si>
    <t>平成13</t>
  </si>
  <si>
    <t>平成6</t>
  </si>
  <si>
    <t>平成8</t>
  </si>
  <si>
    <t>施設コード</t>
    <rPh sb="0" eb="2">
      <t>シセツ</t>
    </rPh>
    <phoneticPr fontId="19"/>
  </si>
  <si>
    <t>平成10</t>
  </si>
  <si>
    <t>平成11</t>
  </si>
  <si>
    <t>平成21</t>
  </si>
  <si>
    <t>稼働病床（一般）</t>
  </si>
  <si>
    <t>平成12</t>
  </si>
  <si>
    <t>平成14</t>
  </si>
  <si>
    <t>当該値</t>
    <rPh sb="0" eb="2">
      <t>トウガイ</t>
    </rPh>
    <rPh sb="2" eb="3">
      <t>チ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</si>
  <si>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</si>
  <si>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平均値</t>
    <rPh sb="0" eb="2">
      <t>ヘイキン</t>
    </rPh>
    <rPh sb="2" eb="3">
      <t>チ</t>
    </rPh>
    <phoneticPr fontId="2"/>
  </si>
  <si>
    <t>平成16</t>
  </si>
  <si>
    <t>平成17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</si>
  <si>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</si>
  <si>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許可病床（療養）</t>
  </si>
  <si>
    <t>平成19</t>
  </si>
  <si>
    <t>⑧材料費対医業収益比率(％)</t>
  </si>
  <si>
    <t>平成20</t>
  </si>
  <si>
    <t>平成22</t>
  </si>
  <si>
    <t>平成23</t>
  </si>
  <si>
    <t>平成24</t>
  </si>
  <si>
    <t>平成25</t>
  </si>
  <si>
    <t>団体コード</t>
    <rPh sb="0" eb="2">
      <t>ダンタイ</t>
    </rPh>
    <phoneticPr fontId="19"/>
  </si>
  <si>
    <t>平成27</t>
  </si>
  <si>
    <t>平成28</t>
  </si>
  <si>
    <t>平成29</t>
  </si>
  <si>
    <t>平成30</t>
  </si>
  <si>
    <t>②機械備品減価償却率(％)</t>
  </si>
  <si>
    <t>平成31</t>
  </si>
  <si>
    <t>令和2</t>
  </si>
  <si>
    <t>2. 老朽化の状況について</t>
  </si>
  <si>
    <t>2. 老朽化の状況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</si>
  <si>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</si>
  <si>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</si>
  <si>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①</t>
  </si>
  <si>
    <t>②</t>
  </si>
  <si>
    <t>④</t>
  </si>
  <si>
    <t>③１床当たり有形固定資産(円)</t>
  </si>
  <si>
    <t>⑤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</si>
  <si>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</si>
  <si>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</si>
  <si>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</si>
  <si>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</si>
  <si>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項番</t>
    <rPh sb="0" eb="2">
      <t>コウバン</t>
    </rPh>
    <phoneticPr fontId="2"/>
  </si>
  <si>
    <t>大項目</t>
    <rPh sb="0" eb="3">
      <t>ダイコウモク</t>
    </rPh>
    <phoneticPr fontId="2"/>
  </si>
  <si>
    <t>Ｎ年度</t>
    <rPh sb="1" eb="3">
      <t>ネンド</t>
    </rPh>
    <phoneticPr fontId="2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</si>
  <si>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</si>
  <si>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</si>
  <si>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</si>
  <si>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</si>
  <si>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看護配置</t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</si>
  <si>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</si>
  <si>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</si>
  <si>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</si>
  <si>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③累積欠損金比率(％)</t>
  </si>
  <si>
    <t>④病床利用率(％)</t>
  </si>
  <si>
    <t>⑤入院患者１人１日当たり収益(円)</t>
  </si>
  <si>
    <t>⑥外来患者１人１日当たり収益(円)</t>
  </si>
  <si>
    <t>⑦職員給与費対医業収益比率(％)</t>
  </si>
  <si>
    <t>①有形固定資産減価償却率(％)</t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</si>
  <si>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</si>
  <si>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</si>
  <si>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</si>
  <si>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１５：１</t>
  </si>
  <si>
    <t>類似区分</t>
  </si>
  <si>
    <t>診療科数</t>
  </si>
  <si>
    <t>DPC対象病院</t>
  </si>
  <si>
    <t>特殊診療機能</t>
  </si>
  <si>
    <t>指定病院の状況</t>
  </si>
  <si>
    <t>人口（人）</t>
  </si>
  <si>
    <t>聖隷袋井市民病院</t>
  </si>
  <si>
    <t>不採算地区病院</t>
  </si>
  <si>
    <t>許可病床（一般）</t>
  </si>
  <si>
    <t>許可病床（結核）</t>
  </si>
  <si>
    <t>許可病床（精神）</t>
  </si>
  <si>
    <t>許可病床（感染症）</t>
  </si>
  <si>
    <t>非該当</t>
  </si>
  <si>
    <t>許可病床（合計）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</si>
  <si>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</si>
  <si>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</si>
  <si>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</si>
  <si>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</si>
  <si>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当該値(N-2)</t>
  </si>
  <si>
    <t>当該値(N-1)</t>
  </si>
  <si>
    <t>当該値(N)</t>
  </si>
  <si>
    <t>平均値(N-4)</t>
  </si>
  <si>
    <t>平均値(N-2)</t>
  </si>
  <si>
    <t>平均値(N-1)</t>
  </si>
  <si>
    <t>全国平均</t>
  </si>
  <si>
    <t>全国平均</t>
    <rPh sb="0" eb="2">
      <t>ゼンコク</t>
    </rPh>
    <rPh sb="2" eb="4">
      <t>ヘイキン</t>
    </rPh>
    <phoneticPr fontId="2"/>
  </si>
  <si>
    <t>グラフ参照用</t>
    <rPh sb="3" eb="6">
      <t>サンショウヨウ</t>
    </rPh>
    <phoneticPr fontId="2"/>
  </si>
  <si>
    <t>表参照用</t>
    <rPh sb="0" eb="1">
      <t>ヒョウ</t>
    </rPh>
    <rPh sb="1" eb="4">
      <t>サンショウヨウ</t>
    </rPh>
    <phoneticPr fontId="2"/>
  </si>
  <si>
    <t>静岡県</t>
  </si>
  <si>
    <t>袋井市</t>
  </si>
  <si>
    <t>当然財務</t>
  </si>
  <si>
    <t>病院事業</t>
  </si>
  <si>
    <t>一般病院</t>
  </si>
  <si>
    <t>100床以上～200床未満</t>
  </si>
  <si>
    <t>非設置</t>
  </si>
  <si>
    <t>訓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</si>
  <si>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</si>
  <si>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</si>
  <si>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</si>
  <si>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</si>
  <si>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</si>
  <si>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 xml:space="preserve"> 公立病院の統合により新たに設立された中東遠総合医療センターの後方支援病院として、外来機能（一次医療）と、一般病床・療養病床・回復期リハビリテーション病床を市内で運営している。
　高度医療（二次医療）を担う中東遠総合医療センターと、地域の診療所、訪問看護・介護事業所等と連携して機能分担し、切れ目のない地域医療体制を提供する、地域包括ケアシステムの拠点として運営している。</t>
  </si>
  <si>
    <t>　平成25年度の開院以降６年を経過し、安定的な運営を行っていることから、経常収支比率も持続可能な経営を実現するための指標である100％を超えている。
　入院・外来患者の１人１日当たり収益については、当院は比較的収益性の低い慢性期病床が主であるため、平均よりも下回っている。
　しかし、入院患者数の増加に加え、医療環境の向上によって、1人１日当たり収益は年々増加している。同様に収益全体も増加していることで、医業収支比率及び病床利用率の改善が進み、昨年度同様平均を上回ることができた。
　また、今年度実施を始めた訪問リハビリテーション事業も好調であり、当初の計画よりも多くの利用を得ている。　
　今後も収益増加に向けた取り組みを継続して進める必要がある。</t>
    <rPh sb="102" eb="105">
      <t>ヒカクテキ</t>
    </rPh>
    <rPh sb="105" eb="108">
      <t>シュウエキセイ</t>
    </rPh>
    <rPh sb="109" eb="110">
      <t>ヒク</t>
    </rPh>
    <rPh sb="142" eb="144">
      <t>ニュウイン</t>
    </rPh>
    <rPh sb="144" eb="147">
      <t>カンジャスウ</t>
    </rPh>
    <rPh sb="148" eb="150">
      <t>ゾウカ</t>
    </rPh>
    <rPh sb="151" eb="152">
      <t>クワ</t>
    </rPh>
    <rPh sb="154" eb="156">
      <t>イリョウ</t>
    </rPh>
    <rPh sb="156" eb="158">
      <t>カンキョウ</t>
    </rPh>
    <rPh sb="159" eb="161">
      <t>コウジョウ</t>
    </rPh>
    <rPh sb="166" eb="168">
      <t>ヒトリ</t>
    </rPh>
    <rPh sb="169" eb="170">
      <t>ニチ</t>
    </rPh>
    <rPh sb="170" eb="171">
      <t>ア</t>
    </rPh>
    <rPh sb="173" eb="175">
      <t>シュウエキ</t>
    </rPh>
    <rPh sb="185" eb="187">
      <t>ドウヨウ</t>
    </rPh>
    <rPh sb="188" eb="190">
      <t>シュウエキ</t>
    </rPh>
    <rPh sb="190" eb="192">
      <t>ゼンタイ</t>
    </rPh>
    <rPh sb="193" eb="195">
      <t>ゾウカ</t>
    </rPh>
    <rPh sb="223" eb="226">
      <t>サクネンド</t>
    </rPh>
    <rPh sb="226" eb="228">
      <t>ドウヨウ</t>
    </rPh>
    <rPh sb="246" eb="249">
      <t>コンネンド</t>
    </rPh>
    <rPh sb="249" eb="251">
      <t>ジッシ</t>
    </rPh>
    <rPh sb="252" eb="253">
      <t>ハジ</t>
    </rPh>
    <rPh sb="255" eb="257">
      <t>ホウモン</t>
    </rPh>
    <rPh sb="266" eb="268">
      <t>ジギョウ</t>
    </rPh>
    <rPh sb="269" eb="271">
      <t>コウチョウ</t>
    </rPh>
    <rPh sb="275" eb="277">
      <t>トウショ</t>
    </rPh>
    <rPh sb="278" eb="280">
      <t>ケイカク</t>
    </rPh>
    <rPh sb="283" eb="284">
      <t>オオ</t>
    </rPh>
    <rPh sb="286" eb="288">
      <t>リヨウ</t>
    </rPh>
    <rPh sb="289" eb="290">
      <t>エ</t>
    </rPh>
    <rPh sb="313" eb="315">
      <t>ケイゾク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</si>
</sst>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82" formatCode="#,##0.00;&quot;△&quot;#,##0.00"/>
    <numFmt numFmtId="180" formatCode="#,##0.0;&quot;△ &quot;#,##0.0"/>
    <numFmt numFmtId="178" formatCode="#,##0.0;&quot;△&quot;#,##0.0"/>
    <numFmt numFmtId="176" formatCode="#,##0;&quot;△ &quot;#,##0"/>
    <numFmt numFmtId="179" formatCode="#,##0;&quot;△&quot;#,##0"/>
    <numFmt numFmtId="181" formatCode="0.00_);[Red]\(0.00\)"/>
    <numFmt numFmtId="177" formatCode="ge"/>
  </numFmts>
  <fonts count="20">
    <font>
      <sz val="11"/>
      <color theme="1"/>
      <name val="ＭＳ Ｐゴシック"/>
    </font>
    <font>
      <sz val="12"/>
      <color auto="1"/>
      <name val="ＭＳ 明朝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sz val="11"/>
      <color auto="1"/>
      <name val="ＭＳ Ｐ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sz val="8"/>
      <color theme="1"/>
      <name val="ＭＳ ゴシック"/>
    </font>
    <font>
      <b/>
      <sz val="11"/>
      <color auto="1"/>
      <name val="ＭＳ ゴシック"/>
    </font>
    <font>
      <sz val="11"/>
      <color theme="1"/>
      <name val="ＭＳ Ｐ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sz val="10"/>
      <color theme="1"/>
      <name val="ＭＳ ゴシック"/>
    </font>
    <font>
      <b/>
      <sz val="12"/>
      <color theme="1"/>
      <name val="ＭＳ ゴシック"/>
    </font>
    <font>
      <sz val="9"/>
      <color theme="1"/>
      <name val="ＭＳ Ｐゴシック"/>
    </font>
    <font>
      <sz val="9"/>
      <color theme="1"/>
      <name val="ＭＳ 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176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7" fontId="10" fillId="0" borderId="10" xfId="0" applyNumberFormat="1" applyFont="1" applyBorder="1" applyAlignment="1" applyProtection="1">
      <alignment horizontal="center" vertical="center" shrinkToFit="1"/>
      <protection hidden="1"/>
    </xf>
    <xf numFmtId="178" fontId="10" fillId="0" borderId="10" xfId="0" applyNumberFormat="1" applyFont="1" applyBorder="1" applyAlignment="1" applyProtection="1">
      <alignment horizontal="center" vertical="center" shrinkToFit="1"/>
      <protection hidden="1"/>
    </xf>
    <xf numFmtId="179" fontId="10" fillId="0" borderId="10" xfId="0" applyNumberFormat="1" applyFont="1" applyBorder="1" applyAlignment="1" applyProtection="1">
      <alignment horizontal="center" vertical="center" shrinkToFit="1"/>
      <protection hidden="1"/>
    </xf>
    <xf numFmtId="177" fontId="10" fillId="0" borderId="11" xfId="0" applyNumberFormat="1" applyFont="1" applyBorder="1" applyAlignment="1" applyProtection="1">
      <alignment horizontal="center" vertical="center" shrinkToFit="1"/>
      <protection hidden="1"/>
    </xf>
    <xf numFmtId="178" fontId="10" fillId="0" borderId="11" xfId="0" applyNumberFormat="1" applyFont="1" applyBorder="1" applyAlignment="1" applyProtection="1">
      <alignment horizontal="center" vertical="center" shrinkToFit="1"/>
      <protection hidden="1"/>
    </xf>
    <xf numFmtId="179" fontId="10" fillId="0" borderId="11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>
      <alignment vertical="center"/>
    </xf>
    <xf numFmtId="177" fontId="10" fillId="0" borderId="0" xfId="0" applyNumberFormat="1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177" fontId="10" fillId="0" borderId="9" xfId="0" applyNumberFormat="1" applyFont="1" applyBorder="1" applyAlignment="1" applyProtection="1">
      <alignment horizontal="center" vertical="center" shrinkToFit="1"/>
      <protection hidden="1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177" fontId="10" fillId="0" borderId="12" xfId="0" applyNumberFormat="1" applyFont="1" applyBorder="1" applyAlignment="1" applyProtection="1">
      <alignment horizontal="center" vertical="center" shrinkToFit="1"/>
      <protection hidden="1"/>
    </xf>
    <xf numFmtId="178" fontId="10" fillId="0" borderId="12" xfId="0" applyNumberFormat="1" applyFont="1" applyBorder="1" applyAlignment="1" applyProtection="1">
      <alignment horizontal="center" vertical="center" shrinkToFit="1"/>
      <protection hidden="1"/>
    </xf>
    <xf numFmtId="179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6" fontId="4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0" xfId="0" applyNumberFormat="1" applyFont="1" applyBorder="1" applyAlignment="1">
      <alignment vertical="center" shrinkToFit="1"/>
    </xf>
    <xf numFmtId="180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6" fontId="11" fillId="0" borderId="0" xfId="0" applyNumberFormat="1" applyFont="1" applyBorder="1" applyAlignment="1">
      <alignment vertical="center" shrinkToFit="1"/>
    </xf>
    <xf numFmtId="179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0" xfId="0" applyFont="1" applyAlignment="1">
      <alignment horizontal="left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15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7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5" borderId="3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6" fontId="0" fillId="5" borderId="16" xfId="0" applyNumberFormat="1" applyFill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179" fontId="0" fillId="0" borderId="16" xfId="2" applyNumberFormat="1" applyFont="1" applyBorder="1" applyAlignment="1">
      <alignment vertical="center" shrinkToFit="1"/>
    </xf>
    <xf numFmtId="182" fontId="0" fillId="0" borderId="0" xfId="2" applyNumberFormat="1" applyFont="1" applyFill="1" applyBorder="1" applyAlignment="1">
      <alignment vertical="center" shrinkToFit="1"/>
    </xf>
    <xf numFmtId="179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10.xml.rels>&#65279;<?xml version="1.0" encoding="utf-8"?><Relationships xmlns="http://schemas.openxmlformats.org/package/2006/relationships"><Relationship Type="http://schemas.openxmlformats.org/officeDocument/2006/relationships/chartUserShapes" Target="../drawings/drawing11.xml" Id="rId1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../drawings/drawing1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73351508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61.1</c:v>
                </c:pt>
                <c:pt idx="1">
                  <c:v>65.3</c:v>
                </c:pt>
                <c:pt idx="2">
                  <c:v>65.3</c:v>
                </c:pt>
                <c:pt idx="3">
                  <c:v>78.5</c:v>
                </c:pt>
                <c:pt idx="4">
                  <c:v>81.099999999999994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3881285909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6217</c:v>
                </c:pt>
                <c:pt idx="1">
                  <c:v>6210</c:v>
                </c:pt>
                <c:pt idx="2">
                  <c:v>6109</c:v>
                </c:pt>
                <c:pt idx="3">
                  <c:v>6077</c:v>
                </c:pt>
                <c:pt idx="4">
                  <c:v>6278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68381372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20569</c:v>
                </c:pt>
                <c:pt idx="1">
                  <c:v>22284</c:v>
                </c:pt>
                <c:pt idx="2">
                  <c:v>22971</c:v>
                </c:pt>
                <c:pt idx="3">
                  <c:v>24525</c:v>
                </c:pt>
                <c:pt idx="4">
                  <c:v>26013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6721073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08599238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70.8</c:v>
                </c:pt>
                <c:pt idx="2">
                  <c:v>79.099999999999994</c:v>
                </c:pt>
                <c:pt idx="3">
                  <c:v>84.2</c:v>
                </c:pt>
                <c:pt idx="4">
                  <c:v>87.4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1841873979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99.9</c:v>
                </c:pt>
                <c:pt idx="1">
                  <c:v>106.2</c:v>
                </c:pt>
                <c:pt idx="2">
                  <c:v>104.9</c:v>
                </c:pt>
                <c:pt idx="3">
                  <c:v>106.5</c:v>
                </c:pt>
                <c:pt idx="4">
                  <c:v>106.5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7105953861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4.5</c:v>
                </c:pt>
                <c:pt idx="1">
                  <c:v>9.5</c:v>
                </c:pt>
                <c:pt idx="2">
                  <c:v>15.1</c:v>
                </c:pt>
                <c:pt idx="3">
                  <c:v>17.5</c:v>
                </c:pt>
                <c:pt idx="4">
                  <c:v>21.2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6671271354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12.8</c:v>
                </c:pt>
                <c:pt idx="1">
                  <c:v>21.2</c:v>
                </c:pt>
                <c:pt idx="2">
                  <c:v>33.9</c:v>
                </c:pt>
                <c:pt idx="3">
                  <c:v>23.3</c:v>
                </c:pt>
                <c:pt idx="4">
                  <c:v>48.8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2181700971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11731140</c:v>
                </c:pt>
                <c:pt idx="1">
                  <c:v>12487860</c:v>
                </c:pt>
                <c:pt idx="2">
                  <c:v>8331760</c:v>
                </c:pt>
                <c:pt idx="3">
                  <c:v>9633220</c:v>
                </c:pt>
                <c:pt idx="4">
                  <c:v>10986540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18674032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10.1</c:v>
                </c:pt>
                <c:pt idx="1">
                  <c:v>8.9</c:v>
                </c:pt>
                <c:pt idx="2">
                  <c:v>8</c:v>
                </c:pt>
                <c:pt idx="3">
                  <c:v>8</c:v>
                </c:pt>
                <c:pt idx="4">
                  <c:v>7.9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102.9</c:v>
                </c:pt>
                <c:pt idx="1">
                  <c:v>91.2</c:v>
                </c:pt>
                <c:pt idx="2">
                  <c:v>85.4</c:v>
                </c:pt>
                <c:pt idx="3">
                  <c:v>84.3</c:v>
                </c:pt>
                <c:pt idx="4">
                  <c:v>81.900000000000006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280</xdr:col>
      <xdr:colOff>11430</xdr:colOff>
      <xdr:row>18</xdr:row>
      <xdr:rowOff>0</xdr:rowOff>
    </xdr:from>
    <xdr:to xmlns:xdr="http://schemas.openxmlformats.org/drawingml/2006/spreadsheetDrawing"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18</xdr:row>
      <xdr:rowOff>11430</xdr:rowOff>
    </xdr:from>
    <xdr:to xmlns:xdr="http://schemas.openxmlformats.org/drawingml/2006/spreadsheetDrawing"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18</xdr:row>
      <xdr:rowOff>11430</xdr:rowOff>
    </xdr:from>
    <xdr:to xmlns:xdr="http://schemas.openxmlformats.org/drawingml/2006/spreadsheetDrawing"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18</xdr:row>
      <xdr:rowOff>11430</xdr:rowOff>
    </xdr:from>
    <xdr:to xmlns:xdr="http://schemas.openxmlformats.org/drawingml/2006/spreadsheetDrawing"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64</xdr:row>
      <xdr:rowOff>0</xdr:rowOff>
    </xdr:from>
    <xdr:to xmlns:xdr="http://schemas.openxmlformats.org/drawingml/2006/spreadsheetDrawing"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129</xdr:col>
      <xdr:colOff>13970</xdr:colOff>
      <xdr:row>64</xdr:row>
      <xdr:rowOff>0</xdr:rowOff>
    </xdr:from>
    <xdr:to xmlns:xdr="http://schemas.openxmlformats.org/drawingml/2006/spreadsheetDrawing"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253</xdr:col>
      <xdr:colOff>42545</xdr:colOff>
      <xdr:row>64</xdr:row>
      <xdr:rowOff>0</xdr:rowOff>
    </xdr:from>
    <xdr:to xmlns:xdr="http://schemas.openxmlformats.org/drawingml/2006/spreadsheetDrawing"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280</xdr:col>
      <xdr:colOff>11430</xdr:colOff>
      <xdr:row>40</xdr:row>
      <xdr:rowOff>11430</xdr:rowOff>
    </xdr:from>
    <xdr:to xmlns:xdr="http://schemas.openxmlformats.org/drawingml/2006/spreadsheetDrawing"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40</xdr:row>
      <xdr:rowOff>22225</xdr:rowOff>
    </xdr:from>
    <xdr:to xmlns:xdr="http://schemas.openxmlformats.org/drawingml/2006/spreadsheetDrawing"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40</xdr:row>
      <xdr:rowOff>22225</xdr:rowOff>
    </xdr:from>
    <xdr:to xmlns:xdr="http://schemas.openxmlformats.org/drawingml/2006/spreadsheetDrawing"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40</xdr:row>
      <xdr:rowOff>22225</xdr:rowOff>
    </xdr:from>
    <xdr:to xmlns:xdr="http://schemas.openxmlformats.org/drawingml/2006/spreadsheetDrawing"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【14,708】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【52,412】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E91"/>
  <sheetViews>
    <sheetView showGridLines="0" tabSelected="1" zoomScale="80" zoomScaleNormal="80" zoomScaleSheetLayoutView="70" workbookViewId="0">
      <selection activeCell="B2" sqref="B2:NX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</row>
    <row r="3" spans="1:388" ht="9.7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</row>
    <row r="4" spans="1:388" ht="9.7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" t="str">
        <f>データ!H6</f>
        <v>静岡県袋井市　聖隷袋井市民病院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8" t="s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48"/>
      <c r="AU7" s="8" t="s">
        <v>2</v>
      </c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48"/>
      <c r="CN7" s="8" t="s">
        <v>9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48"/>
      <c r="EG7" s="8" t="s">
        <v>7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48"/>
      <c r="FZ7" s="8" t="s">
        <v>10</v>
      </c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48"/>
      <c r="ID7" s="8" t="s">
        <v>11</v>
      </c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48"/>
      <c r="JW7" s="8" t="s">
        <v>13</v>
      </c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48"/>
      <c r="LP7" s="8" t="s">
        <v>0</v>
      </c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48"/>
      <c r="NI7" s="6"/>
      <c r="NJ7" s="12" t="s">
        <v>16</v>
      </c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59"/>
      <c r="NX7" s="6"/>
    </row>
    <row r="8" spans="1:388" ht="18.75" customHeight="1">
      <c r="A8" s="2"/>
      <c r="B8" s="9" t="str">
        <f>データ!K6</f>
        <v>当然財務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49"/>
      <c r="AU8" s="9" t="str">
        <f>データ!L6</f>
        <v>病院事業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49"/>
      <c r="CN8" s="9" t="str">
        <f>データ!M6</f>
        <v>一般病院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49"/>
      <c r="EG8" s="9" t="str">
        <f>データ!N6</f>
        <v>100床以上～200床未満</v>
      </c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49"/>
      <c r="FZ8" s="9" t="str">
        <f>データ!O7</f>
        <v>非設置</v>
      </c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49"/>
      <c r="ID8" s="10">
        <f>データ!Y6</f>
        <v>100</v>
      </c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50"/>
      <c r="JW8" s="10">
        <f>データ!Z6</f>
        <v>50</v>
      </c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50"/>
      <c r="LP8" s="10" t="str">
        <f>データ!AA6</f>
        <v>-</v>
      </c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50"/>
      <c r="NI8" s="6"/>
      <c r="NJ8" s="62" t="s">
        <v>17</v>
      </c>
      <c r="NK8" s="82"/>
      <c r="NL8" s="98" t="s">
        <v>21</v>
      </c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10"/>
      <c r="NX8" s="6"/>
    </row>
    <row r="9" spans="1:388" ht="18.75" customHeight="1">
      <c r="A9" s="2"/>
      <c r="B9" s="8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48"/>
      <c r="AU9" s="8" t="s">
        <v>24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48"/>
      <c r="CN9" s="8" t="s">
        <v>25</v>
      </c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48"/>
      <c r="EG9" s="8" t="s">
        <v>28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48"/>
      <c r="FZ9" s="8" t="s">
        <v>1</v>
      </c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48"/>
      <c r="ID9" s="8" t="s">
        <v>30</v>
      </c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48"/>
      <c r="JW9" s="8" t="s">
        <v>31</v>
      </c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48"/>
      <c r="LP9" s="8" t="s">
        <v>33</v>
      </c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48"/>
      <c r="NI9" s="6"/>
      <c r="NJ9" s="63" t="s">
        <v>35</v>
      </c>
      <c r="NK9" s="83"/>
      <c r="NL9" s="99" t="s">
        <v>36</v>
      </c>
      <c r="NM9" s="102"/>
      <c r="NN9" s="102"/>
      <c r="NO9" s="102"/>
      <c r="NP9" s="102"/>
      <c r="NQ9" s="102"/>
      <c r="NR9" s="102"/>
      <c r="NS9" s="102"/>
      <c r="NT9" s="102"/>
      <c r="NU9" s="102"/>
      <c r="NV9" s="102"/>
      <c r="NW9" s="111"/>
      <c r="NX9" s="6"/>
    </row>
    <row r="10" spans="1:388" ht="18.75" customHeight="1">
      <c r="A10" s="2"/>
      <c r="B10" s="9" t="str">
        <f>データ!P6</f>
        <v>指定管理者(代行制)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49"/>
      <c r="AU10" s="10">
        <f>データ!Q6</f>
        <v>4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50"/>
      <c r="CN10" s="9" t="str">
        <f>データ!R6</f>
        <v>-</v>
      </c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49"/>
      <c r="EG10" s="9" t="str">
        <f>データ!S6</f>
        <v>訓</v>
      </c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49"/>
      <c r="FZ10" s="9" t="str">
        <f>データ!T6</f>
        <v>-</v>
      </c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49"/>
      <c r="ID10" s="10" t="str">
        <f>データ!AB6</f>
        <v>-</v>
      </c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50"/>
      <c r="JW10" s="10" t="str">
        <f>データ!AC6</f>
        <v>-</v>
      </c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50"/>
      <c r="LP10" s="10">
        <f>データ!AD6</f>
        <v>150</v>
      </c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50"/>
      <c r="NI10" s="2"/>
      <c r="NJ10" s="64" t="s">
        <v>14</v>
      </c>
      <c r="NK10" s="84"/>
      <c r="NL10" s="100" t="s">
        <v>37</v>
      </c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12"/>
      <c r="NX10" s="6"/>
    </row>
    <row r="11" spans="1:388" ht="18.75" customHeight="1">
      <c r="A11" s="2"/>
      <c r="B11" s="8" t="s">
        <v>43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48"/>
      <c r="AU11" s="8" t="s">
        <v>29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48"/>
      <c r="CN11" s="8" t="s">
        <v>44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48"/>
      <c r="EG11" s="8" t="s">
        <v>12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48"/>
      <c r="ID11" s="8" t="s">
        <v>47</v>
      </c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48"/>
      <c r="JW11" s="8" t="s">
        <v>32</v>
      </c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48"/>
      <c r="LP11" s="8" t="s">
        <v>48</v>
      </c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48"/>
      <c r="NI11" s="5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10">
        <f>データ!U6</f>
        <v>88234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50"/>
      <c r="AU12" s="10">
        <f>データ!V6</f>
        <v>10399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50"/>
      <c r="CN12" s="9" t="str">
        <f>データ!W6</f>
        <v>非該当</v>
      </c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49"/>
      <c r="EG12" s="9" t="str">
        <f>データ!X6</f>
        <v>１５：１</v>
      </c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49"/>
      <c r="ID12" s="10">
        <f>データ!AE6</f>
        <v>100</v>
      </c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50"/>
      <c r="JW12" s="10">
        <f>データ!AF6</f>
        <v>50</v>
      </c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50"/>
      <c r="LP12" s="10">
        <f>データ!AG6</f>
        <v>150</v>
      </c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50"/>
      <c r="NI12" s="5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11" t="s">
        <v>49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57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</row>
    <row r="14" spans="1:388" ht="17.25" customHeight="1">
      <c r="A14" s="2"/>
      <c r="B14" s="11" t="s">
        <v>52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57"/>
      <c r="NJ14" s="66" t="s">
        <v>54</v>
      </c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</row>
    <row r="16" spans="1:388" ht="13.5" customHeight="1">
      <c r="A16" s="3"/>
      <c r="B16" s="12"/>
      <c r="C16" s="20"/>
      <c r="D16" s="20"/>
      <c r="E16" s="20"/>
      <c r="F16" s="26" t="s">
        <v>46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0"/>
      <c r="NF16" s="20"/>
      <c r="NG16" s="20"/>
      <c r="NH16" s="59"/>
      <c r="NI16" s="2"/>
      <c r="NJ16" s="67" t="s">
        <v>18</v>
      </c>
      <c r="NK16" s="85"/>
      <c r="NL16" s="85"/>
      <c r="NM16" s="85"/>
      <c r="NN16" s="106"/>
      <c r="NO16" s="67" t="s">
        <v>41</v>
      </c>
      <c r="NP16" s="85"/>
      <c r="NQ16" s="85"/>
      <c r="NR16" s="85"/>
      <c r="NS16" s="106"/>
      <c r="NT16" s="67" t="s">
        <v>27</v>
      </c>
      <c r="NU16" s="85"/>
      <c r="NV16" s="85"/>
      <c r="NW16" s="85"/>
      <c r="NX16" s="106"/>
    </row>
    <row r="17" spans="1:395" ht="13.5" customHeight="1">
      <c r="A17" s="2"/>
      <c r="B17" s="13"/>
      <c r="C17" s="21"/>
      <c r="D17" s="21"/>
      <c r="E17" s="2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1"/>
      <c r="NF17" s="21"/>
      <c r="NG17" s="21"/>
      <c r="NH17" s="60"/>
      <c r="NI17" s="2"/>
      <c r="NJ17" s="68"/>
      <c r="NK17" s="86"/>
      <c r="NL17" s="86"/>
      <c r="NM17" s="86"/>
      <c r="NN17" s="107"/>
      <c r="NO17" s="68"/>
      <c r="NP17" s="86"/>
      <c r="NQ17" s="86"/>
      <c r="NR17" s="86"/>
      <c r="NS17" s="107"/>
      <c r="NT17" s="68"/>
      <c r="NU17" s="86"/>
      <c r="NV17" s="86"/>
      <c r="NW17" s="86"/>
      <c r="NX17" s="107"/>
    </row>
    <row r="18" spans="1:395" ht="13.5" customHeight="1">
      <c r="A18" s="2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60"/>
      <c r="NI18" s="2"/>
      <c r="NJ18" s="69" t="s">
        <v>85</v>
      </c>
      <c r="NK18" s="87"/>
      <c r="NL18" s="87"/>
      <c r="NM18" s="104" t="s">
        <v>168</v>
      </c>
      <c r="NN18" s="108"/>
      <c r="NO18" s="69" t="s">
        <v>55</v>
      </c>
      <c r="NP18" s="87"/>
      <c r="NQ18" s="87"/>
      <c r="NR18" s="104" t="s">
        <v>168</v>
      </c>
      <c r="NS18" s="108"/>
      <c r="NT18" s="69" t="s">
        <v>85</v>
      </c>
      <c r="NU18" s="87"/>
      <c r="NV18" s="87"/>
      <c r="NW18" s="104" t="s">
        <v>168</v>
      </c>
      <c r="NX18" s="108"/>
      <c r="OC18" s="2" t="s">
        <v>55</v>
      </c>
      <c r="OE18" s="2" t="s">
        <v>55</v>
      </c>
    </row>
    <row r="19" spans="1:395" ht="13.5" customHeight="1">
      <c r="A19" s="2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3"/>
      <c r="DD19" s="23"/>
      <c r="DE19" s="22"/>
      <c r="DF19" s="22"/>
      <c r="DG19" s="22"/>
      <c r="DH19" s="22"/>
      <c r="DI19" s="22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2"/>
      <c r="NH19" s="4"/>
      <c r="NI19" s="2"/>
      <c r="NJ19" s="70"/>
      <c r="NK19" s="88"/>
      <c r="NL19" s="88"/>
      <c r="NM19" s="105"/>
      <c r="NN19" s="109"/>
      <c r="NO19" s="70"/>
      <c r="NP19" s="88"/>
      <c r="NQ19" s="88"/>
      <c r="NR19" s="105"/>
      <c r="NS19" s="109"/>
      <c r="NT19" s="70"/>
      <c r="NU19" s="88"/>
      <c r="NV19" s="88"/>
      <c r="NW19" s="105"/>
      <c r="NX19" s="109"/>
      <c r="OC19" s="122" t="s">
        <v>56</v>
      </c>
      <c r="OD19" s="123"/>
      <c r="OE19" s="122">
        <v>1</v>
      </c>
    </row>
    <row r="20" spans="1:395" ht="13.5" customHeight="1">
      <c r="A20" s="2"/>
      <c r="B20" s="1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3"/>
      <c r="DD20" s="23"/>
      <c r="DE20" s="22"/>
      <c r="DF20" s="22"/>
      <c r="DG20" s="22"/>
      <c r="DH20" s="22"/>
      <c r="DI20" s="22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2"/>
      <c r="NH20" s="4"/>
      <c r="NI20" s="2"/>
      <c r="NJ20" s="71" t="s">
        <v>59</v>
      </c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OC20" s="122" t="s">
        <v>57</v>
      </c>
      <c r="OD20" s="123"/>
      <c r="OE20" s="122">
        <v>2</v>
      </c>
    </row>
    <row r="21" spans="1:395" ht="13.5" customHeight="1">
      <c r="A21" s="2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4"/>
      <c r="NI21" s="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OC21" s="122" t="s">
        <v>5</v>
      </c>
      <c r="OD21" s="123"/>
      <c r="OE21" s="122">
        <v>3</v>
      </c>
    </row>
    <row r="22" spans="1:395" ht="13.5" customHeight="1">
      <c r="A22" s="2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4"/>
      <c r="NI22" s="2"/>
      <c r="NJ22" s="73" t="s">
        <v>169</v>
      </c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113"/>
      <c r="OC22" s="122" t="s">
        <v>60</v>
      </c>
      <c r="OD22" s="123"/>
      <c r="OE22" s="122">
        <v>4</v>
      </c>
    </row>
    <row r="23" spans="1:395" ht="13.5" customHeight="1">
      <c r="A23" s="2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4"/>
      <c r="NI23" s="2"/>
      <c r="NJ23" s="74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0"/>
      <c r="NX23" s="114"/>
      <c r="OC23" s="122" t="s">
        <v>61</v>
      </c>
      <c r="OD23" s="123"/>
      <c r="OE23" s="122">
        <v>5</v>
      </c>
    </row>
    <row r="24" spans="1:395" ht="13.5" customHeight="1">
      <c r="A24" s="2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4"/>
      <c r="NI24" s="2"/>
      <c r="NJ24" s="74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0"/>
      <c r="NX24" s="114"/>
      <c r="OC24" s="122" t="s">
        <v>63</v>
      </c>
      <c r="OD24" s="123"/>
      <c r="OE24" s="122">
        <v>6</v>
      </c>
    </row>
    <row r="25" spans="1:395" ht="13.5" customHeight="1">
      <c r="A25" s="2"/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4"/>
      <c r="NI25" s="2"/>
      <c r="NJ25" s="74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114"/>
      <c r="OC25" s="122" t="s">
        <v>26</v>
      </c>
      <c r="OD25" s="123"/>
      <c r="OE25" s="122">
        <v>7</v>
      </c>
    </row>
    <row r="26" spans="1:395" ht="13.5" customHeight="1">
      <c r="A26" s="2"/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4"/>
      <c r="NI26" s="2"/>
      <c r="NJ26" s="74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114"/>
      <c r="OC26" s="122" t="s">
        <v>64</v>
      </c>
      <c r="OD26" s="123"/>
      <c r="OE26" s="122">
        <v>8</v>
      </c>
    </row>
    <row r="27" spans="1:395" ht="13.5" customHeight="1">
      <c r="A27" s="2"/>
      <c r="B27" s="1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4"/>
      <c r="NI27" s="2"/>
      <c r="NJ27" s="74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0"/>
      <c r="NX27" s="114"/>
      <c r="OC27" s="122" t="s">
        <v>34</v>
      </c>
      <c r="OD27" s="123"/>
      <c r="OE27" s="122">
        <v>9</v>
      </c>
    </row>
    <row r="28" spans="1:395" ht="13.5" customHeight="1">
      <c r="A28" s="2"/>
      <c r="B28" s="1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4"/>
      <c r="NI28" s="2"/>
      <c r="NJ28" s="74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114"/>
      <c r="OC28" s="122" t="s">
        <v>66</v>
      </c>
      <c r="OD28" s="123"/>
      <c r="OE28" s="122">
        <v>10</v>
      </c>
    </row>
    <row r="29" spans="1:395" ht="13.5" customHeight="1">
      <c r="A29" s="2"/>
      <c r="B29" s="1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4"/>
      <c r="NI29" s="2"/>
      <c r="NJ29" s="74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0"/>
      <c r="NX29" s="114"/>
      <c r="OC29" s="122" t="s">
        <v>67</v>
      </c>
      <c r="OD29" s="123"/>
      <c r="OE29" s="122">
        <v>11</v>
      </c>
    </row>
    <row r="30" spans="1:395" ht="13.5" customHeight="1">
      <c r="A30" s="2"/>
      <c r="B30" s="1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4"/>
      <c r="NI30" s="2"/>
      <c r="NJ30" s="74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114"/>
      <c r="OC30" s="122" t="s">
        <v>70</v>
      </c>
      <c r="OD30" s="123"/>
      <c r="OE30" s="122">
        <v>12</v>
      </c>
    </row>
    <row r="31" spans="1:395" ht="13.5" customHeight="1">
      <c r="A31" s="2"/>
      <c r="B31" s="14"/>
      <c r="C31" s="22"/>
      <c r="D31" s="22"/>
      <c r="E31" s="22"/>
      <c r="F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4"/>
      <c r="NI31" s="2"/>
      <c r="NJ31" s="74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114"/>
      <c r="OC31" s="122" t="s">
        <v>62</v>
      </c>
      <c r="OD31" s="123"/>
      <c r="OE31" s="123"/>
    </row>
    <row r="32" spans="1:395" ht="13.5" customHeight="1">
      <c r="A32" s="2"/>
      <c r="B32" s="14"/>
      <c r="D32" s="22"/>
      <c r="E32" s="22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34">
        <f>データ!$B$11</f>
        <v>41640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5"/>
      <c r="AE32" s="34">
        <f>データ!$C$11</f>
        <v>42005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45"/>
      <c r="AT32" s="34">
        <f>データ!$D$11</f>
        <v>42370</v>
      </c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45"/>
      <c r="BI32" s="34">
        <f>データ!$E$11</f>
        <v>42736</v>
      </c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45"/>
      <c r="BX32" s="34">
        <f>データ!$F$11</f>
        <v>43101</v>
      </c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45"/>
      <c r="CO32" s="22"/>
      <c r="CP32" s="22"/>
      <c r="CQ32" s="22"/>
      <c r="CR32" s="22"/>
      <c r="CS32" s="22"/>
      <c r="CT32" s="22"/>
      <c r="CU32" s="28"/>
      <c r="CV32" s="28"/>
      <c r="CW32" s="28"/>
      <c r="CX32" s="28"/>
      <c r="CY32" s="28"/>
      <c r="CZ32" s="28"/>
      <c r="DA32" s="28"/>
      <c r="DB32" s="28"/>
      <c r="DC32" s="28"/>
      <c r="DD32" s="34">
        <f>データ!$B$11</f>
        <v>41640</v>
      </c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45"/>
      <c r="DS32" s="34">
        <f>データ!$C$11</f>
        <v>42005</v>
      </c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45"/>
      <c r="EH32" s="34">
        <f>データ!$D$11</f>
        <v>42370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45"/>
      <c r="EW32" s="34">
        <f>データ!$E$11</f>
        <v>42736</v>
      </c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45"/>
      <c r="FL32" s="34">
        <f>データ!$F$11</f>
        <v>43101</v>
      </c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45"/>
      <c r="GA32" s="22"/>
      <c r="GB32" s="22"/>
      <c r="GC32" s="22"/>
      <c r="GD32" s="22"/>
      <c r="GE32" s="22"/>
      <c r="GF32" s="22"/>
      <c r="GG32" s="22"/>
      <c r="GH32" s="22"/>
      <c r="GI32" s="28"/>
      <c r="GJ32" s="28"/>
      <c r="GK32" s="28"/>
      <c r="GL32" s="28"/>
      <c r="GM32" s="28"/>
      <c r="GN32" s="28"/>
      <c r="GO32" s="28"/>
      <c r="GP32" s="28"/>
      <c r="GQ32" s="28"/>
      <c r="GR32" s="34">
        <f>データ!$B$11</f>
        <v>41640</v>
      </c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45"/>
      <c r="HG32" s="34">
        <f>データ!$C$11</f>
        <v>42005</v>
      </c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45"/>
      <c r="HV32" s="34">
        <f>データ!$D$11</f>
        <v>42370</v>
      </c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45"/>
      <c r="IK32" s="34">
        <f>データ!$E$11</f>
        <v>42736</v>
      </c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45"/>
      <c r="IZ32" s="34">
        <f>データ!$F$11</f>
        <v>43101</v>
      </c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45"/>
      <c r="JO32" s="22"/>
      <c r="JP32" s="22"/>
      <c r="JQ32" s="22"/>
      <c r="JR32" s="22"/>
      <c r="JS32" s="22"/>
      <c r="JT32" s="22"/>
      <c r="JU32" s="22"/>
      <c r="JV32" s="22"/>
      <c r="JW32" s="28"/>
      <c r="JX32" s="28"/>
      <c r="JY32" s="28"/>
      <c r="JZ32" s="28"/>
      <c r="KA32" s="28"/>
      <c r="KB32" s="28"/>
      <c r="KC32" s="28"/>
      <c r="KD32" s="28"/>
      <c r="KE32" s="28"/>
      <c r="KF32" s="34">
        <f>データ!$B$11</f>
        <v>41640</v>
      </c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45"/>
      <c r="KU32" s="34">
        <f>データ!$C$11</f>
        <v>42005</v>
      </c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45"/>
      <c r="LJ32" s="34">
        <f>データ!$D$11</f>
        <v>42370</v>
      </c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45"/>
      <c r="LY32" s="34">
        <f>データ!$E$11</f>
        <v>42736</v>
      </c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45"/>
      <c r="MN32" s="34">
        <f>データ!$F$11</f>
        <v>43101</v>
      </c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45"/>
      <c r="ND32" s="22"/>
      <c r="NE32" s="22"/>
      <c r="NF32" s="22"/>
      <c r="NG32" s="22"/>
      <c r="NH32" s="4"/>
      <c r="NI32" s="2"/>
      <c r="NJ32" s="74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0"/>
      <c r="NX32" s="114"/>
      <c r="OC32" s="122" t="s">
        <v>71</v>
      </c>
      <c r="OD32" s="123"/>
      <c r="OE32" s="123"/>
    </row>
    <row r="33" spans="1:395" ht="13.5" customHeight="1">
      <c r="A33" s="2"/>
      <c r="B33" s="14"/>
      <c r="D33" s="22"/>
      <c r="E33" s="22"/>
      <c r="F33" s="22"/>
      <c r="G33" s="29" t="s">
        <v>72</v>
      </c>
      <c r="H33" s="29"/>
      <c r="I33" s="29"/>
      <c r="J33" s="29"/>
      <c r="K33" s="29"/>
      <c r="L33" s="29"/>
      <c r="M33" s="29"/>
      <c r="N33" s="29"/>
      <c r="O33" s="29"/>
      <c r="P33" s="35">
        <f>データ!AH7</f>
        <v>99.9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/>
      <c r="AE33" s="35">
        <f>データ!AI7</f>
        <v>106.2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46"/>
      <c r="AT33" s="35">
        <f>データ!AJ7</f>
        <v>104.9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46"/>
      <c r="BI33" s="35">
        <f>データ!AK7</f>
        <v>106.5</v>
      </c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46"/>
      <c r="BX33" s="35">
        <f>データ!AL7</f>
        <v>106.5</v>
      </c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46"/>
      <c r="CO33" s="22"/>
      <c r="CP33" s="22"/>
      <c r="CQ33" s="22"/>
      <c r="CR33" s="22"/>
      <c r="CS33" s="22"/>
      <c r="CT33" s="22"/>
      <c r="CU33" s="29" t="s">
        <v>72</v>
      </c>
      <c r="CV33" s="29"/>
      <c r="CW33" s="29"/>
      <c r="CX33" s="29"/>
      <c r="CY33" s="29"/>
      <c r="CZ33" s="29"/>
      <c r="DA33" s="29"/>
      <c r="DB33" s="29"/>
      <c r="DC33" s="29"/>
      <c r="DD33" s="35">
        <f>データ!AS7</f>
        <v>56.1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46"/>
      <c r="DS33" s="35">
        <f>データ!AT7</f>
        <v>70.8</v>
      </c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46"/>
      <c r="EH33" s="35">
        <f>データ!AU7</f>
        <v>79.099999999999994</v>
      </c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46"/>
      <c r="EW33" s="35">
        <f>データ!AV7</f>
        <v>84.2</v>
      </c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46"/>
      <c r="FL33" s="35">
        <f>データ!AW7</f>
        <v>87.4</v>
      </c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46"/>
      <c r="GA33" s="22"/>
      <c r="GB33" s="22"/>
      <c r="GC33" s="22"/>
      <c r="GD33" s="22"/>
      <c r="GE33" s="22"/>
      <c r="GF33" s="22"/>
      <c r="GG33" s="22"/>
      <c r="GH33" s="22"/>
      <c r="GI33" s="29" t="s">
        <v>72</v>
      </c>
      <c r="GJ33" s="29"/>
      <c r="GK33" s="29"/>
      <c r="GL33" s="29"/>
      <c r="GM33" s="29"/>
      <c r="GN33" s="29"/>
      <c r="GO33" s="29"/>
      <c r="GP33" s="29"/>
      <c r="GQ33" s="29"/>
      <c r="GR33" s="35">
        <f>データ!BD7</f>
        <v>3.5</v>
      </c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46"/>
      <c r="HG33" s="35">
        <f>データ!BE7</f>
        <v>0</v>
      </c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46"/>
      <c r="HV33" s="35">
        <f>データ!BF7</f>
        <v>0</v>
      </c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46"/>
      <c r="IK33" s="35">
        <f>データ!BG7</f>
        <v>0</v>
      </c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46"/>
      <c r="IZ33" s="35">
        <f>データ!BH7</f>
        <v>0</v>
      </c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46"/>
      <c r="JO33" s="22"/>
      <c r="JP33" s="22"/>
      <c r="JQ33" s="22"/>
      <c r="JR33" s="22"/>
      <c r="JS33" s="22"/>
      <c r="JT33" s="22"/>
      <c r="JU33" s="22"/>
      <c r="JV33" s="22"/>
      <c r="JW33" s="29" t="s">
        <v>72</v>
      </c>
      <c r="JX33" s="29"/>
      <c r="JY33" s="29"/>
      <c r="JZ33" s="29"/>
      <c r="KA33" s="29"/>
      <c r="KB33" s="29"/>
      <c r="KC33" s="29"/>
      <c r="KD33" s="29"/>
      <c r="KE33" s="29"/>
      <c r="KF33" s="35">
        <f>データ!BO7</f>
        <v>61.1</v>
      </c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46"/>
      <c r="KU33" s="35">
        <f>データ!BP7</f>
        <v>65.3</v>
      </c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46"/>
      <c r="LJ33" s="35">
        <f>データ!BQ7</f>
        <v>65.3</v>
      </c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46"/>
      <c r="LY33" s="35">
        <f>データ!BR7</f>
        <v>78.5</v>
      </c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46"/>
      <c r="MN33" s="35">
        <f>データ!BS7</f>
        <v>81.099999999999994</v>
      </c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46"/>
      <c r="ND33" s="22"/>
      <c r="NE33" s="22"/>
      <c r="NF33" s="22"/>
      <c r="NG33" s="22"/>
      <c r="NH33" s="4"/>
      <c r="NI33" s="2"/>
      <c r="NJ33" s="74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114"/>
      <c r="OC33" s="122" t="s">
        <v>39</v>
      </c>
      <c r="OD33" s="123"/>
      <c r="OE33" s="123"/>
    </row>
    <row r="34" spans="1:395" ht="13.5" customHeight="1">
      <c r="A34" s="2"/>
      <c r="B34" s="14"/>
      <c r="D34" s="22"/>
      <c r="E34" s="22"/>
      <c r="F34" s="22"/>
      <c r="G34" s="29" t="s">
        <v>74</v>
      </c>
      <c r="H34" s="29"/>
      <c r="I34" s="29"/>
      <c r="J34" s="29"/>
      <c r="K34" s="29"/>
      <c r="L34" s="29"/>
      <c r="M34" s="29"/>
      <c r="N34" s="29"/>
      <c r="O34" s="29"/>
      <c r="P34" s="35">
        <f>データ!AM7</f>
        <v>96.9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/>
      <c r="AE34" s="35">
        <f>データ!AN7</f>
        <v>98.3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46"/>
      <c r="AT34" s="35">
        <f>データ!AO7</f>
        <v>96.7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46"/>
      <c r="BI34" s="35">
        <f>データ!AP7</f>
        <v>96.6</v>
      </c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46"/>
      <c r="BX34" s="35">
        <f>データ!AQ7</f>
        <v>97.2</v>
      </c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46"/>
      <c r="CO34" s="22"/>
      <c r="CP34" s="22"/>
      <c r="CQ34" s="22"/>
      <c r="CR34" s="22"/>
      <c r="CS34" s="22"/>
      <c r="CT34" s="22"/>
      <c r="CU34" s="29" t="s">
        <v>74</v>
      </c>
      <c r="CV34" s="29"/>
      <c r="CW34" s="29"/>
      <c r="CX34" s="29"/>
      <c r="CY34" s="29"/>
      <c r="CZ34" s="29"/>
      <c r="DA34" s="29"/>
      <c r="DB34" s="29"/>
      <c r="DC34" s="29"/>
      <c r="DD34" s="35">
        <f>データ!AX7</f>
        <v>85.4</v>
      </c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46"/>
      <c r="DS34" s="35">
        <f>データ!AY7</f>
        <v>85.3</v>
      </c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46"/>
      <c r="EH34" s="35">
        <f>データ!AZ7</f>
        <v>84.2</v>
      </c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46"/>
      <c r="EW34" s="35">
        <f>データ!BA7</f>
        <v>83.9</v>
      </c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46"/>
      <c r="FL34" s="35">
        <f>データ!BB7</f>
        <v>84</v>
      </c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46"/>
      <c r="GA34" s="22"/>
      <c r="GB34" s="22"/>
      <c r="GC34" s="22"/>
      <c r="GD34" s="22"/>
      <c r="GE34" s="22"/>
      <c r="GF34" s="22"/>
      <c r="GG34" s="22"/>
      <c r="GH34" s="22"/>
      <c r="GI34" s="29" t="s">
        <v>74</v>
      </c>
      <c r="GJ34" s="29"/>
      <c r="GK34" s="29"/>
      <c r="GL34" s="29"/>
      <c r="GM34" s="29"/>
      <c r="GN34" s="29"/>
      <c r="GO34" s="29"/>
      <c r="GP34" s="29"/>
      <c r="GQ34" s="29"/>
      <c r="GR34" s="35">
        <f>データ!BI7</f>
        <v>112.9</v>
      </c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46"/>
      <c r="HG34" s="35">
        <f>データ!BJ7</f>
        <v>118.9</v>
      </c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46"/>
      <c r="HV34" s="35">
        <f>データ!BK7</f>
        <v>119.5</v>
      </c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46"/>
      <c r="IK34" s="35">
        <f>データ!BL7</f>
        <v>116.9</v>
      </c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46"/>
      <c r="IZ34" s="35">
        <f>データ!BM7</f>
        <v>117.1</v>
      </c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46"/>
      <c r="JO34" s="22"/>
      <c r="JP34" s="22"/>
      <c r="JQ34" s="22"/>
      <c r="JR34" s="22"/>
      <c r="JS34" s="22"/>
      <c r="JT34" s="22"/>
      <c r="JU34" s="22"/>
      <c r="JV34" s="22"/>
      <c r="JW34" s="29" t="s">
        <v>74</v>
      </c>
      <c r="JX34" s="29"/>
      <c r="JY34" s="29"/>
      <c r="JZ34" s="29"/>
      <c r="KA34" s="29"/>
      <c r="KB34" s="29"/>
      <c r="KC34" s="29"/>
      <c r="KD34" s="29"/>
      <c r="KE34" s="29"/>
      <c r="KF34" s="35">
        <f>データ!BT7</f>
        <v>68.3</v>
      </c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46"/>
      <c r="KU34" s="35">
        <f>データ!BU7</f>
        <v>67.900000000000006</v>
      </c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46"/>
      <c r="LJ34" s="35">
        <f>データ!BV7</f>
        <v>69.8</v>
      </c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46"/>
      <c r="LY34" s="35">
        <f>データ!BW7</f>
        <v>69.7</v>
      </c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46"/>
      <c r="MN34" s="35">
        <f>データ!BX7</f>
        <v>70.099999999999994</v>
      </c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46"/>
      <c r="ND34" s="22"/>
      <c r="NE34" s="22"/>
      <c r="NF34" s="22"/>
      <c r="NG34" s="22"/>
      <c r="NH34" s="4"/>
      <c r="NI34" s="2"/>
      <c r="NJ34" s="75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1"/>
      <c r="NX34" s="115"/>
      <c r="OC34" s="122" t="s">
        <v>75</v>
      </c>
      <c r="OD34" s="123"/>
      <c r="OE34" s="123"/>
    </row>
    <row r="35" spans="1:395" ht="13.5" customHeight="1">
      <c r="A35" s="2"/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4"/>
      <c r="NI35" s="2"/>
      <c r="NJ35" s="71" t="s">
        <v>45</v>
      </c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OC35" s="122" t="s">
        <v>76</v>
      </c>
      <c r="OD35" s="123"/>
      <c r="OE35" s="123"/>
    </row>
    <row r="36" spans="1:395" ht="13.5" customHeight="1">
      <c r="A36" s="2"/>
      <c r="B36" s="14"/>
      <c r="C36" s="23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2"/>
      <c r="CQ36" s="22"/>
      <c r="CR36" s="22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2"/>
      <c r="JS36" s="22"/>
      <c r="JT36" s="22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4"/>
      <c r="NI36" s="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OC36" s="122" t="s">
        <v>50</v>
      </c>
      <c r="OD36" s="123"/>
      <c r="OE36" s="123"/>
    </row>
    <row r="37" spans="1:395" ht="13.5" customHeight="1">
      <c r="A37" s="2"/>
      <c r="B37" s="14"/>
      <c r="C37" s="23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2"/>
      <c r="CQ37" s="22"/>
      <c r="CR37" s="22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2"/>
      <c r="JS37" s="22"/>
      <c r="JT37" s="22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4"/>
      <c r="NI37" s="2"/>
      <c r="NJ37" s="76" t="s">
        <v>77</v>
      </c>
      <c r="NK37" s="92"/>
      <c r="NL37" s="92"/>
      <c r="NM37" s="92"/>
      <c r="NN37" s="92"/>
      <c r="NO37" s="92"/>
      <c r="NP37" s="92"/>
      <c r="NQ37" s="92"/>
      <c r="NR37" s="92"/>
      <c r="NS37" s="92"/>
      <c r="NT37" s="92"/>
      <c r="NU37" s="92"/>
      <c r="NV37" s="92"/>
      <c r="NW37" s="92"/>
      <c r="NX37" s="116"/>
      <c r="OC37" s="122" t="s">
        <v>79</v>
      </c>
      <c r="OD37" s="123"/>
      <c r="OE37" s="123"/>
    </row>
    <row r="38" spans="1:395" ht="13.5" customHeight="1">
      <c r="A38" s="2"/>
      <c r="B38" s="14"/>
      <c r="C38" s="21"/>
      <c r="D38" s="22"/>
      <c r="E38" s="22"/>
      <c r="F38" s="22"/>
      <c r="G38" s="22"/>
      <c r="H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2"/>
      <c r="GQ38" s="22"/>
      <c r="GR38" s="21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60"/>
      <c r="NI38" s="2"/>
      <c r="NJ38" s="77"/>
      <c r="NK38" s="93"/>
      <c r="NL38" s="93"/>
      <c r="NM38" s="93"/>
      <c r="NN38" s="93"/>
      <c r="NO38" s="93"/>
      <c r="NP38" s="93"/>
      <c r="NQ38" s="93"/>
      <c r="NR38" s="93"/>
      <c r="NS38" s="93"/>
      <c r="NT38" s="93"/>
      <c r="NU38" s="93"/>
      <c r="NV38" s="93"/>
      <c r="NW38" s="93"/>
      <c r="NX38" s="117"/>
      <c r="OC38" s="122" t="s">
        <v>81</v>
      </c>
      <c r="OD38" s="123"/>
      <c r="OE38" s="123"/>
    </row>
    <row r="39" spans="1:395" ht="13.5" customHeight="1">
      <c r="A39" s="2"/>
      <c r="B39" s="14"/>
      <c r="C39" s="21"/>
      <c r="D39" s="22"/>
      <c r="E39" s="22"/>
      <c r="F39" s="22"/>
      <c r="G39" s="22"/>
      <c r="H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2"/>
      <c r="GQ39" s="22"/>
      <c r="GR39" s="21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60"/>
      <c r="NI39" s="2"/>
      <c r="NJ39" s="78" t="s">
        <v>170</v>
      </c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4"/>
      <c r="NX39" s="118"/>
      <c r="OC39" s="122" t="s">
        <v>68</v>
      </c>
      <c r="OD39" s="123"/>
      <c r="OE39" s="123"/>
    </row>
    <row r="40" spans="1:395" ht="13.5" customHeight="1">
      <c r="A40" s="2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60"/>
      <c r="NI40" s="2"/>
      <c r="NJ40" s="78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4"/>
      <c r="NX40" s="118"/>
      <c r="OC40" s="122" t="s">
        <v>82</v>
      </c>
      <c r="OD40" s="123"/>
      <c r="OE40" s="123"/>
    </row>
    <row r="41" spans="1:395" ht="13.5" customHeight="1">
      <c r="A41" s="2"/>
      <c r="B41" s="1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3"/>
      <c r="DD41" s="23"/>
      <c r="DE41" s="22"/>
      <c r="DF41" s="22"/>
      <c r="DG41" s="22"/>
      <c r="DH41" s="22"/>
      <c r="DI41" s="22"/>
      <c r="DJ41" s="22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2"/>
      <c r="NH41" s="4"/>
      <c r="NI41" s="2"/>
      <c r="NJ41" s="78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4"/>
      <c r="NX41" s="118"/>
      <c r="OC41" s="122" t="s">
        <v>83</v>
      </c>
      <c r="OD41" s="123"/>
      <c r="OE41" s="123"/>
    </row>
    <row r="42" spans="1:395" ht="13.5" customHeight="1">
      <c r="A42" s="2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3"/>
      <c r="DD42" s="23"/>
      <c r="DE42" s="22"/>
      <c r="DF42" s="22"/>
      <c r="DG42" s="22"/>
      <c r="DH42" s="22"/>
      <c r="DI42" s="22"/>
      <c r="DJ42" s="22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2"/>
      <c r="NH42" s="4"/>
      <c r="NI42" s="2"/>
      <c r="NJ42" s="78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4"/>
      <c r="NX42" s="118"/>
      <c r="OC42" s="122" t="s">
        <v>84</v>
      </c>
      <c r="OD42" s="123"/>
      <c r="OE42" s="123"/>
    </row>
    <row r="43" spans="1:395" ht="13.5" customHeight="1">
      <c r="A43" s="2"/>
      <c r="B43" s="1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4"/>
      <c r="NI43" s="2"/>
      <c r="NJ43" s="78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4"/>
      <c r="NX43" s="118"/>
      <c r="OC43" s="122" t="s">
        <v>85</v>
      </c>
      <c r="OD43" s="123"/>
      <c r="OE43" s="123"/>
    </row>
    <row r="44" spans="1:395" ht="13.5" customHeight="1">
      <c r="A44" s="2"/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4"/>
      <c r="NI44" s="2"/>
      <c r="NJ44" s="78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4"/>
      <c r="NX44" s="118"/>
      <c r="OC44" s="122" t="s">
        <v>42</v>
      </c>
      <c r="OD44" s="123"/>
      <c r="OE44" s="123"/>
    </row>
    <row r="45" spans="1:395" ht="13.5" customHeight="1">
      <c r="A45" s="2"/>
      <c r="B45" s="1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4"/>
      <c r="NI45" s="2"/>
      <c r="NJ45" s="78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4"/>
      <c r="NX45" s="118"/>
      <c r="OC45" s="122" t="s">
        <v>87</v>
      </c>
      <c r="OD45" s="123"/>
      <c r="OE45" s="123"/>
    </row>
    <row r="46" spans="1:395" ht="13.5" customHeight="1">
      <c r="A46" s="2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4"/>
      <c r="NI46" s="2"/>
      <c r="NJ46" s="78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4"/>
      <c r="NX46" s="118"/>
      <c r="OC46" s="122" t="s">
        <v>88</v>
      </c>
      <c r="OD46" s="123"/>
      <c r="OE46" s="123"/>
    </row>
    <row r="47" spans="1:395" ht="13.5" customHeight="1">
      <c r="A47" s="2"/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4"/>
      <c r="NI47" s="2"/>
      <c r="NJ47" s="78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118"/>
      <c r="OC47" s="122" t="s">
        <v>89</v>
      </c>
      <c r="OD47" s="123"/>
      <c r="OE47" s="123"/>
    </row>
    <row r="48" spans="1:395" ht="13.5" customHeight="1">
      <c r="A48" s="2"/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4"/>
      <c r="NI48" s="2"/>
      <c r="NJ48" s="78"/>
      <c r="NK48" s="94"/>
      <c r="NL48" s="94"/>
      <c r="NM48" s="94"/>
      <c r="NN48" s="94"/>
      <c r="NO48" s="94"/>
      <c r="NP48" s="94"/>
      <c r="NQ48" s="94"/>
      <c r="NR48" s="94"/>
      <c r="NS48" s="94"/>
      <c r="NT48" s="94"/>
      <c r="NU48" s="94"/>
      <c r="NV48" s="94"/>
      <c r="NW48" s="94"/>
      <c r="NX48" s="118"/>
      <c r="OC48" s="122" t="s">
        <v>90</v>
      </c>
      <c r="OD48" s="123"/>
      <c r="OE48" s="123"/>
    </row>
    <row r="49" spans="1:395" ht="13.5" customHeight="1">
      <c r="A49" s="2"/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4"/>
      <c r="NI49" s="2"/>
      <c r="NJ49" s="78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4"/>
      <c r="NX49" s="118"/>
      <c r="OC49" s="122" t="s">
        <v>92</v>
      </c>
      <c r="OD49" s="123"/>
      <c r="OE49" s="123"/>
    </row>
    <row r="50" spans="1:395" ht="13.5" customHeight="1">
      <c r="A50" s="2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4"/>
      <c r="NI50" s="2"/>
      <c r="NJ50" s="78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118"/>
      <c r="OC50" s="122" t="s">
        <v>8</v>
      </c>
      <c r="OD50" s="123"/>
      <c r="OE50" s="123"/>
    </row>
    <row r="51" spans="1:395" ht="13.5" customHeight="1">
      <c r="A51" s="2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4"/>
      <c r="NI51" s="2"/>
      <c r="NJ51" s="79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119"/>
      <c r="OC51" s="122" t="s">
        <v>93</v>
      </c>
      <c r="OD51" s="123"/>
    </row>
    <row r="52" spans="1:395" ht="13.5" customHeight="1">
      <c r="A52" s="2"/>
      <c r="B52" s="1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4"/>
      <c r="NI52" s="2"/>
      <c r="NJ52" s="76" t="s">
        <v>94</v>
      </c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116"/>
    </row>
    <row r="53" spans="1:395" ht="13.5" customHeight="1">
      <c r="A53" s="2"/>
      <c r="B53" s="14"/>
      <c r="C53" s="22"/>
      <c r="D53" s="22"/>
      <c r="E53" s="22"/>
      <c r="F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4"/>
      <c r="NI53" s="2"/>
      <c r="NJ53" s="77"/>
      <c r="NK53" s="93"/>
      <c r="NL53" s="93"/>
      <c r="NM53" s="93"/>
      <c r="NN53" s="93"/>
      <c r="NO53" s="93"/>
      <c r="NP53" s="93"/>
      <c r="NQ53" s="93"/>
      <c r="NR53" s="93"/>
      <c r="NS53" s="93"/>
      <c r="NT53" s="93"/>
      <c r="NU53" s="93"/>
      <c r="NV53" s="93"/>
      <c r="NW53" s="93"/>
      <c r="NX53" s="117"/>
    </row>
    <row r="54" spans="1:395" ht="13.5" customHeight="1">
      <c r="A54" s="2"/>
      <c r="B54" s="14"/>
      <c r="C54" s="22"/>
      <c r="D54" s="22"/>
      <c r="E54" s="22"/>
      <c r="F54" s="22"/>
      <c r="G54" s="28"/>
      <c r="H54" s="28"/>
      <c r="I54" s="28"/>
      <c r="J54" s="28"/>
      <c r="K54" s="28"/>
      <c r="L54" s="28"/>
      <c r="M54" s="28"/>
      <c r="N54" s="28"/>
      <c r="O54" s="28"/>
      <c r="P54" s="34">
        <f>データ!$B$11</f>
        <v>41640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45"/>
      <c r="AE54" s="34">
        <f>データ!$C$11</f>
        <v>42005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45"/>
      <c r="AT54" s="34">
        <f>データ!$D$11</f>
        <v>42370</v>
      </c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45"/>
      <c r="BI54" s="34">
        <f>データ!$E$11</f>
        <v>42736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45"/>
      <c r="BX54" s="34">
        <f>データ!$F$11</f>
        <v>43101</v>
      </c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45"/>
      <c r="CO54" s="22"/>
      <c r="CP54" s="22"/>
      <c r="CQ54" s="22"/>
      <c r="CR54" s="22"/>
      <c r="CS54" s="22"/>
      <c r="CT54" s="22"/>
      <c r="CU54" s="28"/>
      <c r="CV54" s="28"/>
      <c r="CW54" s="28"/>
      <c r="CX54" s="28"/>
      <c r="CY54" s="28"/>
      <c r="CZ54" s="28"/>
      <c r="DA54" s="28"/>
      <c r="DB54" s="28"/>
      <c r="DC54" s="28"/>
      <c r="DD54" s="34">
        <f>データ!$B$11</f>
        <v>41640</v>
      </c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45"/>
      <c r="DS54" s="34">
        <f>データ!$C$11</f>
        <v>42005</v>
      </c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45"/>
      <c r="EH54" s="34">
        <f>データ!$D$11</f>
        <v>42370</v>
      </c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45"/>
      <c r="EW54" s="34">
        <f>データ!$E$11</f>
        <v>42736</v>
      </c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45"/>
      <c r="FL54" s="34">
        <f>データ!$F$11</f>
        <v>43101</v>
      </c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45"/>
      <c r="GA54" s="22"/>
      <c r="GB54" s="22"/>
      <c r="GC54" s="22"/>
      <c r="GD54" s="22"/>
      <c r="GE54" s="22"/>
      <c r="GF54" s="22"/>
      <c r="GG54" s="22"/>
      <c r="GH54" s="22"/>
      <c r="GI54" s="28"/>
      <c r="GJ54" s="28"/>
      <c r="GK54" s="28"/>
      <c r="GL54" s="28"/>
      <c r="GM54" s="28"/>
      <c r="GN54" s="28"/>
      <c r="GO54" s="28"/>
      <c r="GP54" s="28"/>
      <c r="GQ54" s="28"/>
      <c r="GR54" s="34">
        <f>データ!$B$11</f>
        <v>41640</v>
      </c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45"/>
      <c r="HG54" s="34">
        <f>データ!$C$11</f>
        <v>42005</v>
      </c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45"/>
      <c r="HV54" s="34">
        <f>データ!$D$11</f>
        <v>42370</v>
      </c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45"/>
      <c r="IK54" s="34">
        <f>データ!$E$11</f>
        <v>42736</v>
      </c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45"/>
      <c r="IZ54" s="34">
        <f>データ!$F$11</f>
        <v>43101</v>
      </c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45"/>
      <c r="JO54" s="22"/>
      <c r="JP54" s="22"/>
      <c r="JQ54" s="22"/>
      <c r="JR54" s="22"/>
      <c r="JS54" s="22"/>
      <c r="JT54" s="22"/>
      <c r="JU54" s="22"/>
      <c r="JV54" s="22"/>
      <c r="JW54" s="28"/>
      <c r="JX54" s="28"/>
      <c r="JY54" s="28"/>
      <c r="JZ54" s="28"/>
      <c r="KA54" s="28"/>
      <c r="KB54" s="28"/>
      <c r="KC54" s="28"/>
      <c r="KD54" s="28"/>
      <c r="KE54" s="28"/>
      <c r="KF54" s="34">
        <f>データ!$B$11</f>
        <v>41640</v>
      </c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45"/>
      <c r="KU54" s="34">
        <f>データ!$C$11</f>
        <v>42005</v>
      </c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45"/>
      <c r="LJ54" s="34">
        <f>データ!$D$11</f>
        <v>42370</v>
      </c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45"/>
      <c r="LY54" s="34">
        <f>データ!$E$11</f>
        <v>42736</v>
      </c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45"/>
      <c r="MN54" s="34">
        <f>データ!$F$11</f>
        <v>43101</v>
      </c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45"/>
      <c r="NC54" s="22"/>
      <c r="ND54" s="22"/>
      <c r="NE54" s="22"/>
      <c r="NF54" s="22"/>
      <c r="NG54" s="22"/>
      <c r="NH54" s="4"/>
      <c r="NI54" s="2"/>
      <c r="NJ54" s="74" t="s">
        <v>58</v>
      </c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0"/>
      <c r="NX54" s="114"/>
    </row>
    <row r="55" spans="1:395" ht="13.5" customHeight="1">
      <c r="A55" s="2"/>
      <c r="B55" s="14"/>
      <c r="C55" s="22"/>
      <c r="D55" s="22"/>
      <c r="E55" s="22"/>
      <c r="F55" s="22"/>
      <c r="G55" s="29" t="s">
        <v>72</v>
      </c>
      <c r="H55" s="29"/>
      <c r="I55" s="29"/>
      <c r="J55" s="29"/>
      <c r="K55" s="29"/>
      <c r="L55" s="29"/>
      <c r="M55" s="29"/>
      <c r="N55" s="29"/>
      <c r="O55" s="29"/>
      <c r="P55" s="36">
        <f>データ!BZ7</f>
        <v>20569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7"/>
      <c r="AE55" s="36">
        <f>データ!CA7</f>
        <v>22284</v>
      </c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47"/>
      <c r="AT55" s="36">
        <f>データ!CB7</f>
        <v>22971</v>
      </c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47"/>
      <c r="BI55" s="36">
        <f>データ!CC7</f>
        <v>24525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47"/>
      <c r="BX55" s="36">
        <f>データ!CD7</f>
        <v>26013</v>
      </c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47"/>
      <c r="CO55" s="22"/>
      <c r="CP55" s="22"/>
      <c r="CQ55" s="22"/>
      <c r="CR55" s="22"/>
      <c r="CS55" s="22"/>
      <c r="CT55" s="22"/>
      <c r="CU55" s="29" t="s">
        <v>72</v>
      </c>
      <c r="CV55" s="29"/>
      <c r="CW55" s="29"/>
      <c r="CX55" s="29"/>
      <c r="CY55" s="29"/>
      <c r="CZ55" s="29"/>
      <c r="DA55" s="29"/>
      <c r="DB55" s="29"/>
      <c r="DC55" s="29"/>
      <c r="DD55" s="36">
        <f>データ!CK7</f>
        <v>6217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47"/>
      <c r="DS55" s="36">
        <f>データ!CL7</f>
        <v>6210</v>
      </c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47"/>
      <c r="EH55" s="36">
        <f>データ!CM7</f>
        <v>6109</v>
      </c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47"/>
      <c r="EW55" s="36">
        <f>データ!CN7</f>
        <v>6077</v>
      </c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47"/>
      <c r="FL55" s="36">
        <f>データ!CO7</f>
        <v>6278</v>
      </c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47"/>
      <c r="GA55" s="22"/>
      <c r="GB55" s="22"/>
      <c r="GC55" s="22"/>
      <c r="GD55" s="22"/>
      <c r="GE55" s="22"/>
      <c r="GF55" s="22"/>
      <c r="GG55" s="22"/>
      <c r="GH55" s="22"/>
      <c r="GI55" s="29" t="s">
        <v>72</v>
      </c>
      <c r="GJ55" s="29"/>
      <c r="GK55" s="29"/>
      <c r="GL55" s="29"/>
      <c r="GM55" s="29"/>
      <c r="GN55" s="29"/>
      <c r="GO55" s="29"/>
      <c r="GP55" s="29"/>
      <c r="GQ55" s="29"/>
      <c r="GR55" s="35">
        <f>データ!CV7</f>
        <v>102.9</v>
      </c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46"/>
      <c r="HG55" s="35">
        <f>データ!CW7</f>
        <v>91.2</v>
      </c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46"/>
      <c r="HV55" s="35">
        <f>データ!CX7</f>
        <v>85.4</v>
      </c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46"/>
      <c r="IK55" s="35">
        <f>データ!CY7</f>
        <v>84.3</v>
      </c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46"/>
      <c r="IZ55" s="35">
        <f>データ!CZ7</f>
        <v>81.900000000000006</v>
      </c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46"/>
      <c r="JO55" s="22"/>
      <c r="JP55" s="22"/>
      <c r="JQ55" s="22"/>
      <c r="JR55" s="22"/>
      <c r="JS55" s="22"/>
      <c r="JT55" s="22"/>
      <c r="JU55" s="22"/>
      <c r="JV55" s="22"/>
      <c r="JW55" s="29" t="s">
        <v>72</v>
      </c>
      <c r="JX55" s="29"/>
      <c r="JY55" s="29"/>
      <c r="JZ55" s="29"/>
      <c r="KA55" s="29"/>
      <c r="KB55" s="29"/>
      <c r="KC55" s="29"/>
      <c r="KD55" s="29"/>
      <c r="KE55" s="29"/>
      <c r="KF55" s="35">
        <f>データ!DG7</f>
        <v>10.1</v>
      </c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46"/>
      <c r="KU55" s="35">
        <f>データ!DH7</f>
        <v>8.9</v>
      </c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46"/>
      <c r="LJ55" s="35">
        <f>データ!DI7</f>
        <v>8</v>
      </c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46"/>
      <c r="LY55" s="35">
        <f>データ!DJ7</f>
        <v>8</v>
      </c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46"/>
      <c r="MN55" s="35">
        <f>データ!DK7</f>
        <v>7.9</v>
      </c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46"/>
      <c r="NC55" s="22"/>
      <c r="ND55" s="22"/>
      <c r="NE55" s="22"/>
      <c r="NF55" s="22"/>
      <c r="NG55" s="22"/>
      <c r="NH55" s="4"/>
      <c r="NI55" s="2"/>
      <c r="NJ55" s="74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0"/>
      <c r="NX55" s="114"/>
    </row>
    <row r="56" spans="1:395" ht="13.5" customHeight="1">
      <c r="A56" s="2"/>
      <c r="B56" s="14"/>
      <c r="C56" s="22"/>
      <c r="D56" s="22"/>
      <c r="E56" s="22"/>
      <c r="F56" s="22"/>
      <c r="G56" s="29" t="s">
        <v>74</v>
      </c>
      <c r="H56" s="29"/>
      <c r="I56" s="29"/>
      <c r="J56" s="29"/>
      <c r="K56" s="29"/>
      <c r="L56" s="29"/>
      <c r="M56" s="29"/>
      <c r="N56" s="29"/>
      <c r="O56" s="29"/>
      <c r="P56" s="36">
        <f>データ!CE7</f>
        <v>32431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7"/>
      <c r="AE56" s="36">
        <f>データ!CF7</f>
        <v>32532</v>
      </c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47"/>
      <c r="AT56" s="36">
        <f>データ!CG7</f>
        <v>33492</v>
      </c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47"/>
      <c r="BI56" s="36">
        <f>データ!CH7</f>
        <v>34136</v>
      </c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47"/>
      <c r="BX56" s="36">
        <f>データ!CI7</f>
        <v>34924</v>
      </c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47"/>
      <c r="CO56" s="22"/>
      <c r="CP56" s="22"/>
      <c r="CQ56" s="22"/>
      <c r="CR56" s="22"/>
      <c r="CS56" s="22"/>
      <c r="CT56" s="22"/>
      <c r="CU56" s="29" t="s">
        <v>74</v>
      </c>
      <c r="CV56" s="29"/>
      <c r="CW56" s="29"/>
      <c r="CX56" s="29"/>
      <c r="CY56" s="29"/>
      <c r="CZ56" s="29"/>
      <c r="DA56" s="29"/>
      <c r="DB56" s="29"/>
      <c r="DC56" s="29"/>
      <c r="DD56" s="36">
        <f>データ!CP7</f>
        <v>9726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47"/>
      <c r="DS56" s="36">
        <f>データ!CQ7</f>
        <v>10037</v>
      </c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47"/>
      <c r="EH56" s="36">
        <f>データ!CR7</f>
        <v>9976</v>
      </c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47"/>
      <c r="EW56" s="36">
        <f>データ!CS7</f>
        <v>10130</v>
      </c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47"/>
      <c r="FL56" s="36">
        <f>データ!CT7</f>
        <v>10244</v>
      </c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47"/>
      <c r="GA56" s="22"/>
      <c r="GB56" s="22"/>
      <c r="GC56" s="22"/>
      <c r="GD56" s="22"/>
      <c r="GE56" s="22"/>
      <c r="GF56" s="22"/>
      <c r="GG56" s="22"/>
      <c r="GH56" s="22"/>
      <c r="GI56" s="29" t="s">
        <v>74</v>
      </c>
      <c r="GJ56" s="29"/>
      <c r="GK56" s="29"/>
      <c r="GL56" s="29"/>
      <c r="GM56" s="29"/>
      <c r="GN56" s="29"/>
      <c r="GO56" s="29"/>
      <c r="GP56" s="29"/>
      <c r="GQ56" s="29"/>
      <c r="GR56" s="35">
        <f>データ!DA7</f>
        <v>62.1</v>
      </c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46"/>
      <c r="HG56" s="35">
        <f>データ!DB7</f>
        <v>62.5</v>
      </c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46"/>
      <c r="HV56" s="35">
        <f>データ!DC7</f>
        <v>63.4</v>
      </c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46"/>
      <c r="IK56" s="35">
        <f>データ!DD7</f>
        <v>63.4</v>
      </c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46"/>
      <c r="IZ56" s="35">
        <f>データ!DE7</f>
        <v>63.7</v>
      </c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46"/>
      <c r="JO56" s="22"/>
      <c r="JP56" s="22"/>
      <c r="JQ56" s="22"/>
      <c r="JR56" s="22"/>
      <c r="JS56" s="22"/>
      <c r="JT56" s="22"/>
      <c r="JU56" s="22"/>
      <c r="JV56" s="22"/>
      <c r="JW56" s="29" t="s">
        <v>74</v>
      </c>
      <c r="JX56" s="29"/>
      <c r="JY56" s="29"/>
      <c r="JZ56" s="29"/>
      <c r="KA56" s="29"/>
      <c r="KB56" s="29"/>
      <c r="KC56" s="29"/>
      <c r="KD56" s="29"/>
      <c r="KE56" s="29"/>
      <c r="KF56" s="35">
        <f>データ!DL7</f>
        <v>18.899999999999999</v>
      </c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46"/>
      <c r="KU56" s="35">
        <f>データ!DM7</f>
        <v>19</v>
      </c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46"/>
      <c r="LJ56" s="35">
        <f>データ!DN7</f>
        <v>18.7</v>
      </c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46"/>
      <c r="LY56" s="35">
        <f>データ!DO7</f>
        <v>18.3</v>
      </c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46"/>
      <c r="MN56" s="35">
        <f>データ!DP7</f>
        <v>17.7</v>
      </c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46"/>
      <c r="NC56" s="22"/>
      <c r="ND56" s="22"/>
      <c r="NE56" s="22"/>
      <c r="NF56" s="22"/>
      <c r="NG56" s="22"/>
      <c r="NH56" s="4"/>
      <c r="NI56" s="2"/>
      <c r="NJ56" s="74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0"/>
      <c r="NX56" s="114"/>
    </row>
    <row r="57" spans="1:395" ht="13.5" customHeight="1">
      <c r="A57" s="2"/>
      <c r="B57" s="1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4"/>
      <c r="NI57" s="2"/>
      <c r="NJ57" s="74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0"/>
      <c r="NX57" s="114"/>
    </row>
    <row r="58" spans="1:395" ht="13.5" customHeight="1">
      <c r="A58" s="2"/>
      <c r="B58" s="14"/>
      <c r="C58" s="23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2"/>
      <c r="CQ58" s="22"/>
      <c r="CR58" s="22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2"/>
      <c r="JS58" s="22"/>
      <c r="JT58" s="22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4"/>
      <c r="NI58" s="2"/>
      <c r="NJ58" s="74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0"/>
      <c r="NX58" s="114"/>
    </row>
    <row r="59" spans="1:395" ht="13.5" customHeight="1">
      <c r="A59" s="2"/>
      <c r="B59" s="14"/>
      <c r="C59" s="23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2"/>
      <c r="CQ59" s="22"/>
      <c r="CR59" s="22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2"/>
      <c r="JS59" s="22"/>
      <c r="JT59" s="22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4"/>
      <c r="NI59" s="2"/>
      <c r="NJ59" s="74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0"/>
      <c r="NX59" s="114"/>
    </row>
    <row r="60" spans="1:395" ht="13.5" customHeight="1">
      <c r="A60" s="2"/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40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0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40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2"/>
      <c r="BG60" s="22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40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40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40"/>
      <c r="DB60" s="24"/>
      <c r="DC60" s="24"/>
      <c r="DD60" s="24"/>
      <c r="DE60" s="24"/>
      <c r="DF60" s="24"/>
      <c r="DG60" s="24"/>
      <c r="DH60" s="24"/>
      <c r="DI60" s="24"/>
      <c r="DJ60" s="40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2"/>
      <c r="GQ60" s="22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40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40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40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2"/>
      <c r="IU60" s="22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40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40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40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2"/>
      <c r="LC60" s="22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40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4"/>
      <c r="NI60" s="2"/>
      <c r="NJ60" s="74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0"/>
      <c r="NX60" s="114"/>
    </row>
    <row r="61" spans="1:395" ht="13.5" customHeight="1">
      <c r="A61" s="2"/>
      <c r="B61" s="1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61"/>
      <c r="NI61" s="2"/>
      <c r="NJ61" s="74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0"/>
      <c r="NX61" s="114"/>
    </row>
    <row r="62" spans="1:395" ht="13.5" customHeight="1">
      <c r="A62" s="4"/>
      <c r="B62" s="13"/>
      <c r="C62" s="21"/>
      <c r="D62" s="21"/>
      <c r="E62" s="21"/>
      <c r="F62" s="26" t="s">
        <v>95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1"/>
      <c r="NF62" s="21"/>
      <c r="NG62" s="21"/>
      <c r="NH62" s="60"/>
      <c r="NI62" s="2"/>
      <c r="NJ62" s="74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0"/>
      <c r="NX62" s="114"/>
    </row>
    <row r="63" spans="1:395" ht="13.5" customHeight="1">
      <c r="A63" s="4"/>
      <c r="B63" s="13"/>
      <c r="C63" s="21"/>
      <c r="D63" s="21"/>
      <c r="E63" s="21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1"/>
      <c r="NF63" s="21"/>
      <c r="NG63" s="21"/>
      <c r="NH63" s="60"/>
      <c r="NI63" s="2"/>
      <c r="NJ63" s="74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0"/>
      <c r="NX63" s="114"/>
    </row>
    <row r="64" spans="1:395" ht="13.5" customHeight="1">
      <c r="A64" s="2"/>
      <c r="B64" s="1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4"/>
      <c r="NI64" s="2"/>
      <c r="NJ64" s="74"/>
      <c r="NK64" s="90"/>
      <c r="NL64" s="90"/>
      <c r="NM64" s="90"/>
      <c r="NN64" s="90"/>
      <c r="NO64" s="90"/>
      <c r="NP64" s="90"/>
      <c r="NQ64" s="90"/>
      <c r="NR64" s="90"/>
      <c r="NS64" s="90"/>
      <c r="NT64" s="90"/>
      <c r="NU64" s="90"/>
      <c r="NV64" s="90"/>
      <c r="NW64" s="90"/>
      <c r="NX64" s="114"/>
    </row>
    <row r="65" spans="1:388" ht="13.5" customHeight="1">
      <c r="A65" s="2"/>
      <c r="B65" s="1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3"/>
      <c r="CZ65" s="22"/>
      <c r="DA65" s="22"/>
      <c r="DB65" s="22"/>
      <c r="DC65" s="22"/>
      <c r="DD65" s="22"/>
      <c r="DE65" s="22"/>
      <c r="DF65" s="22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2"/>
      <c r="NB65" s="22"/>
      <c r="NC65" s="22"/>
      <c r="ND65" s="23"/>
      <c r="NE65" s="23"/>
      <c r="NF65" s="23"/>
      <c r="NG65" s="23"/>
      <c r="NH65" s="4"/>
      <c r="NI65" s="2"/>
      <c r="NJ65" s="74"/>
      <c r="NK65" s="90"/>
      <c r="NL65" s="90"/>
      <c r="NM65" s="90"/>
      <c r="NN65" s="90"/>
      <c r="NO65" s="90"/>
      <c r="NP65" s="90"/>
      <c r="NQ65" s="90"/>
      <c r="NR65" s="90"/>
      <c r="NS65" s="90"/>
      <c r="NT65" s="90"/>
      <c r="NU65" s="90"/>
      <c r="NV65" s="90"/>
      <c r="NW65" s="90"/>
      <c r="NX65" s="114"/>
    </row>
    <row r="66" spans="1:388" ht="13.5" customHeight="1">
      <c r="A66" s="2"/>
      <c r="B66" s="1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3"/>
      <c r="CZ66" s="22"/>
      <c r="DA66" s="22"/>
      <c r="DB66" s="22"/>
      <c r="DC66" s="22"/>
      <c r="DD66" s="22"/>
      <c r="DE66" s="22"/>
      <c r="DF66" s="22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2"/>
      <c r="NB66" s="22"/>
      <c r="NC66" s="22"/>
      <c r="ND66" s="23"/>
      <c r="NE66" s="23"/>
      <c r="NF66" s="23"/>
      <c r="NG66" s="23"/>
      <c r="NH66" s="4"/>
      <c r="NI66" s="2"/>
      <c r="NJ66" s="74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0"/>
      <c r="NX66" s="114"/>
    </row>
    <row r="67" spans="1:388" ht="13.5" customHeight="1">
      <c r="A67" s="2"/>
      <c r="B67" s="1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3"/>
      <c r="NH67" s="4"/>
      <c r="NI67" s="2"/>
      <c r="NJ67" s="75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1"/>
      <c r="NX67" s="115"/>
    </row>
    <row r="68" spans="1:388" ht="13.5" customHeight="1">
      <c r="A68" s="2"/>
      <c r="B68" s="1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3"/>
      <c r="NH68" s="4"/>
      <c r="NI68" s="2"/>
      <c r="NJ68" s="76" t="s">
        <v>96</v>
      </c>
      <c r="NK68" s="92"/>
      <c r="NL68" s="92"/>
      <c r="NM68" s="92"/>
      <c r="NN68" s="92"/>
      <c r="NO68" s="92"/>
      <c r="NP68" s="92"/>
      <c r="NQ68" s="92"/>
      <c r="NR68" s="92"/>
      <c r="NS68" s="92"/>
      <c r="NT68" s="92"/>
      <c r="NU68" s="92"/>
      <c r="NV68" s="92"/>
      <c r="NW68" s="92"/>
      <c r="NX68" s="116"/>
    </row>
    <row r="69" spans="1:388" ht="13.5" customHeight="1">
      <c r="A69" s="2"/>
      <c r="B69" s="1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58"/>
      <c r="NH69" s="4"/>
      <c r="NI69" s="2"/>
      <c r="NJ69" s="77"/>
      <c r="NK69" s="93"/>
      <c r="NL69" s="93"/>
      <c r="NM69" s="93"/>
      <c r="NN69" s="93"/>
      <c r="NO69" s="93"/>
      <c r="NP69" s="93"/>
      <c r="NQ69" s="93"/>
      <c r="NR69" s="93"/>
      <c r="NS69" s="93"/>
      <c r="NT69" s="93"/>
      <c r="NU69" s="93"/>
      <c r="NV69" s="93"/>
      <c r="NW69" s="93"/>
      <c r="NX69" s="117"/>
    </row>
    <row r="70" spans="1:388" ht="13.5" customHeight="1">
      <c r="A70" s="2"/>
      <c r="B70" s="1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58"/>
      <c r="NH70" s="4"/>
      <c r="NI70" s="2"/>
      <c r="NJ70" s="80" t="s">
        <v>38</v>
      </c>
      <c r="NK70" s="96"/>
      <c r="NL70" s="96"/>
      <c r="NM70" s="96"/>
      <c r="NN70" s="96"/>
      <c r="NO70" s="96"/>
      <c r="NP70" s="96"/>
      <c r="NQ70" s="96"/>
      <c r="NR70" s="96"/>
      <c r="NS70" s="96"/>
      <c r="NT70" s="96"/>
      <c r="NU70" s="96"/>
      <c r="NV70" s="96"/>
      <c r="NW70" s="96"/>
      <c r="NX70" s="120"/>
    </row>
    <row r="71" spans="1:388" ht="13.5" customHeight="1">
      <c r="A71" s="2"/>
      <c r="B71" s="1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58"/>
      <c r="NH71" s="4"/>
      <c r="NI71" s="2"/>
      <c r="NJ71" s="80"/>
      <c r="NK71" s="96"/>
      <c r="NL71" s="96"/>
      <c r="NM71" s="96"/>
      <c r="NN71" s="96"/>
      <c r="NO71" s="96"/>
      <c r="NP71" s="96"/>
      <c r="NQ71" s="96"/>
      <c r="NR71" s="96"/>
      <c r="NS71" s="96"/>
      <c r="NT71" s="96"/>
      <c r="NU71" s="96"/>
      <c r="NV71" s="96"/>
      <c r="NW71" s="96"/>
      <c r="NX71" s="120"/>
    </row>
    <row r="72" spans="1:388" ht="13.5" customHeight="1">
      <c r="A72" s="2"/>
      <c r="B72" s="14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58"/>
      <c r="NH72" s="4"/>
      <c r="NI72" s="2"/>
      <c r="NJ72" s="80"/>
      <c r="NK72" s="96"/>
      <c r="NL72" s="96"/>
      <c r="NM72" s="96"/>
      <c r="NN72" s="96"/>
      <c r="NO72" s="96"/>
      <c r="NP72" s="96"/>
      <c r="NQ72" s="96"/>
      <c r="NR72" s="96"/>
      <c r="NS72" s="96"/>
      <c r="NT72" s="96"/>
      <c r="NU72" s="96"/>
      <c r="NV72" s="96"/>
      <c r="NW72" s="96"/>
      <c r="NX72" s="120"/>
    </row>
    <row r="73" spans="1:388" ht="13.5" customHeight="1">
      <c r="A73" s="2"/>
      <c r="B73" s="14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1"/>
      <c r="NH73" s="4"/>
      <c r="NI73" s="2"/>
      <c r="NJ73" s="80"/>
      <c r="NK73" s="96"/>
      <c r="NL73" s="96"/>
      <c r="NM73" s="96"/>
      <c r="NN73" s="96"/>
      <c r="NO73" s="96"/>
      <c r="NP73" s="96"/>
      <c r="NQ73" s="96"/>
      <c r="NR73" s="96"/>
      <c r="NS73" s="96"/>
      <c r="NT73" s="96"/>
      <c r="NU73" s="96"/>
      <c r="NV73" s="96"/>
      <c r="NW73" s="96"/>
      <c r="NX73" s="120"/>
    </row>
    <row r="74" spans="1:388" ht="13.5" customHeight="1">
      <c r="A74" s="2"/>
      <c r="B74" s="1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3"/>
      <c r="NH74" s="4"/>
      <c r="NI74" s="2"/>
      <c r="NJ74" s="80"/>
      <c r="NK74" s="96"/>
      <c r="NL74" s="96"/>
      <c r="NM74" s="96"/>
      <c r="NN74" s="96"/>
      <c r="NO74" s="96"/>
      <c r="NP74" s="96"/>
      <c r="NQ74" s="96"/>
      <c r="NR74" s="96"/>
      <c r="NS74" s="96"/>
      <c r="NT74" s="96"/>
      <c r="NU74" s="96"/>
      <c r="NV74" s="96"/>
      <c r="NW74" s="96"/>
      <c r="NX74" s="120"/>
    </row>
    <row r="75" spans="1:388" ht="13.5" customHeight="1">
      <c r="A75" s="2"/>
      <c r="B75" s="1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3"/>
      <c r="NH75" s="4"/>
      <c r="NI75" s="2"/>
      <c r="NJ75" s="80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/>
      <c r="NV75" s="96"/>
      <c r="NW75" s="96"/>
      <c r="NX75" s="120"/>
    </row>
    <row r="76" spans="1:388" ht="13.5" customHeight="1">
      <c r="A76" s="2"/>
      <c r="B76" s="1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3"/>
      <c r="NH76" s="4"/>
      <c r="NI76" s="2"/>
      <c r="NJ76" s="80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120"/>
    </row>
    <row r="77" spans="1:388" ht="13.5" customHeight="1">
      <c r="A77" s="2"/>
      <c r="B77" s="14"/>
      <c r="C77" s="22"/>
      <c r="D77" s="22"/>
      <c r="E77" s="22"/>
      <c r="F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3"/>
      <c r="NH77" s="4"/>
      <c r="NI77" s="2"/>
      <c r="NJ77" s="80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120"/>
    </row>
    <row r="78" spans="1:388" ht="13.5" customHeight="1">
      <c r="A78" s="2"/>
      <c r="B78" s="14"/>
      <c r="C78" s="22"/>
      <c r="D78" s="22"/>
      <c r="E78" s="22"/>
      <c r="F78" s="22"/>
      <c r="I78" s="22"/>
      <c r="J78" s="28"/>
      <c r="K78" s="28"/>
      <c r="L78" s="28"/>
      <c r="M78" s="28"/>
      <c r="N78" s="28"/>
      <c r="O78" s="28"/>
      <c r="P78" s="28"/>
      <c r="Q78" s="28"/>
      <c r="R78" s="41"/>
      <c r="S78" s="41"/>
      <c r="T78" s="41"/>
      <c r="U78" s="43">
        <f>データ!$B$11</f>
        <v>41640</v>
      </c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>
        <f>データ!$C$11</f>
        <v>42005</v>
      </c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>
        <f>データ!$D$11</f>
        <v>42370</v>
      </c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>
        <f>データ!$E$11</f>
        <v>42736</v>
      </c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>
        <f>データ!$F$11</f>
        <v>43101</v>
      </c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D78" s="28"/>
      <c r="EE78" s="28"/>
      <c r="EF78" s="28"/>
      <c r="EG78" s="28"/>
      <c r="EH78" s="28"/>
      <c r="EI78" s="28"/>
      <c r="EJ78" s="28"/>
      <c r="EK78" s="28"/>
      <c r="EL78" s="41"/>
      <c r="EM78" s="41"/>
      <c r="EN78" s="41"/>
      <c r="EO78" s="43">
        <f>データ!$B$11</f>
        <v>41640</v>
      </c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>
        <f>データ!$C$11</f>
        <v>42005</v>
      </c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>
        <f>データ!$D$11</f>
        <v>42370</v>
      </c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>
        <f>データ!$E$11</f>
        <v>42736</v>
      </c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>
        <f>データ!$F$11</f>
        <v>43101</v>
      </c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Y78" s="28"/>
      <c r="IZ78" s="28"/>
      <c r="JA78" s="28"/>
      <c r="JB78" s="28"/>
      <c r="JC78" s="28"/>
      <c r="JD78" s="28"/>
      <c r="JE78" s="28"/>
      <c r="JF78" s="28"/>
      <c r="JG78" s="41"/>
      <c r="JH78" s="41"/>
      <c r="JI78" s="41"/>
      <c r="JJ78" s="43">
        <f>データ!$B$11</f>
        <v>41640</v>
      </c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>
        <f>データ!$C$11</f>
        <v>42005</v>
      </c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>
        <f>データ!$D$11</f>
        <v>42370</v>
      </c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>
        <f>データ!$E$11</f>
        <v>42736</v>
      </c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>
        <f>データ!$F$11</f>
        <v>43101</v>
      </c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22"/>
      <c r="NB78" s="22"/>
      <c r="NC78" s="22"/>
      <c r="ND78" s="22"/>
      <c r="NE78" s="22"/>
      <c r="NF78" s="22"/>
      <c r="NG78" s="58"/>
      <c r="NH78" s="4"/>
      <c r="NI78" s="2"/>
      <c r="NJ78" s="80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120"/>
    </row>
    <row r="79" spans="1:388" ht="13.5" customHeight="1">
      <c r="A79" s="2"/>
      <c r="B79" s="14"/>
      <c r="C79" s="22"/>
      <c r="D79" s="22"/>
      <c r="E79" s="22"/>
      <c r="F79" s="22"/>
      <c r="I79" s="31"/>
      <c r="J79" s="32" t="s">
        <v>72</v>
      </c>
      <c r="K79" s="33"/>
      <c r="L79" s="33"/>
      <c r="M79" s="33"/>
      <c r="N79" s="33"/>
      <c r="O79" s="33"/>
      <c r="P79" s="33"/>
      <c r="Q79" s="33"/>
      <c r="R79" s="33"/>
      <c r="S79" s="33"/>
      <c r="T79" s="42"/>
      <c r="U79" s="44">
        <f>データ!DR7</f>
        <v>4.5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>
        <f>データ!DS7</f>
        <v>9.5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>
        <f>データ!DT7</f>
        <v>15.1</v>
      </c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>
        <f>データ!DU7</f>
        <v>17.5</v>
      </c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>
        <f>データ!DV7</f>
        <v>21.2</v>
      </c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D79" s="32" t="s">
        <v>72</v>
      </c>
      <c r="EE79" s="33"/>
      <c r="EF79" s="33"/>
      <c r="EG79" s="33"/>
      <c r="EH79" s="33"/>
      <c r="EI79" s="33"/>
      <c r="EJ79" s="33"/>
      <c r="EK79" s="33"/>
      <c r="EL79" s="33"/>
      <c r="EM79" s="33"/>
      <c r="EN79" s="42"/>
      <c r="EO79" s="44">
        <f>データ!EC7</f>
        <v>12.8</v>
      </c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>
        <f>データ!ED7</f>
        <v>21.2</v>
      </c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>
        <f>データ!EE7</f>
        <v>33.9</v>
      </c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>
        <f>データ!EF7</f>
        <v>23.3</v>
      </c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>
        <f>データ!EG7</f>
        <v>48.8</v>
      </c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Y79" s="32" t="s">
        <v>72</v>
      </c>
      <c r="IZ79" s="33"/>
      <c r="JA79" s="33"/>
      <c r="JB79" s="33"/>
      <c r="JC79" s="33"/>
      <c r="JD79" s="33"/>
      <c r="JE79" s="33"/>
      <c r="JF79" s="33"/>
      <c r="JG79" s="33"/>
      <c r="JH79" s="33"/>
      <c r="JI79" s="42"/>
      <c r="JJ79" s="56">
        <f>データ!EN7</f>
        <v>11731140</v>
      </c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>
        <f>データ!EO7</f>
        <v>12487860</v>
      </c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>
        <f>データ!EP7</f>
        <v>8331760</v>
      </c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>
        <f>データ!EQ7</f>
        <v>9633220</v>
      </c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>
        <f>データ!ER7</f>
        <v>10986540</v>
      </c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22"/>
      <c r="NB79" s="22"/>
      <c r="NC79" s="22"/>
      <c r="ND79" s="22"/>
      <c r="NE79" s="22"/>
      <c r="NF79" s="22"/>
      <c r="NG79" s="58"/>
      <c r="NH79" s="4"/>
      <c r="NI79" s="2"/>
      <c r="NJ79" s="80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120"/>
    </row>
    <row r="80" spans="1:388" ht="13.5" customHeight="1">
      <c r="A80" s="2"/>
      <c r="B80" s="14"/>
      <c r="C80" s="22"/>
      <c r="D80" s="22"/>
      <c r="E80" s="22"/>
      <c r="F80" s="22"/>
      <c r="G80" s="22"/>
      <c r="H80" s="22"/>
      <c r="I80" s="31"/>
      <c r="J80" s="32" t="s">
        <v>74</v>
      </c>
      <c r="K80" s="33"/>
      <c r="L80" s="33"/>
      <c r="M80" s="33"/>
      <c r="N80" s="33"/>
      <c r="O80" s="33"/>
      <c r="P80" s="33"/>
      <c r="Q80" s="33"/>
      <c r="R80" s="33"/>
      <c r="S80" s="33"/>
      <c r="T80" s="42"/>
      <c r="U80" s="44">
        <f>データ!DW7</f>
        <v>52.2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>
        <f>データ!DX7</f>
        <v>52.4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>
        <f>データ!DY7</f>
        <v>52.5</v>
      </c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>
        <f>データ!DZ7</f>
        <v>53.5</v>
      </c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>
        <f>データ!EA7</f>
        <v>54.1</v>
      </c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D80" s="32" t="s">
        <v>74</v>
      </c>
      <c r="EE80" s="33"/>
      <c r="EF80" s="33"/>
      <c r="EG80" s="33"/>
      <c r="EH80" s="33"/>
      <c r="EI80" s="33"/>
      <c r="EJ80" s="33"/>
      <c r="EK80" s="33"/>
      <c r="EL80" s="33"/>
      <c r="EM80" s="33"/>
      <c r="EN80" s="42"/>
      <c r="EO80" s="44">
        <f>データ!EH7</f>
        <v>69.599999999999994</v>
      </c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>
        <f>データ!EI7</f>
        <v>69.2</v>
      </c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>
        <f>データ!EJ7</f>
        <v>69.7</v>
      </c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>
        <f>データ!EK7</f>
        <v>71.3</v>
      </c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>
        <f>データ!EL7</f>
        <v>71.400000000000006</v>
      </c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Y80" s="32" t="s">
        <v>74</v>
      </c>
      <c r="IZ80" s="33"/>
      <c r="JA80" s="33"/>
      <c r="JB80" s="33"/>
      <c r="JC80" s="33"/>
      <c r="JD80" s="33"/>
      <c r="JE80" s="33"/>
      <c r="JF80" s="33"/>
      <c r="JG80" s="33"/>
      <c r="JH80" s="33"/>
      <c r="JI80" s="42"/>
      <c r="JJ80" s="56">
        <f>データ!ES7</f>
        <v>35115689</v>
      </c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>
        <f>データ!ET7</f>
        <v>35730958</v>
      </c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/>
      <c r="KP80" s="56"/>
      <c r="KQ80" s="56"/>
      <c r="KR80" s="56"/>
      <c r="KS80" s="56"/>
      <c r="KT80" s="56"/>
      <c r="KU80" s="56"/>
      <c r="KV80" s="56">
        <f>データ!EU7</f>
        <v>37752628</v>
      </c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>
        <f>データ!EV7</f>
        <v>39094598</v>
      </c>
      <c r="LP80" s="56"/>
      <c r="LQ80" s="56"/>
      <c r="LR80" s="56"/>
      <c r="LS80" s="56"/>
      <c r="LT80" s="56"/>
      <c r="LU80" s="56"/>
      <c r="LV80" s="56"/>
      <c r="LW80" s="56"/>
      <c r="LX80" s="56"/>
      <c r="LY80" s="56"/>
      <c r="LZ80" s="56"/>
      <c r="MA80" s="56"/>
      <c r="MB80" s="56"/>
      <c r="MC80" s="56"/>
      <c r="MD80" s="56"/>
      <c r="ME80" s="56"/>
      <c r="MF80" s="56"/>
      <c r="MG80" s="56"/>
      <c r="MH80" s="56">
        <f>データ!EW7</f>
        <v>40683727</v>
      </c>
      <c r="MI80" s="56"/>
      <c r="MJ80" s="56"/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6"/>
      <c r="MX80" s="56"/>
      <c r="MY80" s="56"/>
      <c r="MZ80" s="56"/>
      <c r="NA80" s="22"/>
      <c r="NB80" s="22"/>
      <c r="NC80" s="22"/>
      <c r="ND80" s="22"/>
      <c r="NE80" s="22"/>
      <c r="NF80" s="22"/>
      <c r="NG80" s="58"/>
      <c r="NH80" s="4"/>
      <c r="NI80" s="2"/>
      <c r="NJ80" s="80"/>
      <c r="NK80" s="96"/>
      <c r="NL80" s="96"/>
      <c r="NM80" s="96"/>
      <c r="NN80" s="96"/>
      <c r="NO80" s="96"/>
      <c r="NP80" s="96"/>
      <c r="NQ80" s="96"/>
      <c r="NR80" s="96"/>
      <c r="NS80" s="96"/>
      <c r="NT80" s="96"/>
      <c r="NU80" s="96"/>
      <c r="NV80" s="96"/>
      <c r="NW80" s="96"/>
      <c r="NX80" s="120"/>
    </row>
    <row r="81" spans="1:388" ht="13.5" customHeight="1">
      <c r="A81" s="2"/>
      <c r="B81" s="1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58"/>
      <c r="NH81" s="4"/>
      <c r="NI81" s="2"/>
      <c r="NJ81" s="80"/>
      <c r="NK81" s="96"/>
      <c r="NL81" s="96"/>
      <c r="NM81" s="96"/>
      <c r="NN81" s="96"/>
      <c r="NO81" s="96"/>
      <c r="NP81" s="96"/>
      <c r="NQ81" s="96"/>
      <c r="NR81" s="96"/>
      <c r="NS81" s="96"/>
      <c r="NT81" s="96"/>
      <c r="NU81" s="96"/>
      <c r="NV81" s="96"/>
      <c r="NW81" s="96"/>
      <c r="NX81" s="120"/>
    </row>
    <row r="82" spans="1:388" ht="13.5" customHeight="1">
      <c r="A82" s="2"/>
      <c r="B82" s="14"/>
      <c r="C82" s="23"/>
      <c r="D82" s="22"/>
      <c r="E82" s="22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4"/>
      <c r="NI82" s="2"/>
      <c r="NJ82" s="80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120"/>
    </row>
    <row r="83" spans="1:388" ht="13.5" customHeight="1">
      <c r="A83" s="2"/>
      <c r="B83" s="14"/>
      <c r="C83" s="23"/>
      <c r="D83" s="22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4"/>
      <c r="NI83" s="2"/>
      <c r="NJ83" s="80"/>
      <c r="NK83" s="96"/>
      <c r="NL83" s="96"/>
      <c r="NM83" s="96"/>
      <c r="NN83" s="96"/>
      <c r="NO83" s="96"/>
      <c r="NP83" s="96"/>
      <c r="NQ83" s="96"/>
      <c r="NR83" s="96"/>
      <c r="NS83" s="96"/>
      <c r="NT83" s="96"/>
      <c r="NU83" s="96"/>
      <c r="NV83" s="96"/>
      <c r="NW83" s="96"/>
      <c r="NX83" s="120"/>
    </row>
    <row r="84" spans="1:388" ht="13.5" customHeight="1">
      <c r="A84" s="2"/>
      <c r="B84" s="1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61"/>
      <c r="NI84" s="2"/>
      <c r="NJ84" s="81"/>
      <c r="NK84" s="97"/>
      <c r="NL84" s="97"/>
      <c r="NM84" s="97"/>
      <c r="NN84" s="97"/>
      <c r="NO84" s="97"/>
      <c r="NP84" s="97"/>
      <c r="NQ84" s="97"/>
      <c r="NR84" s="97"/>
      <c r="NS84" s="97"/>
      <c r="NT84" s="97"/>
      <c r="NU84" s="97"/>
      <c r="NV84" s="97"/>
      <c r="NW84" s="97"/>
      <c r="NX84" s="121"/>
    </row>
    <row r="85" spans="1:388">
      <c r="B85" t="s">
        <v>97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6" t="s">
        <v>98</v>
      </c>
      <c r="C89" s="16" t="s">
        <v>99</v>
      </c>
      <c r="D89" s="16" t="s">
        <v>20</v>
      </c>
      <c r="E89" s="16" t="s">
        <v>100</v>
      </c>
      <c r="F89" s="16" t="s">
        <v>102</v>
      </c>
      <c r="G89" s="16" t="s">
        <v>103</v>
      </c>
      <c r="H89" s="16" t="s">
        <v>104</v>
      </c>
      <c r="I89" s="16" t="s">
        <v>105</v>
      </c>
      <c r="J89" s="16" t="s">
        <v>98</v>
      </c>
      <c r="K89" s="16" t="s">
        <v>99</v>
      </c>
      <c r="L89" s="16" t="s">
        <v>20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6" t="str">
        <f>データ!AR6</f>
        <v>【98.8】</v>
      </c>
      <c r="C90" s="16" t="str">
        <f>データ!BC6</f>
        <v>【89.7】</v>
      </c>
      <c r="D90" s="16" t="str">
        <f>データ!BN6</f>
        <v>【64.1】</v>
      </c>
      <c r="E90" s="16" t="str">
        <f>データ!BY6</f>
        <v>【74.9】</v>
      </c>
      <c r="F90" s="16" t="str">
        <f>データ!CJ6</f>
        <v>【52,412】</v>
      </c>
      <c r="G90" s="16" t="str">
        <f>データ!CU6</f>
        <v>【14,708】</v>
      </c>
      <c r="H90" s="16" t="str">
        <f>データ!DF6</f>
        <v>【54.8】</v>
      </c>
      <c r="I90" s="16" t="str">
        <f>データ!DQ6</f>
        <v>【24.3】</v>
      </c>
      <c r="J90" s="16" t="str">
        <f>データ!EB6</f>
        <v>【52.5】</v>
      </c>
      <c r="K90" s="16" t="str">
        <f>データ!EM6</f>
        <v>【68.8】</v>
      </c>
      <c r="L90" s="16" t="str">
        <f>データ!EX6</f>
        <v>【47,139,449】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4iVv14vtliBmKyv/peoIVcrxuRkKOm+T71qDacGDqcexDEl5taLeZ2RGCurq3Z1QFV9xL3hlMkaOJul2v/F13A==" saltValue="3vxF7v0LuJSa1OaSB/exfg==" spinCount="100000" sheet="1" formatCells="0" formatColumns="0" formatRows="0"/>
  <mergeCells count="261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NJ70:NX84"/>
  </mergeCells>
  <phoneticPr fontId="2"/>
  <dataValidations count="1">
    <dataValidation type="list" allowBlank="1" showDropDown="0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3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106</v>
      </c>
      <c r="AH1" s="146">
        <v>1</v>
      </c>
      <c r="AI1" s="146">
        <v>1</v>
      </c>
      <c r="AJ1" s="146">
        <v>1</v>
      </c>
      <c r="AK1" s="146">
        <v>1</v>
      </c>
      <c r="AL1" s="146">
        <v>1</v>
      </c>
      <c r="AM1" s="146">
        <v>1</v>
      </c>
      <c r="AN1" s="146">
        <v>1</v>
      </c>
      <c r="AO1" s="146">
        <v>1</v>
      </c>
      <c r="AP1" s="146">
        <v>1</v>
      </c>
      <c r="AQ1" s="146">
        <v>1</v>
      </c>
      <c r="AR1" s="146"/>
      <c r="AS1" s="146">
        <v>1</v>
      </c>
      <c r="AT1" s="146">
        <v>1</v>
      </c>
      <c r="AU1" s="146">
        <v>1</v>
      </c>
      <c r="AV1" s="146">
        <v>1</v>
      </c>
      <c r="AW1" s="146">
        <v>1</v>
      </c>
      <c r="AX1" s="146">
        <v>1</v>
      </c>
      <c r="AY1" s="146">
        <v>1</v>
      </c>
      <c r="AZ1" s="146">
        <v>1</v>
      </c>
      <c r="BA1" s="146">
        <v>1</v>
      </c>
      <c r="BB1" s="146">
        <v>1</v>
      </c>
      <c r="BC1" s="146"/>
      <c r="BD1" s="146">
        <v>1</v>
      </c>
      <c r="BE1" s="146">
        <v>1</v>
      </c>
      <c r="BF1" s="146">
        <v>1</v>
      </c>
      <c r="BG1" s="146">
        <v>1</v>
      </c>
      <c r="BH1" s="146">
        <v>1</v>
      </c>
      <c r="BI1" s="146">
        <v>1</v>
      </c>
      <c r="BJ1" s="146">
        <v>1</v>
      </c>
      <c r="BK1" s="146">
        <v>1</v>
      </c>
      <c r="BL1" s="146">
        <v>1</v>
      </c>
      <c r="BM1" s="146">
        <v>1</v>
      </c>
      <c r="BN1" s="146"/>
      <c r="BO1" s="146">
        <v>1</v>
      </c>
      <c r="BP1" s="146">
        <v>1</v>
      </c>
      <c r="BQ1" s="146">
        <v>1</v>
      </c>
      <c r="BR1" s="146">
        <v>1</v>
      </c>
      <c r="BS1" s="146">
        <v>1</v>
      </c>
      <c r="BT1" s="146">
        <v>1</v>
      </c>
      <c r="BU1" s="146">
        <v>1</v>
      </c>
      <c r="BV1" s="146">
        <v>1</v>
      </c>
      <c r="BW1" s="146">
        <v>1</v>
      </c>
      <c r="BX1" s="146">
        <v>1</v>
      </c>
      <c r="BY1" s="146"/>
      <c r="BZ1" s="146">
        <v>1</v>
      </c>
      <c r="CA1" s="146">
        <v>1</v>
      </c>
      <c r="CB1" s="146">
        <v>1</v>
      </c>
      <c r="CC1" s="146">
        <v>1</v>
      </c>
      <c r="CD1" s="146">
        <v>1</v>
      </c>
      <c r="CE1" s="146">
        <v>1</v>
      </c>
      <c r="CF1" s="146">
        <v>1</v>
      </c>
      <c r="CG1" s="146">
        <v>1</v>
      </c>
      <c r="CH1" s="146">
        <v>1</v>
      </c>
      <c r="CI1" s="146">
        <v>1</v>
      </c>
      <c r="CJ1" s="146"/>
      <c r="CK1" s="146">
        <v>1</v>
      </c>
      <c r="CL1" s="146">
        <v>1</v>
      </c>
      <c r="CM1" s="146">
        <v>1</v>
      </c>
      <c r="CN1" s="146">
        <v>1</v>
      </c>
      <c r="CO1" s="146">
        <v>1</v>
      </c>
      <c r="CP1" s="146">
        <v>1</v>
      </c>
      <c r="CQ1" s="146">
        <v>1</v>
      </c>
      <c r="CR1" s="146">
        <v>1</v>
      </c>
      <c r="CS1" s="146">
        <v>1</v>
      </c>
      <c r="CT1" s="146">
        <v>1</v>
      </c>
      <c r="CU1" s="146"/>
      <c r="CV1" s="146">
        <v>1</v>
      </c>
      <c r="CW1" s="146">
        <v>1</v>
      </c>
      <c r="CX1" s="146">
        <v>1</v>
      </c>
      <c r="CY1" s="146">
        <v>1</v>
      </c>
      <c r="CZ1" s="146">
        <v>1</v>
      </c>
      <c r="DA1" s="146">
        <v>1</v>
      </c>
      <c r="DB1" s="146">
        <v>1</v>
      </c>
      <c r="DC1" s="146">
        <v>1</v>
      </c>
      <c r="DD1" s="146">
        <v>1</v>
      </c>
      <c r="DE1" s="146">
        <v>1</v>
      </c>
      <c r="DF1" s="146"/>
      <c r="DG1" s="146">
        <v>1</v>
      </c>
      <c r="DH1" s="146">
        <v>1</v>
      </c>
      <c r="DI1" s="146">
        <v>1</v>
      </c>
      <c r="DJ1" s="146">
        <v>1</v>
      </c>
      <c r="DK1" s="146">
        <v>1</v>
      </c>
      <c r="DL1" s="146">
        <v>1</v>
      </c>
      <c r="DM1" s="146">
        <v>1</v>
      </c>
      <c r="DN1" s="146">
        <v>1</v>
      </c>
      <c r="DO1" s="146">
        <v>1</v>
      </c>
      <c r="DP1" s="146">
        <v>1</v>
      </c>
      <c r="DQ1" s="146"/>
      <c r="DR1" s="146">
        <v>1</v>
      </c>
      <c r="DS1" s="146">
        <v>1</v>
      </c>
      <c r="DT1" s="146">
        <v>1</v>
      </c>
      <c r="DU1" s="146">
        <v>1</v>
      </c>
      <c r="DV1" s="146">
        <v>1</v>
      </c>
      <c r="DW1" s="146">
        <v>1</v>
      </c>
      <c r="DX1" s="146">
        <v>1</v>
      </c>
      <c r="DY1" s="146">
        <v>1</v>
      </c>
      <c r="DZ1" s="146">
        <v>1</v>
      </c>
      <c r="EA1" s="146">
        <v>1</v>
      </c>
      <c r="EB1" s="146"/>
      <c r="EC1" s="146">
        <v>1</v>
      </c>
      <c r="ED1" s="146">
        <v>1</v>
      </c>
      <c r="EE1" s="146">
        <v>1</v>
      </c>
      <c r="EF1" s="146">
        <v>1</v>
      </c>
      <c r="EG1" s="146">
        <v>1</v>
      </c>
      <c r="EH1" s="146">
        <v>1</v>
      </c>
      <c r="EI1" s="146">
        <v>1</v>
      </c>
      <c r="EJ1" s="146">
        <v>1</v>
      </c>
      <c r="EK1" s="146">
        <v>1</v>
      </c>
      <c r="EL1" s="146">
        <v>1</v>
      </c>
      <c r="EM1" s="146"/>
      <c r="EN1" s="146">
        <v>1</v>
      </c>
      <c r="EO1" s="146">
        <v>1</v>
      </c>
      <c r="EP1" s="146">
        <v>1</v>
      </c>
      <c r="EQ1" s="146">
        <v>1</v>
      </c>
      <c r="ER1" s="146">
        <v>1</v>
      </c>
      <c r="ES1" s="146">
        <v>1</v>
      </c>
      <c r="ET1" s="146">
        <v>1</v>
      </c>
      <c r="EU1" s="146">
        <v>1</v>
      </c>
      <c r="EV1" s="146">
        <v>1</v>
      </c>
      <c r="EW1" s="146">
        <v>1</v>
      </c>
      <c r="EX1" s="146"/>
    </row>
    <row r="2" spans="1:154">
      <c r="A2" s="125" t="s">
        <v>107</v>
      </c>
      <c r="B2" s="125">
        <f t="shared" ref="B2:EX2" si="0">COLUMN()-1</f>
        <v>1</v>
      </c>
      <c r="C2" s="125">
        <f t="shared" si="0"/>
        <v>2</v>
      </c>
      <c r="D2" s="125">
        <f t="shared" si="0"/>
        <v>3</v>
      </c>
      <c r="E2" s="125">
        <f t="shared" si="0"/>
        <v>4</v>
      </c>
      <c r="F2" s="125">
        <f t="shared" si="0"/>
        <v>5</v>
      </c>
      <c r="G2" s="125">
        <f t="shared" si="0"/>
        <v>6</v>
      </c>
      <c r="H2" s="125">
        <f t="shared" si="0"/>
        <v>7</v>
      </c>
      <c r="I2" s="125">
        <f t="shared" si="0"/>
        <v>8</v>
      </c>
      <c r="J2" s="125">
        <f t="shared" si="0"/>
        <v>9</v>
      </c>
      <c r="K2" s="125">
        <f t="shared" si="0"/>
        <v>10</v>
      </c>
      <c r="L2" s="125">
        <f t="shared" si="0"/>
        <v>11</v>
      </c>
      <c r="M2" s="125">
        <f t="shared" si="0"/>
        <v>12</v>
      </c>
      <c r="N2" s="125">
        <f t="shared" si="0"/>
        <v>13</v>
      </c>
      <c r="O2" s="125">
        <f t="shared" si="0"/>
        <v>14</v>
      </c>
      <c r="P2" s="125">
        <f t="shared" si="0"/>
        <v>15</v>
      </c>
      <c r="Q2" s="125">
        <f t="shared" si="0"/>
        <v>16</v>
      </c>
      <c r="R2" s="125">
        <f t="shared" si="0"/>
        <v>17</v>
      </c>
      <c r="S2" s="125">
        <f t="shared" si="0"/>
        <v>18</v>
      </c>
      <c r="T2" s="125">
        <f t="shared" si="0"/>
        <v>19</v>
      </c>
      <c r="U2" s="125">
        <f t="shared" si="0"/>
        <v>20</v>
      </c>
      <c r="V2" s="125">
        <f t="shared" si="0"/>
        <v>21</v>
      </c>
      <c r="W2" s="125">
        <f t="shared" si="0"/>
        <v>22</v>
      </c>
      <c r="X2" s="125">
        <f t="shared" si="0"/>
        <v>23</v>
      </c>
      <c r="Y2" s="125">
        <f t="shared" si="0"/>
        <v>24</v>
      </c>
      <c r="Z2" s="125">
        <f t="shared" si="0"/>
        <v>25</v>
      </c>
      <c r="AA2" s="125">
        <f t="shared" si="0"/>
        <v>26</v>
      </c>
      <c r="AB2" s="125">
        <f t="shared" si="0"/>
        <v>27</v>
      </c>
      <c r="AC2" s="125">
        <f t="shared" si="0"/>
        <v>28</v>
      </c>
      <c r="AD2" s="125">
        <f t="shared" si="0"/>
        <v>29</v>
      </c>
      <c r="AE2" s="125">
        <f t="shared" si="0"/>
        <v>30</v>
      </c>
      <c r="AF2" s="125">
        <f t="shared" si="0"/>
        <v>31</v>
      </c>
      <c r="AG2" s="125">
        <f t="shared" si="0"/>
        <v>32</v>
      </c>
      <c r="AH2" s="125">
        <f t="shared" si="0"/>
        <v>33</v>
      </c>
      <c r="AI2" s="125">
        <f t="shared" si="0"/>
        <v>34</v>
      </c>
      <c r="AJ2" s="125">
        <f t="shared" si="0"/>
        <v>35</v>
      </c>
      <c r="AK2" s="125">
        <f t="shared" si="0"/>
        <v>36</v>
      </c>
      <c r="AL2" s="125">
        <f t="shared" si="0"/>
        <v>37</v>
      </c>
      <c r="AM2" s="125">
        <f t="shared" si="0"/>
        <v>38</v>
      </c>
      <c r="AN2" s="125">
        <f t="shared" si="0"/>
        <v>39</v>
      </c>
      <c r="AO2" s="125">
        <f t="shared" si="0"/>
        <v>40</v>
      </c>
      <c r="AP2" s="125">
        <f t="shared" si="0"/>
        <v>41</v>
      </c>
      <c r="AQ2" s="125">
        <f t="shared" si="0"/>
        <v>42</v>
      </c>
      <c r="AR2" s="125">
        <f t="shared" si="0"/>
        <v>43</v>
      </c>
      <c r="AS2" s="125">
        <f t="shared" si="0"/>
        <v>44</v>
      </c>
      <c r="AT2" s="125">
        <f t="shared" si="0"/>
        <v>45</v>
      </c>
      <c r="AU2" s="125">
        <f t="shared" si="0"/>
        <v>46</v>
      </c>
      <c r="AV2" s="125">
        <f t="shared" si="0"/>
        <v>47</v>
      </c>
      <c r="AW2" s="125">
        <f t="shared" si="0"/>
        <v>48</v>
      </c>
      <c r="AX2" s="125">
        <f t="shared" si="0"/>
        <v>49</v>
      </c>
      <c r="AY2" s="125">
        <f t="shared" si="0"/>
        <v>50</v>
      </c>
      <c r="AZ2" s="125">
        <f t="shared" si="0"/>
        <v>51</v>
      </c>
      <c r="BA2" s="125">
        <f t="shared" si="0"/>
        <v>52</v>
      </c>
      <c r="BB2" s="125">
        <f t="shared" si="0"/>
        <v>53</v>
      </c>
      <c r="BC2" s="125">
        <f t="shared" si="0"/>
        <v>54</v>
      </c>
      <c r="BD2" s="125">
        <f t="shared" si="0"/>
        <v>55</v>
      </c>
      <c r="BE2" s="125">
        <f t="shared" si="0"/>
        <v>56</v>
      </c>
      <c r="BF2" s="125">
        <f t="shared" si="0"/>
        <v>57</v>
      </c>
      <c r="BG2" s="125">
        <f t="shared" si="0"/>
        <v>58</v>
      </c>
      <c r="BH2" s="125">
        <f t="shared" si="0"/>
        <v>59</v>
      </c>
      <c r="BI2" s="125">
        <f t="shared" si="0"/>
        <v>60</v>
      </c>
      <c r="BJ2" s="125">
        <f t="shared" si="0"/>
        <v>61</v>
      </c>
      <c r="BK2" s="125">
        <f t="shared" si="0"/>
        <v>62</v>
      </c>
      <c r="BL2" s="125">
        <f t="shared" si="0"/>
        <v>63</v>
      </c>
      <c r="BM2" s="125">
        <f t="shared" si="0"/>
        <v>64</v>
      </c>
      <c r="BN2" s="125">
        <f t="shared" si="0"/>
        <v>65</v>
      </c>
      <c r="BO2" s="125">
        <f t="shared" si="0"/>
        <v>66</v>
      </c>
      <c r="BP2" s="125">
        <f t="shared" si="0"/>
        <v>67</v>
      </c>
      <c r="BQ2" s="125">
        <f t="shared" si="0"/>
        <v>68</v>
      </c>
      <c r="BR2" s="125">
        <f t="shared" si="0"/>
        <v>69</v>
      </c>
      <c r="BS2" s="125">
        <f t="shared" si="0"/>
        <v>70</v>
      </c>
      <c r="BT2" s="125">
        <f t="shared" si="0"/>
        <v>71</v>
      </c>
      <c r="BU2" s="125">
        <f t="shared" si="0"/>
        <v>72</v>
      </c>
      <c r="BV2" s="125">
        <f t="shared" si="0"/>
        <v>73</v>
      </c>
      <c r="BW2" s="125">
        <f t="shared" si="0"/>
        <v>74</v>
      </c>
      <c r="BX2" s="125">
        <f t="shared" si="0"/>
        <v>75</v>
      </c>
      <c r="BY2" s="125">
        <f t="shared" si="0"/>
        <v>76</v>
      </c>
      <c r="BZ2" s="125">
        <f t="shared" si="0"/>
        <v>77</v>
      </c>
      <c r="CA2" s="125">
        <f t="shared" si="0"/>
        <v>78</v>
      </c>
      <c r="CB2" s="125">
        <f t="shared" si="0"/>
        <v>79</v>
      </c>
      <c r="CC2" s="125">
        <f t="shared" si="0"/>
        <v>80</v>
      </c>
      <c r="CD2" s="125">
        <f t="shared" si="0"/>
        <v>81</v>
      </c>
      <c r="CE2" s="125">
        <f t="shared" si="0"/>
        <v>82</v>
      </c>
      <c r="CF2" s="125">
        <f t="shared" si="0"/>
        <v>83</v>
      </c>
      <c r="CG2" s="125">
        <f t="shared" si="0"/>
        <v>84</v>
      </c>
      <c r="CH2" s="125">
        <f t="shared" si="0"/>
        <v>85</v>
      </c>
      <c r="CI2" s="125">
        <f t="shared" si="0"/>
        <v>86</v>
      </c>
      <c r="CJ2" s="125">
        <f t="shared" si="0"/>
        <v>87</v>
      </c>
      <c r="CK2" s="125">
        <f t="shared" si="0"/>
        <v>88</v>
      </c>
      <c r="CL2" s="125">
        <f t="shared" si="0"/>
        <v>89</v>
      </c>
      <c r="CM2" s="125">
        <f t="shared" si="0"/>
        <v>90</v>
      </c>
      <c r="CN2" s="125">
        <f t="shared" si="0"/>
        <v>91</v>
      </c>
      <c r="CO2" s="125">
        <f t="shared" si="0"/>
        <v>92</v>
      </c>
      <c r="CP2" s="125">
        <f t="shared" si="0"/>
        <v>93</v>
      </c>
      <c r="CQ2" s="125">
        <f t="shared" si="0"/>
        <v>94</v>
      </c>
      <c r="CR2" s="125">
        <f t="shared" si="0"/>
        <v>95</v>
      </c>
      <c r="CS2" s="125">
        <f t="shared" si="0"/>
        <v>96</v>
      </c>
      <c r="CT2" s="125">
        <f t="shared" si="0"/>
        <v>97</v>
      </c>
      <c r="CU2" s="125">
        <f t="shared" si="0"/>
        <v>98</v>
      </c>
      <c r="CV2" s="125">
        <f t="shared" si="0"/>
        <v>99</v>
      </c>
      <c r="CW2" s="125">
        <f t="shared" si="0"/>
        <v>100</v>
      </c>
      <c r="CX2" s="125">
        <f t="shared" si="0"/>
        <v>101</v>
      </c>
      <c r="CY2" s="125">
        <f t="shared" si="0"/>
        <v>102</v>
      </c>
      <c r="CZ2" s="125">
        <f t="shared" si="0"/>
        <v>103</v>
      </c>
      <c r="DA2" s="125">
        <f t="shared" si="0"/>
        <v>104</v>
      </c>
      <c r="DB2" s="125">
        <f t="shared" si="0"/>
        <v>105</v>
      </c>
      <c r="DC2" s="125">
        <f t="shared" si="0"/>
        <v>106</v>
      </c>
      <c r="DD2" s="125">
        <f t="shared" si="0"/>
        <v>107</v>
      </c>
      <c r="DE2" s="125">
        <f t="shared" si="0"/>
        <v>108</v>
      </c>
      <c r="DF2" s="125">
        <f t="shared" si="0"/>
        <v>109</v>
      </c>
      <c r="DG2" s="125">
        <f t="shared" si="0"/>
        <v>110</v>
      </c>
      <c r="DH2" s="125">
        <f t="shared" si="0"/>
        <v>111</v>
      </c>
      <c r="DI2" s="125">
        <f t="shared" si="0"/>
        <v>112</v>
      </c>
      <c r="DJ2" s="125">
        <f t="shared" si="0"/>
        <v>113</v>
      </c>
      <c r="DK2" s="125">
        <f t="shared" si="0"/>
        <v>114</v>
      </c>
      <c r="DL2" s="125">
        <f t="shared" si="0"/>
        <v>115</v>
      </c>
      <c r="DM2" s="125">
        <f t="shared" si="0"/>
        <v>116</v>
      </c>
      <c r="DN2" s="125">
        <f t="shared" si="0"/>
        <v>117</v>
      </c>
      <c r="DO2" s="125">
        <f t="shared" si="0"/>
        <v>118</v>
      </c>
      <c r="DP2" s="125">
        <f t="shared" si="0"/>
        <v>119</v>
      </c>
      <c r="DQ2" s="125">
        <f t="shared" si="0"/>
        <v>120</v>
      </c>
      <c r="DR2" s="125">
        <f t="shared" si="0"/>
        <v>121</v>
      </c>
      <c r="DS2" s="125">
        <f t="shared" si="0"/>
        <v>122</v>
      </c>
      <c r="DT2" s="125">
        <f t="shared" si="0"/>
        <v>123</v>
      </c>
      <c r="DU2" s="125">
        <f t="shared" si="0"/>
        <v>124</v>
      </c>
      <c r="DV2" s="125">
        <f t="shared" si="0"/>
        <v>125</v>
      </c>
      <c r="DW2" s="125">
        <f t="shared" si="0"/>
        <v>126</v>
      </c>
      <c r="DX2" s="125">
        <f t="shared" si="0"/>
        <v>127</v>
      </c>
      <c r="DY2" s="125">
        <f t="shared" si="0"/>
        <v>128</v>
      </c>
      <c r="DZ2" s="125">
        <f t="shared" si="0"/>
        <v>129</v>
      </c>
      <c r="EA2" s="125">
        <f t="shared" si="0"/>
        <v>130</v>
      </c>
      <c r="EB2" s="125">
        <f t="shared" si="0"/>
        <v>131</v>
      </c>
      <c r="EC2" s="125">
        <f t="shared" si="0"/>
        <v>132</v>
      </c>
      <c r="ED2" s="125">
        <f t="shared" si="0"/>
        <v>133</v>
      </c>
      <c r="EE2" s="125">
        <f t="shared" si="0"/>
        <v>134</v>
      </c>
      <c r="EF2" s="125">
        <f t="shared" si="0"/>
        <v>135</v>
      </c>
      <c r="EG2" s="125">
        <f t="shared" si="0"/>
        <v>136</v>
      </c>
      <c r="EH2" s="125">
        <f t="shared" si="0"/>
        <v>137</v>
      </c>
      <c r="EI2" s="125">
        <f t="shared" si="0"/>
        <v>138</v>
      </c>
      <c r="EJ2" s="125">
        <f t="shared" si="0"/>
        <v>139</v>
      </c>
      <c r="EK2" s="125">
        <f t="shared" si="0"/>
        <v>140</v>
      </c>
      <c r="EL2" s="125">
        <f t="shared" si="0"/>
        <v>141</v>
      </c>
      <c r="EM2" s="125">
        <f t="shared" si="0"/>
        <v>142</v>
      </c>
      <c r="EN2" s="125">
        <f t="shared" si="0"/>
        <v>143</v>
      </c>
      <c r="EO2" s="125">
        <f t="shared" si="0"/>
        <v>144</v>
      </c>
      <c r="EP2" s="125">
        <f t="shared" si="0"/>
        <v>145</v>
      </c>
      <c r="EQ2" s="125">
        <f t="shared" si="0"/>
        <v>146</v>
      </c>
      <c r="ER2" s="125">
        <f t="shared" si="0"/>
        <v>147</v>
      </c>
      <c r="ES2" s="125">
        <f t="shared" si="0"/>
        <v>148</v>
      </c>
      <c r="ET2" s="125">
        <f t="shared" si="0"/>
        <v>149</v>
      </c>
      <c r="EU2" s="125">
        <f t="shared" si="0"/>
        <v>150</v>
      </c>
      <c r="EV2" s="125">
        <f t="shared" si="0"/>
        <v>151</v>
      </c>
      <c r="EW2" s="125">
        <f t="shared" si="0"/>
        <v>152</v>
      </c>
      <c r="EX2" s="125">
        <f t="shared" si="0"/>
        <v>153</v>
      </c>
    </row>
    <row r="3" spans="1:154" ht="13.15" customHeight="1">
      <c r="A3" s="125" t="s">
        <v>108</v>
      </c>
      <c r="B3" s="127" t="s">
        <v>110</v>
      </c>
      <c r="C3" s="127" t="s">
        <v>86</v>
      </c>
      <c r="D3" s="127" t="s">
        <v>111</v>
      </c>
      <c r="E3" s="127" t="s">
        <v>112</v>
      </c>
      <c r="F3" s="127" t="s">
        <v>113</v>
      </c>
      <c r="G3" s="127" t="s">
        <v>65</v>
      </c>
      <c r="H3" s="133" t="s">
        <v>115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47" t="s">
        <v>73</v>
      </c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61"/>
      <c r="DR3" s="147" t="s">
        <v>95</v>
      </c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62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63"/>
    </row>
    <row r="4" spans="1:154" ht="13.5" customHeight="1">
      <c r="A4" s="125" t="s">
        <v>116</v>
      </c>
      <c r="B4" s="128"/>
      <c r="C4" s="128"/>
      <c r="D4" s="128"/>
      <c r="E4" s="128"/>
      <c r="F4" s="128"/>
      <c r="G4" s="128"/>
      <c r="H4" s="134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48" t="s">
        <v>117</v>
      </c>
      <c r="AI4" s="152"/>
      <c r="AJ4" s="152"/>
      <c r="AK4" s="152"/>
      <c r="AL4" s="152"/>
      <c r="AM4" s="152"/>
      <c r="AN4" s="152"/>
      <c r="AO4" s="152"/>
      <c r="AP4" s="152"/>
      <c r="AQ4" s="152"/>
      <c r="AR4" s="153"/>
      <c r="AS4" s="155" t="s">
        <v>40</v>
      </c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5" t="s">
        <v>118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48" t="s">
        <v>119</v>
      </c>
      <c r="BP4" s="152"/>
      <c r="BQ4" s="152"/>
      <c r="BR4" s="152"/>
      <c r="BS4" s="152"/>
      <c r="BT4" s="152"/>
      <c r="BU4" s="152"/>
      <c r="BV4" s="152"/>
      <c r="BW4" s="152"/>
      <c r="BX4" s="152"/>
      <c r="BY4" s="153"/>
      <c r="BZ4" s="156" t="s">
        <v>120</v>
      </c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5" t="s">
        <v>121</v>
      </c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 t="s">
        <v>122</v>
      </c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 t="s">
        <v>80</v>
      </c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48" t="s">
        <v>123</v>
      </c>
      <c r="DS4" s="152"/>
      <c r="DT4" s="152"/>
      <c r="DU4" s="152"/>
      <c r="DV4" s="152"/>
      <c r="DW4" s="152"/>
      <c r="DX4" s="152"/>
      <c r="DY4" s="152"/>
      <c r="DZ4" s="152"/>
      <c r="EA4" s="152"/>
      <c r="EB4" s="153"/>
      <c r="EC4" s="156" t="s">
        <v>91</v>
      </c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 t="s">
        <v>101</v>
      </c>
      <c r="EO4" s="156"/>
      <c r="EP4" s="156"/>
      <c r="EQ4" s="156"/>
      <c r="ER4" s="156"/>
      <c r="ES4" s="156"/>
      <c r="ET4" s="156"/>
      <c r="EU4" s="156"/>
      <c r="EV4" s="156"/>
      <c r="EW4" s="156"/>
      <c r="EX4" s="156"/>
    </row>
    <row r="5" spans="1:154">
      <c r="A5" s="125" t="s">
        <v>53</v>
      </c>
      <c r="B5" s="129"/>
      <c r="C5" s="129"/>
      <c r="D5" s="129"/>
      <c r="E5" s="129"/>
      <c r="F5" s="129"/>
      <c r="G5" s="129"/>
      <c r="H5" s="135" t="s">
        <v>124</v>
      </c>
      <c r="I5" s="135" t="s">
        <v>125</v>
      </c>
      <c r="J5" s="135" t="s">
        <v>126</v>
      </c>
      <c r="K5" s="135" t="s">
        <v>6</v>
      </c>
      <c r="L5" s="135" t="s">
        <v>2</v>
      </c>
      <c r="M5" s="135" t="s">
        <v>9</v>
      </c>
      <c r="N5" s="135" t="s">
        <v>128</v>
      </c>
      <c r="O5" s="135" t="s">
        <v>10</v>
      </c>
      <c r="P5" s="135" t="s">
        <v>19</v>
      </c>
      <c r="Q5" s="135" t="s">
        <v>129</v>
      </c>
      <c r="R5" s="135" t="s">
        <v>130</v>
      </c>
      <c r="S5" s="135" t="s">
        <v>131</v>
      </c>
      <c r="T5" s="135" t="s">
        <v>132</v>
      </c>
      <c r="U5" s="135" t="s">
        <v>133</v>
      </c>
      <c r="V5" s="135" t="s">
        <v>51</v>
      </c>
      <c r="W5" s="135" t="s">
        <v>135</v>
      </c>
      <c r="X5" s="135" t="s">
        <v>114</v>
      </c>
      <c r="Y5" s="135" t="s">
        <v>136</v>
      </c>
      <c r="Z5" s="135" t="s">
        <v>78</v>
      </c>
      <c r="AA5" s="135" t="s">
        <v>137</v>
      </c>
      <c r="AB5" s="135" t="s">
        <v>138</v>
      </c>
      <c r="AC5" s="135" t="s">
        <v>139</v>
      </c>
      <c r="AD5" s="135" t="s">
        <v>141</v>
      </c>
      <c r="AE5" s="135" t="s">
        <v>69</v>
      </c>
      <c r="AF5" s="135" t="s">
        <v>142</v>
      </c>
      <c r="AG5" s="135" t="s">
        <v>143</v>
      </c>
      <c r="AH5" s="135" t="s">
        <v>144</v>
      </c>
      <c r="AI5" s="135" t="s">
        <v>145</v>
      </c>
      <c r="AJ5" s="135" t="s">
        <v>146</v>
      </c>
      <c r="AK5" s="135" t="s">
        <v>147</v>
      </c>
      <c r="AL5" s="135" t="s">
        <v>148</v>
      </c>
      <c r="AM5" s="135" t="s">
        <v>149</v>
      </c>
      <c r="AN5" s="135" t="s">
        <v>3</v>
      </c>
      <c r="AO5" s="135" t="s">
        <v>150</v>
      </c>
      <c r="AP5" s="135" t="s">
        <v>151</v>
      </c>
      <c r="AQ5" s="135" t="s">
        <v>22</v>
      </c>
      <c r="AR5" s="135" t="s">
        <v>152</v>
      </c>
      <c r="AS5" s="135" t="s">
        <v>144</v>
      </c>
      <c r="AT5" s="135" t="s">
        <v>145</v>
      </c>
      <c r="AU5" s="135" t="s">
        <v>146</v>
      </c>
      <c r="AV5" s="135" t="s">
        <v>147</v>
      </c>
      <c r="AW5" s="135" t="s">
        <v>148</v>
      </c>
      <c r="AX5" s="135" t="s">
        <v>149</v>
      </c>
      <c r="AY5" s="135" t="s">
        <v>3</v>
      </c>
      <c r="AZ5" s="135" t="s">
        <v>150</v>
      </c>
      <c r="BA5" s="135" t="s">
        <v>151</v>
      </c>
      <c r="BB5" s="135" t="s">
        <v>22</v>
      </c>
      <c r="BC5" s="135" t="s">
        <v>152</v>
      </c>
      <c r="BD5" s="135" t="s">
        <v>144</v>
      </c>
      <c r="BE5" s="135" t="s">
        <v>145</v>
      </c>
      <c r="BF5" s="135" t="s">
        <v>146</v>
      </c>
      <c r="BG5" s="135" t="s">
        <v>147</v>
      </c>
      <c r="BH5" s="135" t="s">
        <v>148</v>
      </c>
      <c r="BI5" s="135" t="s">
        <v>149</v>
      </c>
      <c r="BJ5" s="135" t="s">
        <v>3</v>
      </c>
      <c r="BK5" s="135" t="s">
        <v>150</v>
      </c>
      <c r="BL5" s="135" t="s">
        <v>151</v>
      </c>
      <c r="BM5" s="135" t="s">
        <v>22</v>
      </c>
      <c r="BN5" s="135" t="s">
        <v>152</v>
      </c>
      <c r="BO5" s="135" t="s">
        <v>144</v>
      </c>
      <c r="BP5" s="135" t="s">
        <v>145</v>
      </c>
      <c r="BQ5" s="135" t="s">
        <v>146</v>
      </c>
      <c r="BR5" s="135" t="s">
        <v>147</v>
      </c>
      <c r="BS5" s="135" t="s">
        <v>148</v>
      </c>
      <c r="BT5" s="135" t="s">
        <v>149</v>
      </c>
      <c r="BU5" s="135" t="s">
        <v>3</v>
      </c>
      <c r="BV5" s="135" t="s">
        <v>150</v>
      </c>
      <c r="BW5" s="135" t="s">
        <v>151</v>
      </c>
      <c r="BX5" s="135" t="s">
        <v>22</v>
      </c>
      <c r="BY5" s="135" t="s">
        <v>152</v>
      </c>
      <c r="BZ5" s="135" t="s">
        <v>144</v>
      </c>
      <c r="CA5" s="135" t="s">
        <v>145</v>
      </c>
      <c r="CB5" s="135" t="s">
        <v>146</v>
      </c>
      <c r="CC5" s="135" t="s">
        <v>147</v>
      </c>
      <c r="CD5" s="135" t="s">
        <v>148</v>
      </c>
      <c r="CE5" s="135" t="s">
        <v>149</v>
      </c>
      <c r="CF5" s="135" t="s">
        <v>3</v>
      </c>
      <c r="CG5" s="135" t="s">
        <v>150</v>
      </c>
      <c r="CH5" s="135" t="s">
        <v>151</v>
      </c>
      <c r="CI5" s="135" t="s">
        <v>22</v>
      </c>
      <c r="CJ5" s="135" t="s">
        <v>152</v>
      </c>
      <c r="CK5" s="135" t="s">
        <v>144</v>
      </c>
      <c r="CL5" s="135" t="s">
        <v>145</v>
      </c>
      <c r="CM5" s="135" t="s">
        <v>146</v>
      </c>
      <c r="CN5" s="135" t="s">
        <v>147</v>
      </c>
      <c r="CO5" s="135" t="s">
        <v>148</v>
      </c>
      <c r="CP5" s="135" t="s">
        <v>149</v>
      </c>
      <c r="CQ5" s="135" t="s">
        <v>3</v>
      </c>
      <c r="CR5" s="135" t="s">
        <v>150</v>
      </c>
      <c r="CS5" s="135" t="s">
        <v>151</v>
      </c>
      <c r="CT5" s="135" t="s">
        <v>22</v>
      </c>
      <c r="CU5" s="135" t="s">
        <v>152</v>
      </c>
      <c r="CV5" s="135" t="s">
        <v>144</v>
      </c>
      <c r="CW5" s="135" t="s">
        <v>145</v>
      </c>
      <c r="CX5" s="135" t="s">
        <v>146</v>
      </c>
      <c r="CY5" s="135" t="s">
        <v>147</v>
      </c>
      <c r="CZ5" s="135" t="s">
        <v>148</v>
      </c>
      <c r="DA5" s="135" t="s">
        <v>149</v>
      </c>
      <c r="DB5" s="135" t="s">
        <v>3</v>
      </c>
      <c r="DC5" s="135" t="s">
        <v>150</v>
      </c>
      <c r="DD5" s="135" t="s">
        <v>151</v>
      </c>
      <c r="DE5" s="135" t="s">
        <v>22</v>
      </c>
      <c r="DF5" s="135" t="s">
        <v>152</v>
      </c>
      <c r="DG5" s="135" t="s">
        <v>144</v>
      </c>
      <c r="DH5" s="135" t="s">
        <v>145</v>
      </c>
      <c r="DI5" s="135" t="s">
        <v>146</v>
      </c>
      <c r="DJ5" s="135" t="s">
        <v>147</v>
      </c>
      <c r="DK5" s="135" t="s">
        <v>148</v>
      </c>
      <c r="DL5" s="135" t="s">
        <v>149</v>
      </c>
      <c r="DM5" s="135" t="s">
        <v>3</v>
      </c>
      <c r="DN5" s="135" t="s">
        <v>150</v>
      </c>
      <c r="DO5" s="135" t="s">
        <v>151</v>
      </c>
      <c r="DP5" s="135" t="s">
        <v>22</v>
      </c>
      <c r="DQ5" s="135" t="s">
        <v>152</v>
      </c>
      <c r="DR5" s="135" t="s">
        <v>144</v>
      </c>
      <c r="DS5" s="135" t="s">
        <v>145</v>
      </c>
      <c r="DT5" s="135" t="s">
        <v>146</v>
      </c>
      <c r="DU5" s="135" t="s">
        <v>147</v>
      </c>
      <c r="DV5" s="135" t="s">
        <v>148</v>
      </c>
      <c r="DW5" s="135" t="s">
        <v>149</v>
      </c>
      <c r="DX5" s="135" t="s">
        <v>3</v>
      </c>
      <c r="DY5" s="135" t="s">
        <v>150</v>
      </c>
      <c r="DZ5" s="135" t="s">
        <v>151</v>
      </c>
      <c r="EA5" s="135" t="s">
        <v>22</v>
      </c>
      <c r="EB5" s="135" t="s">
        <v>152</v>
      </c>
      <c r="EC5" s="135" t="s">
        <v>144</v>
      </c>
      <c r="ED5" s="135" t="s">
        <v>145</v>
      </c>
      <c r="EE5" s="135" t="s">
        <v>146</v>
      </c>
      <c r="EF5" s="135" t="s">
        <v>147</v>
      </c>
      <c r="EG5" s="135" t="s">
        <v>148</v>
      </c>
      <c r="EH5" s="135" t="s">
        <v>149</v>
      </c>
      <c r="EI5" s="135" t="s">
        <v>3</v>
      </c>
      <c r="EJ5" s="135" t="s">
        <v>150</v>
      </c>
      <c r="EK5" s="135" t="s">
        <v>151</v>
      </c>
      <c r="EL5" s="135" t="s">
        <v>22</v>
      </c>
      <c r="EM5" s="135" t="s">
        <v>153</v>
      </c>
      <c r="EN5" s="135" t="s">
        <v>144</v>
      </c>
      <c r="EO5" s="135" t="s">
        <v>145</v>
      </c>
      <c r="EP5" s="135" t="s">
        <v>146</v>
      </c>
      <c r="EQ5" s="135" t="s">
        <v>147</v>
      </c>
      <c r="ER5" s="135" t="s">
        <v>148</v>
      </c>
      <c r="ES5" s="135" t="s">
        <v>149</v>
      </c>
      <c r="ET5" s="135" t="s">
        <v>3</v>
      </c>
      <c r="EU5" s="135" t="s">
        <v>150</v>
      </c>
      <c r="EV5" s="135" t="s">
        <v>151</v>
      </c>
      <c r="EW5" s="135" t="s">
        <v>22</v>
      </c>
      <c r="EX5" s="135" t="s">
        <v>152</v>
      </c>
    </row>
    <row r="6" spans="1:154" s="124" customFormat="1">
      <c r="A6" s="125" t="s">
        <v>154</v>
      </c>
      <c r="B6" s="130">
        <f t="shared" ref="B6:G6" si="1">B8</f>
        <v>2018</v>
      </c>
      <c r="C6" s="130">
        <f t="shared" si="1"/>
        <v>222160</v>
      </c>
      <c r="D6" s="130">
        <f t="shared" si="1"/>
        <v>46</v>
      </c>
      <c r="E6" s="130">
        <f t="shared" si="1"/>
        <v>6</v>
      </c>
      <c r="F6" s="130">
        <f t="shared" si="1"/>
        <v>0</v>
      </c>
      <c r="G6" s="130">
        <f t="shared" si="1"/>
        <v>2</v>
      </c>
      <c r="H6" s="136" t="str">
        <f>IF(H8&lt;&gt;I8,H8,"")&amp;IF(I8&lt;&gt;J8,I8,"")&amp;"　"&amp;J8</f>
        <v>静岡県袋井市　聖隷袋井市民病院</v>
      </c>
      <c r="I6" s="139"/>
      <c r="J6" s="140"/>
      <c r="K6" s="130" t="str">
        <f t="shared" ref="K6:AG6" si="2">K8</f>
        <v>当然財務</v>
      </c>
      <c r="L6" s="130" t="str">
        <f t="shared" si="2"/>
        <v>病院事業</v>
      </c>
      <c r="M6" s="130" t="str">
        <f t="shared" si="2"/>
        <v>一般病院</v>
      </c>
      <c r="N6" s="130" t="str">
        <f t="shared" si="2"/>
        <v>100床以上～200床未満</v>
      </c>
      <c r="O6" s="130" t="str">
        <f t="shared" si="2"/>
        <v>非設置</v>
      </c>
      <c r="P6" s="130" t="str">
        <f t="shared" si="2"/>
        <v>指定管理者(代行制)</v>
      </c>
      <c r="Q6" s="143">
        <f t="shared" si="2"/>
        <v>4</v>
      </c>
      <c r="R6" s="130" t="str">
        <f t="shared" si="2"/>
        <v>-</v>
      </c>
      <c r="S6" s="130" t="str">
        <f t="shared" si="2"/>
        <v>訓</v>
      </c>
      <c r="T6" s="130" t="str">
        <f t="shared" si="2"/>
        <v>-</v>
      </c>
      <c r="U6" s="143">
        <f t="shared" si="2"/>
        <v>88234</v>
      </c>
      <c r="V6" s="143">
        <f t="shared" si="2"/>
        <v>10399</v>
      </c>
      <c r="W6" s="130" t="str">
        <f t="shared" si="2"/>
        <v>非該当</v>
      </c>
      <c r="X6" s="130" t="str">
        <f t="shared" si="2"/>
        <v>１５：１</v>
      </c>
      <c r="Y6" s="143">
        <f t="shared" si="2"/>
        <v>100</v>
      </c>
      <c r="Z6" s="143">
        <f t="shared" si="2"/>
        <v>50</v>
      </c>
      <c r="AA6" s="143" t="str">
        <f t="shared" si="2"/>
        <v>-</v>
      </c>
      <c r="AB6" s="143" t="str">
        <f t="shared" si="2"/>
        <v>-</v>
      </c>
      <c r="AC6" s="143" t="str">
        <f t="shared" si="2"/>
        <v>-</v>
      </c>
      <c r="AD6" s="143">
        <f t="shared" si="2"/>
        <v>150</v>
      </c>
      <c r="AE6" s="143">
        <f t="shared" si="2"/>
        <v>100</v>
      </c>
      <c r="AF6" s="143">
        <f t="shared" si="2"/>
        <v>50</v>
      </c>
      <c r="AG6" s="143">
        <f t="shared" si="2"/>
        <v>150</v>
      </c>
      <c r="AH6" s="149">
        <f t="shared" ref="AH6:AQ6" si="3">IF(AH8="-",NA(),AH8)</f>
        <v>99.9</v>
      </c>
      <c r="AI6" s="149">
        <f t="shared" si="3"/>
        <v>106.2</v>
      </c>
      <c r="AJ6" s="149">
        <f t="shared" si="3"/>
        <v>104.9</v>
      </c>
      <c r="AK6" s="149">
        <f t="shared" si="3"/>
        <v>106.5</v>
      </c>
      <c r="AL6" s="149">
        <f t="shared" si="3"/>
        <v>106.5</v>
      </c>
      <c r="AM6" s="149">
        <f t="shared" si="3"/>
        <v>96.9</v>
      </c>
      <c r="AN6" s="149">
        <f t="shared" si="3"/>
        <v>98.3</v>
      </c>
      <c r="AO6" s="149">
        <f t="shared" si="3"/>
        <v>96.7</v>
      </c>
      <c r="AP6" s="149">
        <f t="shared" si="3"/>
        <v>96.6</v>
      </c>
      <c r="AQ6" s="149">
        <f t="shared" si="3"/>
        <v>97.2</v>
      </c>
      <c r="AR6" s="149" t="str">
        <f>IF(AR8="-","【-】","【"&amp;SUBSTITUTE(TEXT(AR8,"#,##0.0"),"-","△")&amp;"】")</f>
        <v>【98.8】</v>
      </c>
      <c r="AS6" s="149">
        <f t="shared" ref="AS6:BB6" si="4">IF(AS8="-",NA(),AS8)</f>
        <v>56.1</v>
      </c>
      <c r="AT6" s="149">
        <f t="shared" si="4"/>
        <v>70.8</v>
      </c>
      <c r="AU6" s="149">
        <f t="shared" si="4"/>
        <v>79.099999999999994</v>
      </c>
      <c r="AV6" s="149">
        <f t="shared" si="4"/>
        <v>84.2</v>
      </c>
      <c r="AW6" s="149">
        <f t="shared" si="4"/>
        <v>87.4</v>
      </c>
      <c r="AX6" s="149">
        <f t="shared" si="4"/>
        <v>85.4</v>
      </c>
      <c r="AY6" s="149">
        <f t="shared" si="4"/>
        <v>85.3</v>
      </c>
      <c r="AZ6" s="149">
        <f t="shared" si="4"/>
        <v>84.2</v>
      </c>
      <c r="BA6" s="149">
        <f t="shared" si="4"/>
        <v>83.9</v>
      </c>
      <c r="BB6" s="149">
        <f t="shared" si="4"/>
        <v>84</v>
      </c>
      <c r="BC6" s="149" t="str">
        <f>IF(BC8="-","【-】","【"&amp;SUBSTITUTE(TEXT(BC8,"#,##0.0"),"-","△")&amp;"】")</f>
        <v>【89.7】</v>
      </c>
      <c r="BD6" s="149">
        <f t="shared" ref="BD6:BM6" si="5">IF(BD8="-",NA(),BD8)</f>
        <v>3.5</v>
      </c>
      <c r="BE6" s="149">
        <f t="shared" si="5"/>
        <v>0</v>
      </c>
      <c r="BF6" s="149">
        <f t="shared" si="5"/>
        <v>0</v>
      </c>
      <c r="BG6" s="149">
        <f t="shared" si="5"/>
        <v>0</v>
      </c>
      <c r="BH6" s="149">
        <f t="shared" si="5"/>
        <v>0</v>
      </c>
      <c r="BI6" s="149">
        <f t="shared" si="5"/>
        <v>112.9</v>
      </c>
      <c r="BJ6" s="149">
        <f t="shared" si="5"/>
        <v>118.9</v>
      </c>
      <c r="BK6" s="149">
        <f t="shared" si="5"/>
        <v>119.5</v>
      </c>
      <c r="BL6" s="149">
        <f t="shared" si="5"/>
        <v>116.9</v>
      </c>
      <c r="BM6" s="149">
        <f t="shared" si="5"/>
        <v>117.1</v>
      </c>
      <c r="BN6" s="149" t="str">
        <f>IF(BN8="-","【-】","【"&amp;SUBSTITUTE(TEXT(BN8,"#,##0.0"),"-","△")&amp;"】")</f>
        <v>【64.1】</v>
      </c>
      <c r="BO6" s="149">
        <f t="shared" ref="BO6:BX6" si="6">IF(BO8="-",NA(),BO8)</f>
        <v>61.1</v>
      </c>
      <c r="BP6" s="149">
        <f t="shared" si="6"/>
        <v>65.3</v>
      </c>
      <c r="BQ6" s="149">
        <f t="shared" si="6"/>
        <v>65.3</v>
      </c>
      <c r="BR6" s="149">
        <f t="shared" si="6"/>
        <v>78.5</v>
      </c>
      <c r="BS6" s="149">
        <f t="shared" si="6"/>
        <v>81.099999999999994</v>
      </c>
      <c r="BT6" s="149">
        <f t="shared" si="6"/>
        <v>68.3</v>
      </c>
      <c r="BU6" s="149">
        <f t="shared" si="6"/>
        <v>67.900000000000006</v>
      </c>
      <c r="BV6" s="149">
        <f t="shared" si="6"/>
        <v>69.8</v>
      </c>
      <c r="BW6" s="149">
        <f t="shared" si="6"/>
        <v>69.7</v>
      </c>
      <c r="BX6" s="149">
        <f t="shared" si="6"/>
        <v>70.099999999999994</v>
      </c>
      <c r="BY6" s="149" t="str">
        <f>IF(BY8="-","【-】","【"&amp;SUBSTITUTE(TEXT(BY8,"#,##0.0"),"-","△")&amp;"】")</f>
        <v>【74.9】</v>
      </c>
      <c r="BZ6" s="159">
        <f t="shared" ref="BZ6:CI6" si="7">IF(BZ8="-",NA(),BZ8)</f>
        <v>20569</v>
      </c>
      <c r="CA6" s="159">
        <f t="shared" si="7"/>
        <v>22284</v>
      </c>
      <c r="CB6" s="159">
        <f t="shared" si="7"/>
        <v>22971</v>
      </c>
      <c r="CC6" s="159">
        <f t="shared" si="7"/>
        <v>24525</v>
      </c>
      <c r="CD6" s="159">
        <f t="shared" si="7"/>
        <v>26013</v>
      </c>
      <c r="CE6" s="159">
        <f t="shared" si="7"/>
        <v>32431</v>
      </c>
      <c r="CF6" s="159">
        <f t="shared" si="7"/>
        <v>32532</v>
      </c>
      <c r="CG6" s="159">
        <f t="shared" si="7"/>
        <v>33492</v>
      </c>
      <c r="CH6" s="159">
        <f t="shared" si="7"/>
        <v>34136</v>
      </c>
      <c r="CI6" s="159">
        <f t="shared" si="7"/>
        <v>34924</v>
      </c>
      <c r="CJ6" s="149" t="str">
        <f>IF(CJ8="-","【-】","【"&amp;SUBSTITUTE(TEXT(CJ8,"#,##0"),"-","△")&amp;"】")</f>
        <v>【52,412】</v>
      </c>
      <c r="CK6" s="159">
        <f t="shared" ref="CK6:CT6" si="8">IF(CK8="-",NA(),CK8)</f>
        <v>6217</v>
      </c>
      <c r="CL6" s="159">
        <f t="shared" si="8"/>
        <v>6210</v>
      </c>
      <c r="CM6" s="159">
        <f t="shared" si="8"/>
        <v>6109</v>
      </c>
      <c r="CN6" s="159">
        <f t="shared" si="8"/>
        <v>6077</v>
      </c>
      <c r="CO6" s="159">
        <f t="shared" si="8"/>
        <v>6278</v>
      </c>
      <c r="CP6" s="159">
        <f t="shared" si="8"/>
        <v>9726</v>
      </c>
      <c r="CQ6" s="159">
        <f t="shared" si="8"/>
        <v>10037</v>
      </c>
      <c r="CR6" s="159">
        <f t="shared" si="8"/>
        <v>9976</v>
      </c>
      <c r="CS6" s="159">
        <f t="shared" si="8"/>
        <v>10130</v>
      </c>
      <c r="CT6" s="159">
        <f t="shared" si="8"/>
        <v>10244</v>
      </c>
      <c r="CU6" s="149" t="str">
        <f>IF(CU8="-","【-】","【"&amp;SUBSTITUTE(TEXT(CU8,"#,##0"),"-","△")&amp;"】")</f>
        <v>【14,708】</v>
      </c>
      <c r="CV6" s="149">
        <f t="shared" ref="CV6:DE6" si="9">IF(CV8="-",NA(),CV8)</f>
        <v>102.9</v>
      </c>
      <c r="CW6" s="149">
        <f t="shared" si="9"/>
        <v>91.2</v>
      </c>
      <c r="CX6" s="149">
        <f t="shared" si="9"/>
        <v>85.4</v>
      </c>
      <c r="CY6" s="149">
        <f t="shared" si="9"/>
        <v>84.3</v>
      </c>
      <c r="CZ6" s="149">
        <f t="shared" si="9"/>
        <v>81.900000000000006</v>
      </c>
      <c r="DA6" s="149">
        <f t="shared" si="9"/>
        <v>62.1</v>
      </c>
      <c r="DB6" s="149">
        <f t="shared" si="9"/>
        <v>62.5</v>
      </c>
      <c r="DC6" s="149">
        <f t="shared" si="9"/>
        <v>63.4</v>
      </c>
      <c r="DD6" s="149">
        <f t="shared" si="9"/>
        <v>63.4</v>
      </c>
      <c r="DE6" s="149">
        <f t="shared" si="9"/>
        <v>63.7</v>
      </c>
      <c r="DF6" s="149" t="str">
        <f>IF(DF8="-","【-】","【"&amp;SUBSTITUTE(TEXT(DF8,"#,##0.0"),"-","△")&amp;"】")</f>
        <v>【54.8】</v>
      </c>
      <c r="DG6" s="149">
        <f t="shared" ref="DG6:DP6" si="10">IF(DG8="-",NA(),DG8)</f>
        <v>10.1</v>
      </c>
      <c r="DH6" s="149">
        <f t="shared" si="10"/>
        <v>8.9</v>
      </c>
      <c r="DI6" s="149">
        <f t="shared" si="10"/>
        <v>8</v>
      </c>
      <c r="DJ6" s="149">
        <f t="shared" si="10"/>
        <v>8</v>
      </c>
      <c r="DK6" s="149">
        <f t="shared" si="10"/>
        <v>7.9</v>
      </c>
      <c r="DL6" s="149">
        <f t="shared" si="10"/>
        <v>18.899999999999999</v>
      </c>
      <c r="DM6" s="149">
        <f t="shared" si="10"/>
        <v>19</v>
      </c>
      <c r="DN6" s="149">
        <f t="shared" si="10"/>
        <v>18.7</v>
      </c>
      <c r="DO6" s="149">
        <f t="shared" si="10"/>
        <v>18.3</v>
      </c>
      <c r="DP6" s="149">
        <f t="shared" si="10"/>
        <v>17.7</v>
      </c>
      <c r="DQ6" s="149" t="str">
        <f>IF(DQ8="-","【-】","【"&amp;SUBSTITUTE(TEXT(DQ8,"#,##0.0"),"-","△")&amp;"】")</f>
        <v>【24.3】</v>
      </c>
      <c r="DR6" s="149">
        <f t="shared" ref="DR6:EA6" si="11">IF(DR8="-",NA(),DR8)</f>
        <v>4.5</v>
      </c>
      <c r="DS6" s="149">
        <f t="shared" si="11"/>
        <v>9.5</v>
      </c>
      <c r="DT6" s="149">
        <f t="shared" si="11"/>
        <v>15.1</v>
      </c>
      <c r="DU6" s="149">
        <f t="shared" si="11"/>
        <v>17.5</v>
      </c>
      <c r="DV6" s="149">
        <f t="shared" si="11"/>
        <v>21.2</v>
      </c>
      <c r="DW6" s="149">
        <f t="shared" si="11"/>
        <v>52.2</v>
      </c>
      <c r="DX6" s="149">
        <f t="shared" si="11"/>
        <v>52.4</v>
      </c>
      <c r="DY6" s="149">
        <f t="shared" si="11"/>
        <v>52.5</v>
      </c>
      <c r="DZ6" s="149">
        <f t="shared" si="11"/>
        <v>53.5</v>
      </c>
      <c r="EA6" s="149">
        <f t="shared" si="11"/>
        <v>54.1</v>
      </c>
      <c r="EB6" s="149" t="str">
        <f>IF(EB8="-","【-】","【"&amp;SUBSTITUTE(TEXT(EB8,"#,##0.0"),"-","△")&amp;"】")</f>
        <v>【52.5】</v>
      </c>
      <c r="EC6" s="149">
        <f t="shared" ref="EC6:EL6" si="12">IF(EC8="-",NA(),EC8)</f>
        <v>12.8</v>
      </c>
      <c r="ED6" s="149">
        <f t="shared" si="12"/>
        <v>21.2</v>
      </c>
      <c r="EE6" s="149">
        <f t="shared" si="12"/>
        <v>33.9</v>
      </c>
      <c r="EF6" s="149">
        <f t="shared" si="12"/>
        <v>23.3</v>
      </c>
      <c r="EG6" s="149">
        <f t="shared" si="12"/>
        <v>48.8</v>
      </c>
      <c r="EH6" s="149">
        <f t="shared" si="12"/>
        <v>69.599999999999994</v>
      </c>
      <c r="EI6" s="149">
        <f t="shared" si="12"/>
        <v>69.2</v>
      </c>
      <c r="EJ6" s="149">
        <f t="shared" si="12"/>
        <v>69.7</v>
      </c>
      <c r="EK6" s="149">
        <f t="shared" si="12"/>
        <v>71.3</v>
      </c>
      <c r="EL6" s="149">
        <f t="shared" si="12"/>
        <v>71.400000000000006</v>
      </c>
      <c r="EM6" s="149" t="str">
        <f>IF(EM8="-","【-】","【"&amp;SUBSTITUTE(TEXT(EM8,"#,##0.0"),"-","△")&amp;"】")</f>
        <v>【68.8】</v>
      </c>
      <c r="EN6" s="159">
        <f t="shared" ref="EN6:EW6" si="13">IF(EN8="-",NA(),EN8)</f>
        <v>11731140</v>
      </c>
      <c r="EO6" s="159">
        <f t="shared" si="13"/>
        <v>12487860</v>
      </c>
      <c r="EP6" s="159">
        <f t="shared" si="13"/>
        <v>8331760</v>
      </c>
      <c r="EQ6" s="159">
        <f t="shared" si="13"/>
        <v>9633220</v>
      </c>
      <c r="ER6" s="159">
        <f t="shared" si="13"/>
        <v>10986540</v>
      </c>
      <c r="ES6" s="159">
        <f t="shared" si="13"/>
        <v>35115689</v>
      </c>
      <c r="ET6" s="159">
        <f t="shared" si="13"/>
        <v>35730958</v>
      </c>
      <c r="EU6" s="159">
        <f t="shared" si="13"/>
        <v>37752628</v>
      </c>
      <c r="EV6" s="159">
        <f t="shared" si="13"/>
        <v>39094598</v>
      </c>
      <c r="EW6" s="159">
        <f t="shared" si="13"/>
        <v>40683727</v>
      </c>
      <c r="EX6" s="159" t="str">
        <f>IF(EX8="-","【-】","【"&amp;SUBSTITUTE(TEXT(EX8,"#,##0"),"-","△")&amp;"】")</f>
        <v>【47,139,449】</v>
      </c>
    </row>
    <row r="7" spans="1:154" s="124" customFormat="1">
      <c r="A7" s="125" t="s">
        <v>155</v>
      </c>
      <c r="B7" s="130">
        <f t="shared" ref="B7:G7" si="14">B8</f>
        <v>2018</v>
      </c>
      <c r="C7" s="130">
        <f t="shared" si="14"/>
        <v>222160</v>
      </c>
      <c r="D7" s="130">
        <f t="shared" si="14"/>
        <v>46</v>
      </c>
      <c r="E7" s="130">
        <f t="shared" si="14"/>
        <v>6</v>
      </c>
      <c r="F7" s="130">
        <f t="shared" si="14"/>
        <v>0</v>
      </c>
      <c r="G7" s="130">
        <f t="shared" si="14"/>
        <v>2</v>
      </c>
      <c r="H7" s="130"/>
      <c r="I7" s="130"/>
      <c r="J7" s="130"/>
      <c r="K7" s="130" t="str">
        <f t="shared" ref="K7:AQ7" si="15">K8</f>
        <v>当然財務</v>
      </c>
      <c r="L7" s="130" t="str">
        <f t="shared" si="15"/>
        <v>病院事業</v>
      </c>
      <c r="M7" s="130" t="str">
        <f t="shared" si="15"/>
        <v>一般病院</v>
      </c>
      <c r="N7" s="130" t="str">
        <f t="shared" si="15"/>
        <v>100床以上～200床未満</v>
      </c>
      <c r="O7" s="130" t="str">
        <f t="shared" si="15"/>
        <v>非設置</v>
      </c>
      <c r="P7" s="130" t="str">
        <f t="shared" si="15"/>
        <v>指定管理者(代行制)</v>
      </c>
      <c r="Q7" s="143">
        <f t="shared" si="15"/>
        <v>4</v>
      </c>
      <c r="R7" s="130" t="str">
        <f t="shared" si="15"/>
        <v>-</v>
      </c>
      <c r="S7" s="130" t="str">
        <f t="shared" si="15"/>
        <v>訓</v>
      </c>
      <c r="T7" s="130" t="str">
        <f t="shared" si="15"/>
        <v>-</v>
      </c>
      <c r="U7" s="143">
        <f t="shared" si="15"/>
        <v>88234</v>
      </c>
      <c r="V7" s="143">
        <f t="shared" si="15"/>
        <v>10399</v>
      </c>
      <c r="W7" s="130" t="str">
        <f t="shared" si="15"/>
        <v>非該当</v>
      </c>
      <c r="X7" s="130" t="str">
        <f t="shared" si="15"/>
        <v>１５：１</v>
      </c>
      <c r="Y7" s="143">
        <f t="shared" si="15"/>
        <v>100</v>
      </c>
      <c r="Z7" s="143">
        <f t="shared" si="15"/>
        <v>50</v>
      </c>
      <c r="AA7" s="143" t="str">
        <f t="shared" si="15"/>
        <v>-</v>
      </c>
      <c r="AB7" s="143" t="str">
        <f t="shared" si="15"/>
        <v>-</v>
      </c>
      <c r="AC7" s="143" t="str">
        <f t="shared" si="15"/>
        <v>-</v>
      </c>
      <c r="AD7" s="143">
        <f t="shared" si="15"/>
        <v>150</v>
      </c>
      <c r="AE7" s="143">
        <f t="shared" si="15"/>
        <v>100</v>
      </c>
      <c r="AF7" s="143">
        <f t="shared" si="15"/>
        <v>50</v>
      </c>
      <c r="AG7" s="143">
        <f t="shared" si="15"/>
        <v>150</v>
      </c>
      <c r="AH7" s="149">
        <f t="shared" si="15"/>
        <v>99.9</v>
      </c>
      <c r="AI7" s="149">
        <f t="shared" si="15"/>
        <v>106.2</v>
      </c>
      <c r="AJ7" s="149">
        <f t="shared" si="15"/>
        <v>104.9</v>
      </c>
      <c r="AK7" s="149">
        <f t="shared" si="15"/>
        <v>106.5</v>
      </c>
      <c r="AL7" s="149">
        <f t="shared" si="15"/>
        <v>106.5</v>
      </c>
      <c r="AM7" s="149">
        <f t="shared" si="15"/>
        <v>96.9</v>
      </c>
      <c r="AN7" s="149">
        <f t="shared" si="15"/>
        <v>98.3</v>
      </c>
      <c r="AO7" s="149">
        <f t="shared" si="15"/>
        <v>96.7</v>
      </c>
      <c r="AP7" s="149">
        <f t="shared" si="15"/>
        <v>96.6</v>
      </c>
      <c r="AQ7" s="149">
        <f t="shared" si="15"/>
        <v>97.2</v>
      </c>
      <c r="AR7" s="149"/>
      <c r="AS7" s="149">
        <f t="shared" ref="AS7:BB7" si="16">AS8</f>
        <v>56.1</v>
      </c>
      <c r="AT7" s="149">
        <f t="shared" si="16"/>
        <v>70.8</v>
      </c>
      <c r="AU7" s="149">
        <f t="shared" si="16"/>
        <v>79.099999999999994</v>
      </c>
      <c r="AV7" s="149">
        <f t="shared" si="16"/>
        <v>84.2</v>
      </c>
      <c r="AW7" s="149">
        <f t="shared" si="16"/>
        <v>87.4</v>
      </c>
      <c r="AX7" s="149">
        <f t="shared" si="16"/>
        <v>85.4</v>
      </c>
      <c r="AY7" s="149">
        <f t="shared" si="16"/>
        <v>85.3</v>
      </c>
      <c r="AZ7" s="149">
        <f t="shared" si="16"/>
        <v>84.2</v>
      </c>
      <c r="BA7" s="149">
        <f t="shared" si="16"/>
        <v>83.9</v>
      </c>
      <c r="BB7" s="149">
        <f t="shared" si="16"/>
        <v>84</v>
      </c>
      <c r="BC7" s="149"/>
      <c r="BD7" s="149">
        <f t="shared" ref="BD7:BM7" si="17">BD8</f>
        <v>3.5</v>
      </c>
      <c r="BE7" s="149">
        <f t="shared" si="17"/>
        <v>0</v>
      </c>
      <c r="BF7" s="149">
        <f t="shared" si="17"/>
        <v>0</v>
      </c>
      <c r="BG7" s="149">
        <f t="shared" si="17"/>
        <v>0</v>
      </c>
      <c r="BH7" s="149">
        <f t="shared" si="17"/>
        <v>0</v>
      </c>
      <c r="BI7" s="149">
        <f t="shared" si="17"/>
        <v>112.9</v>
      </c>
      <c r="BJ7" s="149">
        <f t="shared" si="17"/>
        <v>118.9</v>
      </c>
      <c r="BK7" s="149">
        <f t="shared" si="17"/>
        <v>119.5</v>
      </c>
      <c r="BL7" s="149">
        <f t="shared" si="17"/>
        <v>116.9</v>
      </c>
      <c r="BM7" s="149">
        <f t="shared" si="17"/>
        <v>117.1</v>
      </c>
      <c r="BN7" s="149"/>
      <c r="BO7" s="149">
        <f t="shared" ref="BO7:BX7" si="18">BO8</f>
        <v>61.1</v>
      </c>
      <c r="BP7" s="149">
        <f t="shared" si="18"/>
        <v>65.3</v>
      </c>
      <c r="BQ7" s="149">
        <f t="shared" si="18"/>
        <v>65.3</v>
      </c>
      <c r="BR7" s="149">
        <f t="shared" si="18"/>
        <v>78.5</v>
      </c>
      <c r="BS7" s="149">
        <f t="shared" si="18"/>
        <v>81.099999999999994</v>
      </c>
      <c r="BT7" s="149">
        <f t="shared" si="18"/>
        <v>68.3</v>
      </c>
      <c r="BU7" s="149">
        <f t="shared" si="18"/>
        <v>67.900000000000006</v>
      </c>
      <c r="BV7" s="149">
        <f t="shared" si="18"/>
        <v>69.8</v>
      </c>
      <c r="BW7" s="149">
        <f t="shared" si="18"/>
        <v>69.7</v>
      </c>
      <c r="BX7" s="149">
        <f t="shared" si="18"/>
        <v>70.099999999999994</v>
      </c>
      <c r="BY7" s="149"/>
      <c r="BZ7" s="159">
        <f t="shared" ref="BZ7:CI7" si="19">BZ8</f>
        <v>20569</v>
      </c>
      <c r="CA7" s="159">
        <f t="shared" si="19"/>
        <v>22284</v>
      </c>
      <c r="CB7" s="159">
        <f t="shared" si="19"/>
        <v>22971</v>
      </c>
      <c r="CC7" s="159">
        <f t="shared" si="19"/>
        <v>24525</v>
      </c>
      <c r="CD7" s="159">
        <f t="shared" si="19"/>
        <v>26013</v>
      </c>
      <c r="CE7" s="159">
        <f t="shared" si="19"/>
        <v>32431</v>
      </c>
      <c r="CF7" s="159">
        <f t="shared" si="19"/>
        <v>32532</v>
      </c>
      <c r="CG7" s="159">
        <f t="shared" si="19"/>
        <v>33492</v>
      </c>
      <c r="CH7" s="159">
        <f t="shared" si="19"/>
        <v>34136</v>
      </c>
      <c r="CI7" s="159">
        <f t="shared" si="19"/>
        <v>34924</v>
      </c>
      <c r="CJ7" s="149"/>
      <c r="CK7" s="159">
        <f t="shared" ref="CK7:CT7" si="20">CK8</f>
        <v>6217</v>
      </c>
      <c r="CL7" s="159">
        <f t="shared" si="20"/>
        <v>6210</v>
      </c>
      <c r="CM7" s="159">
        <f t="shared" si="20"/>
        <v>6109</v>
      </c>
      <c r="CN7" s="159">
        <f t="shared" si="20"/>
        <v>6077</v>
      </c>
      <c r="CO7" s="159">
        <f t="shared" si="20"/>
        <v>6278</v>
      </c>
      <c r="CP7" s="159">
        <f t="shared" si="20"/>
        <v>9726</v>
      </c>
      <c r="CQ7" s="159">
        <f t="shared" si="20"/>
        <v>10037</v>
      </c>
      <c r="CR7" s="159">
        <f t="shared" si="20"/>
        <v>9976</v>
      </c>
      <c r="CS7" s="159">
        <f t="shared" si="20"/>
        <v>10130</v>
      </c>
      <c r="CT7" s="159">
        <f t="shared" si="20"/>
        <v>10244</v>
      </c>
      <c r="CU7" s="149"/>
      <c r="CV7" s="149">
        <f t="shared" ref="CV7:DE7" si="21">CV8</f>
        <v>102.9</v>
      </c>
      <c r="CW7" s="149">
        <f t="shared" si="21"/>
        <v>91.2</v>
      </c>
      <c r="CX7" s="149">
        <f t="shared" si="21"/>
        <v>85.4</v>
      </c>
      <c r="CY7" s="149">
        <f t="shared" si="21"/>
        <v>84.3</v>
      </c>
      <c r="CZ7" s="149">
        <f t="shared" si="21"/>
        <v>81.900000000000006</v>
      </c>
      <c r="DA7" s="149">
        <f t="shared" si="21"/>
        <v>62.1</v>
      </c>
      <c r="DB7" s="149">
        <f t="shared" si="21"/>
        <v>62.5</v>
      </c>
      <c r="DC7" s="149">
        <f t="shared" si="21"/>
        <v>63.4</v>
      </c>
      <c r="DD7" s="149">
        <f t="shared" si="21"/>
        <v>63.4</v>
      </c>
      <c r="DE7" s="149">
        <f t="shared" si="21"/>
        <v>63.7</v>
      </c>
      <c r="DF7" s="149"/>
      <c r="DG7" s="149">
        <f t="shared" ref="DG7:DP7" si="22">DG8</f>
        <v>10.1</v>
      </c>
      <c r="DH7" s="149">
        <f t="shared" si="22"/>
        <v>8.9</v>
      </c>
      <c r="DI7" s="149">
        <f t="shared" si="22"/>
        <v>8</v>
      </c>
      <c r="DJ7" s="149">
        <f t="shared" si="22"/>
        <v>8</v>
      </c>
      <c r="DK7" s="149">
        <f t="shared" si="22"/>
        <v>7.9</v>
      </c>
      <c r="DL7" s="149">
        <f t="shared" si="22"/>
        <v>18.899999999999999</v>
      </c>
      <c r="DM7" s="149">
        <f t="shared" si="22"/>
        <v>19</v>
      </c>
      <c r="DN7" s="149">
        <f t="shared" si="22"/>
        <v>18.7</v>
      </c>
      <c r="DO7" s="149">
        <f t="shared" si="22"/>
        <v>18.3</v>
      </c>
      <c r="DP7" s="149">
        <f t="shared" si="22"/>
        <v>17.7</v>
      </c>
      <c r="DQ7" s="149"/>
      <c r="DR7" s="149">
        <f t="shared" ref="DR7:EA7" si="23">DR8</f>
        <v>4.5</v>
      </c>
      <c r="DS7" s="149">
        <f t="shared" si="23"/>
        <v>9.5</v>
      </c>
      <c r="DT7" s="149">
        <f t="shared" si="23"/>
        <v>15.1</v>
      </c>
      <c r="DU7" s="149">
        <f t="shared" si="23"/>
        <v>17.5</v>
      </c>
      <c r="DV7" s="149">
        <f t="shared" si="23"/>
        <v>21.2</v>
      </c>
      <c r="DW7" s="149">
        <f t="shared" si="23"/>
        <v>52.2</v>
      </c>
      <c r="DX7" s="149">
        <f t="shared" si="23"/>
        <v>52.4</v>
      </c>
      <c r="DY7" s="149">
        <f t="shared" si="23"/>
        <v>52.5</v>
      </c>
      <c r="DZ7" s="149">
        <f t="shared" si="23"/>
        <v>53.5</v>
      </c>
      <c r="EA7" s="149">
        <f t="shared" si="23"/>
        <v>54.1</v>
      </c>
      <c r="EB7" s="149"/>
      <c r="EC7" s="149">
        <f t="shared" ref="EC7:EL7" si="24">EC8</f>
        <v>12.8</v>
      </c>
      <c r="ED7" s="149">
        <f t="shared" si="24"/>
        <v>21.2</v>
      </c>
      <c r="EE7" s="149">
        <f t="shared" si="24"/>
        <v>33.9</v>
      </c>
      <c r="EF7" s="149">
        <f t="shared" si="24"/>
        <v>23.3</v>
      </c>
      <c r="EG7" s="149">
        <f t="shared" si="24"/>
        <v>48.8</v>
      </c>
      <c r="EH7" s="149">
        <f t="shared" si="24"/>
        <v>69.599999999999994</v>
      </c>
      <c r="EI7" s="149">
        <f t="shared" si="24"/>
        <v>69.2</v>
      </c>
      <c r="EJ7" s="149">
        <f t="shared" si="24"/>
        <v>69.7</v>
      </c>
      <c r="EK7" s="149">
        <f t="shared" si="24"/>
        <v>71.3</v>
      </c>
      <c r="EL7" s="149">
        <f t="shared" si="24"/>
        <v>71.400000000000006</v>
      </c>
      <c r="EM7" s="149"/>
      <c r="EN7" s="159">
        <f t="shared" ref="EN7:EW7" si="25">EN8</f>
        <v>11731140</v>
      </c>
      <c r="EO7" s="159">
        <f t="shared" si="25"/>
        <v>12487860</v>
      </c>
      <c r="EP7" s="159">
        <f t="shared" si="25"/>
        <v>8331760</v>
      </c>
      <c r="EQ7" s="159">
        <f t="shared" si="25"/>
        <v>9633220</v>
      </c>
      <c r="ER7" s="159">
        <f t="shared" si="25"/>
        <v>10986540</v>
      </c>
      <c r="ES7" s="159">
        <f t="shared" si="25"/>
        <v>35115689</v>
      </c>
      <c r="ET7" s="159">
        <f t="shared" si="25"/>
        <v>35730958</v>
      </c>
      <c r="EU7" s="159">
        <f t="shared" si="25"/>
        <v>37752628</v>
      </c>
      <c r="EV7" s="159">
        <f t="shared" si="25"/>
        <v>39094598</v>
      </c>
      <c r="EW7" s="159">
        <f t="shared" si="25"/>
        <v>40683727</v>
      </c>
      <c r="EX7" s="159"/>
    </row>
    <row r="8" spans="1:154" s="124" customFormat="1">
      <c r="A8" s="125"/>
      <c r="B8" s="131">
        <v>2018</v>
      </c>
      <c r="C8" s="131">
        <v>222160</v>
      </c>
      <c r="D8" s="131">
        <v>46</v>
      </c>
      <c r="E8" s="131">
        <v>6</v>
      </c>
      <c r="F8" s="131">
        <v>0</v>
      </c>
      <c r="G8" s="131">
        <v>2</v>
      </c>
      <c r="H8" s="131" t="s">
        <v>156</v>
      </c>
      <c r="I8" s="131" t="s">
        <v>157</v>
      </c>
      <c r="J8" s="131" t="s">
        <v>134</v>
      </c>
      <c r="K8" s="131" t="s">
        <v>158</v>
      </c>
      <c r="L8" s="131" t="s">
        <v>159</v>
      </c>
      <c r="M8" s="131" t="s">
        <v>160</v>
      </c>
      <c r="N8" s="131" t="s">
        <v>161</v>
      </c>
      <c r="O8" s="131" t="s">
        <v>162</v>
      </c>
      <c r="P8" s="131" t="s">
        <v>15</v>
      </c>
      <c r="Q8" s="144">
        <v>4</v>
      </c>
      <c r="R8" s="131" t="s">
        <v>55</v>
      </c>
      <c r="S8" s="131" t="s">
        <v>163</v>
      </c>
      <c r="T8" s="131" t="s">
        <v>55</v>
      </c>
      <c r="U8" s="144">
        <v>88234</v>
      </c>
      <c r="V8" s="144">
        <v>10399</v>
      </c>
      <c r="W8" s="131" t="s">
        <v>140</v>
      </c>
      <c r="X8" s="145" t="s">
        <v>127</v>
      </c>
      <c r="Y8" s="144">
        <v>100</v>
      </c>
      <c r="Z8" s="144">
        <v>50</v>
      </c>
      <c r="AA8" s="144" t="s">
        <v>55</v>
      </c>
      <c r="AB8" s="144" t="s">
        <v>55</v>
      </c>
      <c r="AC8" s="144" t="s">
        <v>55</v>
      </c>
      <c r="AD8" s="144">
        <v>150</v>
      </c>
      <c r="AE8" s="144">
        <v>100</v>
      </c>
      <c r="AF8" s="144">
        <v>50</v>
      </c>
      <c r="AG8" s="144">
        <v>150</v>
      </c>
      <c r="AH8" s="150">
        <v>99.9</v>
      </c>
      <c r="AI8" s="150">
        <v>106.2</v>
      </c>
      <c r="AJ8" s="150">
        <v>104.9</v>
      </c>
      <c r="AK8" s="150">
        <v>106.5</v>
      </c>
      <c r="AL8" s="150">
        <v>106.5</v>
      </c>
      <c r="AM8" s="150">
        <v>96.9</v>
      </c>
      <c r="AN8" s="150">
        <v>98.3</v>
      </c>
      <c r="AO8" s="150">
        <v>96.7</v>
      </c>
      <c r="AP8" s="150">
        <v>96.6</v>
      </c>
      <c r="AQ8" s="150">
        <v>97.2</v>
      </c>
      <c r="AR8" s="150">
        <v>98.8</v>
      </c>
      <c r="AS8" s="150">
        <v>56.1</v>
      </c>
      <c r="AT8" s="150">
        <v>70.8</v>
      </c>
      <c r="AU8" s="150">
        <v>79.099999999999994</v>
      </c>
      <c r="AV8" s="150">
        <v>84.2</v>
      </c>
      <c r="AW8" s="150">
        <v>87.4</v>
      </c>
      <c r="AX8" s="150">
        <v>85.4</v>
      </c>
      <c r="AY8" s="150">
        <v>85.3</v>
      </c>
      <c r="AZ8" s="150">
        <v>84.2</v>
      </c>
      <c r="BA8" s="150">
        <v>83.9</v>
      </c>
      <c r="BB8" s="150">
        <v>84</v>
      </c>
      <c r="BC8" s="150">
        <v>89.7</v>
      </c>
      <c r="BD8" s="157">
        <v>3.5</v>
      </c>
      <c r="BE8" s="157">
        <v>0</v>
      </c>
      <c r="BF8" s="157">
        <v>0</v>
      </c>
      <c r="BG8" s="157">
        <v>0</v>
      </c>
      <c r="BH8" s="157">
        <v>0</v>
      </c>
      <c r="BI8" s="157">
        <v>112.9</v>
      </c>
      <c r="BJ8" s="157">
        <v>118.9</v>
      </c>
      <c r="BK8" s="157">
        <v>119.5</v>
      </c>
      <c r="BL8" s="157">
        <v>116.9</v>
      </c>
      <c r="BM8" s="157">
        <v>117.1</v>
      </c>
      <c r="BN8" s="157">
        <v>64.099999999999994</v>
      </c>
      <c r="BO8" s="150">
        <v>61.1</v>
      </c>
      <c r="BP8" s="150">
        <v>65.3</v>
      </c>
      <c r="BQ8" s="150">
        <v>65.3</v>
      </c>
      <c r="BR8" s="150">
        <v>78.5</v>
      </c>
      <c r="BS8" s="150">
        <v>81.099999999999994</v>
      </c>
      <c r="BT8" s="150">
        <v>68.3</v>
      </c>
      <c r="BU8" s="150">
        <v>67.900000000000006</v>
      </c>
      <c r="BV8" s="150">
        <v>69.8</v>
      </c>
      <c r="BW8" s="150">
        <v>69.7</v>
      </c>
      <c r="BX8" s="150">
        <v>70.099999999999994</v>
      </c>
      <c r="BY8" s="150">
        <v>74.900000000000006</v>
      </c>
      <c r="BZ8" s="157">
        <v>20569</v>
      </c>
      <c r="CA8" s="157">
        <v>22284</v>
      </c>
      <c r="CB8" s="157">
        <v>22971</v>
      </c>
      <c r="CC8" s="157">
        <v>24525</v>
      </c>
      <c r="CD8" s="157">
        <v>26013</v>
      </c>
      <c r="CE8" s="157">
        <v>32431</v>
      </c>
      <c r="CF8" s="157">
        <v>32532</v>
      </c>
      <c r="CG8" s="157">
        <v>33492</v>
      </c>
      <c r="CH8" s="157">
        <v>34136</v>
      </c>
      <c r="CI8" s="157">
        <v>34924</v>
      </c>
      <c r="CJ8" s="150">
        <v>52412</v>
      </c>
      <c r="CK8" s="157">
        <v>6217</v>
      </c>
      <c r="CL8" s="157">
        <v>6210</v>
      </c>
      <c r="CM8" s="157">
        <v>6109</v>
      </c>
      <c r="CN8" s="157">
        <v>6077</v>
      </c>
      <c r="CO8" s="157">
        <v>6278</v>
      </c>
      <c r="CP8" s="157">
        <v>9726</v>
      </c>
      <c r="CQ8" s="157">
        <v>10037</v>
      </c>
      <c r="CR8" s="157">
        <v>9976</v>
      </c>
      <c r="CS8" s="157">
        <v>10130</v>
      </c>
      <c r="CT8" s="157">
        <v>10244</v>
      </c>
      <c r="CU8" s="150">
        <v>14708</v>
      </c>
      <c r="CV8" s="157">
        <v>102.9</v>
      </c>
      <c r="CW8" s="157">
        <v>91.2</v>
      </c>
      <c r="CX8" s="157">
        <v>85.4</v>
      </c>
      <c r="CY8" s="157">
        <v>84.3</v>
      </c>
      <c r="CZ8" s="157">
        <v>81.900000000000006</v>
      </c>
      <c r="DA8" s="157">
        <v>62.1</v>
      </c>
      <c r="DB8" s="157">
        <v>62.5</v>
      </c>
      <c r="DC8" s="157">
        <v>63.4</v>
      </c>
      <c r="DD8" s="157">
        <v>63.4</v>
      </c>
      <c r="DE8" s="157">
        <v>63.7</v>
      </c>
      <c r="DF8" s="157">
        <v>54.8</v>
      </c>
      <c r="DG8" s="157">
        <v>10.1</v>
      </c>
      <c r="DH8" s="157">
        <v>8.9</v>
      </c>
      <c r="DI8" s="157">
        <v>8</v>
      </c>
      <c r="DJ8" s="157">
        <v>8</v>
      </c>
      <c r="DK8" s="157">
        <v>7.9</v>
      </c>
      <c r="DL8" s="157">
        <v>18.899999999999999</v>
      </c>
      <c r="DM8" s="157">
        <v>19</v>
      </c>
      <c r="DN8" s="157">
        <v>18.7</v>
      </c>
      <c r="DO8" s="157">
        <v>18.3</v>
      </c>
      <c r="DP8" s="157">
        <v>17.7</v>
      </c>
      <c r="DQ8" s="157">
        <v>24.3</v>
      </c>
      <c r="DR8" s="150">
        <v>4.5</v>
      </c>
      <c r="DS8" s="150">
        <v>9.5</v>
      </c>
      <c r="DT8" s="150">
        <v>15.1</v>
      </c>
      <c r="DU8" s="150">
        <v>17.5</v>
      </c>
      <c r="DV8" s="150">
        <v>21.2</v>
      </c>
      <c r="DW8" s="150">
        <v>52.2</v>
      </c>
      <c r="DX8" s="150">
        <v>52.4</v>
      </c>
      <c r="DY8" s="150">
        <v>52.5</v>
      </c>
      <c r="DZ8" s="150">
        <v>53.5</v>
      </c>
      <c r="EA8" s="150">
        <v>54.1</v>
      </c>
      <c r="EB8" s="150">
        <v>52.5</v>
      </c>
      <c r="EC8" s="150">
        <v>12.8</v>
      </c>
      <c r="ED8" s="150">
        <v>21.2</v>
      </c>
      <c r="EE8" s="150">
        <v>33.9</v>
      </c>
      <c r="EF8" s="150">
        <v>23.3</v>
      </c>
      <c r="EG8" s="150">
        <v>48.8</v>
      </c>
      <c r="EH8" s="150">
        <v>69.599999999999994</v>
      </c>
      <c r="EI8" s="150">
        <v>69.2</v>
      </c>
      <c r="EJ8" s="150">
        <v>69.7</v>
      </c>
      <c r="EK8" s="150">
        <v>71.3</v>
      </c>
      <c r="EL8" s="150">
        <v>71.400000000000006</v>
      </c>
      <c r="EM8" s="150">
        <v>68.8</v>
      </c>
      <c r="EN8" s="157">
        <v>11731140</v>
      </c>
      <c r="EO8" s="157">
        <v>12487860</v>
      </c>
      <c r="EP8" s="157">
        <v>8331760</v>
      </c>
      <c r="EQ8" s="157">
        <v>9633220</v>
      </c>
      <c r="ER8" s="157">
        <v>10986540</v>
      </c>
      <c r="ES8" s="157">
        <v>35115689</v>
      </c>
      <c r="ET8" s="157">
        <v>35730958</v>
      </c>
      <c r="EU8" s="157">
        <v>37752628</v>
      </c>
      <c r="EV8" s="157">
        <v>39094598</v>
      </c>
      <c r="EW8" s="157">
        <v>40683727</v>
      </c>
      <c r="EX8" s="157">
        <v>47139449</v>
      </c>
    </row>
    <row r="9" spans="1:154">
      <c r="N9" s="141"/>
      <c r="P9" s="141"/>
      <c r="S9" s="141"/>
      <c r="T9" s="141"/>
      <c r="U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58"/>
      <c r="BS9" s="158"/>
      <c r="BT9" s="142"/>
      <c r="BU9" s="142"/>
      <c r="BV9" s="142"/>
      <c r="BW9" s="142"/>
      <c r="BX9" s="142"/>
      <c r="BY9" s="142"/>
      <c r="BZ9" s="142"/>
      <c r="CA9" s="142"/>
      <c r="CB9" s="142"/>
      <c r="CC9" s="158"/>
      <c r="CD9" s="158"/>
      <c r="CE9" s="142"/>
      <c r="CF9" s="142"/>
      <c r="CG9" s="142"/>
      <c r="CH9" s="142"/>
      <c r="CI9" s="142"/>
      <c r="CJ9" s="142"/>
      <c r="CK9" s="142"/>
      <c r="CL9" s="142"/>
      <c r="CM9" s="142"/>
      <c r="CN9" s="160"/>
      <c r="CO9" s="160"/>
      <c r="CP9" s="142"/>
      <c r="CQ9" s="142"/>
      <c r="CR9" s="142"/>
      <c r="CS9" s="142"/>
      <c r="CT9" s="142"/>
      <c r="CU9" s="142"/>
      <c r="CV9" s="142"/>
      <c r="CW9" s="142"/>
      <c r="CX9" s="142"/>
      <c r="CY9" s="158"/>
      <c r="CZ9" s="158"/>
      <c r="DA9" s="142"/>
      <c r="DB9" s="142"/>
      <c r="DC9" s="142"/>
      <c r="DD9" s="142"/>
      <c r="DE9" s="142"/>
      <c r="DF9" s="142"/>
      <c r="DG9" s="142"/>
      <c r="DH9" s="142"/>
      <c r="DI9" s="142"/>
      <c r="DJ9" s="158"/>
      <c r="DK9" s="158"/>
      <c r="DL9" s="142"/>
      <c r="DM9" s="142"/>
      <c r="DN9" s="142"/>
      <c r="DO9" s="142"/>
      <c r="DP9" s="142"/>
      <c r="DQ9" s="142"/>
      <c r="DR9" s="142"/>
      <c r="DS9" s="142"/>
      <c r="DT9" s="142"/>
      <c r="DU9" s="158"/>
      <c r="DV9" s="158"/>
      <c r="DW9" s="142"/>
      <c r="DX9" s="142"/>
      <c r="DY9" s="142"/>
      <c r="DZ9" s="142"/>
      <c r="EA9" s="142"/>
      <c r="EB9" s="142"/>
      <c r="EC9" s="142"/>
      <c r="ED9" s="142"/>
      <c r="EE9" s="142"/>
      <c r="EF9" s="158"/>
      <c r="EG9" s="158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</row>
    <row r="10" spans="1:154">
      <c r="A10" s="126"/>
      <c r="B10" s="126" t="s">
        <v>164</v>
      </c>
      <c r="C10" s="126" t="s">
        <v>165</v>
      </c>
      <c r="D10" s="126" t="s">
        <v>166</v>
      </c>
      <c r="E10" s="126" t="s">
        <v>167</v>
      </c>
      <c r="F10" s="126" t="s">
        <v>109</v>
      </c>
      <c r="N10" s="141"/>
      <c r="P10" s="142"/>
      <c r="S10" s="141"/>
      <c r="T10" s="141"/>
      <c r="U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2"/>
      <c r="AI10" s="142"/>
      <c r="AJ10" s="142"/>
      <c r="AK10" s="142"/>
      <c r="AL10" s="142"/>
      <c r="AM10" s="142"/>
      <c r="AN10" s="142"/>
      <c r="AO10" s="142"/>
      <c r="AP10" s="142"/>
      <c r="AQ10" s="141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1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1"/>
      <c r="BN10" s="141"/>
      <c r="BO10" s="141"/>
      <c r="BP10" s="142"/>
      <c r="BQ10" s="142"/>
      <c r="BR10" s="142"/>
      <c r="BS10" s="142"/>
      <c r="BT10" s="142"/>
      <c r="BU10" s="142"/>
      <c r="BV10" s="142"/>
      <c r="BW10" s="142"/>
      <c r="BX10" s="141"/>
      <c r="BY10" s="142"/>
      <c r="BZ10" s="141"/>
      <c r="CA10" s="142"/>
      <c r="CB10" s="142"/>
      <c r="CC10" s="142"/>
      <c r="CD10" s="142"/>
      <c r="CE10" s="142"/>
      <c r="CF10" s="142"/>
      <c r="CG10" s="142"/>
      <c r="CH10" s="142"/>
      <c r="CI10" s="141"/>
      <c r="CJ10" s="142"/>
      <c r="CK10" s="141"/>
      <c r="CL10" s="142"/>
      <c r="CM10" s="142"/>
      <c r="CN10" s="142"/>
      <c r="CO10" s="142"/>
      <c r="CP10" s="142"/>
      <c r="CQ10" s="142"/>
      <c r="CR10" s="142"/>
      <c r="CS10" s="142"/>
      <c r="CT10" s="141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1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1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1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1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1"/>
      <c r="EX10" s="142"/>
    </row>
    <row r="11" spans="1:154">
      <c r="A11" s="126" t="s">
        <v>168</v>
      </c>
      <c r="B11" s="132">
        <f>DATEVALUE($B$6-4&amp;"年1月1日")</f>
        <v>41640</v>
      </c>
      <c r="C11" s="132">
        <f>DATEVALUE($B$6-3&amp;"年1月1日")</f>
        <v>42005</v>
      </c>
      <c r="D11" s="132">
        <f>DATEVALUE($B$6-2&amp;"年1月1日")</f>
        <v>42370</v>
      </c>
      <c r="E11" s="132">
        <f>DATEVALUE($B$6-1&amp;"年1月1日")</f>
        <v>42736</v>
      </c>
      <c r="F11" s="132">
        <f>DATEVALUE($B$6&amp;"年1月1日")</f>
        <v>43101</v>
      </c>
      <c r="N11" s="141"/>
      <c r="P11" s="141"/>
      <c r="S11" s="141"/>
      <c r="T11" s="141"/>
      <c r="U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2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2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2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2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2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2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</row>
    <row r="12" spans="1:154">
      <c r="N12" s="141"/>
      <c r="P12" s="141"/>
      <c r="S12" s="141"/>
      <c r="T12" s="141"/>
      <c r="U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</row>
    <row r="13" spans="1:154">
      <c r="N13" s="141"/>
      <c r="P13" s="141"/>
      <c r="S13" s="141"/>
      <c r="T13" s="141"/>
      <c r="U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</row>
    <row r="14" spans="1:154">
      <c r="N14" s="141"/>
      <c r="P14" s="141"/>
      <c r="S14" s="141"/>
      <c r="T14" s="141"/>
      <c r="U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</row>
    <row r="15" spans="1:154">
      <c r="N15" s="141"/>
      <c r="P15" s="141"/>
      <c r="S15" s="141"/>
      <c r="T15" s="141"/>
      <c r="U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</row>
    <row r="16" spans="1:154">
      <c r="N16" s="141"/>
      <c r="P16" s="141"/>
      <c r="S16" s="141"/>
      <c r="T16" s="141"/>
      <c r="U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</row>
    <row r="17" spans="14:154">
      <c r="N17" s="141"/>
      <c r="P17" s="141"/>
      <c r="S17" s="141"/>
      <c r="T17" s="141"/>
      <c r="U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</row>
    <row r="18" spans="14:154">
      <c r="N18" s="141"/>
      <c r="P18" s="141"/>
      <c r="S18" s="141"/>
      <c r="T18" s="141"/>
      <c r="U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</row>
    <row r="19" spans="14:154">
      <c r="N19" s="141"/>
      <c r="P19" s="141"/>
      <c r="S19" s="141"/>
      <c r="T19" s="141"/>
      <c r="U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</row>
    <row r="20" spans="14:154">
      <c r="N20" s="141"/>
      <c r="P20" s="141"/>
      <c r="S20" s="141"/>
      <c r="T20" s="141"/>
      <c r="U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</row>
  </sheetData>
  <mergeCells count="12">
    <mergeCell ref="AH4:AR4"/>
    <mergeCell ref="AS4:BC4"/>
    <mergeCell ref="BD4:BN4"/>
    <mergeCell ref="BO4:BY4"/>
    <mergeCell ref="BZ4:CJ4"/>
    <mergeCell ref="CK4:CU4"/>
    <mergeCell ref="CV4:DF4"/>
    <mergeCell ref="DG4:DQ4"/>
    <mergeCell ref="DR4:EB4"/>
    <mergeCell ref="EC4:EM4"/>
    <mergeCell ref="EN4:EX4"/>
    <mergeCell ref="H6:J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齊藤　崇</cp:lastModifiedBy>
  <cp:lastPrinted>2020-01-22T06:32:30Z</cp:lastPrinted>
  <dcterms:created xsi:type="dcterms:W3CDTF">2019-12-05T07:37:47Z</dcterms:created>
  <dcterms:modified xsi:type="dcterms:W3CDTF">2020-02-04T00:08:54Z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2020-02-04T00:08:54Z</vt:filetime>
  </property>
</Properties>
</file>