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tabRatio="422" activeTab="0"/>
  </bookViews>
  <sheets>
    <sheet name="得票数一覧" sheetId="1" r:id="rId1"/>
    <sheet name="投票総数" sheetId="2" r:id="rId2"/>
  </sheets>
  <externalReferences>
    <externalReference r:id="rId5"/>
  </externalReferences>
  <definedNames>
    <definedName name="Date">'[1]帳票'!#REF!</definedName>
    <definedName name="Deposit">'投票総数'!$I$2</definedName>
    <definedName name="L_Votes">'投票総数'!$H$2</definedName>
    <definedName name="_xlnm.Print_Area" localSheetId="1">'投票総数'!$A$1:$K$61</definedName>
    <definedName name="_xlnm.Print_Area" localSheetId="0">'得票数一覧'!$A$1:$V$61</definedName>
    <definedName name="_xlnm.Print_Titles" localSheetId="1">'投票総数'!$A:$A,'投票総数'!$1:$6</definedName>
    <definedName name="_xlnm.Print_Titles" localSheetId="0">'得票数一覧'!$A:$A,'得票数一覧'!$1:$6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oku_C_0101">'得票数一覧'!$A$7</definedName>
    <definedName name="Toku_C_0102">'得票数一覧'!$A$8</definedName>
    <definedName name="Toku_C_0103">'得票数一覧'!$A$9</definedName>
    <definedName name="Toku_C_0201">'得票数一覧'!$A$11</definedName>
    <definedName name="Toku_C_0202">'得票数一覧'!$A$12</definedName>
    <definedName name="Toku_C_0203">'得票数一覧'!$A$13</definedName>
    <definedName name="Toku_C_0204">'得票数一覧'!$A$14</definedName>
    <definedName name="Toku_C_0205">'得票数一覧'!$A$15</definedName>
    <definedName name="Toku_C_0206">'得票数一覧'!$A$16</definedName>
    <definedName name="Toku_C_0207">'得票数一覧'!$A$17</definedName>
    <definedName name="Toku_C_0300">'得票数一覧'!$A$20</definedName>
    <definedName name="Toku_C_0500">'得票数一覧'!$A$21</definedName>
    <definedName name="Toku_C_0600">'得票数一覧'!$A$22</definedName>
    <definedName name="Toku_C_0700">'得票数一覧'!$A$23</definedName>
    <definedName name="Toku_C_0800">'得票数一覧'!$A$24</definedName>
    <definedName name="Toku_C_0900">'得票数一覧'!$A$25</definedName>
    <definedName name="Toku_C_1000">'得票数一覧'!$A$26</definedName>
    <definedName name="Toku_C_1100">'得票数一覧'!$A$27</definedName>
    <definedName name="Toku_C_1200">'得票数一覧'!$A$28</definedName>
    <definedName name="Toku_C_1300">'得票数一覧'!$A$29</definedName>
    <definedName name="Toku_C_1400">'得票数一覧'!$A$30</definedName>
    <definedName name="Toku_C_1500">'得票数一覧'!$A$31</definedName>
    <definedName name="Toku_C_1600">'得票数一覧'!$A$32</definedName>
    <definedName name="Toku_C_1900">'得票数一覧'!$A$33</definedName>
    <definedName name="Toku_C_2000">'得票数一覧'!$A$34</definedName>
    <definedName name="Toku_C_2100">'得票数一覧'!$A$35</definedName>
    <definedName name="Toku_C_2200">'得票数一覧'!$A$43</definedName>
    <definedName name="Toku_C_2300">'得票数一覧'!$A$44</definedName>
    <definedName name="Toku_C_2400">'得票数一覧'!$A$45</definedName>
    <definedName name="Toku_C_2500">'得票数一覧'!$A$46</definedName>
    <definedName name="Toku_C_2600">'得票数一覧'!$A$47</definedName>
    <definedName name="Toku_C_3200">'得票数一覧'!$A$49</definedName>
    <definedName name="Toku_C_3700">'得票数一覧'!$A$51</definedName>
    <definedName name="Toku_C_3800">'得票数一覧'!$A$52</definedName>
    <definedName name="Toku_C_3900">'得票数一覧'!$A$53</definedName>
    <definedName name="Toku_C_4900">'得票数一覧'!$A$55</definedName>
    <definedName name="Toku_C_5900">'得票数一覧'!$A$58</definedName>
    <definedName name="Toku_C_7500">'得票数一覧'!$A$36</definedName>
    <definedName name="Toku_C_7600">'得票数一覧'!$A$37</definedName>
    <definedName name="Toku_C_7700">'得票数一覧'!$A$38</definedName>
    <definedName name="Toku_C_7800">'得票数一覧'!$A$39</definedName>
    <definedName name="Toku_C_7900">'得票数一覧'!$A$56</definedName>
    <definedName name="Toku_C_8000">'得票数一覧'!$A$40</definedName>
    <definedName name="Toku_CT_1">'得票数一覧'!$A$19</definedName>
    <definedName name="Toku_CT_2">'得票数一覧'!$A$41</definedName>
    <definedName name="Toku_Date">'得票数一覧'!$A$1</definedName>
    <definedName name="Toku_DT_1">'得票数一覧'!$A$42</definedName>
    <definedName name="Toku_DT_2">'得票数一覧'!$A$60</definedName>
    <definedName name="Toku_DT_99">'得票数一覧'!$A$61</definedName>
    <definedName name="Toku_HyakubunRitsu">'得票数一覧'!#REF!</definedName>
    <definedName name="Toku_Print_Titles">'得票数一覧'!$A:$A,'得票数一覧'!$1:$3</definedName>
    <definedName name="Toku_ST_10">'得票数一覧'!$A$10</definedName>
    <definedName name="Toku_ST_100">'得票数一覧'!$A$48</definedName>
    <definedName name="Toku_ST_110">'得票数一覧'!$A$50</definedName>
    <definedName name="Toku_ST_120">'得票数一覧'!$A$54</definedName>
    <definedName name="Toku_ST_160">'得票数一覧'!$A$57</definedName>
    <definedName name="Toku_ST_170">'得票数一覧'!$A$59</definedName>
    <definedName name="Toku_ST_20">'得票数一覧'!$A$18</definedName>
    <definedName name="Toku_Time1">'得票数一覧'!#REF!</definedName>
    <definedName name="Toku_Time2">'得票数一覧'!#REF!</definedName>
    <definedName name="Toku_Time3">'得票数一覧'!#REF!</definedName>
    <definedName name="Toku_Time4">'得票数一覧'!$T$1</definedName>
    <definedName name="Tou_C_0101">'投票総数'!$A$7</definedName>
    <definedName name="Tou_C_0102">'投票総数'!$A$8</definedName>
    <definedName name="Tou_C_0103">'投票総数'!$A$9</definedName>
    <definedName name="Tou_C_0201">'投票総数'!$A$11</definedName>
    <definedName name="Tou_C_0202">'投票総数'!$A$12</definedName>
    <definedName name="Tou_C_0203">'投票総数'!$A$13</definedName>
    <definedName name="Tou_C_0204">'投票総数'!$A$14</definedName>
    <definedName name="Tou_C_0205">'投票総数'!$A$15</definedName>
    <definedName name="Tou_C_0206">'投票総数'!$A$16</definedName>
    <definedName name="Tou_C_0207">'投票総数'!$A$17</definedName>
    <definedName name="Tou_C_0300">'投票総数'!$A$20</definedName>
    <definedName name="Tou_C_0500">'投票総数'!$A$21</definedName>
    <definedName name="Tou_C_0600">'投票総数'!$A$22</definedName>
    <definedName name="Tou_C_0700">'投票総数'!$A$23</definedName>
    <definedName name="Tou_C_0800">'投票総数'!$A$24</definedName>
    <definedName name="Tou_C_0900">'投票総数'!$A$25</definedName>
    <definedName name="Tou_C_1000">'投票総数'!$A$26</definedName>
    <definedName name="Tou_C_1100">'投票総数'!$A$27</definedName>
    <definedName name="Tou_C_1200">'投票総数'!$A$28</definedName>
    <definedName name="Tou_C_1300">'投票総数'!$A$29</definedName>
    <definedName name="Tou_C_1400">'投票総数'!$A$30</definedName>
    <definedName name="Tou_C_1500">'投票総数'!$A$31</definedName>
    <definedName name="Tou_C_1600">'投票総数'!$A$32</definedName>
    <definedName name="Tou_C_1900">'投票総数'!$A$33</definedName>
    <definedName name="Tou_C_2000">'投票総数'!$A$34</definedName>
    <definedName name="Tou_C_2100">'投票総数'!$A$35</definedName>
    <definedName name="Tou_C_2200">'投票総数'!$A$43</definedName>
    <definedName name="Tou_C_2300">'投票総数'!$A$44</definedName>
    <definedName name="Tou_C_2400">'投票総数'!$A$45</definedName>
    <definedName name="Tou_C_2500">'投票総数'!$A$46</definedName>
    <definedName name="Tou_C_2600">'投票総数'!$A$47</definedName>
    <definedName name="Tou_C_3200">'投票総数'!$A$49</definedName>
    <definedName name="Tou_C_3700">'投票総数'!$A$51</definedName>
    <definedName name="Tou_C_3800">'投票総数'!$A$52</definedName>
    <definedName name="Tou_C_3900">'投票総数'!$A$53</definedName>
    <definedName name="Tou_C_4900">'投票総数'!$A$55</definedName>
    <definedName name="Tou_C_5900">'投票総数'!$A$58</definedName>
    <definedName name="Tou_C_7500">'投票総数'!$A$36</definedName>
    <definedName name="Tou_C_7600">'投票総数'!$A$37</definedName>
    <definedName name="Tou_C_7700">'投票総数'!$A$38</definedName>
    <definedName name="Tou_C_7800">'投票総数'!$A$39</definedName>
    <definedName name="Tou_C_7900">'投票総数'!$A$56</definedName>
    <definedName name="Tou_C_8000">'投票総数'!$A$40</definedName>
    <definedName name="Tou_CT_1">'投票総数'!$A$19</definedName>
    <definedName name="Tou_CT_2">'投票総数'!$A$41</definedName>
    <definedName name="Tou_Date">'投票総数'!$A$1</definedName>
    <definedName name="Tou_DT_1">'投票総数'!$A$42</definedName>
    <definedName name="Tou_DT_2">'投票総数'!$A$60</definedName>
    <definedName name="Tou_DT_99">'投票総数'!$A$61</definedName>
    <definedName name="Tou_HyakubunRitsu">'投票総数'!$A$61</definedName>
    <definedName name="Tou_Print_Titles">'投票総数'!$A:$A,'投票総数'!$1:$6</definedName>
    <definedName name="Tou_ST_10">'投票総数'!$A$10</definedName>
    <definedName name="Tou_ST_100">'投票総数'!$A$48</definedName>
    <definedName name="Tou_ST_110">'投票総数'!$A$50</definedName>
    <definedName name="Tou_ST_120">'投票総数'!$A$54</definedName>
    <definedName name="Tou_ST_160">'投票総数'!$A$57</definedName>
    <definedName name="Tou_ST_170">'投票総数'!$A$59</definedName>
    <definedName name="Tou_ST_20">'投票総数'!$A$18</definedName>
    <definedName name="Tou_Time1">'投票総数'!$J$1</definedName>
  </definedNames>
  <calcPr fullCalcOnLoad="1" fullPrecision="0"/>
</workbook>
</file>

<file path=xl/sharedStrings.xml><?xml version="1.0" encoding="utf-8"?>
<sst xmlns="http://schemas.openxmlformats.org/spreadsheetml/2006/main" count="198" uniqueCount="106">
  <si>
    <t>開票区名</t>
  </si>
  <si>
    <t>得票数計</t>
  </si>
  <si>
    <t>確定
状況</t>
  </si>
  <si>
    <t>法定得票数</t>
  </si>
  <si>
    <t>供託物没収点</t>
  </si>
  <si>
    <t>得票総数
(A)</t>
  </si>
  <si>
    <t>按分の際切り捨てた票数(B)</t>
  </si>
  <si>
    <t>何れの候補者にも属さない票数(C)</t>
  </si>
  <si>
    <t>有効投票数(D)
[(A)+(B)+(C)]</t>
  </si>
  <si>
    <t>無効投票数
(E)</t>
  </si>
  <si>
    <t>投票総数(F)
[(D)+(E)]</t>
  </si>
  <si>
    <t>無効投票率
[(E)/(F)×100]</t>
  </si>
  <si>
    <t>投票者総数
[(F)+(G)]</t>
  </si>
  <si>
    <t>静岡県選挙管理委員会</t>
  </si>
  <si>
    <t>持ち帰り
その他(G)</t>
  </si>
  <si>
    <t>無効
投票数</t>
  </si>
  <si>
    <t>開票率
(%)</t>
  </si>
  <si>
    <t>静岡市計</t>
  </si>
  <si>
    <t>浜松市計</t>
  </si>
  <si>
    <t>政令市計</t>
  </si>
  <si>
    <t>その他市計</t>
  </si>
  <si>
    <t>市計</t>
  </si>
  <si>
    <t>賀茂郡計</t>
  </si>
  <si>
    <t>田方郡計</t>
  </si>
  <si>
    <t>駿東郡計</t>
  </si>
  <si>
    <t>榛原郡計</t>
  </si>
  <si>
    <t>周智郡計</t>
  </si>
  <si>
    <t>町計</t>
  </si>
  <si>
    <t>県計</t>
  </si>
  <si>
    <t>平成２５年６月１６日　執行</t>
  </si>
  <si>
    <t>23時50分現在 確定</t>
  </si>
  <si>
    <t>葵区</t>
  </si>
  <si>
    <t>今回</t>
  </si>
  <si>
    <t>駿河区</t>
  </si>
  <si>
    <t>確定</t>
  </si>
  <si>
    <t>清水区</t>
  </si>
  <si>
    <t>無所属</t>
  </si>
  <si>
    <t>広瀬</t>
  </si>
  <si>
    <t>イチロー</t>
  </si>
  <si>
    <t>日本共産党</t>
  </si>
  <si>
    <t>中区</t>
  </si>
  <si>
    <t>東区</t>
  </si>
  <si>
    <t>西区</t>
  </si>
  <si>
    <t>川勝</t>
  </si>
  <si>
    <t>南区</t>
  </si>
  <si>
    <t>北区</t>
  </si>
  <si>
    <t>しまづ</t>
  </si>
  <si>
    <t>平太</t>
  </si>
  <si>
    <t>浜北区</t>
  </si>
  <si>
    <t>天竜区</t>
  </si>
  <si>
    <t>沼津市</t>
  </si>
  <si>
    <t>幸広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</si>
  <si>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</si>
  <si>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</si>
  <si>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</si>
  <si>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</si>
  <si>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</si>
  <si>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</si>
  <si>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</si>
  <si>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</si>
  <si>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</si>
  <si>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</si>
  <si>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</si>
  <si>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</si>
  <si>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</si>
  <si>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</si>
  <si>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</si>
  <si>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</si>
  <si>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</si>
  <si>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</si>
  <si>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</si>
  <si>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</si>
  <si>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</si>
  <si>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</si>
  <si>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</si>
  <si>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</si>
  <si>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</si>
  <si>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</si>
  <si>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</si>
  <si>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</si>
  <si>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</si>
  <si>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</si>
  <si>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</si>
  <si>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</si>
  <si>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今回</t>
  </si>
  <si>
    <t>平成２５年６月１６日　執行</t>
  </si>
  <si>
    <t>23時50分現在 確定</t>
  </si>
  <si>
    <t>静岡県選挙管理委員会</t>
  </si>
  <si>
    <t>葵区</t>
  </si>
  <si>
    <t>駿河区</t>
  </si>
  <si>
    <t>清水区</t>
  </si>
  <si>
    <t>中区</t>
  </si>
  <si>
    <t>東区</t>
  </si>
  <si>
    <t>菊川市</t>
  </si>
  <si>
    <t>伊豆の国市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</si>
  <si>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</si>
  <si>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</si>
  <si>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</si>
  <si>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</si>
  <si>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</si>
  <si>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</si>
  <si>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</si>
  <si>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</si>
  <si>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</si>
  <si>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</si>
  <si>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静岡県知事選挙　開票結果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</si>
</sst>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 "/>
    <numFmt numFmtId="178" formatCode="0_ "/>
    <numFmt numFmtId="179" formatCode="#,##0_ "/>
    <numFmt numFmtId="180" formatCode="0.0%"/>
    <numFmt numFmtId="181" formatCode="0.0_ "/>
    <numFmt numFmtId="182" formatCode="0.0;&quot;▲ &quot;0.0"/>
    <numFmt numFmtId="183" formatCode="0.0_ ;[Red]\-0.0\ "/>
    <numFmt numFmtId="184" formatCode="0.0"/>
    <numFmt numFmtId="185" formatCode="0_);\(0\)"/>
    <numFmt numFmtId="186" formatCode="0.0_);\(0.0\)"/>
    <numFmt numFmtId="187" formatCode="#,##0_ ;[Red]\-#,##0\ "/>
    <numFmt numFmtId="188" formatCode="#,##0.0_ "/>
    <numFmt numFmtId="189" formatCode="#,##0.000_ "/>
    <numFmt numFmtId="190" formatCode="#,##0.000"/>
    <numFmt numFmtId="191" formatCode=".000"/>
    <numFmt numFmtId="192" formatCode="[$-411]ggge&quot;年&quot;m&quot;月&quot;d&quot;日　執行&quot;"/>
    <numFmt numFmtId="193" formatCode="h&quot;時&quot;mm&quot;分　現在　確定&quot;"/>
    <numFmt numFmtId="194" formatCode="h&quot;時&quot;mm&quot;分　現在&quot;"/>
    <numFmt numFmtId="195" formatCode="#,##0.0_);[Red]\(#,##0.0\)"/>
    <numFmt numFmtId="196" formatCode="#,##0.0"/>
    <numFmt numFmtId="197" formatCode="#,##0_);[Red]\(#,##0\)"/>
    <numFmt numFmtId="198" formatCode="0.000_);[Red]\(0.000\)"/>
    <numFmt numFmtId="199" formatCode="0.000000000000000_);[Red]\(0.000000000000000\)"/>
    <numFmt numFmtId="200" formatCode=".0000"/>
    <numFmt numFmtId="201" formatCode=".00"/>
    <numFmt numFmtId="202" formatCode=".0"/>
    <numFmt numFmtId="203" formatCode=";;"/>
    <numFmt numFmtId="204" formatCode="h&quot;時&quot;mm&quot;分　現在&quot;&quot;確&quot;&quot;定&quot;"/>
    <numFmt numFmtId="205" formatCode="#,##0.0000"/>
    <numFmt numFmtId="206" formatCode=".00000"/>
    <numFmt numFmtId="207" formatCode="#,##0.00000"/>
    <numFmt numFmtId="208" formatCode="0_);[Red]\(0\)"/>
    <numFmt numFmtId="209" formatCode="#,##0.00_);[Red]\(#,##0.00\)"/>
    <numFmt numFmtId="210" formatCode="#,##0.000_);[Red]\(#,##0.000\)"/>
    <numFmt numFmtId="211" formatCode="0.0000"/>
    <numFmt numFmtId="212" formatCode="0.000"/>
    <numFmt numFmtId="213" formatCode="0.000_ "/>
    <numFmt numFmtId="214" formatCode="h&quot;時&quot;mm&quot;分現在　確定&quot;"/>
    <numFmt numFmtId="215" formatCode="#,##0.00_ "/>
    <numFmt numFmtId="216" formatCode="h&quot;時&quot;mm&quot;分現在　中間&quot;"/>
    <numFmt numFmtId="217" formatCode="#,##0.00;[Red]#,##0.00"/>
    <numFmt numFmtId="218" formatCode="#,##0;[Red]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191" fontId="4" fillId="0" borderId="11" xfId="49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9" fontId="4" fillId="0" borderId="0" xfId="42" applyFont="1" applyFill="1" applyAlignment="1">
      <alignment/>
    </xf>
    <xf numFmtId="9" fontId="4" fillId="0" borderId="0" xfId="42" applyFont="1" applyFill="1" applyAlignment="1">
      <alignment vertical="center"/>
    </xf>
    <xf numFmtId="191" fontId="4" fillId="0" borderId="0" xfId="0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 vertical="center"/>
    </xf>
    <xf numFmtId="191" fontId="4" fillId="0" borderId="0" xfId="49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vertical="center"/>
    </xf>
    <xf numFmtId="189" fontId="4" fillId="0" borderId="13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90" fontId="4" fillId="0" borderId="16" xfId="0" applyNumberFormat="1" applyFont="1" applyFill="1" applyBorder="1" applyAlignment="1">
      <alignment horizontal="right"/>
    </xf>
    <xf numFmtId="190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8" xfId="49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4" fontId="4" fillId="0" borderId="10" xfId="42" applyNumberFormat="1" applyFont="1" applyFill="1" applyBorder="1" applyAlignment="1">
      <alignment horizontal="right" vertical="center"/>
    </xf>
    <xf numFmtId="190" fontId="4" fillId="0" borderId="12" xfId="0" applyNumberFormat="1" applyFont="1" applyFill="1" applyBorder="1" applyAlignment="1">
      <alignment horizontal="right" vertical="center"/>
    </xf>
    <xf numFmtId="190" fontId="4" fillId="0" borderId="10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191" fontId="4" fillId="0" borderId="21" xfId="49" applyNumberFormat="1" applyFont="1" applyFill="1" applyBorder="1" applyAlignment="1">
      <alignment horizontal="left" vertical="center"/>
    </xf>
    <xf numFmtId="4" fontId="4" fillId="0" borderId="19" xfId="42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/>
    </xf>
    <xf numFmtId="191" fontId="4" fillId="0" borderId="23" xfId="49" applyNumberFormat="1" applyFont="1" applyFill="1" applyBorder="1" applyAlignment="1">
      <alignment horizontal="left" vertical="center"/>
    </xf>
    <xf numFmtId="4" fontId="4" fillId="0" borderId="24" xfId="42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24" xfId="49" applyNumberFormat="1" applyFont="1" applyFill="1" applyBorder="1" applyAlignment="1">
      <alignment horizontal="right" vertical="center"/>
    </xf>
    <xf numFmtId="190" fontId="4" fillId="0" borderId="19" xfId="0" applyNumberFormat="1" applyFont="1" applyFill="1" applyBorder="1" applyAlignment="1">
      <alignment horizontal="right" vertical="center"/>
    </xf>
    <xf numFmtId="190" fontId="4" fillId="0" borderId="24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center" vertical="center"/>
    </xf>
    <xf numFmtId="191" fontId="4" fillId="0" borderId="26" xfId="49" applyNumberFormat="1" applyFont="1" applyFill="1" applyBorder="1" applyAlignment="1">
      <alignment horizontal="left" vertical="center"/>
    </xf>
    <xf numFmtId="3" fontId="4" fillId="0" borderId="10" xfId="49" applyNumberFormat="1" applyFont="1" applyFill="1" applyBorder="1" applyAlignment="1">
      <alignment horizontal="right" vertical="center"/>
    </xf>
    <xf numFmtId="3" fontId="4" fillId="0" borderId="19" xfId="49" applyNumberFormat="1" applyFont="1" applyFill="1" applyBorder="1" applyAlignment="1">
      <alignment horizontal="right" vertical="center"/>
    </xf>
    <xf numFmtId="3" fontId="4" fillId="0" borderId="27" xfId="49" applyNumberFormat="1" applyFont="1" applyFill="1" applyBorder="1" applyAlignment="1">
      <alignment horizontal="right" vertical="center"/>
    </xf>
    <xf numFmtId="3" fontId="4" fillId="0" borderId="25" xfId="49" applyNumberFormat="1" applyFont="1" applyFill="1" applyBorder="1" applyAlignment="1">
      <alignment horizontal="right" vertical="center"/>
    </xf>
    <xf numFmtId="4" fontId="4" fillId="0" borderId="25" xfId="49" applyNumberFormat="1" applyFont="1" applyFill="1" applyBorder="1" applyAlignment="1">
      <alignment horizontal="right" vertical="center"/>
    </xf>
    <xf numFmtId="191" fontId="4" fillId="0" borderId="25" xfId="49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217" fontId="4" fillId="0" borderId="12" xfId="0" applyNumberFormat="1" applyFont="1" applyFill="1" applyBorder="1" applyAlignment="1">
      <alignment horizontal="right" vertical="center"/>
    </xf>
    <xf numFmtId="217" fontId="4" fillId="0" borderId="10" xfId="0" applyNumberFormat="1" applyFont="1" applyFill="1" applyBorder="1" applyAlignment="1">
      <alignment horizontal="right" vertical="center"/>
    </xf>
    <xf numFmtId="217" fontId="4" fillId="0" borderId="19" xfId="0" applyNumberFormat="1" applyFont="1" applyFill="1" applyBorder="1" applyAlignment="1">
      <alignment horizontal="right" vertical="center"/>
    </xf>
    <xf numFmtId="0" fontId="4" fillId="0" borderId="28" xfId="49" applyNumberFormat="1" applyFont="1" applyFill="1" applyBorder="1" applyAlignment="1">
      <alignment horizontal="left" vertical="center" indent="1"/>
    </xf>
    <xf numFmtId="0" fontId="4" fillId="0" borderId="29" xfId="0" applyFont="1" applyFill="1" applyBorder="1" applyAlignment="1">
      <alignment horizontal="left" vertical="center" indent="1"/>
    </xf>
    <xf numFmtId="0" fontId="4" fillId="0" borderId="29" xfId="49" applyNumberFormat="1" applyFont="1" applyFill="1" applyBorder="1" applyAlignment="1">
      <alignment horizontal="left" vertical="center" indent="1"/>
    </xf>
    <xf numFmtId="0" fontId="4" fillId="0" borderId="14" xfId="49" applyNumberFormat="1" applyFont="1" applyFill="1" applyBorder="1" applyAlignment="1">
      <alignment horizontal="center" vertical="center"/>
    </xf>
    <xf numFmtId="0" fontId="4" fillId="0" borderId="30" xfId="49" applyNumberFormat="1" applyFont="1" applyFill="1" applyBorder="1" applyAlignment="1">
      <alignment horizontal="center" vertical="center"/>
    </xf>
    <xf numFmtId="0" fontId="4" fillId="0" borderId="31" xfId="49" applyNumberFormat="1" applyFont="1" applyFill="1" applyBorder="1" applyAlignment="1">
      <alignment horizontal="left" vertical="center" indent="1"/>
    </xf>
    <xf numFmtId="0" fontId="4" fillId="0" borderId="32" xfId="49" applyNumberFormat="1" applyFont="1" applyFill="1" applyBorder="1" applyAlignment="1">
      <alignment horizontal="left" vertical="center" indent="1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9" fontId="4" fillId="0" borderId="12" xfId="42" applyFont="1" applyFill="1" applyBorder="1" applyAlignment="1">
      <alignment horizontal="center" vertical="center" wrapText="1" shrinkToFit="1"/>
    </xf>
    <xf numFmtId="9" fontId="4" fillId="0" borderId="10" xfId="42" applyFont="1" applyFill="1" applyBorder="1" applyAlignment="1">
      <alignment horizontal="center" vertical="center" shrinkToFit="1"/>
    </xf>
    <xf numFmtId="9" fontId="4" fillId="0" borderId="33" xfId="42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212" fontId="4" fillId="0" borderId="15" xfId="0" applyNumberFormat="1" applyFont="1" applyFill="1" applyBorder="1" applyAlignment="1">
      <alignment horizontal="center" vertical="center" wrapText="1"/>
    </xf>
    <xf numFmtId="212" fontId="4" fillId="0" borderId="15" xfId="0" applyNumberFormat="1" applyFont="1" applyFill="1" applyBorder="1" applyAlignment="1">
      <alignment horizontal="center" vertical="center"/>
    </xf>
    <xf numFmtId="212" fontId="4" fillId="0" borderId="1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mp&#21442;&#36984;&#38283;&#30906;&#25237;&#3220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品"/>
      <sheetName val="帳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Zero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B1"/>
    </sheetView>
  </sheetViews>
  <sheetFormatPr defaultColWidth="9.00390625" defaultRowHeight="13.5"/>
  <cols>
    <col min="1" max="1" width="12.50390625" style="6" customWidth="1"/>
    <col min="2" max="2" width="8.375" style="7" customWidth="1"/>
    <col min="3" max="3" width="4.625" style="7" customWidth="1"/>
    <col min="4" max="4" width="8.375" style="7" customWidth="1"/>
    <col min="5" max="5" width="4.625" style="7" customWidth="1"/>
    <col min="6" max="6" width="8.375" style="7" customWidth="1"/>
    <col min="7" max="7" width="4.625" style="7" customWidth="1"/>
    <col min="8" max="8" width="8.375" style="7" customWidth="1"/>
    <col min="9" max="9" width="4.625" style="7" customWidth="1"/>
    <col min="10" max="10" width="8.375" style="7" customWidth="1"/>
    <col min="11" max="11" width="4.625" style="7" customWidth="1"/>
    <col min="12" max="12" width="8.375" style="7" customWidth="1"/>
    <col min="13" max="13" width="4.625" style="7" customWidth="1"/>
    <col min="14" max="14" width="8.375" style="7" customWidth="1"/>
    <col min="15" max="15" width="4.625" style="7" customWidth="1"/>
    <col min="16" max="16" width="8.375" style="7" customWidth="1"/>
    <col min="17" max="17" width="4.625" style="7" customWidth="1"/>
    <col min="18" max="18" width="8.375" style="7" customWidth="1"/>
    <col min="19" max="19" width="4.625" style="7" customWidth="1"/>
    <col min="20" max="20" width="8.375" style="7" customWidth="1"/>
    <col min="21" max="21" width="7.625" style="9" customWidth="1"/>
    <col min="22" max="22" width="5.00390625" style="6" customWidth="1"/>
    <col min="23" max="16384" width="9.00390625" style="6" customWidth="1"/>
  </cols>
  <sheetData>
    <row r="1" spans="1:22" ht="17.25" customHeight="1">
      <c r="A1" s="84" t="s">
        <v>29</v>
      </c>
      <c r="B1" s="84"/>
      <c r="H1" s="83" t="s">
        <v>105</v>
      </c>
      <c r="I1" s="83"/>
      <c r="J1" s="83"/>
      <c r="K1" s="83"/>
      <c r="L1" s="83"/>
      <c r="T1" s="85" t="s">
        <v>30</v>
      </c>
      <c r="U1" s="85"/>
      <c r="V1" s="85"/>
    </row>
    <row r="2" spans="3:22" ht="12">
      <c r="C2" s="11"/>
      <c r="D2" s="11"/>
      <c r="T2" s="85" t="s">
        <v>13</v>
      </c>
      <c r="U2" s="85"/>
      <c r="V2" s="85"/>
    </row>
    <row r="3" spans="2:21" s="1" customFormat="1" ht="4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0"/>
    </row>
    <row r="4" spans="1:22" s="1" customFormat="1" ht="15" customHeight="1">
      <c r="A4" s="70" t="s">
        <v>0</v>
      </c>
      <c r="B4" s="60" t="s">
        <v>36</v>
      </c>
      <c r="C4" s="77"/>
      <c r="D4" s="60" t="s">
        <v>39</v>
      </c>
      <c r="E4" s="61"/>
      <c r="F4" s="60" t="s">
        <v>36</v>
      </c>
      <c r="G4" s="61"/>
      <c r="H4" s="60"/>
      <c r="I4" s="61"/>
      <c r="J4" s="60"/>
      <c r="K4" s="61"/>
      <c r="L4" s="60"/>
      <c r="M4" s="61"/>
      <c r="N4" s="60"/>
      <c r="O4" s="61"/>
      <c r="P4" s="60"/>
      <c r="Q4" s="61"/>
      <c r="R4" s="64" t="s">
        <v>1</v>
      </c>
      <c r="S4" s="65"/>
      <c r="T4" s="70" t="s">
        <v>15</v>
      </c>
      <c r="U4" s="80" t="s">
        <v>16</v>
      </c>
      <c r="V4" s="73" t="s">
        <v>2</v>
      </c>
    </row>
    <row r="5" spans="1:22" s="1" customFormat="1" ht="15" customHeight="1">
      <c r="A5" s="71"/>
      <c r="B5" s="62" t="s">
        <v>37</v>
      </c>
      <c r="C5" s="76"/>
      <c r="D5" s="62" t="s">
        <v>46</v>
      </c>
      <c r="E5" s="63"/>
      <c r="F5" s="62" t="s">
        <v>43</v>
      </c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6"/>
      <c r="S5" s="67"/>
      <c r="T5" s="78"/>
      <c r="U5" s="81"/>
      <c r="V5" s="74"/>
    </row>
    <row r="6" spans="1:22" s="1" customFormat="1" ht="15" customHeight="1" thickBot="1">
      <c r="A6" s="72"/>
      <c r="B6" s="57" t="s">
        <v>38</v>
      </c>
      <c r="C6" s="58"/>
      <c r="D6" s="57" t="s">
        <v>51</v>
      </c>
      <c r="E6" s="59"/>
      <c r="F6" s="57" t="s">
        <v>47</v>
      </c>
      <c r="G6" s="59"/>
      <c r="H6" s="57"/>
      <c r="I6" s="59"/>
      <c r="J6" s="57"/>
      <c r="K6" s="59"/>
      <c r="L6" s="57"/>
      <c r="M6" s="59"/>
      <c r="N6" s="57"/>
      <c r="O6" s="59"/>
      <c r="P6" s="57"/>
      <c r="Q6" s="59"/>
      <c r="R6" s="68"/>
      <c r="S6" s="69"/>
      <c r="T6" s="79"/>
      <c r="U6" s="82"/>
      <c r="V6" s="75"/>
    </row>
    <row r="7" spans="1:22" s="1" customFormat="1" ht="15" customHeight="1" thickTop="1">
      <c r="A7" s="3" t="s">
        <v>31</v>
      </c>
      <c r="B7" s="22">
        <v>21961</v>
      </c>
      <c r="C7" s="4"/>
      <c r="D7" s="22">
        <v>5558</v>
      </c>
      <c r="E7" s="4"/>
      <c r="F7" s="22">
        <v>69710</v>
      </c>
      <c r="G7" s="4"/>
      <c r="H7" s="22"/>
      <c r="I7" s="4"/>
      <c r="J7" s="22"/>
      <c r="K7" s="4"/>
      <c r="L7" s="22"/>
      <c r="M7" s="4"/>
      <c r="N7" s="22"/>
      <c r="O7" s="4"/>
      <c r="P7" s="22"/>
      <c r="Q7" s="4"/>
      <c r="R7" s="23">
        <v>97229</v>
      </c>
      <c r="S7" s="4"/>
      <c r="T7" s="45">
        <v>692</v>
      </c>
      <c r="U7" s="25">
        <v>100</v>
      </c>
      <c r="V7" s="2" t="s">
        <v>32</v>
      </c>
    </row>
    <row r="8" spans="1:22" s="1" customFormat="1" ht="15" customHeight="1">
      <c r="A8" s="3" t="s">
        <v>33</v>
      </c>
      <c r="B8" s="22">
        <v>17071</v>
      </c>
      <c r="C8" s="4"/>
      <c r="D8" s="22">
        <v>3504</v>
      </c>
      <c r="E8" s="4"/>
      <c r="F8" s="22">
        <v>53195</v>
      </c>
      <c r="G8" s="4"/>
      <c r="H8" s="22"/>
      <c r="I8" s="4"/>
      <c r="J8" s="22"/>
      <c r="K8" s="4"/>
      <c r="L8" s="22"/>
      <c r="M8" s="4"/>
      <c r="N8" s="22"/>
      <c r="O8" s="4"/>
      <c r="P8" s="22"/>
      <c r="Q8" s="4"/>
      <c r="R8" s="23">
        <v>73770</v>
      </c>
      <c r="S8" s="4"/>
      <c r="T8" s="45">
        <v>496</v>
      </c>
      <c r="U8" s="25">
        <v>100</v>
      </c>
      <c r="V8" s="2" t="s">
        <v>34</v>
      </c>
    </row>
    <row r="9" spans="1:22" s="1" customFormat="1" ht="15" customHeight="1">
      <c r="A9" s="3" t="s">
        <v>35</v>
      </c>
      <c r="B9" s="22">
        <v>22353</v>
      </c>
      <c r="C9" s="4"/>
      <c r="D9" s="22">
        <v>4159</v>
      </c>
      <c r="E9" s="4"/>
      <c r="F9" s="22">
        <v>68003</v>
      </c>
      <c r="G9" s="4"/>
      <c r="H9" s="22"/>
      <c r="I9" s="4"/>
      <c r="J9" s="22"/>
      <c r="K9" s="4"/>
      <c r="L9" s="22"/>
      <c r="M9" s="4"/>
      <c r="N9" s="22"/>
      <c r="O9" s="4"/>
      <c r="P9" s="22"/>
      <c r="Q9" s="4"/>
      <c r="R9" s="23">
        <v>94515</v>
      </c>
      <c r="S9" s="4"/>
      <c r="T9" s="45">
        <v>569</v>
      </c>
      <c r="U9" s="25">
        <v>100</v>
      </c>
      <c r="V9" s="2" t="s">
        <v>34</v>
      </c>
    </row>
    <row r="10" spans="1:22" s="1" customFormat="1" ht="15" customHeight="1" thickBot="1">
      <c r="A10" s="33" t="s">
        <v>17</v>
      </c>
      <c r="B10" s="30">
        <f>INT(SUM(B7:C9))</f>
        <v>61385</v>
      </c>
      <c r="C10" s="31"/>
      <c r="D10" s="30">
        <f>INT(SUM(D7:E9))</f>
        <v>13221</v>
      </c>
      <c r="E10" s="31"/>
      <c r="F10" s="30">
        <f>INT(SUM(F7:G9))</f>
        <v>190908</v>
      </c>
      <c r="G10" s="31"/>
      <c r="H10" s="30">
        <f>INT(SUM(H7:I9))</f>
        <v>0</v>
      </c>
      <c r="I10" s="31"/>
      <c r="J10" s="30">
        <f>INT(SUM(J7:K9))</f>
        <v>0</v>
      </c>
      <c r="K10" s="31"/>
      <c r="L10" s="30">
        <f>INT(SUM(L7:M9))</f>
        <v>0</v>
      </c>
      <c r="M10" s="31"/>
      <c r="N10" s="30">
        <f>INT(SUM(N7:O9))</f>
        <v>0</v>
      </c>
      <c r="O10" s="31"/>
      <c r="P10" s="30">
        <f>INT(SUM(P7:Q9))</f>
        <v>0</v>
      </c>
      <c r="Q10" s="31"/>
      <c r="R10" s="30">
        <f>INT(SUM(R7:S9))</f>
        <v>265514</v>
      </c>
      <c r="S10" s="31"/>
      <c r="T10" s="46">
        <f>SUM(T7:T9)</f>
        <v>1757</v>
      </c>
      <c r="U10" s="32">
        <v>100</v>
      </c>
      <c r="V10" s="29" t="s">
        <v>84</v>
      </c>
    </row>
    <row r="11" spans="1:23" s="1" customFormat="1" ht="15" customHeight="1" thickTop="1">
      <c r="A11" s="3" t="s">
        <v>40</v>
      </c>
      <c r="B11" s="22">
        <v>18908</v>
      </c>
      <c r="C11" s="4"/>
      <c r="D11" s="22">
        <v>4321</v>
      </c>
      <c r="E11" s="4"/>
      <c r="F11" s="22">
        <v>66411</v>
      </c>
      <c r="G11" s="4"/>
      <c r="H11" s="22"/>
      <c r="I11" s="4"/>
      <c r="J11" s="22"/>
      <c r="K11" s="4"/>
      <c r="L11" s="22"/>
      <c r="M11" s="4"/>
      <c r="N11" s="22"/>
      <c r="O11" s="4"/>
      <c r="P11" s="22"/>
      <c r="Q11" s="4"/>
      <c r="R11" s="23">
        <v>89640</v>
      </c>
      <c r="S11" s="4"/>
      <c r="T11" s="45">
        <v>747</v>
      </c>
      <c r="U11" s="25">
        <v>100</v>
      </c>
      <c r="V11" s="2" t="s">
        <v>32</v>
      </c>
      <c r="W11" s="5"/>
    </row>
    <row r="12" spans="1:23" s="1" customFormat="1" ht="15" customHeight="1">
      <c r="A12" s="3" t="s">
        <v>41</v>
      </c>
      <c r="B12" s="22">
        <v>8779</v>
      </c>
      <c r="C12" s="4"/>
      <c r="D12" s="22">
        <v>2150</v>
      </c>
      <c r="E12" s="4"/>
      <c r="F12" s="22">
        <v>36600</v>
      </c>
      <c r="G12" s="4"/>
      <c r="H12" s="22"/>
      <c r="I12" s="4"/>
      <c r="J12" s="22"/>
      <c r="K12" s="4"/>
      <c r="L12" s="22"/>
      <c r="M12" s="4"/>
      <c r="N12" s="22"/>
      <c r="O12" s="4"/>
      <c r="P12" s="22"/>
      <c r="Q12" s="4"/>
      <c r="R12" s="23">
        <v>47529</v>
      </c>
      <c r="S12" s="4"/>
      <c r="T12" s="45">
        <v>326</v>
      </c>
      <c r="U12" s="25">
        <v>100</v>
      </c>
      <c r="V12" s="2" t="s">
        <v>32</v>
      </c>
      <c r="W12" s="5"/>
    </row>
    <row r="13" spans="1:23" s="1" customFormat="1" ht="15" customHeight="1">
      <c r="A13" s="3" t="s">
        <v>42</v>
      </c>
      <c r="B13" s="22">
        <v>9265</v>
      </c>
      <c r="C13" s="4"/>
      <c r="D13" s="22">
        <v>1919</v>
      </c>
      <c r="E13" s="4"/>
      <c r="F13" s="22">
        <v>36377</v>
      </c>
      <c r="G13" s="4"/>
      <c r="H13" s="22"/>
      <c r="I13" s="4"/>
      <c r="J13" s="22"/>
      <c r="K13" s="4"/>
      <c r="L13" s="22"/>
      <c r="M13" s="4"/>
      <c r="N13" s="22"/>
      <c r="O13" s="4"/>
      <c r="P13" s="22"/>
      <c r="Q13" s="4"/>
      <c r="R13" s="23">
        <v>47561</v>
      </c>
      <c r="S13" s="4"/>
      <c r="T13" s="45">
        <v>322</v>
      </c>
      <c r="U13" s="25">
        <v>100</v>
      </c>
      <c r="V13" s="2" t="s">
        <v>32</v>
      </c>
      <c r="W13" s="5"/>
    </row>
    <row r="14" spans="1:23" s="1" customFormat="1" ht="15" customHeight="1">
      <c r="A14" s="3" t="s">
        <v>44</v>
      </c>
      <c r="B14" s="22">
        <v>7417</v>
      </c>
      <c r="C14" s="4"/>
      <c r="D14" s="22">
        <v>1979</v>
      </c>
      <c r="E14" s="4"/>
      <c r="F14" s="22">
        <v>29703</v>
      </c>
      <c r="G14" s="4"/>
      <c r="H14" s="22"/>
      <c r="I14" s="4"/>
      <c r="J14" s="22"/>
      <c r="K14" s="4"/>
      <c r="L14" s="22"/>
      <c r="M14" s="4"/>
      <c r="N14" s="22"/>
      <c r="O14" s="4"/>
      <c r="P14" s="22"/>
      <c r="Q14" s="4"/>
      <c r="R14" s="23">
        <v>39099</v>
      </c>
      <c r="S14" s="4"/>
      <c r="T14" s="45">
        <v>264</v>
      </c>
      <c r="U14" s="25">
        <v>100</v>
      </c>
      <c r="V14" s="2" t="s">
        <v>32</v>
      </c>
      <c r="W14" s="5"/>
    </row>
    <row r="15" spans="1:23" s="1" customFormat="1" ht="15" customHeight="1">
      <c r="A15" s="3" t="s">
        <v>45</v>
      </c>
      <c r="B15" s="22">
        <v>7814</v>
      </c>
      <c r="C15" s="4"/>
      <c r="D15" s="22">
        <v>1627</v>
      </c>
      <c r="E15" s="4"/>
      <c r="F15" s="22">
        <v>29971</v>
      </c>
      <c r="G15" s="4"/>
      <c r="H15" s="22"/>
      <c r="I15" s="4"/>
      <c r="J15" s="22"/>
      <c r="K15" s="4"/>
      <c r="L15" s="22"/>
      <c r="M15" s="4"/>
      <c r="N15" s="22"/>
      <c r="O15" s="4"/>
      <c r="P15" s="22"/>
      <c r="Q15" s="4"/>
      <c r="R15" s="23">
        <v>39412</v>
      </c>
      <c r="S15" s="4"/>
      <c r="T15" s="45">
        <v>231</v>
      </c>
      <c r="U15" s="25">
        <v>100</v>
      </c>
      <c r="V15" s="2" t="s">
        <v>34</v>
      </c>
      <c r="W15" s="5"/>
    </row>
    <row r="16" spans="1:23" s="1" customFormat="1" ht="15" customHeight="1">
      <c r="A16" s="3" t="s">
        <v>48</v>
      </c>
      <c r="B16" s="22">
        <v>7084</v>
      </c>
      <c r="C16" s="4"/>
      <c r="D16" s="22">
        <v>1696</v>
      </c>
      <c r="E16" s="4"/>
      <c r="F16" s="22">
        <v>28337</v>
      </c>
      <c r="G16" s="4"/>
      <c r="H16" s="22"/>
      <c r="I16" s="4"/>
      <c r="J16" s="22"/>
      <c r="K16" s="4"/>
      <c r="L16" s="22"/>
      <c r="M16" s="4"/>
      <c r="N16" s="22"/>
      <c r="O16" s="4"/>
      <c r="P16" s="22"/>
      <c r="Q16" s="4"/>
      <c r="R16" s="23">
        <v>37117</v>
      </c>
      <c r="S16" s="4"/>
      <c r="T16" s="45">
        <v>216</v>
      </c>
      <c r="U16" s="25">
        <v>100</v>
      </c>
      <c r="V16" s="2" t="s">
        <v>34</v>
      </c>
      <c r="W16" s="5"/>
    </row>
    <row r="17" spans="1:23" s="1" customFormat="1" ht="15" customHeight="1">
      <c r="A17" s="3" t="s">
        <v>49</v>
      </c>
      <c r="B17" s="22">
        <v>4182</v>
      </c>
      <c r="C17" s="4"/>
      <c r="D17" s="22">
        <v>692</v>
      </c>
      <c r="E17" s="4"/>
      <c r="F17" s="22">
        <v>13147</v>
      </c>
      <c r="G17" s="4"/>
      <c r="H17" s="22"/>
      <c r="I17" s="4"/>
      <c r="J17" s="22"/>
      <c r="K17" s="4"/>
      <c r="L17" s="22"/>
      <c r="M17" s="4"/>
      <c r="N17" s="22"/>
      <c r="O17" s="4"/>
      <c r="P17" s="22"/>
      <c r="Q17" s="4"/>
      <c r="R17" s="23">
        <v>18021</v>
      </c>
      <c r="S17" s="4"/>
      <c r="T17" s="45">
        <v>100</v>
      </c>
      <c r="U17" s="25">
        <v>100</v>
      </c>
      <c r="V17" s="2" t="s">
        <v>34</v>
      </c>
      <c r="W17" s="5"/>
    </row>
    <row r="18" spans="1:23" s="1" customFormat="1" ht="15" customHeight="1" thickBot="1">
      <c r="A18" s="33" t="s">
        <v>18</v>
      </c>
      <c r="B18" s="30">
        <f>INT(SUM(B11:C17))</f>
        <v>63449</v>
      </c>
      <c r="C18" s="31"/>
      <c r="D18" s="30">
        <f>INT(SUM(D11:E17))</f>
        <v>14384</v>
      </c>
      <c r="E18" s="31"/>
      <c r="F18" s="30">
        <f>INT(SUM(F11:G17))</f>
        <v>240546</v>
      </c>
      <c r="G18" s="31"/>
      <c r="H18" s="30">
        <f>INT(SUM(H11:I17))</f>
        <v>0</v>
      </c>
      <c r="I18" s="31"/>
      <c r="J18" s="30">
        <f>INT(SUM(J11:K17))</f>
        <v>0</v>
      </c>
      <c r="K18" s="31"/>
      <c r="L18" s="30">
        <f>INT(SUM(L11:M17))</f>
        <v>0</v>
      </c>
      <c r="M18" s="31"/>
      <c r="N18" s="30">
        <f>INT(SUM(N11:O17))</f>
        <v>0</v>
      </c>
      <c r="O18" s="31"/>
      <c r="P18" s="30">
        <f>INT(SUM(P11:Q17))</f>
        <v>0</v>
      </c>
      <c r="Q18" s="31"/>
      <c r="R18" s="30">
        <f>INT(SUM(R11:S17))</f>
        <v>318379</v>
      </c>
      <c r="S18" s="31"/>
      <c r="T18" s="46">
        <f>SUM(T11:T17)</f>
        <v>2206</v>
      </c>
      <c r="U18" s="32">
        <v>100</v>
      </c>
      <c r="V18" s="29" t="s">
        <v>84</v>
      </c>
      <c r="W18" s="5"/>
    </row>
    <row r="19" spans="1:23" s="1" customFormat="1" ht="15" customHeight="1" thickBot="1" thickTop="1">
      <c r="A19" s="38" t="s">
        <v>19</v>
      </c>
      <c r="B19" s="34">
        <f>INT(SUM(B10,C10,B18,C18))</f>
        <v>124834</v>
      </c>
      <c r="C19" s="35"/>
      <c r="D19" s="34">
        <f>INT(SUM(D10,E10,D18,E18))</f>
        <v>27605</v>
      </c>
      <c r="E19" s="35"/>
      <c r="F19" s="34">
        <f>INT(SUM(F10,G10,F18,G18))</f>
        <v>431454</v>
      </c>
      <c r="G19" s="35"/>
      <c r="H19" s="34">
        <f>INT(SUM(H10,I10,H18,I18))</f>
        <v>0</v>
      </c>
      <c r="I19" s="35"/>
      <c r="J19" s="34">
        <f>INT(SUM(J10,K10,J18,K18))</f>
        <v>0</v>
      </c>
      <c r="K19" s="35"/>
      <c r="L19" s="34">
        <f>INT(SUM(L10,M10,L18,M18))</f>
        <v>0</v>
      </c>
      <c r="M19" s="35"/>
      <c r="N19" s="34">
        <f>INT(SUM(N10,O10,N18,O18))</f>
        <v>0</v>
      </c>
      <c r="O19" s="35"/>
      <c r="P19" s="34">
        <f>INT(SUM(P10,Q10,P18,Q18))</f>
        <v>0</v>
      </c>
      <c r="Q19" s="35"/>
      <c r="R19" s="34">
        <f>INT(SUM(R10,S10,R18,S18))</f>
        <v>583893</v>
      </c>
      <c r="S19" s="35"/>
      <c r="T19" s="40">
        <f>SUM(T10,T18)</f>
        <v>3963</v>
      </c>
      <c r="U19" s="36">
        <v>100</v>
      </c>
      <c r="V19" s="37" t="s">
        <v>84</v>
      </c>
      <c r="W19" s="5"/>
    </row>
    <row r="20" spans="1:23" s="1" customFormat="1" ht="15" customHeight="1" thickTop="1">
      <c r="A20" s="3" t="s">
        <v>50</v>
      </c>
      <c r="B20" s="22">
        <v>21004</v>
      </c>
      <c r="C20" s="4"/>
      <c r="D20" s="22">
        <v>2962</v>
      </c>
      <c r="E20" s="4"/>
      <c r="F20" s="22">
        <v>47600</v>
      </c>
      <c r="G20" s="4"/>
      <c r="H20" s="22"/>
      <c r="I20" s="4"/>
      <c r="J20" s="22"/>
      <c r="K20" s="4"/>
      <c r="L20" s="22"/>
      <c r="M20" s="4"/>
      <c r="N20" s="22"/>
      <c r="O20" s="4"/>
      <c r="P20" s="22"/>
      <c r="Q20" s="4"/>
      <c r="R20" s="23">
        <v>71566</v>
      </c>
      <c r="S20" s="4"/>
      <c r="T20" s="45">
        <v>506</v>
      </c>
      <c r="U20" s="25">
        <v>100</v>
      </c>
      <c r="V20" s="2" t="s">
        <v>34</v>
      </c>
      <c r="W20" s="5"/>
    </row>
    <row r="21" spans="1:23" s="1" customFormat="1" ht="15" customHeight="1">
      <c r="A21" s="3" t="s">
        <v>52</v>
      </c>
      <c r="B21" s="22">
        <v>4028</v>
      </c>
      <c r="C21" s="4"/>
      <c r="D21" s="22">
        <v>823</v>
      </c>
      <c r="E21" s="4"/>
      <c r="F21" s="22">
        <v>7924</v>
      </c>
      <c r="G21" s="4"/>
      <c r="H21" s="22"/>
      <c r="I21" s="4"/>
      <c r="J21" s="22"/>
      <c r="K21" s="4"/>
      <c r="L21" s="22"/>
      <c r="M21" s="4"/>
      <c r="N21" s="22"/>
      <c r="O21" s="4"/>
      <c r="P21" s="22"/>
      <c r="Q21" s="4"/>
      <c r="R21" s="23">
        <v>12775</v>
      </c>
      <c r="S21" s="4"/>
      <c r="T21" s="45">
        <v>141</v>
      </c>
      <c r="U21" s="25">
        <v>100</v>
      </c>
      <c r="V21" s="2" t="s">
        <v>34</v>
      </c>
      <c r="W21" s="5"/>
    </row>
    <row r="22" spans="1:22" s="1" customFormat="1" ht="15" customHeight="1">
      <c r="A22" s="3" t="s">
        <v>53</v>
      </c>
      <c r="B22" s="22">
        <v>11583</v>
      </c>
      <c r="C22" s="4"/>
      <c r="D22" s="22">
        <v>1968</v>
      </c>
      <c r="E22" s="4"/>
      <c r="F22" s="22">
        <v>30337</v>
      </c>
      <c r="G22" s="4"/>
      <c r="H22" s="22"/>
      <c r="I22" s="4"/>
      <c r="J22" s="22"/>
      <c r="K22" s="4"/>
      <c r="L22" s="22"/>
      <c r="M22" s="4"/>
      <c r="N22" s="22"/>
      <c r="O22" s="4"/>
      <c r="P22" s="22"/>
      <c r="Q22" s="4"/>
      <c r="R22" s="23">
        <v>43888</v>
      </c>
      <c r="S22" s="4"/>
      <c r="T22" s="45">
        <v>341</v>
      </c>
      <c r="U22" s="25">
        <v>100</v>
      </c>
      <c r="V22" s="2" t="s">
        <v>34</v>
      </c>
    </row>
    <row r="23" spans="1:22" s="1" customFormat="1" ht="15" customHeight="1">
      <c r="A23" s="3" t="s">
        <v>54</v>
      </c>
      <c r="B23" s="22">
        <v>10650</v>
      </c>
      <c r="C23" s="4"/>
      <c r="D23" s="22">
        <v>1813</v>
      </c>
      <c r="E23" s="4"/>
      <c r="F23" s="22">
        <v>38735</v>
      </c>
      <c r="G23" s="4"/>
      <c r="H23" s="22"/>
      <c r="I23" s="4"/>
      <c r="J23" s="22"/>
      <c r="K23" s="4"/>
      <c r="L23" s="22"/>
      <c r="M23" s="4"/>
      <c r="N23" s="22"/>
      <c r="O23" s="4"/>
      <c r="P23" s="22"/>
      <c r="Q23" s="4"/>
      <c r="R23" s="23">
        <v>51198</v>
      </c>
      <c r="S23" s="4"/>
      <c r="T23" s="45">
        <v>305</v>
      </c>
      <c r="U23" s="25">
        <v>100</v>
      </c>
      <c r="V23" s="2" t="s">
        <v>34</v>
      </c>
    </row>
    <row r="24" spans="1:22" s="1" customFormat="1" ht="15" customHeight="1">
      <c r="A24" s="3" t="s">
        <v>55</v>
      </c>
      <c r="B24" s="22">
        <v>7202</v>
      </c>
      <c r="C24" s="4"/>
      <c r="D24" s="22">
        <v>1528</v>
      </c>
      <c r="E24" s="4"/>
      <c r="F24" s="22">
        <v>14819</v>
      </c>
      <c r="G24" s="4"/>
      <c r="H24" s="22"/>
      <c r="I24" s="4"/>
      <c r="J24" s="22"/>
      <c r="K24" s="4"/>
      <c r="L24" s="22"/>
      <c r="M24" s="4"/>
      <c r="N24" s="22"/>
      <c r="O24" s="4"/>
      <c r="P24" s="22"/>
      <c r="Q24" s="4"/>
      <c r="R24" s="23">
        <v>23549</v>
      </c>
      <c r="S24" s="4"/>
      <c r="T24" s="45">
        <v>199</v>
      </c>
      <c r="U24" s="25">
        <v>100</v>
      </c>
      <c r="V24" s="2" t="s">
        <v>34</v>
      </c>
    </row>
    <row r="25" spans="1:22" s="1" customFormat="1" ht="15" customHeight="1">
      <c r="A25" s="3" t="s">
        <v>56</v>
      </c>
      <c r="B25" s="22">
        <v>10310</v>
      </c>
      <c r="C25" s="4"/>
      <c r="D25" s="22">
        <v>1660</v>
      </c>
      <c r="E25" s="4"/>
      <c r="F25" s="22">
        <v>35716</v>
      </c>
      <c r="G25" s="4"/>
      <c r="H25" s="22"/>
      <c r="I25" s="4"/>
      <c r="J25" s="22"/>
      <c r="K25" s="4"/>
      <c r="L25" s="22"/>
      <c r="M25" s="4"/>
      <c r="N25" s="22"/>
      <c r="O25" s="4"/>
      <c r="P25" s="22"/>
      <c r="Q25" s="4"/>
      <c r="R25" s="23">
        <v>47686</v>
      </c>
      <c r="S25" s="4"/>
      <c r="T25" s="45">
        <v>258</v>
      </c>
      <c r="U25" s="25">
        <v>100</v>
      </c>
      <c r="V25" s="2" t="s">
        <v>34</v>
      </c>
    </row>
    <row r="26" spans="1:22" s="1" customFormat="1" ht="15" customHeight="1">
      <c r="A26" s="3" t="s">
        <v>57</v>
      </c>
      <c r="B26" s="22">
        <v>20801</v>
      </c>
      <c r="C26" s="4"/>
      <c r="D26" s="22">
        <v>2948</v>
      </c>
      <c r="E26" s="4"/>
      <c r="F26" s="22">
        <v>67261</v>
      </c>
      <c r="G26" s="4"/>
      <c r="H26" s="22"/>
      <c r="I26" s="4"/>
      <c r="J26" s="22"/>
      <c r="K26" s="4"/>
      <c r="L26" s="22"/>
      <c r="M26" s="4"/>
      <c r="N26" s="22"/>
      <c r="O26" s="4"/>
      <c r="P26" s="22"/>
      <c r="Q26" s="4"/>
      <c r="R26" s="23">
        <v>91010</v>
      </c>
      <c r="S26" s="4"/>
      <c r="T26" s="45">
        <v>588</v>
      </c>
      <c r="U26" s="25">
        <v>100</v>
      </c>
      <c r="V26" s="2" t="s">
        <v>34</v>
      </c>
    </row>
    <row r="27" spans="1:22" s="1" customFormat="1" ht="15" customHeight="1">
      <c r="A27" s="3" t="s">
        <v>58</v>
      </c>
      <c r="B27" s="22">
        <v>12051</v>
      </c>
      <c r="C27" s="4"/>
      <c r="D27" s="22">
        <v>2604</v>
      </c>
      <c r="E27" s="4"/>
      <c r="F27" s="22">
        <v>51338</v>
      </c>
      <c r="G27" s="4"/>
      <c r="H27" s="22"/>
      <c r="I27" s="4"/>
      <c r="J27" s="22"/>
      <c r="K27" s="4"/>
      <c r="L27" s="22"/>
      <c r="M27" s="4"/>
      <c r="N27" s="22"/>
      <c r="O27" s="4"/>
      <c r="P27" s="22"/>
      <c r="Q27" s="4"/>
      <c r="R27" s="23">
        <v>65993</v>
      </c>
      <c r="S27" s="4"/>
      <c r="T27" s="45">
        <v>364</v>
      </c>
      <c r="U27" s="25">
        <v>100</v>
      </c>
      <c r="V27" s="2" t="s">
        <v>32</v>
      </c>
    </row>
    <row r="28" spans="1:22" s="1" customFormat="1" ht="15" customHeight="1">
      <c r="A28" s="3" t="s">
        <v>59</v>
      </c>
      <c r="B28" s="22">
        <v>16956</v>
      </c>
      <c r="C28" s="4"/>
      <c r="D28" s="22">
        <v>1980</v>
      </c>
      <c r="E28" s="4"/>
      <c r="F28" s="22">
        <v>40537</v>
      </c>
      <c r="G28" s="4"/>
      <c r="H28" s="22"/>
      <c r="I28" s="4"/>
      <c r="J28" s="22"/>
      <c r="K28" s="4"/>
      <c r="L28" s="22"/>
      <c r="M28" s="4"/>
      <c r="N28" s="22"/>
      <c r="O28" s="4"/>
      <c r="P28" s="22"/>
      <c r="Q28" s="4"/>
      <c r="R28" s="23">
        <v>59473</v>
      </c>
      <c r="S28" s="4"/>
      <c r="T28" s="45">
        <v>366</v>
      </c>
      <c r="U28" s="25">
        <v>100</v>
      </c>
      <c r="V28" s="2" t="s">
        <v>32</v>
      </c>
    </row>
    <row r="29" spans="1:22" s="1" customFormat="1" ht="15" customHeight="1">
      <c r="A29" s="3" t="s">
        <v>60</v>
      </c>
      <c r="B29" s="22">
        <v>11403</v>
      </c>
      <c r="C29" s="4"/>
      <c r="D29" s="22">
        <v>2111</v>
      </c>
      <c r="E29" s="4"/>
      <c r="F29" s="22">
        <v>36894</v>
      </c>
      <c r="G29" s="4"/>
      <c r="H29" s="22"/>
      <c r="I29" s="4"/>
      <c r="J29" s="22"/>
      <c r="K29" s="4"/>
      <c r="L29" s="22"/>
      <c r="M29" s="4"/>
      <c r="N29" s="22"/>
      <c r="O29" s="4"/>
      <c r="P29" s="22"/>
      <c r="Q29" s="4"/>
      <c r="R29" s="23">
        <v>50408</v>
      </c>
      <c r="S29" s="4"/>
      <c r="T29" s="45">
        <v>298</v>
      </c>
      <c r="U29" s="25">
        <v>100</v>
      </c>
      <c r="V29" s="2" t="s">
        <v>34</v>
      </c>
    </row>
    <row r="30" spans="1:22" s="1" customFormat="1" ht="15" customHeight="1">
      <c r="A30" s="3" t="s">
        <v>61</v>
      </c>
      <c r="B30" s="22">
        <v>16911</v>
      </c>
      <c r="C30" s="4"/>
      <c r="D30" s="22">
        <v>2354</v>
      </c>
      <c r="E30" s="4"/>
      <c r="F30" s="22">
        <v>44227</v>
      </c>
      <c r="G30" s="4"/>
      <c r="H30" s="22"/>
      <c r="I30" s="4"/>
      <c r="J30" s="22"/>
      <c r="K30" s="4"/>
      <c r="L30" s="22"/>
      <c r="M30" s="4"/>
      <c r="N30" s="22"/>
      <c r="O30" s="4"/>
      <c r="P30" s="22"/>
      <c r="Q30" s="4"/>
      <c r="R30" s="23">
        <v>63492</v>
      </c>
      <c r="S30" s="4"/>
      <c r="T30" s="45">
        <v>363</v>
      </c>
      <c r="U30" s="25">
        <v>100</v>
      </c>
      <c r="V30" s="2" t="s">
        <v>34</v>
      </c>
    </row>
    <row r="31" spans="1:22" s="1" customFormat="1" ht="15" customHeight="1">
      <c r="A31" s="3" t="s">
        <v>62</v>
      </c>
      <c r="B31" s="22">
        <v>8810</v>
      </c>
      <c r="C31" s="4"/>
      <c r="D31" s="22">
        <v>1154</v>
      </c>
      <c r="E31" s="4"/>
      <c r="F31" s="22">
        <v>21942</v>
      </c>
      <c r="G31" s="4"/>
      <c r="H31" s="22"/>
      <c r="I31" s="4"/>
      <c r="J31" s="22"/>
      <c r="K31" s="4"/>
      <c r="L31" s="22"/>
      <c r="M31" s="4"/>
      <c r="N31" s="22"/>
      <c r="O31" s="4"/>
      <c r="P31" s="22"/>
      <c r="Q31" s="4"/>
      <c r="R31" s="23">
        <v>31906</v>
      </c>
      <c r="S31" s="4"/>
      <c r="T31" s="45">
        <v>264</v>
      </c>
      <c r="U31" s="25">
        <v>100</v>
      </c>
      <c r="V31" s="2" t="s">
        <v>34</v>
      </c>
    </row>
    <row r="32" spans="1:22" s="1" customFormat="1" ht="15" customHeight="1">
      <c r="A32" s="3" t="s">
        <v>63</v>
      </c>
      <c r="B32" s="22">
        <v>6436</v>
      </c>
      <c r="C32" s="4"/>
      <c r="D32" s="22">
        <v>1309</v>
      </c>
      <c r="E32" s="4"/>
      <c r="F32" s="22">
        <v>27554</v>
      </c>
      <c r="G32" s="4"/>
      <c r="H32" s="22"/>
      <c r="I32" s="4"/>
      <c r="J32" s="22"/>
      <c r="K32" s="4"/>
      <c r="L32" s="22"/>
      <c r="M32" s="4"/>
      <c r="N32" s="22"/>
      <c r="O32" s="4"/>
      <c r="P32" s="22"/>
      <c r="Q32" s="4"/>
      <c r="R32" s="23">
        <v>35299</v>
      </c>
      <c r="S32" s="4"/>
      <c r="T32" s="45">
        <v>202</v>
      </c>
      <c r="U32" s="25">
        <v>100</v>
      </c>
      <c r="V32" s="2" t="s">
        <v>34</v>
      </c>
    </row>
    <row r="33" spans="1:22" s="1" customFormat="1" ht="15" customHeight="1">
      <c r="A33" s="3" t="s">
        <v>64</v>
      </c>
      <c r="B33" s="22">
        <v>2854</v>
      </c>
      <c r="C33" s="4"/>
      <c r="D33" s="22">
        <v>370</v>
      </c>
      <c r="E33" s="4"/>
      <c r="F33" s="22">
        <v>7114</v>
      </c>
      <c r="G33" s="4"/>
      <c r="H33" s="22"/>
      <c r="I33" s="4"/>
      <c r="J33" s="22"/>
      <c r="K33" s="4"/>
      <c r="L33" s="22"/>
      <c r="M33" s="4"/>
      <c r="N33" s="22"/>
      <c r="O33" s="4"/>
      <c r="P33" s="22"/>
      <c r="Q33" s="4"/>
      <c r="R33" s="23">
        <v>10338</v>
      </c>
      <c r="S33" s="4"/>
      <c r="T33" s="45">
        <v>71</v>
      </c>
      <c r="U33" s="25">
        <v>100</v>
      </c>
      <c r="V33" s="2" t="s">
        <v>34</v>
      </c>
    </row>
    <row r="34" spans="1:22" s="1" customFormat="1" ht="15" customHeight="1">
      <c r="A34" s="3" t="s">
        <v>65</v>
      </c>
      <c r="B34" s="22">
        <v>4964</v>
      </c>
      <c r="C34" s="4"/>
      <c r="D34" s="22">
        <v>824</v>
      </c>
      <c r="E34" s="4"/>
      <c r="F34" s="22">
        <v>15342</v>
      </c>
      <c r="G34" s="4"/>
      <c r="H34" s="22"/>
      <c r="I34" s="4"/>
      <c r="J34" s="22"/>
      <c r="K34" s="4"/>
      <c r="L34" s="22"/>
      <c r="M34" s="4"/>
      <c r="N34" s="22"/>
      <c r="O34" s="4"/>
      <c r="P34" s="22"/>
      <c r="Q34" s="4"/>
      <c r="R34" s="23">
        <v>21130</v>
      </c>
      <c r="S34" s="4"/>
      <c r="T34" s="45">
        <v>169</v>
      </c>
      <c r="U34" s="25">
        <v>100</v>
      </c>
      <c r="V34" s="2" t="s">
        <v>34</v>
      </c>
    </row>
    <row r="35" spans="1:22" s="1" customFormat="1" ht="15" customHeight="1">
      <c r="A35" s="3" t="s">
        <v>66</v>
      </c>
      <c r="B35" s="22">
        <v>4354</v>
      </c>
      <c r="C35" s="4"/>
      <c r="D35" s="22">
        <v>1028</v>
      </c>
      <c r="E35" s="4"/>
      <c r="F35" s="22">
        <v>20493</v>
      </c>
      <c r="G35" s="4"/>
      <c r="H35" s="22"/>
      <c r="I35" s="4"/>
      <c r="J35" s="22"/>
      <c r="K35" s="4"/>
      <c r="L35" s="22"/>
      <c r="M35" s="4"/>
      <c r="N35" s="22"/>
      <c r="O35" s="4"/>
      <c r="P35" s="22"/>
      <c r="Q35" s="4"/>
      <c r="R35" s="23">
        <v>25875</v>
      </c>
      <c r="S35" s="4"/>
      <c r="T35" s="45">
        <v>226</v>
      </c>
      <c r="U35" s="25">
        <v>100</v>
      </c>
      <c r="V35" s="2" t="s">
        <v>34</v>
      </c>
    </row>
    <row r="36" spans="1:22" s="1" customFormat="1" ht="15" customHeight="1">
      <c r="A36" s="3" t="s">
        <v>67</v>
      </c>
      <c r="B36" s="22">
        <v>4679</v>
      </c>
      <c r="C36" s="4"/>
      <c r="D36" s="22">
        <v>549</v>
      </c>
      <c r="E36" s="4"/>
      <c r="F36" s="22">
        <v>10492</v>
      </c>
      <c r="G36" s="4"/>
      <c r="H36" s="22"/>
      <c r="I36" s="4"/>
      <c r="J36" s="22"/>
      <c r="K36" s="4"/>
      <c r="L36" s="22"/>
      <c r="M36" s="4"/>
      <c r="N36" s="22"/>
      <c r="O36" s="4"/>
      <c r="P36" s="22"/>
      <c r="Q36" s="4"/>
      <c r="R36" s="23">
        <v>15720</v>
      </c>
      <c r="S36" s="4"/>
      <c r="T36" s="45">
        <v>96</v>
      </c>
      <c r="U36" s="25">
        <v>100</v>
      </c>
      <c r="V36" s="2" t="s">
        <v>34</v>
      </c>
    </row>
    <row r="37" spans="1:23" s="1" customFormat="1" ht="15" customHeight="1">
      <c r="A37" s="3" t="s">
        <v>68</v>
      </c>
      <c r="B37" s="22">
        <v>5574</v>
      </c>
      <c r="C37" s="4"/>
      <c r="D37" s="22">
        <v>500</v>
      </c>
      <c r="E37" s="4"/>
      <c r="F37" s="22">
        <v>10297</v>
      </c>
      <c r="G37" s="4"/>
      <c r="H37" s="22"/>
      <c r="I37" s="4"/>
      <c r="J37" s="22"/>
      <c r="K37" s="4"/>
      <c r="L37" s="22"/>
      <c r="M37" s="4"/>
      <c r="N37" s="22"/>
      <c r="O37" s="4"/>
      <c r="P37" s="22"/>
      <c r="Q37" s="4"/>
      <c r="R37" s="23">
        <v>16371</v>
      </c>
      <c r="S37" s="4"/>
      <c r="T37" s="45">
        <v>102</v>
      </c>
      <c r="U37" s="25">
        <v>100</v>
      </c>
      <c r="V37" s="2" t="s">
        <v>34</v>
      </c>
      <c r="W37" s="5"/>
    </row>
    <row r="38" spans="1:23" s="1" customFormat="1" ht="15" customHeight="1">
      <c r="A38" s="3" t="s">
        <v>69</v>
      </c>
      <c r="B38" s="22">
        <v>4308</v>
      </c>
      <c r="C38" s="4"/>
      <c r="D38" s="22">
        <v>777</v>
      </c>
      <c r="E38" s="4"/>
      <c r="F38" s="22">
        <v>15957</v>
      </c>
      <c r="G38" s="4"/>
      <c r="H38" s="22"/>
      <c r="I38" s="4"/>
      <c r="J38" s="22"/>
      <c r="K38" s="4"/>
      <c r="L38" s="22"/>
      <c r="M38" s="4"/>
      <c r="N38" s="22"/>
      <c r="O38" s="4"/>
      <c r="P38" s="22"/>
      <c r="Q38" s="4"/>
      <c r="R38" s="23">
        <v>21042</v>
      </c>
      <c r="S38" s="4"/>
      <c r="T38" s="45">
        <v>122</v>
      </c>
      <c r="U38" s="25">
        <v>100</v>
      </c>
      <c r="V38" s="2" t="s">
        <v>34</v>
      </c>
      <c r="W38" s="5"/>
    </row>
    <row r="39" spans="1:23" s="1" customFormat="1" ht="15" customHeight="1">
      <c r="A39" s="3" t="s">
        <v>70</v>
      </c>
      <c r="B39" s="22">
        <v>5096</v>
      </c>
      <c r="C39" s="4"/>
      <c r="D39" s="22">
        <v>828</v>
      </c>
      <c r="E39" s="4"/>
      <c r="F39" s="22">
        <v>13913</v>
      </c>
      <c r="G39" s="4"/>
      <c r="H39" s="22"/>
      <c r="I39" s="4"/>
      <c r="J39" s="22"/>
      <c r="K39" s="4"/>
      <c r="L39" s="22"/>
      <c r="M39" s="4"/>
      <c r="N39" s="22"/>
      <c r="O39" s="4"/>
      <c r="P39" s="22"/>
      <c r="Q39" s="4"/>
      <c r="R39" s="23">
        <v>19837</v>
      </c>
      <c r="S39" s="4"/>
      <c r="T39" s="45">
        <v>116</v>
      </c>
      <c r="U39" s="25">
        <v>100</v>
      </c>
      <c r="V39" s="2" t="s">
        <v>34</v>
      </c>
      <c r="W39" s="5"/>
    </row>
    <row r="40" spans="1:23" s="1" customFormat="1" ht="15" customHeight="1">
      <c r="A40" s="3" t="s">
        <v>71</v>
      </c>
      <c r="B40" s="22">
        <v>5593</v>
      </c>
      <c r="C40" s="4"/>
      <c r="D40" s="22">
        <v>707</v>
      </c>
      <c r="E40" s="4"/>
      <c r="F40" s="22">
        <v>16588</v>
      </c>
      <c r="G40" s="4"/>
      <c r="H40" s="22"/>
      <c r="I40" s="4"/>
      <c r="J40" s="22"/>
      <c r="K40" s="4"/>
      <c r="L40" s="22"/>
      <c r="M40" s="4"/>
      <c r="N40" s="22"/>
      <c r="O40" s="4"/>
      <c r="P40" s="22"/>
      <c r="Q40" s="4"/>
      <c r="R40" s="23">
        <v>22888</v>
      </c>
      <c r="S40" s="4"/>
      <c r="T40" s="45">
        <v>159</v>
      </c>
      <c r="U40" s="25">
        <v>100</v>
      </c>
      <c r="V40" s="2" t="s">
        <v>34</v>
      </c>
      <c r="W40" s="5"/>
    </row>
    <row r="41" spans="1:23" s="1" customFormat="1" ht="15" customHeight="1" thickBot="1">
      <c r="A41" s="33" t="s">
        <v>20</v>
      </c>
      <c r="B41" s="30">
        <f>INT(SUM(B20:C40))</f>
        <v>195567</v>
      </c>
      <c r="C41" s="31"/>
      <c r="D41" s="30">
        <f>INT(SUM(D20:E40))</f>
        <v>30797</v>
      </c>
      <c r="E41" s="31"/>
      <c r="F41" s="30">
        <f>INT(SUM(F20:G40))</f>
        <v>575080</v>
      </c>
      <c r="G41" s="31"/>
      <c r="H41" s="30">
        <f>INT(SUM(H20:I40))</f>
        <v>0</v>
      </c>
      <c r="I41" s="31"/>
      <c r="J41" s="30">
        <f>INT(SUM(J20:K40))</f>
        <v>0</v>
      </c>
      <c r="K41" s="31"/>
      <c r="L41" s="30">
        <f>INT(SUM(L20:M40))</f>
        <v>0</v>
      </c>
      <c r="M41" s="31"/>
      <c r="N41" s="30">
        <f>INT(SUM(N20:O40))</f>
        <v>0</v>
      </c>
      <c r="O41" s="31"/>
      <c r="P41" s="30">
        <f>INT(SUM(P20:Q40))</f>
        <v>0</v>
      </c>
      <c r="Q41" s="31"/>
      <c r="R41" s="30">
        <f>INT(SUM(R20:S40))</f>
        <v>801444</v>
      </c>
      <c r="S41" s="31"/>
      <c r="T41" s="46">
        <f>SUM(T20:T40)</f>
        <v>5256</v>
      </c>
      <c r="U41" s="32">
        <v>100</v>
      </c>
      <c r="V41" s="29" t="s">
        <v>84</v>
      </c>
      <c r="W41" s="5"/>
    </row>
    <row r="42" spans="1:23" s="1" customFormat="1" ht="15" customHeight="1" thickBot="1" thickTop="1">
      <c r="A42" s="38" t="s">
        <v>21</v>
      </c>
      <c r="B42" s="34">
        <f>INT(SUM(B19,C19,B41,C41))</f>
        <v>320401</v>
      </c>
      <c r="C42" s="35"/>
      <c r="D42" s="34">
        <f>INT(SUM(D19,E19,D41,E41))</f>
        <v>58402</v>
      </c>
      <c r="E42" s="35"/>
      <c r="F42" s="34">
        <f>INT(SUM(F19,G19,F41,G41))</f>
        <v>1006534</v>
      </c>
      <c r="G42" s="35"/>
      <c r="H42" s="34">
        <f>INT(SUM(H19,I19,H41,I41))</f>
        <v>0</v>
      </c>
      <c r="I42" s="35"/>
      <c r="J42" s="34">
        <f>INT(SUM(J19,K19,J41,K41))</f>
        <v>0</v>
      </c>
      <c r="K42" s="35"/>
      <c r="L42" s="34">
        <f>INT(SUM(L19,M19,L41,M41))</f>
        <v>0</v>
      </c>
      <c r="M42" s="35"/>
      <c r="N42" s="34">
        <f>INT(SUM(N19,O19,N41,O41))</f>
        <v>0</v>
      </c>
      <c r="O42" s="35"/>
      <c r="P42" s="34">
        <f>INT(SUM(P19,Q19,P41,Q41))</f>
        <v>0</v>
      </c>
      <c r="Q42" s="35"/>
      <c r="R42" s="34">
        <f>INT(SUM(R19,S19,R41,S41))</f>
        <v>1385337</v>
      </c>
      <c r="S42" s="35"/>
      <c r="T42" s="40">
        <f>SUM(T19,T41)</f>
        <v>9219</v>
      </c>
      <c r="U42" s="36">
        <v>100</v>
      </c>
      <c r="V42" s="37" t="s">
        <v>84</v>
      </c>
      <c r="W42" s="5"/>
    </row>
    <row r="43" spans="1:23" s="1" customFormat="1" ht="15" customHeight="1" thickTop="1">
      <c r="A43" s="3" t="s">
        <v>72</v>
      </c>
      <c r="B43" s="22">
        <v>1627</v>
      </c>
      <c r="C43" s="4"/>
      <c r="D43" s="22">
        <v>179</v>
      </c>
      <c r="E43" s="4"/>
      <c r="F43" s="22">
        <v>3698</v>
      </c>
      <c r="G43" s="4"/>
      <c r="H43" s="22"/>
      <c r="I43" s="4"/>
      <c r="J43" s="22"/>
      <c r="K43" s="4"/>
      <c r="L43" s="22"/>
      <c r="M43" s="4"/>
      <c r="N43" s="22"/>
      <c r="O43" s="4"/>
      <c r="P43" s="22"/>
      <c r="Q43" s="4"/>
      <c r="R43" s="23">
        <v>5504</v>
      </c>
      <c r="S43" s="4"/>
      <c r="T43" s="45">
        <v>51</v>
      </c>
      <c r="U43" s="25">
        <v>100</v>
      </c>
      <c r="V43" s="2" t="s">
        <v>34</v>
      </c>
      <c r="W43" s="5"/>
    </row>
    <row r="44" spans="1:23" s="1" customFormat="1" ht="15" customHeight="1">
      <c r="A44" s="3" t="s">
        <v>73</v>
      </c>
      <c r="B44" s="22">
        <v>1081</v>
      </c>
      <c r="C44" s="4"/>
      <c r="D44" s="22">
        <v>111</v>
      </c>
      <c r="E44" s="4"/>
      <c r="F44" s="22">
        <v>2660</v>
      </c>
      <c r="G44" s="4"/>
      <c r="H44" s="22"/>
      <c r="I44" s="4"/>
      <c r="J44" s="22"/>
      <c r="K44" s="4"/>
      <c r="L44" s="22"/>
      <c r="M44" s="4"/>
      <c r="N44" s="22"/>
      <c r="O44" s="4"/>
      <c r="P44" s="22"/>
      <c r="Q44" s="4"/>
      <c r="R44" s="23">
        <v>3852</v>
      </c>
      <c r="S44" s="4"/>
      <c r="T44" s="45">
        <v>16</v>
      </c>
      <c r="U44" s="25">
        <v>100</v>
      </c>
      <c r="V44" s="2" t="s">
        <v>34</v>
      </c>
      <c r="W44" s="5"/>
    </row>
    <row r="45" spans="1:23" s="1" customFormat="1" ht="15" customHeight="1">
      <c r="A45" s="3" t="s">
        <v>74</v>
      </c>
      <c r="B45" s="22">
        <v>1334</v>
      </c>
      <c r="C45" s="4"/>
      <c r="D45" s="22">
        <v>147</v>
      </c>
      <c r="E45" s="4"/>
      <c r="F45" s="22">
        <v>3239</v>
      </c>
      <c r="G45" s="4"/>
      <c r="H45" s="22"/>
      <c r="I45" s="4"/>
      <c r="J45" s="22"/>
      <c r="K45" s="4"/>
      <c r="L45" s="22"/>
      <c r="M45" s="4"/>
      <c r="N45" s="22"/>
      <c r="O45" s="4"/>
      <c r="P45" s="22"/>
      <c r="Q45" s="4"/>
      <c r="R45" s="23">
        <v>4720</v>
      </c>
      <c r="S45" s="4"/>
      <c r="T45" s="45">
        <v>27</v>
      </c>
      <c r="U45" s="25">
        <v>100</v>
      </c>
      <c r="V45" s="2" t="s">
        <v>34</v>
      </c>
      <c r="W45" s="5"/>
    </row>
    <row r="46" spans="1:23" s="1" customFormat="1" ht="15" customHeight="1">
      <c r="A46" s="3" t="s">
        <v>75</v>
      </c>
      <c r="B46" s="22">
        <v>1060</v>
      </c>
      <c r="C46" s="4"/>
      <c r="D46" s="22">
        <v>104</v>
      </c>
      <c r="E46" s="4"/>
      <c r="F46" s="22">
        <v>3019</v>
      </c>
      <c r="G46" s="4"/>
      <c r="H46" s="22"/>
      <c r="I46" s="4"/>
      <c r="J46" s="22"/>
      <c r="K46" s="4"/>
      <c r="L46" s="22"/>
      <c r="M46" s="4"/>
      <c r="N46" s="22"/>
      <c r="O46" s="4"/>
      <c r="P46" s="22"/>
      <c r="Q46" s="4"/>
      <c r="R46" s="23">
        <v>4183</v>
      </c>
      <c r="S46" s="4"/>
      <c r="T46" s="45">
        <v>19</v>
      </c>
      <c r="U46" s="25">
        <v>100</v>
      </c>
      <c r="V46" s="2" t="s">
        <v>34</v>
      </c>
      <c r="W46" s="5"/>
    </row>
    <row r="47" spans="1:23" s="1" customFormat="1" ht="15" customHeight="1">
      <c r="A47" s="3" t="s">
        <v>76</v>
      </c>
      <c r="B47" s="22">
        <v>1265</v>
      </c>
      <c r="C47" s="4"/>
      <c r="D47" s="22">
        <v>139</v>
      </c>
      <c r="E47" s="4"/>
      <c r="F47" s="22">
        <v>3399</v>
      </c>
      <c r="G47" s="4"/>
      <c r="H47" s="22"/>
      <c r="I47" s="4"/>
      <c r="J47" s="22"/>
      <c r="K47" s="4"/>
      <c r="L47" s="22"/>
      <c r="M47" s="4"/>
      <c r="N47" s="22"/>
      <c r="O47" s="4"/>
      <c r="P47" s="22"/>
      <c r="Q47" s="4"/>
      <c r="R47" s="23">
        <v>4803</v>
      </c>
      <c r="S47" s="4"/>
      <c r="T47" s="45">
        <v>16</v>
      </c>
      <c r="U47" s="25">
        <v>100</v>
      </c>
      <c r="V47" s="2" t="s">
        <v>34</v>
      </c>
      <c r="W47" s="5"/>
    </row>
    <row r="48" spans="1:23" s="1" customFormat="1" ht="15" customHeight="1" thickBot="1">
      <c r="A48" s="33" t="s">
        <v>22</v>
      </c>
      <c r="B48" s="30">
        <f>INT(SUM(B43:C47))</f>
        <v>6367</v>
      </c>
      <c r="C48" s="31"/>
      <c r="D48" s="30">
        <f>INT(SUM(D43:E47))</f>
        <v>680</v>
      </c>
      <c r="E48" s="31"/>
      <c r="F48" s="30">
        <f>INT(SUM(F43:G47))</f>
        <v>16015</v>
      </c>
      <c r="G48" s="31"/>
      <c r="H48" s="30">
        <f>INT(SUM(H43:I47))</f>
        <v>0</v>
      </c>
      <c r="I48" s="31"/>
      <c r="J48" s="30">
        <f>INT(SUM(J43:K47))</f>
        <v>0</v>
      </c>
      <c r="K48" s="31"/>
      <c r="L48" s="30">
        <f>INT(SUM(L43:M47))</f>
        <v>0</v>
      </c>
      <c r="M48" s="31"/>
      <c r="N48" s="30">
        <f>INT(SUM(N43:O47))</f>
        <v>0</v>
      </c>
      <c r="O48" s="31"/>
      <c r="P48" s="30">
        <f>INT(SUM(P43:Q47))</f>
        <v>0</v>
      </c>
      <c r="Q48" s="31"/>
      <c r="R48" s="30">
        <f>INT(SUM(R43:S47))</f>
        <v>23062</v>
      </c>
      <c r="S48" s="31"/>
      <c r="T48" s="46">
        <f>SUM(T43:T47)</f>
        <v>129</v>
      </c>
      <c r="U48" s="32">
        <v>100</v>
      </c>
      <c r="V48" s="29" t="s">
        <v>34</v>
      </c>
      <c r="W48" s="5"/>
    </row>
    <row r="49" spans="1:23" s="1" customFormat="1" ht="15" customHeight="1" thickTop="1">
      <c r="A49" s="3" t="s">
        <v>77</v>
      </c>
      <c r="B49" s="22">
        <v>3861</v>
      </c>
      <c r="C49" s="4"/>
      <c r="D49" s="22">
        <v>716</v>
      </c>
      <c r="E49" s="4"/>
      <c r="F49" s="22">
        <v>10413</v>
      </c>
      <c r="G49" s="4"/>
      <c r="H49" s="22"/>
      <c r="I49" s="4"/>
      <c r="J49" s="22"/>
      <c r="K49" s="4"/>
      <c r="L49" s="22"/>
      <c r="M49" s="4"/>
      <c r="N49" s="22"/>
      <c r="O49" s="4"/>
      <c r="P49" s="22"/>
      <c r="Q49" s="4"/>
      <c r="R49" s="23">
        <v>14990</v>
      </c>
      <c r="S49" s="4"/>
      <c r="T49" s="45">
        <v>86</v>
      </c>
      <c r="U49" s="25">
        <v>100</v>
      </c>
      <c r="V49" s="2" t="s">
        <v>34</v>
      </c>
      <c r="W49" s="5"/>
    </row>
    <row r="50" spans="1:23" s="1" customFormat="1" ht="15" customHeight="1" thickBot="1">
      <c r="A50" s="33" t="s">
        <v>23</v>
      </c>
      <c r="B50" s="30">
        <f>INT(SUM(B49:C49))</f>
        <v>3861</v>
      </c>
      <c r="C50" s="31"/>
      <c r="D50" s="30">
        <f>INT(SUM(D49:E49))</f>
        <v>716</v>
      </c>
      <c r="E50" s="31"/>
      <c r="F50" s="30">
        <f>INT(SUM(F49:G49))</f>
        <v>10413</v>
      </c>
      <c r="G50" s="31"/>
      <c r="H50" s="30">
        <f>INT(SUM(H49:I49))</f>
        <v>0</v>
      </c>
      <c r="I50" s="31"/>
      <c r="J50" s="30">
        <f>INT(SUM(J49:K49))</f>
        <v>0</v>
      </c>
      <c r="K50" s="31"/>
      <c r="L50" s="30">
        <f>INT(SUM(L49:M49))</f>
        <v>0</v>
      </c>
      <c r="M50" s="31"/>
      <c r="N50" s="30">
        <f>INT(SUM(N49:O49))</f>
        <v>0</v>
      </c>
      <c r="O50" s="31"/>
      <c r="P50" s="30">
        <f>INT(SUM(P49:Q49))</f>
        <v>0</v>
      </c>
      <c r="Q50" s="31"/>
      <c r="R50" s="30">
        <f>INT(SUM(R49:S49))</f>
        <v>14990</v>
      </c>
      <c r="S50" s="31"/>
      <c r="T50" s="46">
        <f>SUM(T49)</f>
        <v>86</v>
      </c>
      <c r="U50" s="32">
        <v>100</v>
      </c>
      <c r="V50" s="29" t="s">
        <v>34</v>
      </c>
      <c r="W50" s="5"/>
    </row>
    <row r="51" spans="1:23" s="1" customFormat="1" ht="15" customHeight="1" thickTop="1">
      <c r="A51" s="3" t="s">
        <v>78</v>
      </c>
      <c r="B51" s="22">
        <v>3046</v>
      </c>
      <c r="C51" s="4"/>
      <c r="D51" s="22">
        <v>476</v>
      </c>
      <c r="E51" s="4"/>
      <c r="F51" s="22">
        <v>8334</v>
      </c>
      <c r="G51" s="4"/>
      <c r="H51" s="22"/>
      <c r="I51" s="4"/>
      <c r="J51" s="22"/>
      <c r="K51" s="4"/>
      <c r="L51" s="22"/>
      <c r="M51" s="4"/>
      <c r="N51" s="22"/>
      <c r="O51" s="4"/>
      <c r="P51" s="22"/>
      <c r="Q51" s="4"/>
      <c r="R51" s="23">
        <v>11856</v>
      </c>
      <c r="S51" s="4"/>
      <c r="T51" s="45">
        <v>60</v>
      </c>
      <c r="U51" s="25">
        <v>100</v>
      </c>
      <c r="V51" s="2" t="s">
        <v>34</v>
      </c>
      <c r="W51" s="5"/>
    </row>
    <row r="52" spans="1:23" s="1" customFormat="1" ht="15" customHeight="1">
      <c r="A52" s="3" t="s">
        <v>79</v>
      </c>
      <c r="B52" s="22">
        <v>3572</v>
      </c>
      <c r="C52" s="4"/>
      <c r="D52" s="22">
        <v>618</v>
      </c>
      <c r="E52" s="4"/>
      <c r="F52" s="22">
        <v>12401</v>
      </c>
      <c r="G52" s="4"/>
      <c r="H52" s="22"/>
      <c r="I52" s="4"/>
      <c r="J52" s="22"/>
      <c r="K52" s="4"/>
      <c r="L52" s="22"/>
      <c r="M52" s="4"/>
      <c r="N52" s="22"/>
      <c r="O52" s="4"/>
      <c r="P52" s="22"/>
      <c r="Q52" s="4"/>
      <c r="R52" s="23">
        <v>16591</v>
      </c>
      <c r="S52" s="4"/>
      <c r="T52" s="45">
        <v>139</v>
      </c>
      <c r="U52" s="25">
        <v>100</v>
      </c>
      <c r="V52" s="2" t="s">
        <v>34</v>
      </c>
      <c r="W52" s="5"/>
    </row>
    <row r="53" spans="1:23" s="1" customFormat="1" ht="15" customHeight="1">
      <c r="A53" s="3" t="s">
        <v>80</v>
      </c>
      <c r="B53" s="22">
        <v>2528</v>
      </c>
      <c r="C53" s="4"/>
      <c r="D53" s="22">
        <v>252</v>
      </c>
      <c r="E53" s="4"/>
      <c r="F53" s="22">
        <v>6009</v>
      </c>
      <c r="G53" s="4"/>
      <c r="H53" s="22"/>
      <c r="I53" s="4"/>
      <c r="J53" s="22"/>
      <c r="K53" s="4"/>
      <c r="L53" s="22"/>
      <c r="M53" s="4"/>
      <c r="N53" s="22"/>
      <c r="O53" s="4"/>
      <c r="P53" s="22"/>
      <c r="Q53" s="4"/>
      <c r="R53" s="23">
        <v>8789</v>
      </c>
      <c r="S53" s="4"/>
      <c r="T53" s="45">
        <v>105</v>
      </c>
      <c r="U53" s="25">
        <v>100</v>
      </c>
      <c r="V53" s="2" t="s">
        <v>34</v>
      </c>
      <c r="W53" s="5"/>
    </row>
    <row r="54" spans="1:23" s="1" customFormat="1" ht="15" customHeight="1" thickBot="1">
      <c r="A54" s="33" t="s">
        <v>24</v>
      </c>
      <c r="B54" s="30">
        <f>INT(SUM(B51:C53))</f>
        <v>9146</v>
      </c>
      <c r="C54" s="31"/>
      <c r="D54" s="30">
        <f>INT(SUM(D51:E53))</f>
        <v>1346</v>
      </c>
      <c r="E54" s="31"/>
      <c r="F54" s="30">
        <f>INT(SUM(F51:G53))</f>
        <v>26744</v>
      </c>
      <c r="G54" s="31"/>
      <c r="H54" s="30">
        <f>INT(SUM(H51:I53))</f>
        <v>0</v>
      </c>
      <c r="I54" s="31"/>
      <c r="J54" s="30">
        <f>INT(SUM(J51:K53))</f>
        <v>0</v>
      </c>
      <c r="K54" s="31"/>
      <c r="L54" s="30">
        <f>INT(SUM(L51:M53))</f>
        <v>0</v>
      </c>
      <c r="M54" s="31"/>
      <c r="N54" s="30">
        <f>INT(SUM(N51:O53))</f>
        <v>0</v>
      </c>
      <c r="O54" s="31"/>
      <c r="P54" s="30">
        <f>INT(SUM(P51:Q53))</f>
        <v>0</v>
      </c>
      <c r="Q54" s="31"/>
      <c r="R54" s="30">
        <f>INT(SUM(R51:S53))</f>
        <v>37236</v>
      </c>
      <c r="S54" s="31"/>
      <c r="T54" s="46">
        <f>SUM(T51:T53)</f>
        <v>304</v>
      </c>
      <c r="U54" s="32">
        <v>100</v>
      </c>
      <c r="V54" s="29" t="s">
        <v>34</v>
      </c>
      <c r="W54" s="5"/>
    </row>
    <row r="55" spans="1:23" s="1" customFormat="1" ht="15" customHeight="1" thickTop="1">
      <c r="A55" s="3" t="s">
        <v>81</v>
      </c>
      <c r="B55" s="22">
        <v>2701</v>
      </c>
      <c r="C55" s="4"/>
      <c r="D55" s="22">
        <v>418</v>
      </c>
      <c r="E55" s="4"/>
      <c r="F55" s="22">
        <v>9637</v>
      </c>
      <c r="G55" s="4"/>
      <c r="H55" s="22"/>
      <c r="I55" s="4"/>
      <c r="J55" s="22"/>
      <c r="K55" s="4"/>
      <c r="L55" s="22"/>
      <c r="M55" s="4"/>
      <c r="N55" s="22"/>
      <c r="O55" s="4"/>
      <c r="P55" s="22"/>
      <c r="Q55" s="4"/>
      <c r="R55" s="23">
        <v>12756</v>
      </c>
      <c r="S55" s="4"/>
      <c r="T55" s="45">
        <v>49</v>
      </c>
      <c r="U55" s="25">
        <v>100</v>
      </c>
      <c r="V55" s="2" t="s">
        <v>34</v>
      </c>
      <c r="W55" s="5"/>
    </row>
    <row r="56" spans="1:22" s="1" customFormat="1" ht="15" customHeight="1">
      <c r="A56" s="3" t="s">
        <v>82</v>
      </c>
      <c r="B56" s="22">
        <v>1318</v>
      </c>
      <c r="C56" s="4"/>
      <c r="D56" s="22">
        <v>106</v>
      </c>
      <c r="E56" s="4"/>
      <c r="F56" s="22">
        <v>3560</v>
      </c>
      <c r="G56" s="4"/>
      <c r="H56" s="22"/>
      <c r="I56" s="4"/>
      <c r="J56" s="22"/>
      <c r="K56" s="4"/>
      <c r="L56" s="22"/>
      <c r="M56" s="4"/>
      <c r="N56" s="22"/>
      <c r="O56" s="4"/>
      <c r="P56" s="22"/>
      <c r="Q56" s="4"/>
      <c r="R56" s="23">
        <v>4984</v>
      </c>
      <c r="S56" s="4"/>
      <c r="T56" s="45">
        <v>34</v>
      </c>
      <c r="U56" s="25">
        <v>100</v>
      </c>
      <c r="V56" s="2" t="s">
        <v>34</v>
      </c>
    </row>
    <row r="57" spans="1:22" s="1" customFormat="1" ht="15" customHeight="1" thickBot="1">
      <c r="A57" s="33" t="s">
        <v>25</v>
      </c>
      <c r="B57" s="30">
        <f>INT(SUM(B55:C56))</f>
        <v>4019</v>
      </c>
      <c r="C57" s="31"/>
      <c r="D57" s="30">
        <f>INT(SUM(D55:E56))</f>
        <v>524</v>
      </c>
      <c r="E57" s="31"/>
      <c r="F57" s="30">
        <f>INT(SUM(F55:G56))</f>
        <v>13197</v>
      </c>
      <c r="G57" s="31"/>
      <c r="H57" s="30">
        <f>INT(SUM(H55:I56))</f>
        <v>0</v>
      </c>
      <c r="I57" s="31"/>
      <c r="J57" s="30">
        <f>INT(SUM(J55:K56))</f>
        <v>0</v>
      </c>
      <c r="K57" s="31"/>
      <c r="L57" s="30">
        <f>INT(SUM(L55:M56))</f>
        <v>0</v>
      </c>
      <c r="M57" s="31"/>
      <c r="N57" s="30">
        <f>INT(SUM(N55:O56))</f>
        <v>0</v>
      </c>
      <c r="O57" s="31"/>
      <c r="P57" s="30">
        <f>INT(SUM(P55:Q56))</f>
        <v>0</v>
      </c>
      <c r="Q57" s="31"/>
      <c r="R57" s="30">
        <f>INT(SUM(R55:S56))</f>
        <v>17740</v>
      </c>
      <c r="S57" s="31"/>
      <c r="T57" s="46">
        <f>SUM(T55:T56)</f>
        <v>83</v>
      </c>
      <c r="U57" s="32">
        <v>100</v>
      </c>
      <c r="V57" s="29" t="s">
        <v>34</v>
      </c>
    </row>
    <row r="58" spans="1:22" s="1" customFormat="1" ht="15" customHeight="1" thickTop="1">
      <c r="A58" s="3" t="s">
        <v>83</v>
      </c>
      <c r="B58" s="22">
        <v>1823</v>
      </c>
      <c r="C58" s="4"/>
      <c r="D58" s="22">
        <v>312</v>
      </c>
      <c r="E58" s="4"/>
      <c r="F58" s="22">
        <v>7706</v>
      </c>
      <c r="G58" s="4"/>
      <c r="H58" s="22"/>
      <c r="I58" s="4"/>
      <c r="J58" s="22"/>
      <c r="K58" s="4"/>
      <c r="L58" s="22"/>
      <c r="M58" s="4"/>
      <c r="N58" s="22"/>
      <c r="O58" s="4"/>
      <c r="P58" s="22"/>
      <c r="Q58" s="4"/>
      <c r="R58" s="23">
        <v>9841</v>
      </c>
      <c r="S58" s="4"/>
      <c r="T58" s="45">
        <v>33</v>
      </c>
      <c r="U58" s="25">
        <v>100</v>
      </c>
      <c r="V58" s="2" t="s">
        <v>34</v>
      </c>
    </row>
    <row r="59" spans="1:22" s="1" customFormat="1" ht="15" customHeight="1" thickBot="1">
      <c r="A59" s="33" t="s">
        <v>26</v>
      </c>
      <c r="B59" s="30">
        <f>INT(SUM(B58:C58))</f>
        <v>1823</v>
      </c>
      <c r="C59" s="31"/>
      <c r="D59" s="30">
        <f>INT(SUM(D58:E58))</f>
        <v>312</v>
      </c>
      <c r="E59" s="31"/>
      <c r="F59" s="30">
        <f>INT(SUM(F58:G58))</f>
        <v>7706</v>
      </c>
      <c r="G59" s="31"/>
      <c r="H59" s="30">
        <f>INT(SUM(H58:I58))</f>
        <v>0</v>
      </c>
      <c r="I59" s="31"/>
      <c r="J59" s="30">
        <f>INT(SUM(J58:K58))</f>
        <v>0</v>
      </c>
      <c r="K59" s="31"/>
      <c r="L59" s="30">
        <f>INT(SUM(L58:M58))</f>
        <v>0</v>
      </c>
      <c r="M59" s="31"/>
      <c r="N59" s="30">
        <f>INT(SUM(N58:O58))</f>
        <v>0</v>
      </c>
      <c r="O59" s="31"/>
      <c r="P59" s="30">
        <f>INT(SUM(P58:Q58))</f>
        <v>0</v>
      </c>
      <c r="Q59" s="31"/>
      <c r="R59" s="30">
        <f>INT(SUM(R58:S58))</f>
        <v>9841</v>
      </c>
      <c r="S59" s="31"/>
      <c r="T59" s="46">
        <f>SUM(T58)</f>
        <v>33</v>
      </c>
      <c r="U59" s="32">
        <v>100</v>
      </c>
      <c r="V59" s="29" t="s">
        <v>34</v>
      </c>
    </row>
    <row r="60" spans="1:22" s="1" customFormat="1" ht="15" customHeight="1" thickBot="1" thickTop="1">
      <c r="A60" s="38" t="s">
        <v>27</v>
      </c>
      <c r="B60" s="34">
        <f>INT(SUM(B48:C48,B50:C50,B54:C54,B57:C57,B59:C59))</f>
        <v>25216</v>
      </c>
      <c r="C60" s="35"/>
      <c r="D60" s="34">
        <f>INT(SUM(D48:E48,D50:E50,D54:E54,D57:E57,D59:E59))</f>
        <v>3578</v>
      </c>
      <c r="E60" s="35"/>
      <c r="F60" s="34">
        <f>INT(SUM(F48:G48,F50:G50,F54:G54,F57:G57,F59:G59))</f>
        <v>74075</v>
      </c>
      <c r="G60" s="35"/>
      <c r="H60" s="34">
        <f>INT(SUM(H48:I48,H50:I50,H54:I54,H57:I57,H59:I59))</f>
        <v>0</v>
      </c>
      <c r="I60" s="35"/>
      <c r="J60" s="34">
        <f>INT(SUM(J48:K48,J50:K50,J54:K54,J57:K57,J59:K59))</f>
        <v>0</v>
      </c>
      <c r="K60" s="35"/>
      <c r="L60" s="34">
        <f>INT(SUM(L48:M48,L50:M50,L54:M54,L57:M57,L59:M59))</f>
        <v>0</v>
      </c>
      <c r="M60" s="35"/>
      <c r="N60" s="34">
        <f>INT(SUM(N48:O48,N50:O50,N54:O54,N57:O57,N59:O59))</f>
        <v>0</v>
      </c>
      <c r="O60" s="35"/>
      <c r="P60" s="34">
        <f>INT(SUM(P48:Q48,P50:Q50,P54:Q54,P57:Q57,P59:Q59))</f>
        <v>0</v>
      </c>
      <c r="Q60" s="35"/>
      <c r="R60" s="34">
        <f>INT(SUM(R48:S48,R50:S50,R54:S54,R57:S57,R59:S59))</f>
        <v>102869</v>
      </c>
      <c r="S60" s="35"/>
      <c r="T60" s="40">
        <f>SUM(T48,T50,T54,T57,T59)</f>
        <v>635</v>
      </c>
      <c r="U60" s="36">
        <v>100</v>
      </c>
      <c r="V60" s="37" t="s">
        <v>34</v>
      </c>
    </row>
    <row r="61" spans="1:24" s="1" customFormat="1" ht="15" customHeight="1" thickBot="1" thickTop="1">
      <c r="A61" s="39" t="s">
        <v>28</v>
      </c>
      <c r="B61" s="47">
        <f>INT(SUM(B42,C42,B60,C60))</f>
        <v>345617</v>
      </c>
      <c r="C61" s="44"/>
      <c r="D61" s="47">
        <f>INT(SUM(D42,E42,D60,E60))</f>
        <v>61980</v>
      </c>
      <c r="E61" s="44"/>
      <c r="F61" s="47">
        <f>INT(SUM(F42,G42,F60,G60))</f>
        <v>1080609</v>
      </c>
      <c r="G61" s="44"/>
      <c r="H61" s="47">
        <f>INT(SUM(H42,I42,H60,I60))</f>
        <v>0</v>
      </c>
      <c r="I61" s="44"/>
      <c r="J61" s="47">
        <f>INT(SUM(J42,K42,J60,K60))</f>
        <v>0</v>
      </c>
      <c r="K61" s="44"/>
      <c r="L61" s="47">
        <f>INT(SUM(L42,M42,L60,M60))</f>
        <v>0</v>
      </c>
      <c r="M61" s="44"/>
      <c r="N61" s="47">
        <f>INT(SUM(N42,O42,N60,O60))</f>
        <v>0</v>
      </c>
      <c r="O61" s="44"/>
      <c r="P61" s="47">
        <f>INT(SUM(P42,Q42,P60,Q60))</f>
        <v>0</v>
      </c>
      <c r="Q61" s="44"/>
      <c r="R61" s="47">
        <f>INT(SUM(R42,S42,R60,S60))</f>
        <v>1488206</v>
      </c>
      <c r="S61" s="44"/>
      <c r="T61" s="48">
        <f>SUM(T42,T60)</f>
        <v>9854</v>
      </c>
      <c r="U61" s="49">
        <v>100</v>
      </c>
      <c r="V61" s="50" t="s">
        <v>84</v>
      </c>
      <c r="W61" s="12"/>
      <c r="X61" s="13"/>
    </row>
    <row r="62" spans="2:21" s="1" customFormat="1" ht="15" customHeight="1" thickTop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0"/>
    </row>
    <row r="63" spans="2:21" s="1" customFormat="1" ht="1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0"/>
    </row>
    <row r="64" spans="2:21" s="1" customFormat="1" ht="1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0"/>
    </row>
    <row r="65" spans="2:21" s="1" customFormat="1" ht="1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0"/>
    </row>
    <row r="66" spans="2:21" s="1" customFormat="1" ht="1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0"/>
    </row>
    <row r="67" spans="2:21" s="1" customFormat="1" ht="1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0"/>
    </row>
    <row r="68" spans="2:21" s="1" customFormat="1" ht="1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0"/>
    </row>
    <row r="69" spans="2:21" s="1" customFormat="1" ht="1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0"/>
    </row>
    <row r="70" spans="2:21" s="1" customFormat="1" ht="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0"/>
    </row>
    <row r="71" spans="2:21" s="1" customFormat="1" ht="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0"/>
    </row>
    <row r="72" spans="2:21" s="1" customFormat="1" ht="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0"/>
    </row>
    <row r="73" spans="2:21" s="1" customFormat="1" ht="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0"/>
    </row>
    <row r="74" spans="2:21" s="1" customFormat="1" ht="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0"/>
    </row>
    <row r="75" spans="2:21" s="1" customFormat="1" ht="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0"/>
    </row>
    <row r="76" spans="2:21" s="1" customFormat="1" ht="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0"/>
    </row>
    <row r="77" spans="2:21" s="1" customFormat="1" ht="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0"/>
    </row>
    <row r="78" spans="2:21" s="1" customFormat="1" ht="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0"/>
    </row>
    <row r="79" spans="2:21" s="1" customFormat="1" ht="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0"/>
    </row>
    <row r="80" spans="2:21" s="1" customFormat="1" ht="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0"/>
    </row>
    <row r="81" spans="2:21" s="1" customFormat="1" ht="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0"/>
    </row>
    <row r="82" spans="2:21" s="1" customFormat="1" ht="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0"/>
    </row>
  </sheetData>
  <sheetProtection/>
  <mergeCells count="33">
    <mergeCell ref="H1:L1"/>
    <mergeCell ref="A1:B1"/>
    <mergeCell ref="T1:V1"/>
    <mergeCell ref="T2:V2"/>
    <mergeCell ref="T4:T6"/>
    <mergeCell ref="U4:U6"/>
    <mergeCell ref="L4:M4"/>
    <mergeCell ref="N4:O4"/>
    <mergeCell ref="P4:Q4"/>
    <mergeCell ref="A4:A6"/>
    <mergeCell ref="V4:V6"/>
    <mergeCell ref="B5:C5"/>
    <mergeCell ref="D5:E5"/>
    <mergeCell ref="F5:G5"/>
    <mergeCell ref="H5:I5"/>
    <mergeCell ref="J4:K4"/>
    <mergeCell ref="B4:C4"/>
    <mergeCell ref="D4:E4"/>
    <mergeCell ref="F4:G4"/>
    <mergeCell ref="H4:I4"/>
    <mergeCell ref="P5:Q5"/>
    <mergeCell ref="R4:S6"/>
    <mergeCell ref="L6:M6"/>
    <mergeCell ref="N6:O6"/>
    <mergeCell ref="P6:Q6"/>
    <mergeCell ref="J6:K6"/>
    <mergeCell ref="L5:M5"/>
    <mergeCell ref="J5:K5"/>
    <mergeCell ref="N5:O5"/>
    <mergeCell ref="B6:C6"/>
    <mergeCell ref="D6:E6"/>
    <mergeCell ref="F6:G6"/>
    <mergeCell ref="H6:I6"/>
  </mergeCells>
  <printOptions/>
  <pageMargins left="0.7874015748031497" right="0.7874015748031497" top="0.7874015748031497" bottom="0.3937007874015748" header="0.7874015748031497" footer="0.1968503937007874"/>
  <pageSetup horizontalDpi="600" verticalDpi="600" orientation="landscape" paperSize="9" scale="86" r:id="rId1"/>
  <headerFooter alignWithMargins="0">
    <oddFooter>&amp;C&amp;"ＭＳ Ｐ明朝,標準"&amp;10&amp;P／&amp;N</oddFooter>
  </headerFooter>
  <rowBreaks count="1" manualBreakCount="1">
    <brk id="42" max="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61"/>
  <sheetViews>
    <sheetView showZeros="0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6" sqref="D66"/>
    </sheetView>
  </sheetViews>
  <sheetFormatPr defaultColWidth="9.00390625" defaultRowHeight="13.5"/>
  <cols>
    <col min="1" max="1" width="12.50390625" style="6" customWidth="1"/>
    <col min="2" max="2" width="8.625" style="7" customWidth="1"/>
    <col min="3" max="3" width="4.625" style="7" customWidth="1"/>
    <col min="4" max="11" width="13.25390625" style="7" customWidth="1"/>
    <col min="12" max="12" width="8.625" style="7" customWidth="1"/>
    <col min="13" max="13" width="4.625" style="7" customWidth="1"/>
    <col min="14" max="14" width="8.625" style="7" customWidth="1"/>
    <col min="15" max="15" width="4.625" style="7" customWidth="1"/>
    <col min="16" max="16" width="8.625" style="7" customWidth="1"/>
    <col min="17" max="17" width="4.625" style="7" customWidth="1"/>
    <col min="18" max="18" width="8.625" style="7" customWidth="1"/>
    <col min="19" max="19" width="4.625" style="7" customWidth="1"/>
    <col min="20" max="20" width="8.625" style="7" customWidth="1"/>
    <col min="21" max="21" width="4.625" style="7" customWidth="1"/>
    <col min="22" max="16384" width="9.00390625" style="6" customWidth="1"/>
  </cols>
  <sheetData>
    <row r="1" spans="1:82" ht="13.5" customHeight="1">
      <c r="A1" s="84" t="s">
        <v>85</v>
      </c>
      <c r="B1" s="84"/>
      <c r="H1" s="18" t="s">
        <v>3</v>
      </c>
      <c r="I1" s="19" t="s">
        <v>4</v>
      </c>
      <c r="J1" s="100" t="s">
        <v>86</v>
      </c>
      <c r="K1" s="85"/>
      <c r="S1" s="14"/>
      <c r="T1" s="14"/>
      <c r="U1" s="14"/>
      <c r="AM1" s="8"/>
      <c r="AN1" s="8"/>
      <c r="AO1" s="8"/>
      <c r="BG1" s="8"/>
      <c r="BH1" s="8"/>
      <c r="BI1" s="8"/>
      <c r="CB1" s="8"/>
      <c r="CC1" s="8"/>
      <c r="CD1" s="8"/>
    </row>
    <row r="2" spans="3:82" ht="19.5" customHeight="1">
      <c r="C2" s="11"/>
      <c r="D2" s="11"/>
      <c r="H2" s="20">
        <f>F61/4</f>
        <v>372051.5</v>
      </c>
      <c r="I2" s="21">
        <f>F61/10</f>
        <v>148820.6</v>
      </c>
      <c r="J2" s="100" t="s">
        <v>87</v>
      </c>
      <c r="K2" s="85"/>
      <c r="S2" s="14"/>
      <c r="T2" s="14"/>
      <c r="U2" s="14"/>
      <c r="AM2" s="8"/>
      <c r="AN2" s="8"/>
      <c r="AO2" s="8"/>
      <c r="BG2" s="8"/>
      <c r="BH2" s="8"/>
      <c r="BI2" s="8"/>
      <c r="CB2" s="8"/>
      <c r="CC2" s="8"/>
      <c r="CD2" s="8"/>
    </row>
    <row r="3" spans="2:21" s="1" customFormat="1" ht="4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13.5" customHeight="1">
      <c r="A4" s="70" t="s">
        <v>0</v>
      </c>
      <c r="B4" s="92" t="s">
        <v>5</v>
      </c>
      <c r="C4" s="93"/>
      <c r="D4" s="70" t="s">
        <v>6</v>
      </c>
      <c r="E4" s="70" t="s">
        <v>7</v>
      </c>
      <c r="F4" s="86" t="s">
        <v>8</v>
      </c>
      <c r="G4" s="89" t="s">
        <v>9</v>
      </c>
      <c r="H4" s="86" t="s">
        <v>10</v>
      </c>
      <c r="I4" s="89" t="s">
        <v>11</v>
      </c>
      <c r="J4" s="89" t="s">
        <v>14</v>
      </c>
      <c r="K4" s="86" t="s">
        <v>12</v>
      </c>
      <c r="L4" s="12"/>
      <c r="M4" s="13"/>
      <c r="N4" s="12"/>
      <c r="O4" s="13"/>
      <c r="P4" s="12"/>
      <c r="Q4" s="13"/>
      <c r="R4" s="12"/>
      <c r="S4" s="13"/>
      <c r="T4" s="12"/>
      <c r="U4" s="13"/>
    </row>
    <row r="5" spans="1:11" s="1" customFormat="1" ht="13.5" customHeight="1">
      <c r="A5" s="71"/>
      <c r="B5" s="66"/>
      <c r="C5" s="94"/>
      <c r="D5" s="96"/>
      <c r="E5" s="98"/>
      <c r="F5" s="87"/>
      <c r="G5" s="90"/>
      <c r="H5" s="87"/>
      <c r="I5" s="90"/>
      <c r="J5" s="90"/>
      <c r="K5" s="87"/>
    </row>
    <row r="6" spans="1:11" s="1" customFormat="1" ht="13.5" customHeight="1" thickBot="1">
      <c r="A6" s="72"/>
      <c r="B6" s="95"/>
      <c r="C6" s="69"/>
      <c r="D6" s="97"/>
      <c r="E6" s="99"/>
      <c r="F6" s="88"/>
      <c r="G6" s="91"/>
      <c r="H6" s="88"/>
      <c r="I6" s="91"/>
      <c r="J6" s="91"/>
      <c r="K6" s="88"/>
    </row>
    <row r="7" spans="1:13" s="1" customFormat="1" ht="13.5" customHeight="1" thickTop="1">
      <c r="A7" s="15" t="s">
        <v>88</v>
      </c>
      <c r="B7" s="22">
        <v>97229</v>
      </c>
      <c r="C7" s="4">
        <v>0</v>
      </c>
      <c r="D7" s="26">
        <v>0</v>
      </c>
      <c r="E7" s="28">
        <v>0</v>
      </c>
      <c r="F7" s="28">
        <v>97229</v>
      </c>
      <c r="G7" s="28">
        <v>692</v>
      </c>
      <c r="H7" s="28">
        <v>97921</v>
      </c>
      <c r="I7" s="54">
        <v>0.71</v>
      </c>
      <c r="J7" s="28">
        <v>0</v>
      </c>
      <c r="K7" s="28">
        <v>97921</v>
      </c>
      <c r="L7" s="16"/>
      <c r="M7" s="16"/>
    </row>
    <row r="8" spans="1:13" s="1" customFormat="1" ht="13.5" customHeight="1">
      <c r="A8" s="3" t="s">
        <v>89</v>
      </c>
      <c r="B8" s="22">
        <v>73770</v>
      </c>
      <c r="C8" s="4">
        <v>0</v>
      </c>
      <c r="D8" s="27">
        <v>0</v>
      </c>
      <c r="E8" s="24">
        <v>0</v>
      </c>
      <c r="F8" s="24">
        <v>73770</v>
      </c>
      <c r="G8" s="24">
        <v>496</v>
      </c>
      <c r="H8" s="24">
        <v>74266</v>
      </c>
      <c r="I8" s="55">
        <v>0.67</v>
      </c>
      <c r="J8" s="24">
        <v>0</v>
      </c>
      <c r="K8" s="24">
        <v>74266</v>
      </c>
      <c r="L8" s="17"/>
      <c r="M8" s="17"/>
    </row>
    <row r="9" spans="1:13" s="1" customFormat="1" ht="13.5" customHeight="1">
      <c r="A9" s="3" t="s">
        <v>90</v>
      </c>
      <c r="B9" s="22">
        <v>94515</v>
      </c>
      <c r="C9" s="4">
        <v>0</v>
      </c>
      <c r="D9" s="27">
        <v>0</v>
      </c>
      <c r="E9" s="24">
        <v>0</v>
      </c>
      <c r="F9" s="24">
        <v>94515</v>
      </c>
      <c r="G9" s="24">
        <v>569</v>
      </c>
      <c r="H9" s="24">
        <v>95084</v>
      </c>
      <c r="I9" s="55">
        <v>0.6</v>
      </c>
      <c r="J9" s="24">
        <v>0</v>
      </c>
      <c r="K9" s="24">
        <v>95084</v>
      </c>
      <c r="L9" s="17"/>
      <c r="M9" s="17"/>
    </row>
    <row r="10" spans="1:13" s="1" customFormat="1" ht="13.5" customHeight="1" thickBot="1">
      <c r="A10" s="33" t="s">
        <v>17</v>
      </c>
      <c r="B10" s="30">
        <f>INT(SUM(B7:C9))</f>
        <v>265514</v>
      </c>
      <c r="C10" s="31">
        <f>SUM(B7:C9)-B10</f>
        <v>0</v>
      </c>
      <c r="D10" s="41">
        <f>SUM(D7:D9)</f>
        <v>0</v>
      </c>
      <c r="E10" s="41">
        <f>SUM(E7:E9)</f>
        <v>0</v>
      </c>
      <c r="F10" s="51">
        <f>SUM(F7:F9)</f>
        <v>265514</v>
      </c>
      <c r="G10" s="51">
        <f>SUM(G7:G9)</f>
        <v>1757</v>
      </c>
      <c r="H10" s="51">
        <f>SUM(H7:H9)</f>
        <v>267271</v>
      </c>
      <c r="I10" s="56">
        <f>(G10/H10)*100</f>
        <v>0.66</v>
      </c>
      <c r="J10" s="51">
        <f>SUM(J7:J9)</f>
        <v>0</v>
      </c>
      <c r="K10" s="51">
        <f>SUM(K7:K9)</f>
        <v>267271</v>
      </c>
      <c r="L10" s="17"/>
      <c r="M10" s="17"/>
    </row>
    <row r="11" spans="1:14" s="1" customFormat="1" ht="13.5" customHeight="1" thickTop="1">
      <c r="A11" s="3" t="s">
        <v>91</v>
      </c>
      <c r="B11" s="22">
        <v>89640</v>
      </c>
      <c r="C11" s="4">
        <v>0</v>
      </c>
      <c r="D11" s="27">
        <v>0</v>
      </c>
      <c r="E11" s="24">
        <v>0</v>
      </c>
      <c r="F11" s="24">
        <v>89640</v>
      </c>
      <c r="G11" s="24">
        <v>747</v>
      </c>
      <c r="H11" s="24">
        <v>90387</v>
      </c>
      <c r="I11" s="55">
        <v>0.83</v>
      </c>
      <c r="J11" s="24">
        <v>3</v>
      </c>
      <c r="K11" s="24">
        <v>90390</v>
      </c>
      <c r="L11" s="17"/>
      <c r="M11" s="17"/>
      <c r="N11" s="5"/>
    </row>
    <row r="12" spans="1:14" s="1" customFormat="1" ht="13.5" customHeight="1">
      <c r="A12" s="3" t="s">
        <v>92</v>
      </c>
      <c r="B12" s="22">
        <v>47529</v>
      </c>
      <c r="C12" s="4">
        <v>0</v>
      </c>
      <c r="D12" s="27">
        <v>0</v>
      </c>
      <c r="E12" s="24">
        <v>0</v>
      </c>
      <c r="F12" s="24">
        <v>47529</v>
      </c>
      <c r="G12" s="24">
        <v>326</v>
      </c>
      <c r="H12" s="24">
        <v>47855</v>
      </c>
      <c r="I12" s="55">
        <v>0.68</v>
      </c>
      <c r="J12" s="24">
        <v>0</v>
      </c>
      <c r="K12" s="24">
        <v>47855</v>
      </c>
      <c r="L12" s="17"/>
      <c r="M12" s="17"/>
      <c r="N12" s="5"/>
    </row>
    <row r="13" spans="1:14" s="1" customFormat="1" ht="13.5" customHeight="1">
      <c r="A13" s="3" t="s">
        <v>42</v>
      </c>
      <c r="B13" s="22">
        <v>47561</v>
      </c>
      <c r="C13" s="4">
        <v>0</v>
      </c>
      <c r="D13" s="27">
        <v>0</v>
      </c>
      <c r="E13" s="24">
        <v>0</v>
      </c>
      <c r="F13" s="24">
        <v>47561</v>
      </c>
      <c r="G13" s="24">
        <v>322</v>
      </c>
      <c r="H13" s="24">
        <v>47883</v>
      </c>
      <c r="I13" s="55">
        <v>0.67</v>
      </c>
      <c r="J13" s="24">
        <v>0</v>
      </c>
      <c r="K13" s="24">
        <v>47883</v>
      </c>
      <c r="L13" s="17"/>
      <c r="M13" s="17"/>
      <c r="N13" s="5"/>
    </row>
    <row r="14" spans="1:14" s="1" customFormat="1" ht="13.5" customHeight="1">
      <c r="A14" s="3" t="s">
        <v>44</v>
      </c>
      <c r="B14" s="22">
        <v>39099</v>
      </c>
      <c r="C14" s="4">
        <v>0</v>
      </c>
      <c r="D14" s="27">
        <v>0</v>
      </c>
      <c r="E14" s="24">
        <v>0</v>
      </c>
      <c r="F14" s="24">
        <v>39099</v>
      </c>
      <c r="G14" s="24">
        <v>264</v>
      </c>
      <c r="H14" s="24">
        <v>39363</v>
      </c>
      <c r="I14" s="55">
        <v>0.67</v>
      </c>
      <c r="J14" s="24">
        <v>0</v>
      </c>
      <c r="K14" s="24">
        <v>39363</v>
      </c>
      <c r="L14" s="17"/>
      <c r="M14" s="17"/>
      <c r="N14" s="5"/>
    </row>
    <row r="15" spans="1:14" s="1" customFormat="1" ht="13.5" customHeight="1">
      <c r="A15" s="3" t="s">
        <v>45</v>
      </c>
      <c r="B15" s="22">
        <v>39412</v>
      </c>
      <c r="C15" s="4">
        <v>0</v>
      </c>
      <c r="D15" s="27">
        <v>0</v>
      </c>
      <c r="E15" s="24">
        <v>0</v>
      </c>
      <c r="F15" s="24">
        <v>39412</v>
      </c>
      <c r="G15" s="24">
        <v>231</v>
      </c>
      <c r="H15" s="24">
        <v>39643</v>
      </c>
      <c r="I15" s="55">
        <v>0.58</v>
      </c>
      <c r="J15" s="24">
        <v>1</v>
      </c>
      <c r="K15" s="24">
        <v>39644</v>
      </c>
      <c r="L15" s="17"/>
      <c r="M15" s="17"/>
      <c r="N15" s="5"/>
    </row>
    <row r="16" spans="1:14" s="1" customFormat="1" ht="13.5" customHeight="1">
      <c r="A16" s="3" t="s">
        <v>48</v>
      </c>
      <c r="B16" s="22">
        <v>37117</v>
      </c>
      <c r="C16" s="4">
        <v>0</v>
      </c>
      <c r="D16" s="27">
        <v>0</v>
      </c>
      <c r="E16" s="24">
        <v>0</v>
      </c>
      <c r="F16" s="24">
        <v>37117</v>
      </c>
      <c r="G16" s="24">
        <v>216</v>
      </c>
      <c r="H16" s="24">
        <v>37333</v>
      </c>
      <c r="I16" s="55">
        <v>0.58</v>
      </c>
      <c r="J16" s="24">
        <v>1</v>
      </c>
      <c r="K16" s="24">
        <v>37334</v>
      </c>
      <c r="L16" s="17"/>
      <c r="M16" s="17"/>
      <c r="N16" s="5"/>
    </row>
    <row r="17" spans="1:14" s="1" customFormat="1" ht="13.5" customHeight="1">
      <c r="A17" s="3" t="s">
        <v>49</v>
      </c>
      <c r="B17" s="22">
        <v>18021</v>
      </c>
      <c r="C17" s="4">
        <v>0</v>
      </c>
      <c r="D17" s="27">
        <v>0</v>
      </c>
      <c r="E17" s="24">
        <v>0</v>
      </c>
      <c r="F17" s="24">
        <v>18021</v>
      </c>
      <c r="G17" s="24">
        <v>100</v>
      </c>
      <c r="H17" s="24">
        <v>18121</v>
      </c>
      <c r="I17" s="55">
        <v>0.55</v>
      </c>
      <c r="J17" s="24">
        <v>0</v>
      </c>
      <c r="K17" s="24">
        <v>18121</v>
      </c>
      <c r="L17" s="17"/>
      <c r="M17" s="17"/>
      <c r="N17" s="5"/>
    </row>
    <row r="18" spans="1:14" s="1" customFormat="1" ht="13.5" customHeight="1" thickBot="1">
      <c r="A18" s="33" t="s">
        <v>18</v>
      </c>
      <c r="B18" s="30">
        <f>INT(SUM(B11:C17))</f>
        <v>318379</v>
      </c>
      <c r="C18" s="31">
        <f>SUM(B11:C17)-B18</f>
        <v>0</v>
      </c>
      <c r="D18" s="41">
        <f>SUM(D11:D17)</f>
        <v>0</v>
      </c>
      <c r="E18" s="41">
        <f>SUM(E11:E17)</f>
        <v>0</v>
      </c>
      <c r="F18" s="51">
        <f>SUM(F11:F17)</f>
        <v>318379</v>
      </c>
      <c r="G18" s="51">
        <f>SUM(G11:G17)</f>
        <v>2206</v>
      </c>
      <c r="H18" s="51">
        <f>SUM(H11:H17)</f>
        <v>320585</v>
      </c>
      <c r="I18" s="56">
        <f>(G18/H18)*100</f>
        <v>0.69</v>
      </c>
      <c r="J18" s="51">
        <f>SUM(J11:J17)</f>
        <v>5</v>
      </c>
      <c r="K18" s="51">
        <f>SUM(K11:K17)</f>
        <v>320590</v>
      </c>
      <c r="L18" s="17"/>
      <c r="M18" s="17"/>
      <c r="N18" s="5"/>
    </row>
    <row r="19" spans="1:14" s="1" customFormat="1" ht="13.5" customHeight="1" thickBot="1" thickTop="1">
      <c r="A19" s="38" t="s">
        <v>19</v>
      </c>
      <c r="B19" s="34">
        <f>INT(SUM(B10,C10,B18,C18))</f>
        <v>583893</v>
      </c>
      <c r="C19" s="35">
        <f>SUM(B10,C10,B18,C18)-B19</f>
        <v>0</v>
      </c>
      <c r="D19" s="42">
        <f>SUM(D10,D18)</f>
        <v>0</v>
      </c>
      <c r="E19" s="42">
        <f>SUM(E10,E18)</f>
        <v>0</v>
      </c>
      <c r="F19" s="52">
        <f>SUM(F10,F18)</f>
        <v>583893</v>
      </c>
      <c r="G19" s="52">
        <f>SUM(G10,G18)</f>
        <v>3963</v>
      </c>
      <c r="H19" s="52">
        <f>SUM(H10,H18)</f>
        <v>587856</v>
      </c>
      <c r="I19" s="56">
        <f>(G19/H19)*100</f>
        <v>0.67</v>
      </c>
      <c r="J19" s="52">
        <f>SUM(J10,J18)</f>
        <v>5</v>
      </c>
      <c r="K19" s="52">
        <f>SUM(K10,K18)</f>
        <v>587861</v>
      </c>
      <c r="L19" s="17"/>
      <c r="M19" s="17"/>
      <c r="N19" s="5"/>
    </row>
    <row r="20" spans="1:14" s="1" customFormat="1" ht="13.5" customHeight="1" thickTop="1">
      <c r="A20" s="3" t="s">
        <v>50</v>
      </c>
      <c r="B20" s="22">
        <v>71566</v>
      </c>
      <c r="C20" s="4">
        <v>0</v>
      </c>
      <c r="D20" s="27">
        <v>0</v>
      </c>
      <c r="E20" s="24">
        <v>0</v>
      </c>
      <c r="F20" s="24">
        <v>71566</v>
      </c>
      <c r="G20" s="24">
        <v>506</v>
      </c>
      <c r="H20" s="24">
        <v>72072</v>
      </c>
      <c r="I20" s="55">
        <v>0.7</v>
      </c>
      <c r="J20" s="24">
        <v>0</v>
      </c>
      <c r="K20" s="24">
        <v>72072</v>
      </c>
      <c r="L20" s="17"/>
      <c r="M20" s="17"/>
      <c r="N20" s="5"/>
    </row>
    <row r="21" spans="1:14" s="1" customFormat="1" ht="13.5" customHeight="1">
      <c r="A21" s="3" t="s">
        <v>52</v>
      </c>
      <c r="B21" s="22">
        <v>12775</v>
      </c>
      <c r="C21" s="4">
        <v>0</v>
      </c>
      <c r="D21" s="27">
        <v>0</v>
      </c>
      <c r="E21" s="24">
        <v>0</v>
      </c>
      <c r="F21" s="24">
        <v>12775</v>
      </c>
      <c r="G21" s="24">
        <v>141</v>
      </c>
      <c r="H21" s="24">
        <v>12916</v>
      </c>
      <c r="I21" s="55">
        <v>1.09</v>
      </c>
      <c r="J21" s="24">
        <v>0</v>
      </c>
      <c r="K21" s="24">
        <v>12916</v>
      </c>
      <c r="L21" s="17"/>
      <c r="M21" s="17"/>
      <c r="N21" s="5"/>
    </row>
    <row r="22" spans="1:13" s="1" customFormat="1" ht="13.5" customHeight="1">
      <c r="A22" s="3" t="s">
        <v>53</v>
      </c>
      <c r="B22" s="22">
        <v>43888</v>
      </c>
      <c r="C22" s="4">
        <v>0</v>
      </c>
      <c r="D22" s="27">
        <v>0</v>
      </c>
      <c r="E22" s="24">
        <v>0</v>
      </c>
      <c r="F22" s="24">
        <v>43888</v>
      </c>
      <c r="G22" s="24">
        <v>341</v>
      </c>
      <c r="H22" s="24">
        <v>44229</v>
      </c>
      <c r="I22" s="55">
        <v>0.77</v>
      </c>
      <c r="J22" s="24">
        <v>0</v>
      </c>
      <c r="K22" s="24">
        <v>44229</v>
      </c>
      <c r="L22" s="17"/>
      <c r="M22" s="17"/>
    </row>
    <row r="23" spans="1:13" s="1" customFormat="1" ht="13.5" customHeight="1">
      <c r="A23" s="3" t="s">
        <v>54</v>
      </c>
      <c r="B23" s="22">
        <v>51198</v>
      </c>
      <c r="C23" s="4">
        <v>0</v>
      </c>
      <c r="D23" s="27">
        <v>0</v>
      </c>
      <c r="E23" s="24">
        <v>0</v>
      </c>
      <c r="F23" s="24">
        <v>51198</v>
      </c>
      <c r="G23" s="24">
        <v>305</v>
      </c>
      <c r="H23" s="24">
        <v>51503</v>
      </c>
      <c r="I23" s="55">
        <v>0.59</v>
      </c>
      <c r="J23" s="24">
        <v>0</v>
      </c>
      <c r="K23" s="24">
        <v>51503</v>
      </c>
      <c r="L23" s="17"/>
      <c r="M23" s="17"/>
    </row>
    <row r="24" spans="1:13" s="1" customFormat="1" ht="13.5" customHeight="1">
      <c r="A24" s="3" t="s">
        <v>55</v>
      </c>
      <c r="B24" s="22">
        <v>23549</v>
      </c>
      <c r="C24" s="4">
        <v>0</v>
      </c>
      <c r="D24" s="27">
        <v>0</v>
      </c>
      <c r="E24" s="24">
        <v>0</v>
      </c>
      <c r="F24" s="24">
        <v>23549</v>
      </c>
      <c r="G24" s="24">
        <v>199</v>
      </c>
      <c r="H24" s="24">
        <v>23748</v>
      </c>
      <c r="I24" s="55">
        <v>0.84</v>
      </c>
      <c r="J24" s="24">
        <v>3</v>
      </c>
      <c r="K24" s="24">
        <v>23751</v>
      </c>
      <c r="L24" s="17"/>
      <c r="M24" s="17"/>
    </row>
    <row r="25" spans="1:13" s="1" customFormat="1" ht="13.5" customHeight="1">
      <c r="A25" s="3" t="s">
        <v>56</v>
      </c>
      <c r="B25" s="22">
        <v>47686</v>
      </c>
      <c r="C25" s="4">
        <v>0</v>
      </c>
      <c r="D25" s="27">
        <v>0</v>
      </c>
      <c r="E25" s="24">
        <v>0</v>
      </c>
      <c r="F25" s="24">
        <v>47686</v>
      </c>
      <c r="G25" s="24">
        <v>258</v>
      </c>
      <c r="H25" s="24">
        <v>47944</v>
      </c>
      <c r="I25" s="55">
        <v>0.54</v>
      </c>
      <c r="J25" s="24">
        <v>0</v>
      </c>
      <c r="K25" s="24">
        <v>47944</v>
      </c>
      <c r="L25" s="17"/>
      <c r="M25" s="17"/>
    </row>
    <row r="26" spans="1:13" s="1" customFormat="1" ht="13.5" customHeight="1">
      <c r="A26" s="3" t="s">
        <v>57</v>
      </c>
      <c r="B26" s="22">
        <v>91010</v>
      </c>
      <c r="C26" s="4">
        <v>0</v>
      </c>
      <c r="D26" s="27">
        <v>0</v>
      </c>
      <c r="E26" s="24">
        <v>0</v>
      </c>
      <c r="F26" s="24">
        <v>91010</v>
      </c>
      <c r="G26" s="24">
        <v>588</v>
      </c>
      <c r="H26" s="24">
        <v>91598</v>
      </c>
      <c r="I26" s="55">
        <v>0.64</v>
      </c>
      <c r="J26" s="24">
        <v>0</v>
      </c>
      <c r="K26" s="24">
        <v>91598</v>
      </c>
      <c r="L26" s="17"/>
      <c r="M26" s="17"/>
    </row>
    <row r="27" spans="1:13" s="1" customFormat="1" ht="13.5" customHeight="1">
      <c r="A27" s="3" t="s">
        <v>58</v>
      </c>
      <c r="B27" s="22">
        <v>65993</v>
      </c>
      <c r="C27" s="4">
        <v>0</v>
      </c>
      <c r="D27" s="27">
        <v>0</v>
      </c>
      <c r="E27" s="24">
        <v>0</v>
      </c>
      <c r="F27" s="24">
        <v>65993</v>
      </c>
      <c r="G27" s="24">
        <v>364</v>
      </c>
      <c r="H27" s="24">
        <v>66357</v>
      </c>
      <c r="I27" s="55">
        <v>0.55</v>
      </c>
      <c r="J27" s="24">
        <v>0</v>
      </c>
      <c r="K27" s="24">
        <v>66357</v>
      </c>
      <c r="L27" s="17"/>
      <c r="M27" s="17"/>
    </row>
    <row r="28" spans="1:13" s="1" customFormat="1" ht="13.5" customHeight="1">
      <c r="A28" s="3" t="s">
        <v>59</v>
      </c>
      <c r="B28" s="22">
        <v>59473</v>
      </c>
      <c r="C28" s="4">
        <v>0</v>
      </c>
      <c r="D28" s="27">
        <v>0</v>
      </c>
      <c r="E28" s="24">
        <v>0</v>
      </c>
      <c r="F28" s="24">
        <v>59473</v>
      </c>
      <c r="G28" s="24">
        <v>366</v>
      </c>
      <c r="H28" s="24">
        <v>59839</v>
      </c>
      <c r="I28" s="55">
        <v>0.61</v>
      </c>
      <c r="J28" s="24">
        <v>0</v>
      </c>
      <c r="K28" s="24">
        <v>59839</v>
      </c>
      <c r="L28" s="17"/>
      <c r="M28" s="17"/>
    </row>
    <row r="29" spans="1:13" s="1" customFormat="1" ht="13.5" customHeight="1">
      <c r="A29" s="3" t="s">
        <v>60</v>
      </c>
      <c r="B29" s="22">
        <v>50408</v>
      </c>
      <c r="C29" s="4">
        <v>0</v>
      </c>
      <c r="D29" s="27">
        <v>0</v>
      </c>
      <c r="E29" s="24">
        <v>0</v>
      </c>
      <c r="F29" s="24">
        <v>50408</v>
      </c>
      <c r="G29" s="24">
        <v>298</v>
      </c>
      <c r="H29" s="24">
        <v>50706</v>
      </c>
      <c r="I29" s="55">
        <v>0.59</v>
      </c>
      <c r="J29" s="24">
        <v>0</v>
      </c>
      <c r="K29" s="24">
        <v>50706</v>
      </c>
      <c r="L29" s="17"/>
      <c r="M29" s="17"/>
    </row>
    <row r="30" spans="1:13" s="1" customFormat="1" ht="13.5" customHeight="1">
      <c r="A30" s="3" t="s">
        <v>61</v>
      </c>
      <c r="B30" s="22">
        <v>63492</v>
      </c>
      <c r="C30" s="4">
        <v>0</v>
      </c>
      <c r="D30" s="27">
        <v>0</v>
      </c>
      <c r="E30" s="24">
        <v>0</v>
      </c>
      <c r="F30" s="24">
        <v>63492</v>
      </c>
      <c r="G30" s="24">
        <v>363</v>
      </c>
      <c r="H30" s="24">
        <v>63855</v>
      </c>
      <c r="I30" s="55">
        <v>0.57</v>
      </c>
      <c r="J30" s="24">
        <v>1</v>
      </c>
      <c r="K30" s="24">
        <v>63856</v>
      </c>
      <c r="L30" s="17"/>
      <c r="M30" s="17"/>
    </row>
    <row r="31" spans="1:13" s="1" customFormat="1" ht="13.5" customHeight="1">
      <c r="A31" s="3" t="s">
        <v>62</v>
      </c>
      <c r="B31" s="22">
        <v>31906</v>
      </c>
      <c r="C31" s="4">
        <v>0</v>
      </c>
      <c r="D31" s="27">
        <v>0</v>
      </c>
      <c r="E31" s="24">
        <v>0</v>
      </c>
      <c r="F31" s="24">
        <v>31906</v>
      </c>
      <c r="G31" s="24">
        <v>264</v>
      </c>
      <c r="H31" s="24">
        <v>32170</v>
      </c>
      <c r="I31" s="55">
        <v>0.82</v>
      </c>
      <c r="J31" s="24">
        <v>0</v>
      </c>
      <c r="K31" s="24">
        <v>32170</v>
      </c>
      <c r="L31" s="17"/>
      <c r="M31" s="17"/>
    </row>
    <row r="32" spans="1:13" s="1" customFormat="1" ht="13.5" customHeight="1">
      <c r="A32" s="3" t="s">
        <v>63</v>
      </c>
      <c r="B32" s="22">
        <v>35299</v>
      </c>
      <c r="C32" s="4">
        <v>0</v>
      </c>
      <c r="D32" s="27">
        <v>0</v>
      </c>
      <c r="E32" s="24">
        <v>0</v>
      </c>
      <c r="F32" s="24">
        <v>35299</v>
      </c>
      <c r="G32" s="24">
        <v>202</v>
      </c>
      <c r="H32" s="24">
        <v>35501</v>
      </c>
      <c r="I32" s="55">
        <v>0.57</v>
      </c>
      <c r="J32" s="24">
        <v>0</v>
      </c>
      <c r="K32" s="24">
        <v>35501</v>
      </c>
      <c r="L32" s="17"/>
      <c r="M32" s="17"/>
    </row>
    <row r="33" spans="1:13" s="1" customFormat="1" ht="13.5" customHeight="1">
      <c r="A33" s="3" t="s">
        <v>64</v>
      </c>
      <c r="B33" s="22">
        <v>10338</v>
      </c>
      <c r="C33" s="4">
        <v>0</v>
      </c>
      <c r="D33" s="27">
        <v>0</v>
      </c>
      <c r="E33" s="24">
        <v>0</v>
      </c>
      <c r="F33" s="24">
        <v>10338</v>
      </c>
      <c r="G33" s="24">
        <v>71</v>
      </c>
      <c r="H33" s="24">
        <v>10409</v>
      </c>
      <c r="I33" s="55">
        <v>0.68</v>
      </c>
      <c r="J33" s="24">
        <v>0</v>
      </c>
      <c r="K33" s="24">
        <v>10409</v>
      </c>
      <c r="L33" s="17"/>
      <c r="M33" s="17"/>
    </row>
    <row r="34" spans="1:13" s="1" customFormat="1" ht="13.5" customHeight="1">
      <c r="A34" s="3" t="s">
        <v>65</v>
      </c>
      <c r="B34" s="22">
        <v>21130</v>
      </c>
      <c r="C34" s="4">
        <v>0</v>
      </c>
      <c r="D34" s="27">
        <v>0</v>
      </c>
      <c r="E34" s="24">
        <v>0</v>
      </c>
      <c r="F34" s="24">
        <v>21130</v>
      </c>
      <c r="G34" s="24">
        <v>169</v>
      </c>
      <c r="H34" s="24">
        <v>21299</v>
      </c>
      <c r="I34" s="55">
        <v>0.79</v>
      </c>
      <c r="J34" s="24">
        <v>0</v>
      </c>
      <c r="K34" s="24">
        <v>21299</v>
      </c>
      <c r="L34" s="17"/>
      <c r="M34" s="17"/>
    </row>
    <row r="35" spans="1:13" s="1" customFormat="1" ht="13.5" customHeight="1">
      <c r="A35" s="3" t="s">
        <v>66</v>
      </c>
      <c r="B35" s="22">
        <v>25875</v>
      </c>
      <c r="C35" s="4">
        <v>0</v>
      </c>
      <c r="D35" s="27">
        <v>0</v>
      </c>
      <c r="E35" s="24">
        <v>0</v>
      </c>
      <c r="F35" s="24">
        <v>25875</v>
      </c>
      <c r="G35" s="24">
        <v>226</v>
      </c>
      <c r="H35" s="24">
        <v>26101</v>
      </c>
      <c r="I35" s="55">
        <v>0.87</v>
      </c>
      <c r="J35" s="24">
        <v>0</v>
      </c>
      <c r="K35" s="24">
        <v>26101</v>
      </c>
      <c r="L35" s="17"/>
      <c r="M35" s="17"/>
    </row>
    <row r="36" spans="1:13" s="1" customFormat="1" ht="13.5" customHeight="1">
      <c r="A36" s="3" t="s">
        <v>67</v>
      </c>
      <c r="B36" s="22">
        <v>15720</v>
      </c>
      <c r="C36" s="4">
        <v>0</v>
      </c>
      <c r="D36" s="27">
        <v>0</v>
      </c>
      <c r="E36" s="24">
        <v>0</v>
      </c>
      <c r="F36" s="24">
        <v>15720</v>
      </c>
      <c r="G36" s="24">
        <v>96</v>
      </c>
      <c r="H36" s="24">
        <v>15816</v>
      </c>
      <c r="I36" s="55">
        <v>0.61</v>
      </c>
      <c r="J36" s="24">
        <v>0</v>
      </c>
      <c r="K36" s="24">
        <v>15816</v>
      </c>
      <c r="L36" s="17"/>
      <c r="M36" s="17"/>
    </row>
    <row r="37" spans="1:14" s="1" customFormat="1" ht="13.5" customHeight="1">
      <c r="A37" s="3" t="s">
        <v>68</v>
      </c>
      <c r="B37" s="22">
        <v>16371</v>
      </c>
      <c r="C37" s="4">
        <v>0</v>
      </c>
      <c r="D37" s="27">
        <v>0</v>
      </c>
      <c r="E37" s="24">
        <v>0</v>
      </c>
      <c r="F37" s="24">
        <v>16371</v>
      </c>
      <c r="G37" s="24">
        <v>102</v>
      </c>
      <c r="H37" s="24">
        <v>16473</v>
      </c>
      <c r="I37" s="55">
        <v>0.62</v>
      </c>
      <c r="J37" s="24">
        <v>0</v>
      </c>
      <c r="K37" s="24">
        <v>16473</v>
      </c>
      <c r="L37" s="17"/>
      <c r="M37" s="17"/>
      <c r="N37" s="5"/>
    </row>
    <row r="38" spans="1:14" s="1" customFormat="1" ht="13.5" customHeight="1">
      <c r="A38" s="3" t="s">
        <v>93</v>
      </c>
      <c r="B38" s="22">
        <v>21042</v>
      </c>
      <c r="C38" s="4">
        <v>0</v>
      </c>
      <c r="D38" s="27">
        <v>0</v>
      </c>
      <c r="E38" s="24">
        <v>0</v>
      </c>
      <c r="F38" s="24">
        <v>21042</v>
      </c>
      <c r="G38" s="24">
        <v>122</v>
      </c>
      <c r="H38" s="24">
        <v>21164</v>
      </c>
      <c r="I38" s="55">
        <v>0.58</v>
      </c>
      <c r="J38" s="24">
        <v>0</v>
      </c>
      <c r="K38" s="24">
        <v>21164</v>
      </c>
      <c r="L38" s="17"/>
      <c r="M38" s="17"/>
      <c r="N38" s="5"/>
    </row>
    <row r="39" spans="1:14" s="1" customFormat="1" ht="13.5" customHeight="1">
      <c r="A39" s="3" t="s">
        <v>94</v>
      </c>
      <c r="B39" s="22">
        <v>19837</v>
      </c>
      <c r="C39" s="4">
        <v>0</v>
      </c>
      <c r="D39" s="27">
        <v>0</v>
      </c>
      <c r="E39" s="24">
        <v>0</v>
      </c>
      <c r="F39" s="24">
        <v>19837</v>
      </c>
      <c r="G39" s="24">
        <v>116</v>
      </c>
      <c r="H39" s="24">
        <v>19953</v>
      </c>
      <c r="I39" s="55">
        <v>0.58</v>
      </c>
      <c r="J39" s="24">
        <v>0</v>
      </c>
      <c r="K39" s="24">
        <v>19953</v>
      </c>
      <c r="L39" s="17"/>
      <c r="M39" s="17"/>
      <c r="N39" s="5"/>
    </row>
    <row r="40" spans="1:14" s="1" customFormat="1" ht="13.5" customHeight="1">
      <c r="A40" s="3" t="s">
        <v>71</v>
      </c>
      <c r="B40" s="22">
        <v>22888</v>
      </c>
      <c r="C40" s="4">
        <v>0</v>
      </c>
      <c r="D40" s="27">
        <v>0</v>
      </c>
      <c r="E40" s="24">
        <v>0</v>
      </c>
      <c r="F40" s="24">
        <v>22888</v>
      </c>
      <c r="G40" s="24">
        <v>159</v>
      </c>
      <c r="H40" s="24">
        <v>23047</v>
      </c>
      <c r="I40" s="55">
        <v>0.69</v>
      </c>
      <c r="J40" s="24">
        <v>0</v>
      </c>
      <c r="K40" s="24">
        <v>23047</v>
      </c>
      <c r="L40" s="17"/>
      <c r="M40" s="17"/>
      <c r="N40" s="5"/>
    </row>
    <row r="41" spans="1:14" s="1" customFormat="1" ht="13.5" customHeight="1" thickBot="1">
      <c r="A41" s="33" t="s">
        <v>20</v>
      </c>
      <c r="B41" s="30">
        <f>INT(SUM(B20:C40))</f>
        <v>801444</v>
      </c>
      <c r="C41" s="31">
        <f>SUM(B20:C40)-B41</f>
        <v>0</v>
      </c>
      <c r="D41" s="51">
        <f>SUM(D20:D40)</f>
        <v>0</v>
      </c>
      <c r="E41" s="51">
        <f>SUM(E20:E40)</f>
        <v>0</v>
      </c>
      <c r="F41" s="51">
        <f>SUM(F20:F40)</f>
        <v>801444</v>
      </c>
      <c r="G41" s="51">
        <f>SUM(G20:G40)</f>
        <v>5256</v>
      </c>
      <c r="H41" s="51">
        <f>SUM(H20:H40)</f>
        <v>806700</v>
      </c>
      <c r="I41" s="56">
        <f>(G41/H41)*100</f>
        <v>0.65</v>
      </c>
      <c r="J41" s="51">
        <f>SUM(J20:J40)</f>
        <v>4</v>
      </c>
      <c r="K41" s="51">
        <f>SUM(K20:K40)</f>
        <v>806704</v>
      </c>
      <c r="L41" s="17"/>
      <c r="M41" s="17"/>
      <c r="N41" s="5"/>
    </row>
    <row r="42" spans="1:14" s="1" customFormat="1" ht="13.5" customHeight="1" thickBot="1" thickTop="1">
      <c r="A42" s="38" t="s">
        <v>21</v>
      </c>
      <c r="B42" s="34">
        <f>INT(SUM(B19,C19,B41,C41))</f>
        <v>1385337</v>
      </c>
      <c r="C42" s="35">
        <f>SUM(B19,C19,B41,C41)-B42</f>
        <v>0</v>
      </c>
      <c r="D42" s="52">
        <f>SUM(D19,D41)</f>
        <v>0</v>
      </c>
      <c r="E42" s="52">
        <f>SUM(E19,E41)</f>
        <v>0</v>
      </c>
      <c r="F42" s="52">
        <f>SUM(F19,F41)</f>
        <v>1385337</v>
      </c>
      <c r="G42" s="52">
        <f>SUM(G19,G41)</f>
        <v>9219</v>
      </c>
      <c r="H42" s="52">
        <f>SUM(H19,H41)</f>
        <v>1394556</v>
      </c>
      <c r="I42" s="56">
        <f>(G42/H42)*100</f>
        <v>0.66</v>
      </c>
      <c r="J42" s="52">
        <f>SUM(J19,J41)</f>
        <v>9</v>
      </c>
      <c r="K42" s="52">
        <f>SUM(K19,K41)</f>
        <v>1394565</v>
      </c>
      <c r="L42" s="17"/>
      <c r="M42" s="17"/>
      <c r="N42" s="5"/>
    </row>
    <row r="43" spans="1:14" s="1" customFormat="1" ht="13.5" customHeight="1" thickTop="1">
      <c r="A43" s="3" t="s">
        <v>72</v>
      </c>
      <c r="B43" s="22">
        <v>5504</v>
      </c>
      <c r="C43" s="4">
        <v>0</v>
      </c>
      <c r="D43" s="27">
        <v>0</v>
      </c>
      <c r="E43" s="24">
        <v>0</v>
      </c>
      <c r="F43" s="24">
        <v>5504</v>
      </c>
      <c r="G43" s="24">
        <v>51</v>
      </c>
      <c r="H43" s="24">
        <v>5555</v>
      </c>
      <c r="I43" s="55">
        <v>0.92</v>
      </c>
      <c r="J43" s="24">
        <v>0</v>
      </c>
      <c r="K43" s="24">
        <v>5555</v>
      </c>
      <c r="L43" s="17"/>
      <c r="M43" s="17"/>
      <c r="N43" s="5"/>
    </row>
    <row r="44" spans="1:14" s="1" customFormat="1" ht="13.5" customHeight="1">
      <c r="A44" s="3" t="s">
        <v>73</v>
      </c>
      <c r="B44" s="22">
        <v>3852</v>
      </c>
      <c r="C44" s="4">
        <v>0</v>
      </c>
      <c r="D44" s="27">
        <v>0</v>
      </c>
      <c r="E44" s="24">
        <v>0</v>
      </c>
      <c r="F44" s="24">
        <v>3852</v>
      </c>
      <c r="G44" s="24">
        <v>16</v>
      </c>
      <c r="H44" s="24">
        <v>3868</v>
      </c>
      <c r="I44" s="55">
        <v>0.41</v>
      </c>
      <c r="J44" s="24">
        <v>0</v>
      </c>
      <c r="K44" s="24">
        <v>3868</v>
      </c>
      <c r="L44" s="17"/>
      <c r="M44" s="17"/>
      <c r="N44" s="5"/>
    </row>
    <row r="45" spans="1:14" s="1" customFormat="1" ht="13.5" customHeight="1">
      <c r="A45" s="3" t="s">
        <v>95</v>
      </c>
      <c r="B45" s="22">
        <v>4720</v>
      </c>
      <c r="C45" s="4">
        <v>0</v>
      </c>
      <c r="D45" s="27">
        <v>0</v>
      </c>
      <c r="E45" s="24">
        <v>0</v>
      </c>
      <c r="F45" s="24">
        <v>4720</v>
      </c>
      <c r="G45" s="24">
        <v>27</v>
      </c>
      <c r="H45" s="24">
        <v>4747</v>
      </c>
      <c r="I45" s="55">
        <v>0.57</v>
      </c>
      <c r="J45" s="24">
        <v>0</v>
      </c>
      <c r="K45" s="24">
        <v>4747</v>
      </c>
      <c r="L45" s="17"/>
      <c r="M45" s="17"/>
      <c r="N45" s="5"/>
    </row>
    <row r="46" spans="1:14" s="1" customFormat="1" ht="13.5" customHeight="1">
      <c r="A46" s="3" t="s">
        <v>96</v>
      </c>
      <c r="B46" s="22">
        <v>4183</v>
      </c>
      <c r="C46" s="4">
        <v>0</v>
      </c>
      <c r="D46" s="27">
        <v>0</v>
      </c>
      <c r="E46" s="24">
        <v>0</v>
      </c>
      <c r="F46" s="24">
        <v>4183</v>
      </c>
      <c r="G46" s="24">
        <v>19</v>
      </c>
      <c r="H46" s="24">
        <v>4202</v>
      </c>
      <c r="I46" s="55">
        <v>0.45</v>
      </c>
      <c r="J46" s="24">
        <v>0</v>
      </c>
      <c r="K46" s="24">
        <v>4202</v>
      </c>
      <c r="L46" s="17"/>
      <c r="M46" s="17"/>
      <c r="N46" s="5"/>
    </row>
    <row r="47" spans="1:14" s="1" customFormat="1" ht="13.5" customHeight="1">
      <c r="A47" s="3" t="s">
        <v>97</v>
      </c>
      <c r="B47" s="22">
        <v>4803</v>
      </c>
      <c r="C47" s="4">
        <v>0</v>
      </c>
      <c r="D47" s="27">
        <v>0</v>
      </c>
      <c r="E47" s="24">
        <v>0</v>
      </c>
      <c r="F47" s="24">
        <v>4803</v>
      </c>
      <c r="G47" s="24">
        <v>16</v>
      </c>
      <c r="H47" s="24">
        <v>4819</v>
      </c>
      <c r="I47" s="55">
        <v>0.33</v>
      </c>
      <c r="J47" s="24">
        <v>0</v>
      </c>
      <c r="K47" s="24">
        <v>4819</v>
      </c>
      <c r="L47" s="17"/>
      <c r="M47" s="17"/>
      <c r="N47" s="5"/>
    </row>
    <row r="48" spans="1:14" s="1" customFormat="1" ht="13.5" customHeight="1" thickBot="1">
      <c r="A48" s="33" t="s">
        <v>22</v>
      </c>
      <c r="B48" s="30">
        <f>INT(SUM(B43:C47))</f>
        <v>23062</v>
      </c>
      <c r="C48" s="31">
        <f>SUM(B43:C47)-B48</f>
        <v>0</v>
      </c>
      <c r="D48" s="51">
        <f>SUM(D43:D47)</f>
        <v>0</v>
      </c>
      <c r="E48" s="51">
        <f>SUM(E43:E47)</f>
        <v>0</v>
      </c>
      <c r="F48" s="51">
        <f>SUM(F43:F47)</f>
        <v>23062</v>
      </c>
      <c r="G48" s="51">
        <f>SUM(G43:G47)</f>
        <v>129</v>
      </c>
      <c r="H48" s="51">
        <f>SUM(H43:H47)</f>
        <v>23191</v>
      </c>
      <c r="I48" s="56">
        <f>(G48/H48)*100</f>
        <v>0.56</v>
      </c>
      <c r="J48" s="51">
        <f>SUM(J43:J47)</f>
        <v>0</v>
      </c>
      <c r="K48" s="51">
        <f>SUM(K43:K47)</f>
        <v>23191</v>
      </c>
      <c r="L48" s="17"/>
      <c r="M48" s="17"/>
      <c r="N48" s="5"/>
    </row>
    <row r="49" spans="1:14" s="1" customFormat="1" ht="13.5" customHeight="1" thickTop="1">
      <c r="A49" s="3" t="s">
        <v>98</v>
      </c>
      <c r="B49" s="22">
        <v>14990</v>
      </c>
      <c r="C49" s="4">
        <v>0</v>
      </c>
      <c r="D49" s="27">
        <v>0</v>
      </c>
      <c r="E49" s="27">
        <v>0</v>
      </c>
      <c r="F49" s="24">
        <v>14990</v>
      </c>
      <c r="G49" s="24">
        <v>86</v>
      </c>
      <c r="H49" s="24">
        <v>15076</v>
      </c>
      <c r="I49" s="55">
        <v>0.57</v>
      </c>
      <c r="J49" s="24">
        <v>0</v>
      </c>
      <c r="K49" s="24">
        <v>15076</v>
      </c>
      <c r="L49" s="17"/>
      <c r="M49" s="17"/>
      <c r="N49" s="5"/>
    </row>
    <row r="50" spans="1:14" s="1" customFormat="1" ht="13.5" customHeight="1" thickBot="1">
      <c r="A50" s="33" t="s">
        <v>23</v>
      </c>
      <c r="B50" s="30">
        <f>INT(SUM(B49:C49))</f>
        <v>14990</v>
      </c>
      <c r="C50" s="31">
        <f>SUM(B49:C49)-B50</f>
        <v>0</v>
      </c>
      <c r="D50" s="51">
        <f>SUM(D49)</f>
        <v>0</v>
      </c>
      <c r="E50" s="51">
        <f>SUM(E49)</f>
        <v>0</v>
      </c>
      <c r="F50" s="51">
        <f>SUM(F49)</f>
        <v>14990</v>
      </c>
      <c r="G50" s="51">
        <f>SUM(G49)</f>
        <v>86</v>
      </c>
      <c r="H50" s="51">
        <f>SUM(H49)</f>
        <v>15076</v>
      </c>
      <c r="I50" s="56">
        <f>(G50/H50)*100</f>
        <v>0.57</v>
      </c>
      <c r="J50" s="51">
        <f>SUM(J49)</f>
        <v>0</v>
      </c>
      <c r="K50" s="51">
        <f>SUM(K49)</f>
        <v>15076</v>
      </c>
      <c r="L50" s="17"/>
      <c r="M50" s="17"/>
      <c r="N50" s="5"/>
    </row>
    <row r="51" spans="1:14" s="1" customFormat="1" ht="13.5" customHeight="1" thickTop="1">
      <c r="A51" s="3" t="s">
        <v>99</v>
      </c>
      <c r="B51" s="22">
        <v>11856</v>
      </c>
      <c r="C51" s="4">
        <v>0</v>
      </c>
      <c r="D51" s="27">
        <v>0</v>
      </c>
      <c r="E51" s="27">
        <v>0</v>
      </c>
      <c r="F51" s="24">
        <v>11856</v>
      </c>
      <c r="G51" s="24">
        <v>60</v>
      </c>
      <c r="H51" s="24">
        <v>11916</v>
      </c>
      <c r="I51" s="55">
        <v>0.5</v>
      </c>
      <c r="J51" s="24">
        <v>0</v>
      </c>
      <c r="K51" s="24">
        <v>11916</v>
      </c>
      <c r="L51" s="17"/>
      <c r="M51" s="17"/>
      <c r="N51" s="5"/>
    </row>
    <row r="52" spans="1:14" s="1" customFormat="1" ht="13.5" customHeight="1">
      <c r="A52" s="3" t="s">
        <v>100</v>
      </c>
      <c r="B52" s="22">
        <v>16591</v>
      </c>
      <c r="C52" s="4">
        <v>0</v>
      </c>
      <c r="D52" s="27">
        <v>0</v>
      </c>
      <c r="E52" s="27">
        <v>0</v>
      </c>
      <c r="F52" s="24">
        <v>16591</v>
      </c>
      <c r="G52" s="24">
        <v>139</v>
      </c>
      <c r="H52" s="24">
        <v>16730</v>
      </c>
      <c r="I52" s="55">
        <v>0.83</v>
      </c>
      <c r="J52" s="24">
        <v>0</v>
      </c>
      <c r="K52" s="24">
        <v>16730</v>
      </c>
      <c r="L52" s="17"/>
      <c r="M52" s="17"/>
      <c r="N52" s="5"/>
    </row>
    <row r="53" spans="1:14" s="1" customFormat="1" ht="13.5" customHeight="1">
      <c r="A53" s="3" t="s">
        <v>101</v>
      </c>
      <c r="B53" s="22">
        <v>8789</v>
      </c>
      <c r="C53" s="4">
        <v>0</v>
      </c>
      <c r="D53" s="27">
        <v>0</v>
      </c>
      <c r="E53" s="27">
        <v>0</v>
      </c>
      <c r="F53" s="24">
        <v>8789</v>
      </c>
      <c r="G53" s="24">
        <v>105</v>
      </c>
      <c r="H53" s="24">
        <v>8894</v>
      </c>
      <c r="I53" s="55">
        <v>1.18</v>
      </c>
      <c r="J53" s="24">
        <v>0</v>
      </c>
      <c r="K53" s="24">
        <v>8894</v>
      </c>
      <c r="L53" s="17"/>
      <c r="M53" s="17"/>
      <c r="N53" s="5"/>
    </row>
    <row r="54" spans="1:14" s="1" customFormat="1" ht="13.5" customHeight="1" thickBot="1">
      <c r="A54" s="33" t="s">
        <v>24</v>
      </c>
      <c r="B54" s="30">
        <f>INT(SUM(B51:C53))</f>
        <v>37236</v>
      </c>
      <c r="C54" s="31">
        <f>SUM(B51:C53)-B54</f>
        <v>0</v>
      </c>
      <c r="D54" s="51">
        <f>SUM(D51:D53)</f>
        <v>0</v>
      </c>
      <c r="E54" s="51">
        <f>SUM(E51:E53)</f>
        <v>0</v>
      </c>
      <c r="F54" s="51">
        <f>SUM(F51:F53)</f>
        <v>37236</v>
      </c>
      <c r="G54" s="51">
        <f>SUM(G51:G53)</f>
        <v>304</v>
      </c>
      <c r="H54" s="51">
        <f>SUM(H51:H53)</f>
        <v>37540</v>
      </c>
      <c r="I54" s="56">
        <f>(G54/H54)*100</f>
        <v>0.81</v>
      </c>
      <c r="J54" s="51">
        <f>SUM(J51:J53)</f>
        <v>0</v>
      </c>
      <c r="K54" s="51">
        <f>SUM(K51:K53)</f>
        <v>37540</v>
      </c>
      <c r="L54" s="17"/>
      <c r="M54" s="17"/>
      <c r="N54" s="5"/>
    </row>
    <row r="55" spans="1:14" s="1" customFormat="1" ht="13.5" customHeight="1" thickTop="1">
      <c r="A55" s="3" t="s">
        <v>102</v>
      </c>
      <c r="B55" s="22">
        <v>12756</v>
      </c>
      <c r="C55" s="4">
        <v>0</v>
      </c>
      <c r="D55" s="27">
        <v>0</v>
      </c>
      <c r="E55" s="27">
        <v>0</v>
      </c>
      <c r="F55" s="24">
        <v>12756</v>
      </c>
      <c r="G55" s="24">
        <v>49</v>
      </c>
      <c r="H55" s="24">
        <v>12805</v>
      </c>
      <c r="I55" s="55">
        <v>0.38</v>
      </c>
      <c r="J55" s="24">
        <v>0</v>
      </c>
      <c r="K55" s="24">
        <v>12805</v>
      </c>
      <c r="L55" s="17"/>
      <c r="M55" s="17"/>
      <c r="N55" s="5"/>
    </row>
    <row r="56" spans="1:13" s="1" customFormat="1" ht="13.5" customHeight="1">
      <c r="A56" s="3" t="s">
        <v>103</v>
      </c>
      <c r="B56" s="22">
        <v>4984</v>
      </c>
      <c r="C56" s="4">
        <v>0</v>
      </c>
      <c r="D56" s="27">
        <v>0</v>
      </c>
      <c r="E56" s="27">
        <v>0</v>
      </c>
      <c r="F56" s="24">
        <v>4984</v>
      </c>
      <c r="G56" s="24">
        <v>34</v>
      </c>
      <c r="H56" s="24">
        <v>5018</v>
      </c>
      <c r="I56" s="55">
        <v>0.68</v>
      </c>
      <c r="J56" s="24">
        <v>0</v>
      </c>
      <c r="K56" s="24">
        <v>5018</v>
      </c>
      <c r="L56" s="17"/>
      <c r="M56" s="17"/>
    </row>
    <row r="57" spans="1:13" s="1" customFormat="1" ht="13.5" customHeight="1" thickBot="1">
      <c r="A57" s="33" t="s">
        <v>25</v>
      </c>
      <c r="B57" s="30">
        <f>INT(SUM(B55:C56))</f>
        <v>17740</v>
      </c>
      <c r="C57" s="31">
        <f>SUM(B55:C56)-B57</f>
        <v>0</v>
      </c>
      <c r="D57" s="51">
        <f>SUM(D55:D56)</f>
        <v>0</v>
      </c>
      <c r="E57" s="51">
        <f>SUM(E55:E56)</f>
        <v>0</v>
      </c>
      <c r="F57" s="51">
        <f>SUM(F55:F56)</f>
        <v>17740</v>
      </c>
      <c r="G57" s="51">
        <f>SUM(G55:G56)</f>
        <v>83</v>
      </c>
      <c r="H57" s="51">
        <f>SUM(H55:H56)</f>
        <v>17823</v>
      </c>
      <c r="I57" s="56">
        <f>(G57/H57)*100</f>
        <v>0.47</v>
      </c>
      <c r="J57" s="51">
        <f>SUM(J55:J56)</f>
        <v>0</v>
      </c>
      <c r="K57" s="51">
        <f>SUM(K55:K56)</f>
        <v>17823</v>
      </c>
      <c r="L57" s="17"/>
      <c r="M57" s="17"/>
    </row>
    <row r="58" spans="1:13" s="1" customFormat="1" ht="13.5" customHeight="1" thickTop="1">
      <c r="A58" s="3" t="s">
        <v>104</v>
      </c>
      <c r="B58" s="22">
        <v>9841</v>
      </c>
      <c r="C58" s="4">
        <v>0</v>
      </c>
      <c r="D58" s="27">
        <v>0</v>
      </c>
      <c r="E58" s="27">
        <v>0</v>
      </c>
      <c r="F58" s="24">
        <v>9841</v>
      </c>
      <c r="G58" s="24">
        <v>33</v>
      </c>
      <c r="H58" s="24">
        <v>9874</v>
      </c>
      <c r="I58" s="55">
        <v>0.33</v>
      </c>
      <c r="J58" s="24">
        <v>0</v>
      </c>
      <c r="K58" s="24">
        <v>9874</v>
      </c>
      <c r="L58" s="17"/>
      <c r="M58" s="17"/>
    </row>
    <row r="59" spans="1:13" s="1" customFormat="1" ht="13.5" customHeight="1" thickBot="1">
      <c r="A59" s="33" t="s">
        <v>26</v>
      </c>
      <c r="B59" s="30">
        <f>INT(SUM(B58:C58))</f>
        <v>9841</v>
      </c>
      <c r="C59" s="31">
        <f>SUM(B58:C58)-B59</f>
        <v>0</v>
      </c>
      <c r="D59" s="51">
        <f>SUM(D58)</f>
        <v>0</v>
      </c>
      <c r="E59" s="51">
        <f>SUM(E58)</f>
        <v>0</v>
      </c>
      <c r="F59" s="51">
        <f>SUM(F58)</f>
        <v>9841</v>
      </c>
      <c r="G59" s="51">
        <f>SUM(G58)</f>
        <v>33</v>
      </c>
      <c r="H59" s="51">
        <f>SUM(H58)</f>
        <v>9874</v>
      </c>
      <c r="I59" s="56">
        <f>(G59/H59)*100</f>
        <v>0.33</v>
      </c>
      <c r="J59" s="51">
        <f>SUM(J58)</f>
        <v>0</v>
      </c>
      <c r="K59" s="51">
        <f>SUM(K58)</f>
        <v>9874</v>
      </c>
      <c r="L59" s="17"/>
      <c r="M59" s="17"/>
    </row>
    <row r="60" spans="1:13" s="1" customFormat="1" ht="13.5" customHeight="1" thickBot="1" thickTop="1">
      <c r="A60" s="38" t="s">
        <v>27</v>
      </c>
      <c r="B60" s="34">
        <f>INT(SUM(B48:C48,B50:C50,B54:C54,B57:C57,B59:C59))</f>
        <v>102869</v>
      </c>
      <c r="C60" s="35">
        <f>SUM(B48,C48,B50:C50,B54:C54,B57:C57,B59:C59)-B60</f>
        <v>0</v>
      </c>
      <c r="D60" s="52">
        <f>SUM(D48,D50,D54,D57,D59)</f>
        <v>0</v>
      </c>
      <c r="E60" s="52">
        <f>SUM(E48,E50,E54,E57,E59)</f>
        <v>0</v>
      </c>
      <c r="F60" s="52">
        <f>SUM(F48,F50,F54,F57,F59)</f>
        <v>102869</v>
      </c>
      <c r="G60" s="52">
        <f>SUM(G48,G50,G54,G57,G59)</f>
        <v>635</v>
      </c>
      <c r="H60" s="52">
        <f>SUM(H48,H50,H54,H57,H59)</f>
        <v>103504</v>
      </c>
      <c r="I60" s="56">
        <f>(G60/H60)*100</f>
        <v>0.61</v>
      </c>
      <c r="J60" s="52">
        <f>SUM(J48,J50,J54,J57,J59)</f>
        <v>0</v>
      </c>
      <c r="K60" s="52">
        <f>SUM(K48,K50,K54,K57,K59)</f>
        <v>103504</v>
      </c>
      <c r="L60" s="17"/>
      <c r="M60" s="17"/>
    </row>
    <row r="61" spans="1:11" s="1" customFormat="1" ht="13.5" customHeight="1" thickBot="1" thickTop="1">
      <c r="A61" s="43" t="s">
        <v>28</v>
      </c>
      <c r="B61" s="47">
        <f>INT(SUM(B42,C42,B60,C60))</f>
        <v>1488206</v>
      </c>
      <c r="C61" s="44">
        <f>SUM(B60,C60,B42,C42)-B61</f>
        <v>0</v>
      </c>
      <c r="D61" s="53">
        <f>SUM(D42,D60)</f>
        <v>0</v>
      </c>
      <c r="E61" s="53">
        <f>SUM(E42,E60)</f>
        <v>0</v>
      </c>
      <c r="F61" s="53">
        <f>SUM(F42,F60)</f>
        <v>1488206</v>
      </c>
      <c r="G61" s="53">
        <f>SUM(G42,G60)</f>
        <v>9854</v>
      </c>
      <c r="H61" s="53">
        <f>SUM(H42,H60)</f>
        <v>1498060</v>
      </c>
      <c r="I61" s="56">
        <f>(G61/H61)*100</f>
        <v>0.66</v>
      </c>
      <c r="J61" s="53">
        <f>SUM(J42,J60)</f>
        <v>9</v>
      </c>
      <c r="K61" s="53">
        <f>SUM(K42,K60)</f>
        <v>1498069</v>
      </c>
    </row>
    <row r="62" ht="12.75" thickTop="1"/>
  </sheetData>
  <sheetProtection/>
  <mergeCells count="13">
    <mergeCell ref="H4:H6"/>
    <mergeCell ref="I4:I6"/>
    <mergeCell ref="J2:K2"/>
    <mergeCell ref="J1:K1"/>
    <mergeCell ref="J4:J6"/>
    <mergeCell ref="K4:K6"/>
    <mergeCell ref="F4:F6"/>
    <mergeCell ref="G4:G6"/>
    <mergeCell ref="A1:B1"/>
    <mergeCell ref="A4:A6"/>
    <mergeCell ref="B4:C6"/>
    <mergeCell ref="D4:D6"/>
    <mergeCell ref="E4:E6"/>
  </mergeCells>
  <printOptions/>
  <pageMargins left="0.7874015748031497" right="0.7874015748031497" top="0.7874015748031497" bottom="0.3937007874015748" header="0.5118110236220472" footer="0.1968503937007874"/>
  <pageSetup horizontalDpi="600" verticalDpi="600" orientation="landscape" paperSize="9" scale="90" r:id="rId1"/>
  <headerFooter alignWithMargins="0">
    <oddHeader>&amp;C&amp;"ＭＳ Ｐ明朝,標準"&amp;12静岡県知事選挙　開票結果</oddHeader>
    <oddFooter>&amp;C&amp;"ＭＳ Ｐ明朝,標準"&amp;10&amp;P／&amp;N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企業情報ｼｽﾃﾑ推進部門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2013-06-16T14:40:41Z</cp:lastPrinted>
  <dcterms:created xsi:type="dcterms:W3CDTF">2001-01-30T08:47:43Z</dcterms:created>
  <dcterms:modified xsi:type="dcterms:W3CDTF">2013-06-17T05:08:25Z</dcterms:modified>
  <cp:category/>
  <cp:version/>
  <cp:contentType/>
  <cp:contentStatus/>
</cp:coreProperties>
</file>