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s23\public\道路維持課\非公開\管理担当\⑲調査・回答\【5月】地方公営企業調査\H29年度に回答\(H30.3)平成28年度決算｢経営比較分析表｣の分析等について\"/>
    </mc:Choice>
  </mc:AlternateContent>
  <workbookProtection workbookPassword="B319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MA32" i="4" s="1"/>
  <c r="DS7" i="5"/>
  <c r="LH32" i="4" s="1"/>
  <c r="DR7" i="5"/>
  <c r="DQ7" i="5"/>
  <c r="DP7" i="5"/>
  <c r="DO7" i="5"/>
  <c r="DN7" i="5"/>
  <c r="DM7" i="5"/>
  <c r="DL7" i="5"/>
  <c r="DK7" i="5"/>
  <c r="JC31" i="4" s="1"/>
  <c r="DI7" i="5"/>
  <c r="DH7" i="5"/>
  <c r="DG7" i="5"/>
  <c r="DF7" i="5"/>
  <c r="DE7" i="5"/>
  <c r="DD7" i="5"/>
  <c r="DC7" i="5"/>
  <c r="DB7" i="5"/>
  <c r="LE77" i="4" s="1"/>
  <c r="DA7" i="5"/>
  <c r="CZ7" i="5"/>
  <c r="CN7" i="5"/>
  <c r="CM7" i="5"/>
  <c r="BZ7" i="5"/>
  <c r="BY7" i="5"/>
  <c r="BX7" i="5"/>
  <c r="KO53" i="4" s="1"/>
  <c r="BW7" i="5"/>
  <c r="JV53" i="4" s="1"/>
  <c r="BV7" i="5"/>
  <c r="BU7" i="5"/>
  <c r="BT7" i="5"/>
  <c r="BS7" i="5"/>
  <c r="BR7" i="5"/>
  <c r="BQ7" i="5"/>
  <c r="BO7" i="5"/>
  <c r="HJ53" i="4" s="1"/>
  <c r="BN7" i="5"/>
  <c r="GQ53" i="4" s="1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BZ52" i="4" s="1"/>
  <c r="AW7" i="5"/>
  <c r="BG52" i="4" s="1"/>
  <c r="AV7" i="5"/>
  <c r="AU7" i="5"/>
  <c r="AS7" i="5"/>
  <c r="AR7" i="5"/>
  <c r="AQ7" i="5"/>
  <c r="AP7" i="5"/>
  <c r="AO7" i="5"/>
  <c r="AN7" i="5"/>
  <c r="HJ31" i="4" s="1"/>
  <c r="AM7" i="5"/>
  <c r="AL7" i="5"/>
  <c r="AK7" i="5"/>
  <c r="FE31" i="4" s="1"/>
  <c r="AJ7" i="5"/>
  <c r="AH7" i="5"/>
  <c r="AG7" i="5"/>
  <c r="AF7" i="5"/>
  <c r="BG32" i="4" s="1"/>
  <c r="AE7" i="5"/>
  <c r="AN32" i="4" s="1"/>
  <c r="AD7" i="5"/>
  <c r="AC7" i="5"/>
  <c r="AB7" i="5"/>
  <c r="AA7" i="5"/>
  <c r="Z7" i="5"/>
  <c r="Y7" i="5"/>
  <c r="X7" i="5"/>
  <c r="LJ10" i="4" s="1"/>
  <c r="W7" i="5"/>
  <c r="JQ10" i="4" s="1"/>
  <c r="V7" i="5"/>
  <c r="U7" i="5"/>
  <c r="T7" i="5"/>
  <c r="S7" i="5"/>
  <c r="R7" i="5"/>
  <c r="Q7" i="5"/>
  <c r="P7" i="5"/>
  <c r="AQ10" i="4" s="1"/>
  <c r="O7" i="5"/>
  <c r="B10" i="4" s="1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D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JC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AN52" i="4"/>
  <c r="U52" i="4"/>
  <c r="KO32" i="4"/>
  <c r="JV32" i="4"/>
  <c r="JC32" i="4"/>
  <c r="HJ32" i="4"/>
  <c r="GQ32" i="4"/>
  <c r="FX32" i="4"/>
  <c r="FE32" i="4"/>
  <c r="EL32" i="4"/>
  <c r="CS32" i="4"/>
  <c r="BZ32" i="4"/>
  <c r="U32" i="4"/>
  <c r="MA31" i="4"/>
  <c r="LH31" i="4"/>
  <c r="KO31" i="4"/>
  <c r="JV31" i="4"/>
  <c r="GQ31" i="4"/>
  <c r="FX31" i="4"/>
  <c r="EL31" i="4"/>
  <c r="CS31" i="4"/>
  <c r="BZ31" i="4"/>
  <c r="BG31" i="4"/>
  <c r="AN31" i="4"/>
  <c r="U31" i="4"/>
  <c r="HX10" i="4"/>
  <c r="DU10" i="4"/>
  <c r="CF10" i="4"/>
  <c r="LJ8" i="4"/>
  <c r="JQ8" i="4"/>
  <c r="HX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GQ30" i="4"/>
  <c r="LT76" i="4"/>
  <c r="GQ51" i="4"/>
  <c r="LH30" i="4"/>
  <c r="IE76" i="4"/>
  <c r="BZ51" i="4"/>
  <c r="BZ30" i="4"/>
  <c r="HP76" i="4"/>
  <c r="FX30" i="4"/>
  <c r="BG30" i="4"/>
  <c r="AV76" i="4"/>
  <c r="KO51" i="4"/>
  <c r="KO30" i="4"/>
  <c r="BG51" i="4"/>
  <c r="LE76" i="4"/>
  <c r="FX51" i="4"/>
  <c r="KP76" i="4"/>
  <c r="HA76" i="4"/>
  <c r="AN51" i="4"/>
  <c r="FE30" i="4"/>
  <c r="JV30" i="4"/>
  <c r="AN30" i="4"/>
  <c r="AG76" i="4"/>
  <c r="JV51" i="4"/>
  <c r="FE51" i="4"/>
  <c r="R76" i="4"/>
  <c r="KA76" i="4"/>
  <c r="EL51" i="4"/>
  <c r="JC30" i="4"/>
  <c r="JC51" i="4"/>
  <c r="GL76" i="4"/>
  <c r="U51" i="4"/>
  <c r="EL30" i="4"/>
  <c r="U30" i="4"/>
</calcChain>
</file>

<file path=xl/sharedStrings.xml><?xml version="1.0" encoding="utf-8"?>
<sst xmlns="http://schemas.openxmlformats.org/spreadsheetml/2006/main" count="286" uniqueCount="137">
  <si>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</si>
  <si>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</si>
  <si>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</si>
  <si>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</si>
  <si>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</si>
  <si>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</si>
  <si>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</si>
  <si>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</si>
  <si>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</si>
  <si>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</si>
  <si>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</si>
  <si>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</si>
  <si>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</si>
  <si>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</si>
  <si>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</si>
  <si>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</si>
  <si>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</si>
  <si>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</si>
  <si>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</si>
  <si>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</si>
  <si>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</si>
  <si>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</si>
  <si>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</si>
  <si>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</si>
  <si>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</si>
  <si>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</si>
  <si>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</si>
  <si>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</si>
  <si>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</si>
  <si>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</si>
  <si>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</si>
  <si>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</si>
  <si>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</si>
  <si>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</si>
  <si>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</si>
  <si>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</si>
  <si>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</si>
  <si>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</si>
  <si>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</si>
  <si>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</si>
  <si>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</si>
  <si>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</si>
  <si>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</si>
  <si>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</si>
  <si>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</si>
  <si>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</si>
  <si>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</si>
  <si>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</si>
  <si>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</si>
  <si>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</si>
  <si>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</si>
  <si>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</si>
  <si>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</si>
  <si>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</si>
  <si>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</si>
  <si>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</si>
  <si>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</si>
  <si>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</si>
  <si>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</si>
  <si>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</si>
  <si>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</si>
  <si>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</si>
  <si>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</si>
  <si>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</si>
  <si>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</si>
  <si>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</si>
  <si>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</si>
  <si>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</si>
  <si>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</si>
  <si>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</si>
  <si>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</si>
  <si>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</si>
  <si>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</si>
  <si>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</si>
  <si>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</si>
  <si>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</si>
  <si>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</si>
  <si>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</si>
  <si>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</si>
  <si>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</si>
  <si>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</si>
  <si>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</si>
  <si>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</si>
  <si>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</si>
  <si>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</si>
  <si>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</si>
  <si>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</si>
  <si>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</si>
  <si>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</si>
  <si>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</si>
  <si>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</si>
  <si>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</si>
  <si>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</si>
  <si>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</si>
  <si>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</si>
  <si>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</si>
  <si>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</si>
  <si>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</si>
  <si>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</si>
  <si>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</si>
  <si>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</si>
  <si>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</si>
  <si>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</si>
  <si>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</si>
  <si>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</si>
  <si>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</si>
  <si>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</si>
  <si>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</si>
  <si>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</si>
  <si>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</si>
  <si>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</si>
  <si>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</si>
  <si>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</si>
  <si>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</si>
  <si>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</si>
  <si>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静岡県　富士市</t>
  </si>
  <si>
    <t>富士川駅東駐車場</t>
  </si>
  <si>
    <t>法非適用</t>
  </si>
  <si>
    <t>駐車場整備事業</t>
  </si>
  <si>
    <t>-</t>
  </si>
  <si>
    <t>Ａ３Ｂ１</t>
  </si>
  <si>
    <t>該当数値なし</t>
  </si>
  <si>
    <t>届出駐車場</t>
  </si>
  <si>
    <t>広場式</t>
  </si>
  <si>
    <t>駅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</si>
  <si>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</si>
  <si>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</si>
  <si>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</si>
  <si>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</si>
  <si>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</si>
  <si>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</si>
  <si>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</si>
  <si>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phoneticPr fontId="6"/>
  </si>
  <si>
    <t>時間貸しだけではなく、月極めとしても利用しているため稼働率は低くなっている。稼働率はわずかに減少傾向にあるが、あまり経年変化は見られない。近年、駐車場利用者の分散が進んでいると考える。当施設は現状維持が妥当と考える。</t>
    <rPh sb="0" eb="2">
      <t>ジカン</t>
    </rPh>
    <rPh sb="2" eb="3">
      <t>ガ</t>
    </rPh>
    <rPh sb="11" eb="13">
      <t>ツキギ</t>
    </rPh>
    <rPh sb="18" eb="20">
      <t>リヨウ</t>
    </rPh>
    <rPh sb="26" eb="28">
      <t>カドウ</t>
    </rPh>
    <rPh sb="28" eb="29">
      <t>リツ</t>
    </rPh>
    <rPh sb="30" eb="31">
      <t>ヒク</t>
    </rPh>
    <rPh sb="58" eb="60">
      <t>ケイネン</t>
    </rPh>
    <rPh sb="72" eb="75">
      <t>チュウシャジョウ</t>
    </rPh>
    <rPh sb="75" eb="78">
      <t>リヨウシャ</t>
    </rPh>
    <rPh sb="79" eb="81">
      <t>ブンサン</t>
    </rPh>
    <rPh sb="82" eb="83">
      <t>スス</t>
    </rPh>
    <rPh sb="88" eb="89">
      <t>カンガ</t>
    </rPh>
    <rPh sb="92" eb="93">
      <t>トウ</t>
    </rPh>
    <phoneticPr fontId="6"/>
  </si>
  <si>
    <t>富士川駅の近くにあり、敷地面積は大規模である。敷地の地価は近傍地より求めたものである。設備投資見込額は補修工事費及び修繕費を見込んでいる。自動精算機が古くなってきているため、数年後には入替えが必要になってくると考える。</t>
    <rPh sb="2" eb="3">
      <t>カワ</t>
    </rPh>
    <rPh sb="5" eb="6">
      <t>チカ</t>
    </rPh>
    <rPh sb="16" eb="17">
      <t>ダイ</t>
    </rPh>
    <phoneticPr fontId="6"/>
  </si>
  <si>
    <t>収益等は高いが稼働率は低い傾向が続いている。富士川駅利用者の多くが利用する駐車場として、開設以来多くの利用者に支えられている。周辺に同様の駐車場が無いことから、当面は現状の管理を継続する中で収益向上を目指す。</t>
    <rPh sb="4" eb="5">
      <t>タカ</t>
    </rPh>
    <rPh sb="11" eb="12">
      <t>ヒク</t>
    </rPh>
    <rPh sb="13" eb="15">
      <t>ケイコウ</t>
    </rPh>
    <rPh sb="16" eb="17">
      <t>ツヅ</t>
    </rPh>
    <rPh sb="24" eb="25">
      <t>カワ</t>
    </rPh>
    <rPh sb="30" eb="31">
      <t>オオ</t>
    </rPh>
    <rPh sb="33" eb="35">
      <t>リヨウ</t>
    </rPh>
    <rPh sb="37" eb="40">
      <t>チュウシャジョウ</t>
    </rPh>
    <rPh sb="44" eb="46">
      <t>カイセツ</t>
    </rPh>
    <rPh sb="46" eb="48">
      <t>イライ</t>
    </rPh>
    <rPh sb="48" eb="49">
      <t>オオ</t>
    </rPh>
    <rPh sb="51" eb="54">
      <t>リヨウシャ</t>
    </rPh>
    <rPh sb="55" eb="56">
      <t>ササ</t>
    </rPh>
    <rPh sb="63" eb="65">
      <t>シュウヘン</t>
    </rPh>
    <rPh sb="66" eb="68">
      <t>ドウヨウ</t>
    </rPh>
    <rPh sb="69" eb="72">
      <t>チュウシャジョウ</t>
    </rPh>
    <rPh sb="73" eb="74">
      <t>ナ</t>
    </rPh>
    <phoneticPr fontId="6"/>
  </si>
  <si>
    <t>収益的収支比率は常に100％を超え、他会計から補助金を得ることなく収益を上げている。売上高GOP比率、EBITDAは共に概ね平均を超えている。H26年度までは市営駐車場全6箇所を1つの単位として管理していたため、個々の駐車場単位で集計できるようになったH27年度以降の数値と乖離している。H27年度以降の数値が正しい数値である。高収益な駐車場である。</t>
    <rPh sb="60" eb="61">
      <t>オオム</t>
    </rPh>
    <rPh sb="65" eb="66">
      <t>コ</t>
    </rPh>
    <rPh sb="147" eb="149">
      <t>ネンド</t>
    </rPh>
    <rPh sb="164" eb="167">
      <t>コウシュウエキ</t>
    </rPh>
    <rPh sb="168" eb="171">
      <t>チュウシャジョウ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</si>
</sst>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252.5</c:v>
                </c:pt>
                <c:pt idx="1">
                  <c:v>217.1</c:v>
                </c:pt>
                <c:pt idx="2">
                  <c:v>256.10000000000002</c:v>
                </c:pt>
                <c:pt idx="3">
                  <c:v>494.9</c:v>
                </c:pt>
                <c:pt idx="4">
                  <c:v>466.6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850152"/>
        <c:axId val="41384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393.6</c:v>
                </c:pt>
                <c:pt idx="1">
                  <c:v>407.1</c:v>
                </c:pt>
                <c:pt idx="2">
                  <c:v>375.5</c:v>
                </c:pt>
                <c:pt idx="3">
                  <c:v>441.2</c:v>
                </c:pt>
                <c:pt idx="4">
                  <c:v>368.2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50152"/>
        <c:axId val="413848976"/>
      </c:lineChart>
      <c:dateAx>
        <c:axId val="413850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848976"/>
        <c:crosses val="autoZero"/>
        <c:auto val="1"/>
        <c:lblOffset val="100"/>
        <c:baseTimeUnit val="years"/>
      </c:dateAx>
      <c:valAx>
        <c:axId val="41384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3850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848192"/>
        <c:axId val="212372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123.1</c:v>
                </c:pt>
                <c:pt idx="1">
                  <c:v>92.3</c:v>
                </c:pt>
                <c:pt idx="2">
                  <c:v>85.4</c:v>
                </c:pt>
                <c:pt idx="3">
                  <c:v>76.3</c:v>
                </c:pt>
                <c:pt idx="4">
                  <c:v>64.099999999999994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48192"/>
        <c:axId val="212372776"/>
      </c:lineChart>
      <c:dateAx>
        <c:axId val="413848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372776"/>
        <c:crosses val="autoZero"/>
        <c:auto val="1"/>
        <c:lblOffset val="100"/>
        <c:baseTimeUnit val="years"/>
      </c:dateAx>
      <c:valAx>
        <c:axId val="212372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3848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70032"/>
        <c:axId val="212371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70032"/>
        <c:axId val="212371208"/>
      </c:lineChart>
      <c:dateAx>
        <c:axId val="212370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371208"/>
        <c:crosses val="autoZero"/>
        <c:auto val="1"/>
        <c:lblOffset val="100"/>
        <c:baseTimeUnit val="years"/>
      </c:dateAx>
      <c:valAx>
        <c:axId val="212371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2370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73952"/>
        <c:axId val="21237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73952"/>
        <c:axId val="212370816"/>
      </c:lineChart>
      <c:dateAx>
        <c:axId val="21237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370816"/>
        <c:crosses val="autoZero"/>
        <c:auto val="1"/>
        <c:lblOffset val="100"/>
        <c:baseTimeUnit val="years"/>
      </c:dateAx>
      <c:valAx>
        <c:axId val="212370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2373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73168"/>
        <c:axId val="212369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11.4</c:v>
                </c:pt>
                <c:pt idx="1">
                  <c:v>11</c:v>
                </c:pt>
                <c:pt idx="2">
                  <c:v>7.8</c:v>
                </c:pt>
                <c:pt idx="3">
                  <c:v>6.7</c:v>
                </c:pt>
                <c:pt idx="4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73168"/>
        <c:axId val="212369640"/>
      </c:lineChart>
      <c:dateAx>
        <c:axId val="21237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369640"/>
        <c:crosses val="autoZero"/>
        <c:auto val="1"/>
        <c:lblOffset val="100"/>
        <c:baseTimeUnit val="years"/>
      </c:dateAx>
      <c:valAx>
        <c:axId val="212369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2373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69248"/>
        <c:axId val="212368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105</c:v>
                </c:pt>
                <c:pt idx="1">
                  <c:v>61</c:v>
                </c:pt>
                <c:pt idx="2">
                  <c:v>40</c:v>
                </c:pt>
                <c:pt idx="3">
                  <c:v>27</c:v>
                </c:pt>
                <c:pt idx="4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69248"/>
        <c:axId val="212368856"/>
      </c:lineChart>
      <c:dateAx>
        <c:axId val="212369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368856"/>
        <c:crosses val="autoZero"/>
        <c:auto val="1"/>
        <c:lblOffset val="100"/>
        <c:baseTimeUnit val="years"/>
      </c:dateAx>
      <c:valAx>
        <c:axId val="212368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12369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101.6</c:v>
                </c:pt>
                <c:pt idx="1">
                  <c:v>99.2</c:v>
                </c:pt>
                <c:pt idx="2">
                  <c:v>93.8</c:v>
                </c:pt>
                <c:pt idx="3">
                  <c:v>96.1</c:v>
                </c:pt>
                <c:pt idx="4">
                  <c:v>92.1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199528"/>
        <c:axId val="54820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230</c:v>
                </c:pt>
                <c:pt idx="1">
                  <c:v>244.3</c:v>
                </c:pt>
                <c:pt idx="2">
                  <c:v>238.1</c:v>
                </c:pt>
                <c:pt idx="3">
                  <c:v>261.8</c:v>
                </c:pt>
                <c:pt idx="4">
                  <c:v>268.7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199528"/>
        <c:axId val="548200704"/>
      </c:lineChart>
      <c:dateAx>
        <c:axId val="548199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8200704"/>
        <c:crosses val="autoZero"/>
        <c:auto val="1"/>
        <c:lblOffset val="100"/>
        <c:baseTimeUnit val="years"/>
      </c:dateAx>
      <c:valAx>
        <c:axId val="54820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48199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60.3</c:v>
                </c:pt>
                <c:pt idx="1">
                  <c:v>53.7</c:v>
                </c:pt>
                <c:pt idx="2">
                  <c:v>60.6</c:v>
                </c:pt>
                <c:pt idx="3">
                  <c:v>79.7</c:v>
                </c:pt>
                <c:pt idx="4">
                  <c:v>78.3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71600"/>
        <c:axId val="548198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59.2</c:v>
                </c:pt>
                <c:pt idx="2">
                  <c:v>64.5</c:v>
                </c:pt>
                <c:pt idx="3">
                  <c:v>60</c:v>
                </c:pt>
                <c:pt idx="4">
                  <c:v>52.8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71600"/>
        <c:axId val="548198352"/>
      </c:lineChart>
      <c:dateAx>
        <c:axId val="21237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8198352"/>
        <c:crosses val="autoZero"/>
        <c:auto val="1"/>
        <c:lblOffset val="100"/>
        <c:baseTimeUnit val="years"/>
      </c:dateAx>
      <c:valAx>
        <c:axId val="548198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2371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12693</c:v>
                </c:pt>
                <c:pt idx="1">
                  <c:v>10799</c:v>
                </c:pt>
                <c:pt idx="2">
                  <c:v>11334</c:v>
                </c:pt>
                <c:pt idx="3">
                  <c:v>15290</c:v>
                </c:pt>
                <c:pt idx="4">
                  <c:v>14215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200312"/>
        <c:axId val="548199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6188</c:v>
                </c:pt>
                <c:pt idx="1">
                  <c:v>7011</c:v>
                </c:pt>
                <c:pt idx="2">
                  <c:v>7612</c:v>
                </c:pt>
                <c:pt idx="3">
                  <c:v>7104</c:v>
                </c:pt>
                <c:pt idx="4">
                  <c:v>7407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200312"/>
        <c:axId val="548199136"/>
      </c:lineChart>
      <c:dateAx>
        <c:axId val="548200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8199136"/>
        <c:crosses val="autoZero"/>
        <c:auto val="1"/>
        <c:lblOffset val="100"/>
        <c:baseTimeUnit val="years"/>
      </c:dateAx>
      <c:valAx>
        <c:axId val="548199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48200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C1" zoomScaleNormal="100" zoomScaleSheetLayoutView="70" workbookViewId="0">
      <selection activeCell="ND31" sqref="ND31:NR31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静岡県富士市　富士川駅東駐車場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132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1777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届出駐車場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23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127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103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136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252.5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217.1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256.10000000000002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494.9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466.6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101.6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99.2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93.8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96.1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92.1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393.6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407.1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375.5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441.2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368.2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11.4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11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7.8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6.7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5.9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230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244.3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238.1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261.8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268.7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134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133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60.3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53.7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60.6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79.7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78.3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12693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10799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11334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15290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14215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105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61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40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27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29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51.9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59.2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64.5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60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52.8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6188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7011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7612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7104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7407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135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115977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4500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0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123.1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92.3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85.4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76.3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64.099999999999994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222101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7</v>
      </c>
      <c r="H6" s="61" t="str">
        <f>SUBSTITUTE(H8,"　","")</f>
        <v>静岡県富士市</v>
      </c>
      <c r="I6" s="61" t="str">
        <f t="shared" si="1"/>
        <v>富士川駅東駐車場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届出駐車場</v>
      </c>
      <c r="Q6" s="63" t="str">
        <f t="shared" si="1"/>
        <v>広場式</v>
      </c>
      <c r="R6" s="64">
        <f t="shared" si="1"/>
        <v>23</v>
      </c>
      <c r="S6" s="63" t="str">
        <f t="shared" si="1"/>
        <v>駅</v>
      </c>
      <c r="T6" s="63" t="str">
        <f t="shared" si="1"/>
        <v>無</v>
      </c>
      <c r="U6" s="64">
        <f t="shared" si="1"/>
        <v>1777</v>
      </c>
      <c r="V6" s="64">
        <f t="shared" si="1"/>
        <v>127</v>
      </c>
      <c r="W6" s="64">
        <f t="shared" si="1"/>
        <v>103</v>
      </c>
      <c r="X6" s="63" t="str">
        <f t="shared" si="1"/>
        <v>導入なし</v>
      </c>
      <c r="Y6" s="65">
        <f>IF(Y8="-",NA(),Y8)</f>
        <v>252.5</v>
      </c>
      <c r="Z6" s="65">
        <f t="shared" ref="Z6:AH6" si="2">IF(Z8="-",NA(),Z8)</f>
        <v>217.1</v>
      </c>
      <c r="AA6" s="65">
        <f t="shared" si="2"/>
        <v>256.10000000000002</v>
      </c>
      <c r="AB6" s="65">
        <f t="shared" si="2"/>
        <v>494.9</v>
      </c>
      <c r="AC6" s="65">
        <f t="shared" si="2"/>
        <v>466.6</v>
      </c>
      <c r="AD6" s="65">
        <f t="shared" si="2"/>
        <v>393.6</v>
      </c>
      <c r="AE6" s="65">
        <f t="shared" si="2"/>
        <v>407.1</v>
      </c>
      <c r="AF6" s="65">
        <f t="shared" si="2"/>
        <v>375.5</v>
      </c>
      <c r="AG6" s="65">
        <f t="shared" si="2"/>
        <v>441.2</v>
      </c>
      <c r="AH6" s="65">
        <f t="shared" si="2"/>
        <v>368.2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11.4</v>
      </c>
      <c r="AP6" s="65">
        <f t="shared" si="3"/>
        <v>11</v>
      </c>
      <c r="AQ6" s="65">
        <f t="shared" si="3"/>
        <v>7.8</v>
      </c>
      <c r="AR6" s="65">
        <f t="shared" si="3"/>
        <v>6.7</v>
      </c>
      <c r="AS6" s="65">
        <f t="shared" si="3"/>
        <v>5.9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105</v>
      </c>
      <c r="BA6" s="66">
        <f t="shared" si="4"/>
        <v>61</v>
      </c>
      <c r="BB6" s="66">
        <f t="shared" si="4"/>
        <v>40</v>
      </c>
      <c r="BC6" s="66">
        <f t="shared" si="4"/>
        <v>27</v>
      </c>
      <c r="BD6" s="66">
        <f t="shared" si="4"/>
        <v>29</v>
      </c>
      <c r="BE6" s="64" t="str">
        <f>IF(BE8="-","",IF(BE8="-","【-】","【"&amp;SUBSTITUTE(TEXT(BE8,"#,##0"),"-","△")&amp;"】"))</f>
        <v>【140】</v>
      </c>
      <c r="BF6" s="65">
        <f>IF(BF8="-",NA(),BF8)</f>
        <v>60.3</v>
      </c>
      <c r="BG6" s="65">
        <f t="shared" ref="BG6:BO6" si="5">IF(BG8="-",NA(),BG8)</f>
        <v>53.7</v>
      </c>
      <c r="BH6" s="65">
        <f t="shared" si="5"/>
        <v>60.6</v>
      </c>
      <c r="BI6" s="65">
        <f t="shared" si="5"/>
        <v>79.7</v>
      </c>
      <c r="BJ6" s="65">
        <f t="shared" si="5"/>
        <v>78.3</v>
      </c>
      <c r="BK6" s="65">
        <f t="shared" si="5"/>
        <v>51.9</v>
      </c>
      <c r="BL6" s="65">
        <f t="shared" si="5"/>
        <v>59.2</v>
      </c>
      <c r="BM6" s="65">
        <f t="shared" si="5"/>
        <v>64.5</v>
      </c>
      <c r="BN6" s="65">
        <f t="shared" si="5"/>
        <v>60</v>
      </c>
      <c r="BO6" s="65">
        <f t="shared" si="5"/>
        <v>52.8</v>
      </c>
      <c r="BP6" s="62" t="str">
        <f>IF(BP8="-","",IF(BP8="-","【-】","【"&amp;SUBSTITUTE(TEXT(BP8,"#,##0.0"),"-","△")&amp;"】"))</f>
        <v>【45.2】</v>
      </c>
      <c r="BQ6" s="66">
        <f>IF(BQ8="-",NA(),BQ8)</f>
        <v>12693</v>
      </c>
      <c r="BR6" s="66">
        <f t="shared" ref="BR6:BZ6" si="6">IF(BR8="-",NA(),BR8)</f>
        <v>10799</v>
      </c>
      <c r="BS6" s="66">
        <f t="shared" si="6"/>
        <v>11334</v>
      </c>
      <c r="BT6" s="66">
        <f t="shared" si="6"/>
        <v>15290</v>
      </c>
      <c r="BU6" s="66">
        <f t="shared" si="6"/>
        <v>14215</v>
      </c>
      <c r="BV6" s="66">
        <f t="shared" si="6"/>
        <v>6188</v>
      </c>
      <c r="BW6" s="66">
        <f t="shared" si="6"/>
        <v>7011</v>
      </c>
      <c r="BX6" s="66">
        <f t="shared" si="6"/>
        <v>7612</v>
      </c>
      <c r="BY6" s="66">
        <f t="shared" si="6"/>
        <v>7104</v>
      </c>
      <c r="BZ6" s="66">
        <f t="shared" si="6"/>
        <v>7407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115977</v>
      </c>
      <c r="CN6" s="64">
        <f t="shared" si="7"/>
        <v>4500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111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123.1</v>
      </c>
      <c r="DF6" s="65">
        <f t="shared" si="8"/>
        <v>92.3</v>
      </c>
      <c r="DG6" s="65">
        <f t="shared" si="8"/>
        <v>85.4</v>
      </c>
      <c r="DH6" s="65">
        <f t="shared" si="8"/>
        <v>76.3</v>
      </c>
      <c r="DI6" s="65">
        <f t="shared" si="8"/>
        <v>64.099999999999994</v>
      </c>
      <c r="DJ6" s="62" t="str">
        <f>IF(DJ8="-","",IF(DJ8="-","【-】","【"&amp;SUBSTITUTE(TEXT(DJ8,"#,##0.0"),"-","△")&amp;"】"))</f>
        <v>【122.6】</v>
      </c>
      <c r="DK6" s="65">
        <f>IF(DK8="-",NA(),DK8)</f>
        <v>101.6</v>
      </c>
      <c r="DL6" s="65">
        <f t="shared" ref="DL6:DT6" si="9">IF(DL8="-",NA(),DL8)</f>
        <v>99.2</v>
      </c>
      <c r="DM6" s="65">
        <f t="shared" si="9"/>
        <v>93.8</v>
      </c>
      <c r="DN6" s="65">
        <f t="shared" si="9"/>
        <v>96.1</v>
      </c>
      <c r="DO6" s="65">
        <f t="shared" si="9"/>
        <v>92.1</v>
      </c>
      <c r="DP6" s="65">
        <f t="shared" si="9"/>
        <v>230</v>
      </c>
      <c r="DQ6" s="65">
        <f t="shared" si="9"/>
        <v>244.3</v>
      </c>
      <c r="DR6" s="65">
        <f t="shared" si="9"/>
        <v>238.1</v>
      </c>
      <c r="DS6" s="65">
        <f t="shared" si="9"/>
        <v>261.8</v>
      </c>
      <c r="DT6" s="65">
        <f t="shared" si="9"/>
        <v>268.7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112</v>
      </c>
      <c r="B7" s="61">
        <f t="shared" ref="B7:X7" si="10">B8</f>
        <v>2016</v>
      </c>
      <c r="C7" s="61">
        <f t="shared" si="10"/>
        <v>222101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7</v>
      </c>
      <c r="H7" s="61" t="str">
        <f t="shared" si="10"/>
        <v>静岡県　富士市</v>
      </c>
      <c r="I7" s="61" t="str">
        <f t="shared" si="10"/>
        <v>富士川駅東駐車場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届出駐車場</v>
      </c>
      <c r="Q7" s="63" t="str">
        <f t="shared" si="10"/>
        <v>広場式</v>
      </c>
      <c r="R7" s="64">
        <f t="shared" si="10"/>
        <v>23</v>
      </c>
      <c r="S7" s="63" t="str">
        <f t="shared" si="10"/>
        <v>駅</v>
      </c>
      <c r="T7" s="63" t="str">
        <f t="shared" si="10"/>
        <v>無</v>
      </c>
      <c r="U7" s="64">
        <f t="shared" si="10"/>
        <v>1777</v>
      </c>
      <c r="V7" s="64">
        <f t="shared" si="10"/>
        <v>127</v>
      </c>
      <c r="W7" s="64">
        <f t="shared" si="10"/>
        <v>103</v>
      </c>
      <c r="X7" s="63" t="str">
        <f t="shared" si="10"/>
        <v>導入なし</v>
      </c>
      <c r="Y7" s="65">
        <f>Y8</f>
        <v>252.5</v>
      </c>
      <c r="Z7" s="65">
        <f t="shared" ref="Z7:AH7" si="11">Z8</f>
        <v>217.1</v>
      </c>
      <c r="AA7" s="65">
        <f t="shared" si="11"/>
        <v>256.10000000000002</v>
      </c>
      <c r="AB7" s="65">
        <f t="shared" si="11"/>
        <v>494.9</v>
      </c>
      <c r="AC7" s="65">
        <f t="shared" si="11"/>
        <v>466.6</v>
      </c>
      <c r="AD7" s="65">
        <f t="shared" si="11"/>
        <v>393.6</v>
      </c>
      <c r="AE7" s="65">
        <f t="shared" si="11"/>
        <v>407.1</v>
      </c>
      <c r="AF7" s="65">
        <f t="shared" si="11"/>
        <v>375.5</v>
      </c>
      <c r="AG7" s="65">
        <f t="shared" si="11"/>
        <v>441.2</v>
      </c>
      <c r="AH7" s="65">
        <f t="shared" si="11"/>
        <v>368.2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11.4</v>
      </c>
      <c r="AP7" s="65">
        <f t="shared" si="12"/>
        <v>11</v>
      </c>
      <c r="AQ7" s="65">
        <f t="shared" si="12"/>
        <v>7.8</v>
      </c>
      <c r="AR7" s="65">
        <f t="shared" si="12"/>
        <v>6.7</v>
      </c>
      <c r="AS7" s="65">
        <f t="shared" si="12"/>
        <v>5.9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105</v>
      </c>
      <c r="BA7" s="66">
        <f t="shared" si="13"/>
        <v>61</v>
      </c>
      <c r="BB7" s="66">
        <f t="shared" si="13"/>
        <v>40</v>
      </c>
      <c r="BC7" s="66">
        <f t="shared" si="13"/>
        <v>27</v>
      </c>
      <c r="BD7" s="66">
        <f t="shared" si="13"/>
        <v>29</v>
      </c>
      <c r="BE7" s="64"/>
      <c r="BF7" s="65">
        <f>BF8</f>
        <v>60.3</v>
      </c>
      <c r="BG7" s="65">
        <f t="shared" ref="BG7:BO7" si="14">BG8</f>
        <v>53.7</v>
      </c>
      <c r="BH7" s="65">
        <f t="shared" si="14"/>
        <v>60.6</v>
      </c>
      <c r="BI7" s="65">
        <f t="shared" si="14"/>
        <v>79.7</v>
      </c>
      <c r="BJ7" s="65">
        <f t="shared" si="14"/>
        <v>78.3</v>
      </c>
      <c r="BK7" s="65">
        <f t="shared" si="14"/>
        <v>51.9</v>
      </c>
      <c r="BL7" s="65">
        <f t="shared" si="14"/>
        <v>59.2</v>
      </c>
      <c r="BM7" s="65">
        <f t="shared" si="14"/>
        <v>64.5</v>
      </c>
      <c r="BN7" s="65">
        <f t="shared" si="14"/>
        <v>60</v>
      </c>
      <c r="BO7" s="65">
        <f t="shared" si="14"/>
        <v>52.8</v>
      </c>
      <c r="BP7" s="62"/>
      <c r="BQ7" s="66">
        <f>BQ8</f>
        <v>12693</v>
      </c>
      <c r="BR7" s="66">
        <f t="shared" ref="BR7:BZ7" si="15">BR8</f>
        <v>10799</v>
      </c>
      <c r="BS7" s="66">
        <f t="shared" si="15"/>
        <v>11334</v>
      </c>
      <c r="BT7" s="66">
        <f t="shared" si="15"/>
        <v>15290</v>
      </c>
      <c r="BU7" s="66">
        <f t="shared" si="15"/>
        <v>14215</v>
      </c>
      <c r="BV7" s="66">
        <f t="shared" si="15"/>
        <v>6188</v>
      </c>
      <c r="BW7" s="66">
        <f t="shared" si="15"/>
        <v>7011</v>
      </c>
      <c r="BX7" s="66">
        <f t="shared" si="15"/>
        <v>7612</v>
      </c>
      <c r="BY7" s="66">
        <f t="shared" si="15"/>
        <v>7104</v>
      </c>
      <c r="BZ7" s="66">
        <f t="shared" si="15"/>
        <v>7407</v>
      </c>
      <c r="CA7" s="64"/>
      <c r="CB7" s="65" t="s">
        <v>113</v>
      </c>
      <c r="CC7" s="65" t="s">
        <v>113</v>
      </c>
      <c r="CD7" s="65" t="s">
        <v>113</v>
      </c>
      <c r="CE7" s="65" t="s">
        <v>113</v>
      </c>
      <c r="CF7" s="65" t="s">
        <v>113</v>
      </c>
      <c r="CG7" s="65" t="s">
        <v>113</v>
      </c>
      <c r="CH7" s="65" t="s">
        <v>113</v>
      </c>
      <c r="CI7" s="65" t="s">
        <v>113</v>
      </c>
      <c r="CJ7" s="65" t="s">
        <v>113</v>
      </c>
      <c r="CK7" s="65" t="s">
        <v>110</v>
      </c>
      <c r="CL7" s="62"/>
      <c r="CM7" s="64">
        <f>CM8</f>
        <v>115977</v>
      </c>
      <c r="CN7" s="64">
        <f>CN8</f>
        <v>4500</v>
      </c>
      <c r="CO7" s="65" t="s">
        <v>113</v>
      </c>
      <c r="CP7" s="65" t="s">
        <v>113</v>
      </c>
      <c r="CQ7" s="65" t="s">
        <v>113</v>
      </c>
      <c r="CR7" s="65" t="s">
        <v>113</v>
      </c>
      <c r="CS7" s="65" t="s">
        <v>113</v>
      </c>
      <c r="CT7" s="65" t="s">
        <v>113</v>
      </c>
      <c r="CU7" s="65" t="s">
        <v>113</v>
      </c>
      <c r="CV7" s="65" t="s">
        <v>113</v>
      </c>
      <c r="CW7" s="65" t="s">
        <v>113</v>
      </c>
      <c r="CX7" s="65" t="s">
        <v>114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123.1</v>
      </c>
      <c r="DF7" s="65">
        <f t="shared" si="16"/>
        <v>92.3</v>
      </c>
      <c r="DG7" s="65">
        <f t="shared" si="16"/>
        <v>85.4</v>
      </c>
      <c r="DH7" s="65">
        <f t="shared" si="16"/>
        <v>76.3</v>
      </c>
      <c r="DI7" s="65">
        <f t="shared" si="16"/>
        <v>64.099999999999994</v>
      </c>
      <c r="DJ7" s="62"/>
      <c r="DK7" s="65">
        <f>DK8</f>
        <v>101.6</v>
      </c>
      <c r="DL7" s="65">
        <f t="shared" ref="DL7:DT7" si="17">DL8</f>
        <v>99.2</v>
      </c>
      <c r="DM7" s="65">
        <f t="shared" si="17"/>
        <v>93.8</v>
      </c>
      <c r="DN7" s="65">
        <f t="shared" si="17"/>
        <v>96.1</v>
      </c>
      <c r="DO7" s="65">
        <f t="shared" si="17"/>
        <v>92.1</v>
      </c>
      <c r="DP7" s="65">
        <f t="shared" si="17"/>
        <v>230</v>
      </c>
      <c r="DQ7" s="65">
        <f t="shared" si="17"/>
        <v>244.3</v>
      </c>
      <c r="DR7" s="65">
        <f t="shared" si="17"/>
        <v>238.1</v>
      </c>
      <c r="DS7" s="65">
        <f t="shared" si="17"/>
        <v>261.8</v>
      </c>
      <c r="DT7" s="65">
        <f t="shared" si="17"/>
        <v>268.7</v>
      </c>
      <c r="DU7" s="62"/>
    </row>
    <row r="8" spans="1:125" s="67" customFormat="1">
      <c r="A8" s="50"/>
      <c r="B8" s="68">
        <v>2016</v>
      </c>
      <c r="C8" s="68">
        <v>222101</v>
      </c>
      <c r="D8" s="68">
        <v>47</v>
      </c>
      <c r="E8" s="68">
        <v>14</v>
      </c>
      <c r="F8" s="68">
        <v>0</v>
      </c>
      <c r="G8" s="68">
        <v>7</v>
      </c>
      <c r="H8" s="68" t="s">
        <v>115</v>
      </c>
      <c r="I8" s="68" t="s">
        <v>116</v>
      </c>
      <c r="J8" s="68" t="s">
        <v>117</v>
      </c>
      <c r="K8" s="68" t="s">
        <v>118</v>
      </c>
      <c r="L8" s="68" t="s">
        <v>119</v>
      </c>
      <c r="M8" s="68" t="s">
        <v>120</v>
      </c>
      <c r="N8" s="68"/>
      <c r="O8" s="69" t="s">
        <v>121</v>
      </c>
      <c r="P8" s="70" t="s">
        <v>122</v>
      </c>
      <c r="Q8" s="70" t="s">
        <v>123</v>
      </c>
      <c r="R8" s="71">
        <v>23</v>
      </c>
      <c r="S8" s="70" t="s">
        <v>124</v>
      </c>
      <c r="T8" s="70" t="s">
        <v>125</v>
      </c>
      <c r="U8" s="71">
        <v>1777</v>
      </c>
      <c r="V8" s="71">
        <v>127</v>
      </c>
      <c r="W8" s="71">
        <v>103</v>
      </c>
      <c r="X8" s="70" t="s">
        <v>126</v>
      </c>
      <c r="Y8" s="72">
        <v>252.5</v>
      </c>
      <c r="Z8" s="72">
        <v>217.1</v>
      </c>
      <c r="AA8" s="72">
        <v>256.10000000000002</v>
      </c>
      <c r="AB8" s="72">
        <v>494.9</v>
      </c>
      <c r="AC8" s="72">
        <v>466.6</v>
      </c>
      <c r="AD8" s="72">
        <v>393.6</v>
      </c>
      <c r="AE8" s="72">
        <v>407.1</v>
      </c>
      <c r="AF8" s="72">
        <v>375.5</v>
      </c>
      <c r="AG8" s="72">
        <v>441.2</v>
      </c>
      <c r="AH8" s="72">
        <v>368.2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11.4</v>
      </c>
      <c r="AP8" s="72">
        <v>11</v>
      </c>
      <c r="AQ8" s="72">
        <v>7.8</v>
      </c>
      <c r="AR8" s="72">
        <v>6.7</v>
      </c>
      <c r="AS8" s="72">
        <v>5.9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105</v>
      </c>
      <c r="BA8" s="73">
        <v>61</v>
      </c>
      <c r="BB8" s="73">
        <v>40</v>
      </c>
      <c r="BC8" s="73">
        <v>27</v>
      </c>
      <c r="BD8" s="73">
        <v>29</v>
      </c>
      <c r="BE8" s="73">
        <v>140</v>
      </c>
      <c r="BF8" s="72">
        <v>60.3</v>
      </c>
      <c r="BG8" s="72">
        <v>53.7</v>
      </c>
      <c r="BH8" s="72">
        <v>60.6</v>
      </c>
      <c r="BI8" s="72">
        <v>79.7</v>
      </c>
      <c r="BJ8" s="72">
        <v>78.3</v>
      </c>
      <c r="BK8" s="72">
        <v>51.9</v>
      </c>
      <c r="BL8" s="72">
        <v>59.2</v>
      </c>
      <c r="BM8" s="72">
        <v>64.5</v>
      </c>
      <c r="BN8" s="72">
        <v>60</v>
      </c>
      <c r="BO8" s="72">
        <v>52.8</v>
      </c>
      <c r="BP8" s="69">
        <v>45.2</v>
      </c>
      <c r="BQ8" s="73">
        <v>12693</v>
      </c>
      <c r="BR8" s="73">
        <v>10799</v>
      </c>
      <c r="BS8" s="73">
        <v>11334</v>
      </c>
      <c r="BT8" s="74">
        <v>15290</v>
      </c>
      <c r="BU8" s="74">
        <v>14215</v>
      </c>
      <c r="BV8" s="73">
        <v>6188</v>
      </c>
      <c r="BW8" s="73">
        <v>7011</v>
      </c>
      <c r="BX8" s="73">
        <v>7612</v>
      </c>
      <c r="BY8" s="73">
        <v>7104</v>
      </c>
      <c r="BZ8" s="73">
        <v>7407</v>
      </c>
      <c r="CA8" s="71">
        <v>19129</v>
      </c>
      <c r="CB8" s="72" t="s">
        <v>119</v>
      </c>
      <c r="CC8" s="72" t="s">
        <v>119</v>
      </c>
      <c r="CD8" s="72" t="s">
        <v>119</v>
      </c>
      <c r="CE8" s="72" t="s">
        <v>119</v>
      </c>
      <c r="CF8" s="72" t="s">
        <v>119</v>
      </c>
      <c r="CG8" s="72" t="s">
        <v>119</v>
      </c>
      <c r="CH8" s="72" t="s">
        <v>119</v>
      </c>
      <c r="CI8" s="72" t="s">
        <v>119</v>
      </c>
      <c r="CJ8" s="72" t="s">
        <v>119</v>
      </c>
      <c r="CK8" s="72" t="s">
        <v>119</v>
      </c>
      <c r="CL8" s="69" t="s">
        <v>119</v>
      </c>
      <c r="CM8" s="71">
        <v>115977</v>
      </c>
      <c r="CN8" s="71">
        <v>4500</v>
      </c>
      <c r="CO8" s="72" t="s">
        <v>119</v>
      </c>
      <c r="CP8" s="72" t="s">
        <v>119</v>
      </c>
      <c r="CQ8" s="72" t="s">
        <v>119</v>
      </c>
      <c r="CR8" s="72" t="s">
        <v>119</v>
      </c>
      <c r="CS8" s="72" t="s">
        <v>119</v>
      </c>
      <c r="CT8" s="72" t="s">
        <v>119</v>
      </c>
      <c r="CU8" s="72" t="s">
        <v>119</v>
      </c>
      <c r="CV8" s="72" t="s">
        <v>119</v>
      </c>
      <c r="CW8" s="72" t="s">
        <v>119</v>
      </c>
      <c r="CX8" s="72" t="s">
        <v>119</v>
      </c>
      <c r="CY8" s="69" t="s">
        <v>119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123.1</v>
      </c>
      <c r="DF8" s="72">
        <v>92.3</v>
      </c>
      <c r="DG8" s="72">
        <v>85.4</v>
      </c>
      <c r="DH8" s="72">
        <v>76.3</v>
      </c>
      <c r="DI8" s="72">
        <v>64.099999999999994</v>
      </c>
      <c r="DJ8" s="69">
        <v>122.6</v>
      </c>
      <c r="DK8" s="72">
        <v>101.6</v>
      </c>
      <c r="DL8" s="72">
        <v>99.2</v>
      </c>
      <c r="DM8" s="72">
        <v>93.8</v>
      </c>
      <c r="DN8" s="72">
        <v>96.1</v>
      </c>
      <c r="DO8" s="72">
        <v>92.1</v>
      </c>
      <c r="DP8" s="72">
        <v>230</v>
      </c>
      <c r="DQ8" s="72">
        <v>244.3</v>
      </c>
      <c r="DR8" s="72">
        <v>238.1</v>
      </c>
      <c r="DS8" s="72">
        <v>261.8</v>
      </c>
      <c r="DT8" s="72">
        <v>268.7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127</v>
      </c>
      <c r="C10" s="79" t="s">
        <v>128</v>
      </c>
      <c r="D10" s="79" t="s">
        <v>129</v>
      </c>
      <c r="E10" s="79" t="s">
        <v>130</v>
      </c>
      <c r="F10" s="79" t="s">
        <v>131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おかもと　わたる</cp:lastModifiedBy>
  <dcterms:created xsi:type="dcterms:W3CDTF">2018-02-09T01:47:59Z</dcterms:created>
  <dcterms:modified xsi:type="dcterms:W3CDTF">2018-03-12T01:56:28Z</dcterms:modified>
  <cp:category/>
</cp:coreProperties>
</file>