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下水道課(経理係長）\○26年度\調査\平成30年度\庁外\地方公営企業\経営分析比較\提出\特環\"/>
    </mc:Choice>
  </mc:AlternateContent>
  <xr:revisionPtr revIDLastSave="0" documentId="13_ncr:1_{ABD1C5A3-B55E-4717-8932-2FEE3617DE5F}" xr6:coauthVersionLast="40" xr6:coauthVersionMax="40" xr10:uidLastSave="{00000000-0000-0000-0000-000000000000}"/>
  <workbookProtection workbookAlgorithmName="SHA-512" workbookHashValue="3yx4sd2gp3Z7dxiyoTFXeNEVOlWApbYZXfnx/VDM9M/chyBLBdmEccK9+VKafv2v/Hh9grbG3hn//7rCmf612w==" workbookSaltValue="g4zZFbyVEIndwpSlYyBZk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M6" i="5"/>
  <c r="AD8" i="4" s="1"/>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<sst xmlns="http://schemas.openxmlformats.org/spreadsheetml/2006/main" count="240" uniqueCount="126">
  <si>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</si>
  <si>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</si>
  <si>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</si>
  <si>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</si>
  <si>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</si>
  <si>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</si>
  <si>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</si>
  <si>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</si>
  <si>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</si>
  <si>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</si>
  <si>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</si>
  <si>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</si>
  <si>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</si>
  <si>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</si>
  <si>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</si>
  <si>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</si>
  <si>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</si>
  <si>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</si>
  <si>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</si>
  <si>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</si>
  <si>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</si>
  <si>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</si>
  <si>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</si>
  <si>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</si>
  <si>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</si>
  <si>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</si>
  <si>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</si>
  <si>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</si>
  <si>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</si>
  <si>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</si>
  <si>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</si>
  <si>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</si>
  <si>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</si>
  <si>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</si>
  <si>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</si>
  <si>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</si>
  <si>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</si>
  <si>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</si>
  <si>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</si>
  <si>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</si>
  <si>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</si>
  <si>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</si>
  <si>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</si>
  <si>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</si>
  <si>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</si>
  <si>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</si>
  <si>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</si>
  <si>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</si>
  <si>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</si>
  <si>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</si>
  <si>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</si>
  <si>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</si>
  <si>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</si>
  <si>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</si>
  <si>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</si>
  <si>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</si>
  <si>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</si>
  <si>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</si>
  <si>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</si>
  <si>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</si>
  <si>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</si>
  <si>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</si>
  <si>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</si>
  <si>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</si>
  <si>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</si>
  <si>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</si>
  <si>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</si>
  <si>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</si>
  <si>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</si>
  <si>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</si>
  <si>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</si>
  <si>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</si>
  <si>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</si>
  <si>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</si>
  <si>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</si>
  <si>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</si>
  <si>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</si>
  <si>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</si>
  <si>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</si>
  <si>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</si>
  <si>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</si>
  <si>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</si>
  <si>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</si>
  <si>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</si>
  <si>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</si>
  <si>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</si>
  <si>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</si>
  <si>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</si>
  <si>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</si>
  <si>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</si>
  <si>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</si>
  <si>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</si>
  <si>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</si>
  <si>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</si>
  <si>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</si>
  <si>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</si>
  <si>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</si>
  <si>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</si>
  <si>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</si>
  <si>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</si>
  <si>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</si>
  <si>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</si>
  <si>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</si>
  <si>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</si>
  <si>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</si>
  <si>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</si>
  <si>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</si>
  <si>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</si>
  <si>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</si>
  <si>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</si>
  <si>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</si>
  <si>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</si>
  <si>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</si>
  <si>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</si>
  <si>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</si>
  <si>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</si>
  <si>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</si>
  <si>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</si>
  <si>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</si>
  <si>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</si>
  <si>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</si>
  <si>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</si>
  <si>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</si>
  <si>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供用開始後約10年を経過した段階であるため、整備率は未だ低い状況下ではありますが、住民要望等を反映した効率的な面整備を実施していることにより、水洗化率は年々増加しており、企業債残高の減少にも表れています。
　また、現時点では老朽化対策の必要性がないことから、収益的収支比率の著しい低下や企業債残高推移の停滞は見られませんが、今後、老朽化対策に伴う更新投資を行う際の財源の確保に課題が見える指標となっております。
</t>
    <phoneticPr fontId="4"/>
  </si>
  <si>
    <t>該当なし</t>
    <rPh sb="0" eb="2">
      <t>ガイトウ</t>
    </rPh>
    <phoneticPr fontId="4"/>
  </si>
  <si>
    <t>①前年度と同水準で推移していますが、起債償還元金が増加傾向となっているため、今後迎えることとなる老朽化対策に要する経費の確保が課題となります。
④今後、設備更新を迎えるにあたり、当該比率を維持及び改善するためには、適正な使用料金の設定などの経営改善が必要となります。
⑤前年度とほぼ同水準となっておりますが、全国平均を下回っています。経費回収率の改善には、汚水資本費に充当可能な使用料収入の確保が必要です。
⑥包括的民間委託により維持管理費の平準化に努めておりますが、資本費の増加に伴い、汚水処理原価が上昇していくため、接続率の向上による有収水量を増加させる取組などの経営改善を図る必要があります。
⑦供用開始から約10年が経過し、水洗化率の上昇に伴い処理水量も増加しております。
今後も、施設利用率は緩やかに上昇していくと見ております。
⑧計画的な面整備及び、接続促進業務を強化していることに伴い、増加傾向となっております。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</si>
</sst>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6-4C4A-9467-E0762D9707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B2F6-4C4A-9467-E0762D9707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31.06</c:v>
                </c:pt>
                <c:pt idx="1">
                  <c:v>32.75</c:v>
                </c:pt>
                <c:pt idx="2">
                  <c:v>33.229999999999997</c:v>
                </c:pt>
                <c:pt idx="3">
                  <c:v>46.82</c:v>
                </c:pt>
                <c:pt idx="4">
                  <c:v>46.76</c:v>
                </c:pt>
              </c:numCache>
            </c:numRef>
          </c:val>
          <c:extLst>
            <c:ext xmlns:c16="http://schemas.microsoft.com/office/drawing/2014/chart" uri="{C3380CC4-5D6E-409C-BE32-E72D297353CC}">
              <c16:uniqueId val="{00000000-B225-4B3F-883F-CC190F7841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B225-4B3F-883F-CC190F7841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85.86</c:v>
                </c:pt>
                <c:pt idx="1">
                  <c:v>86.65</c:v>
                </c:pt>
                <c:pt idx="2">
                  <c:v>88.05</c:v>
                </c:pt>
                <c:pt idx="3">
                  <c:v>89.64</c:v>
                </c:pt>
                <c:pt idx="4">
                  <c:v>90.82</c:v>
                </c:pt>
              </c:numCache>
            </c:numRef>
          </c:val>
          <c:extLst>
            <c:ext xmlns:c16="http://schemas.microsoft.com/office/drawing/2014/chart" uri="{C3380CC4-5D6E-409C-BE32-E72D297353CC}">
              <c16:uniqueId val="{00000000-803C-4CEA-BF7A-B190407CD6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803C-4CEA-BF7A-B190407CD6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78.87</c:v>
                </c:pt>
                <c:pt idx="1">
                  <c:v>78.87</c:v>
                </c:pt>
                <c:pt idx="2">
                  <c:v>78.819999999999993</c:v>
                </c:pt>
                <c:pt idx="3">
                  <c:v>80.14</c:v>
                </c:pt>
                <c:pt idx="4">
                  <c:v>80.06</c:v>
                </c:pt>
              </c:numCache>
            </c:numRef>
          </c:val>
          <c:extLst>
            <c:ext xmlns:c16="http://schemas.microsoft.com/office/drawing/2014/chart" uri="{C3380CC4-5D6E-409C-BE32-E72D297353CC}">
              <c16:uniqueId val="{00000000-8840-4D9D-ADE2-FEC07845A2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0-4D9D-ADE2-FEC07845A2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1C-4E7A-B87F-054DAC5642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1C-4E7A-B87F-054DAC5642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C-4DB0-8836-762508C4BB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C-4DB0-8836-762508C4BB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2-48C6-B821-462CBAE71B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2-48C6-B821-462CBAE71B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6-4378-8094-779F4E6293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6-4378-8094-779F4E6293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2815.14</c:v>
                </c:pt>
                <c:pt idx="1">
                  <c:v>2464.02</c:v>
                </c:pt>
                <c:pt idx="2">
                  <c:v>2331.27</c:v>
                </c:pt>
                <c:pt idx="3">
                  <c:v>455.88</c:v>
                </c:pt>
                <c:pt idx="4">
                  <c:v>737.13</c:v>
                </c:pt>
              </c:numCache>
            </c:numRef>
          </c:val>
          <c:extLst>
            <c:ext xmlns:c16="http://schemas.microsoft.com/office/drawing/2014/chart" uri="{C3380CC4-5D6E-409C-BE32-E72D297353CC}">
              <c16:uniqueId val="{00000000-F9C0-4396-B741-127F6409CF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F9C0-4396-B741-127F6409CF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39.26</c:v>
                </c:pt>
                <c:pt idx="1">
                  <c:v>40.92</c:v>
                </c:pt>
                <c:pt idx="2">
                  <c:v>40.29</c:v>
                </c:pt>
                <c:pt idx="3">
                  <c:v>68.040000000000006</c:v>
                </c:pt>
                <c:pt idx="4">
                  <c:v>68.23</c:v>
                </c:pt>
              </c:numCache>
            </c:numRef>
          </c:val>
          <c:extLst>
            <c:ext xmlns:c16="http://schemas.microsoft.com/office/drawing/2014/chart" uri="{C3380CC4-5D6E-409C-BE32-E72D297353CC}">
              <c16:uniqueId val="{00000000-C479-4BF2-8380-59047C4D20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C479-4BF2-8380-59047C4D20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250.97</c:v>
                </c:pt>
                <c:pt idx="1">
                  <c:v>248.98</c:v>
                </c:pt>
                <c:pt idx="2">
                  <c:v>254.43</c:v>
                </c:pt>
                <c:pt idx="3">
                  <c:v>150.69</c:v>
                </c:pt>
                <c:pt idx="4">
                  <c:v>150</c:v>
                </c:pt>
              </c:numCache>
            </c:numRef>
          </c:val>
          <c:extLst>
            <c:ext xmlns:c16="http://schemas.microsoft.com/office/drawing/2014/chart" uri="{C3380CC4-5D6E-409C-BE32-E72D297353CC}">
              <c16:uniqueId val="{00000000-64D3-4DE0-A2BF-BDB1B2DC15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64D3-4DE0-A2BF-BDB1B2DC15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4"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伊東市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69990</v>
      </c>
      <c r="AM8" s="49"/>
      <c r="AN8" s="49"/>
      <c r="AO8" s="49"/>
      <c r="AP8" s="49"/>
      <c r="AQ8" s="49"/>
      <c r="AR8" s="49"/>
      <c r="AS8" s="49"/>
      <c r="AT8" s="44">
        <f>データ!T6</f>
        <v>124.1</v>
      </c>
      <c r="AU8" s="44"/>
      <c r="AV8" s="44"/>
      <c r="AW8" s="44"/>
      <c r="AX8" s="44"/>
      <c r="AY8" s="44"/>
      <c r="AZ8" s="44"/>
      <c r="BA8" s="44"/>
      <c r="BB8" s="44">
        <f>データ!U6</f>
        <v>563.98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4.93</v>
      </c>
      <c r="Q10" s="44"/>
      <c r="R10" s="44"/>
      <c r="S10" s="44"/>
      <c r="T10" s="44"/>
      <c r="U10" s="44"/>
      <c r="V10" s="44"/>
      <c r="W10" s="44">
        <f>データ!Q6</f>
        <v>97.78</v>
      </c>
      <c r="X10" s="44"/>
      <c r="Y10" s="44"/>
      <c r="Z10" s="44"/>
      <c r="AA10" s="44"/>
      <c r="AB10" s="44"/>
      <c r="AC10" s="44"/>
      <c r="AD10" s="49">
        <f>データ!R6</f>
        <v>1890</v>
      </c>
      <c r="AE10" s="49"/>
      <c r="AF10" s="49"/>
      <c r="AG10" s="49"/>
      <c r="AH10" s="49"/>
      <c r="AI10" s="49"/>
      <c r="AJ10" s="49"/>
      <c r="AK10" s="2"/>
      <c r="AL10" s="49">
        <f>データ!V6</f>
        <v>3433</v>
      </c>
      <c r="AM10" s="49"/>
      <c r="AN10" s="49"/>
      <c r="AO10" s="49"/>
      <c r="AP10" s="49"/>
      <c r="AQ10" s="49"/>
      <c r="AR10" s="49"/>
      <c r="AS10" s="49"/>
      <c r="AT10" s="44">
        <f>データ!W6</f>
        <v>0.87</v>
      </c>
      <c r="AU10" s="44"/>
      <c r="AV10" s="44"/>
      <c r="AW10" s="44"/>
      <c r="AX10" s="44"/>
      <c r="AY10" s="44"/>
      <c r="AZ10" s="44"/>
      <c r="BA10" s="44"/>
      <c r="BB10" s="44">
        <f>データ!X6</f>
        <v>3945.98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5geX8Dddh8Vd5IxLUwjZuB3IfY7nUvrxjOqAL3t1eEvuCPgAb36H80A0sHErx/JQP3xLXmc2VtfBVBsIubPopw==" saltValue="O5lELPlmgUpX8ktY1HgW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222089</v>
      </c>
      <c r="D6" s="32">
        <f t="shared" si="3"/>
        <v>47</v>
      </c>
      <c r="E6" s="32">
        <f t="shared" si="3"/>
        <v>17</v>
      </c>
      <c r="F6" s="32">
        <f t="shared" si="3"/>
        <v>4</v>
      </c>
      <c r="G6" s="32">
        <f t="shared" si="3"/>
        <v>0</v>
      </c>
      <c r="H6" s="32" t="str">
        <f t="shared" si="3"/>
        <v>静岡県　伊東市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4.93</v>
      </c>
      <c r="Q6" s="33">
        <f t="shared" si="3"/>
        <v>97.78</v>
      </c>
      <c r="R6" s="33">
        <f t="shared" si="3"/>
        <v>1890</v>
      </c>
      <c r="S6" s="33">
        <f t="shared" si="3"/>
        <v>69990</v>
      </c>
      <c r="T6" s="33">
        <f t="shared" si="3"/>
        <v>124.1</v>
      </c>
      <c r="U6" s="33">
        <f t="shared" si="3"/>
        <v>563.98</v>
      </c>
      <c r="V6" s="33">
        <f t="shared" si="3"/>
        <v>3433</v>
      </c>
      <c r="W6" s="33">
        <f t="shared" si="3"/>
        <v>0.87</v>
      </c>
      <c r="X6" s="33">
        <f t="shared" si="3"/>
        <v>3945.98</v>
      </c>
      <c r="Y6" s="34">
        <f>IF(Y7="",NA(),Y7)</f>
        <v>78.87</v>
      </c>
      <c r="Z6" s="34">
        <f t="shared" ref="Z6:AH6" si="4">IF(Z7="",NA(),Z7)</f>
        <v>78.87</v>
      </c>
      <c r="AA6" s="34">
        <f t="shared" si="4"/>
        <v>78.819999999999993</v>
      </c>
      <c r="AB6" s="34">
        <f t="shared" si="4"/>
        <v>80.14</v>
      </c>
      <c r="AC6" s="34">
        <f t="shared" si="4"/>
        <v>80.06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2815.14</v>
      </c>
      <c r="BG6" s="34">
        <f t="shared" ref="BG6:BO6" si="7">IF(BG7="",NA(),BG7)</f>
        <v>2464.02</v>
      </c>
      <c r="BH6" s="34">
        <f t="shared" si="7"/>
        <v>2331.27</v>
      </c>
      <c r="BI6" s="34">
        <f t="shared" si="7"/>
        <v>455.88</v>
      </c>
      <c r="BJ6" s="34">
        <f t="shared" si="7"/>
        <v>737.13</v>
      </c>
      <c r="BK6" s="34">
        <f t="shared" si="7"/>
        <v>1554.05</v>
      </c>
      <c r="BL6" s="34">
        <f t="shared" si="7"/>
        <v>1671.86</v>
      </c>
      <c r="BM6" s="34">
        <f t="shared" si="7"/>
        <v>1673.47</v>
      </c>
      <c r="BN6" s="34">
        <f t="shared" si="7"/>
        <v>1592.72</v>
      </c>
      <c r="BO6" s="34">
        <f t="shared" si="7"/>
        <v>1223.96</v>
      </c>
      <c r="BP6" s="33" t="str">
        <f>IF(BP7="","",IF(BP7="-","【-】","【"&amp;SUBSTITUTE(TEXT(BP7,"#,##0.00"),"-","△")&amp;"】"))</f>
        <v>【1,225.44】</v>
      </c>
      <c r="BQ6" s="34">
        <f>IF(BQ7="",NA(),BQ7)</f>
        <v>39.26</v>
      </c>
      <c r="BR6" s="34">
        <f t="shared" ref="BR6:BZ6" si="8">IF(BR7="",NA(),BR7)</f>
        <v>40.92</v>
      </c>
      <c r="BS6" s="34">
        <f t="shared" si="8"/>
        <v>40.29</v>
      </c>
      <c r="BT6" s="34">
        <f t="shared" si="8"/>
        <v>68.040000000000006</v>
      </c>
      <c r="BU6" s="34">
        <f t="shared" si="8"/>
        <v>68.23</v>
      </c>
      <c r="BV6" s="34">
        <f t="shared" si="8"/>
        <v>53.01</v>
      </c>
      <c r="BW6" s="34">
        <f t="shared" si="8"/>
        <v>50.54</v>
      </c>
      <c r="BX6" s="34">
        <f t="shared" si="8"/>
        <v>49.22</v>
      </c>
      <c r="BY6" s="34">
        <f t="shared" si="8"/>
        <v>53.7</v>
      </c>
      <c r="BZ6" s="34">
        <f t="shared" si="8"/>
        <v>61.54</v>
      </c>
      <c r="CA6" s="33" t="str">
        <f>IF(CA7="","",IF(CA7="-","【-】","【"&amp;SUBSTITUTE(TEXT(CA7,"#,##0.00"),"-","△")&amp;"】"))</f>
        <v>【75.58】</v>
      </c>
      <c r="CB6" s="34">
        <f>IF(CB7="",NA(),CB7)</f>
        <v>250.97</v>
      </c>
      <c r="CC6" s="34">
        <f t="shared" ref="CC6:CK6" si="9">IF(CC7="",NA(),CC7)</f>
        <v>248.98</v>
      </c>
      <c r="CD6" s="34">
        <f t="shared" si="9"/>
        <v>254.43</v>
      </c>
      <c r="CE6" s="34">
        <f t="shared" si="9"/>
        <v>150.69</v>
      </c>
      <c r="CF6" s="34">
        <f t="shared" si="9"/>
        <v>150</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31.06</v>
      </c>
      <c r="CN6" s="34">
        <f t="shared" ref="CN6:CV6" si="10">IF(CN7="",NA(),CN7)</f>
        <v>32.75</v>
      </c>
      <c r="CO6" s="34">
        <f t="shared" si="10"/>
        <v>33.229999999999997</v>
      </c>
      <c r="CP6" s="34">
        <f t="shared" si="10"/>
        <v>46.82</v>
      </c>
      <c r="CQ6" s="34">
        <f t="shared" si="10"/>
        <v>46.76</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85.86</v>
      </c>
      <c r="CY6" s="34">
        <f t="shared" ref="CY6:DG6" si="11">IF(CY7="",NA(),CY7)</f>
        <v>86.65</v>
      </c>
      <c r="CZ6" s="34">
        <f t="shared" si="11"/>
        <v>88.05</v>
      </c>
      <c r="DA6" s="34">
        <f t="shared" si="11"/>
        <v>89.64</v>
      </c>
      <c r="DB6" s="34">
        <f t="shared" si="11"/>
        <v>90.82</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222089</v>
      </c>
      <c r="D7" s="36">
        <v>47</v>
      </c>
      <c r="E7" s="36">
        <v>17</v>
      </c>
      <c r="F7" s="36">
        <v>4</v>
      </c>
      <c r="G7" s="36">
        <v>0</v>
      </c>
      <c r="H7" s="36" t="s">
        <v>110</v>
      </c>
      <c r="I7" s="36" t="s">
        <v>111</v>
      </c>
      <c r="J7" s="36" t="s">
        <v>112</v>
      </c>
      <c r="K7" s="36" t="s">
        <v>113</v>
      </c>
      <c r="L7" s="36" t="s">
        <v>114</v>
      </c>
      <c r="M7" s="36" t="s">
        <v>115</v>
      </c>
      <c r="N7" s="37" t="s">
        <v>116</v>
      </c>
      <c r="O7" s="37" t="s">
        <v>117</v>
      </c>
      <c r="P7" s="37">
        <v>4.93</v>
      </c>
      <c r="Q7" s="37">
        <v>97.78</v>
      </c>
      <c r="R7" s="37">
        <v>1890</v>
      </c>
      <c r="S7" s="37">
        <v>69990</v>
      </c>
      <c r="T7" s="37">
        <v>124.1</v>
      </c>
      <c r="U7" s="37">
        <v>563.98</v>
      </c>
      <c r="V7" s="37">
        <v>3433</v>
      </c>
      <c r="W7" s="37">
        <v>0.87</v>
      </c>
      <c r="X7" s="37">
        <v>3945.98</v>
      </c>
      <c r="Y7" s="37">
        <v>78.87</v>
      </c>
      <c r="Z7" s="37">
        <v>78.87</v>
      </c>
      <c r="AA7" s="37">
        <v>78.819999999999993</v>
      </c>
      <c r="AB7" s="37">
        <v>80.14</v>
      </c>
      <c r="AC7" s="37">
        <v>80.06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2815.14</v>
      </c>
      <c r="BG7" s="37">
        <v>2464.02</v>
      </c>
      <c r="BH7" s="37">
        <v>2331.27</v>
      </c>
      <c r="BI7" s="37">
        <v>455.88</v>
      </c>
      <c r="BJ7" s="37">
        <v>737.13</v>
      </c>
      <c r="BK7" s="37">
        <v>1554.05</v>
      </c>
      <c r="BL7" s="37">
        <v>1671.86</v>
      </c>
      <c r="BM7" s="37">
        <v>1673.47</v>
      </c>
      <c r="BN7" s="37">
        <v>1592.72</v>
      </c>
      <c r="BO7" s="37">
        <v>1223.96</v>
      </c>
      <c r="BP7" s="37">
        <v>1225.44</v>
      </c>
      <c r="BQ7" s="37">
        <v>39.26</v>
      </c>
      <c r="BR7" s="37">
        <v>40.92</v>
      </c>
      <c r="BS7" s="37">
        <v>40.29</v>
      </c>
      <c r="BT7" s="37">
        <v>68.040000000000006</v>
      </c>
      <c r="BU7" s="37">
        <v>68.23</v>
      </c>
      <c r="BV7" s="37">
        <v>53.01</v>
      </c>
      <c r="BW7" s="37">
        <v>50.54</v>
      </c>
      <c r="BX7" s="37">
        <v>49.22</v>
      </c>
      <c r="BY7" s="37">
        <v>53.7</v>
      </c>
      <c r="BZ7" s="37">
        <v>61.54</v>
      </c>
      <c r="CA7" s="37">
        <v>75.58</v>
      </c>
      <c r="CB7" s="37">
        <v>250.97</v>
      </c>
      <c r="CC7" s="37">
        <v>248.98</v>
      </c>
      <c r="CD7" s="37">
        <v>254.43</v>
      </c>
      <c r="CE7" s="37">
        <v>150.69</v>
      </c>
      <c r="CF7" s="37">
        <v>150</v>
      </c>
      <c r="CG7" s="37">
        <v>299.39</v>
      </c>
      <c r="CH7" s="37">
        <v>320.36</v>
      </c>
      <c r="CI7" s="37">
        <v>332.02</v>
      </c>
      <c r="CJ7" s="37">
        <v>300.35000000000002</v>
      </c>
      <c r="CK7" s="37">
        <v>267.86</v>
      </c>
      <c r="CL7" s="37">
        <v>215.23</v>
      </c>
      <c r="CM7" s="37">
        <v>31.06</v>
      </c>
      <c r="CN7" s="37">
        <v>32.75</v>
      </c>
      <c r="CO7" s="37">
        <v>33.229999999999997</v>
      </c>
      <c r="CP7" s="37">
        <v>46.82</v>
      </c>
      <c r="CQ7" s="37">
        <v>46.76</v>
      </c>
      <c r="CR7" s="37">
        <v>36.200000000000003</v>
      </c>
      <c r="CS7" s="37">
        <v>34.74</v>
      </c>
      <c r="CT7" s="37">
        <v>36.65</v>
      </c>
      <c r="CU7" s="37">
        <v>37.72</v>
      </c>
      <c r="CV7" s="37">
        <v>37.08</v>
      </c>
      <c r="CW7" s="37">
        <v>42.66</v>
      </c>
      <c r="CX7" s="37">
        <v>85.86</v>
      </c>
      <c r="CY7" s="37">
        <v>86.65</v>
      </c>
      <c r="CZ7" s="37">
        <v>88.05</v>
      </c>
      <c r="DA7" s="37">
        <v>89.64</v>
      </c>
      <c r="DB7" s="37">
        <v>90.82</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dcterms:created xsi:type="dcterms:W3CDTF">2018-12-03T09:14:52Z</dcterms:created>
  <dcterms:modified xsi:type="dcterms:W3CDTF">2019-01-23T04:11:50Z</dcterms:modified>
  <cp:category/>
</cp:coreProperties>
</file>