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456"/>
  </bookViews>
  <sheets>
    <sheet name="&lt;R5&gt;【別紙１様式第1号】研修受講歴証明書（保育所等）" sheetId="1" r:id="rId1"/>
    <sheet name="&lt;R6&gt;【別紙１様式第1号】研修受講歴証明書（保育所等）" sheetId="3" r:id="rId2"/>
    <sheet name="&lt;R7&gt;【別紙１様式第1号】研修受講歴証明書（保育所等)" sheetId="4" r:id="rId3"/>
    <sheet name="&lt;R8以降&gt;【別紙１様式第1号】研修受講歴証明書（保育所等）" sheetId="2" r:id="rId4"/>
  </sheets>
  <definedNames>
    <definedName name="_xlnm.Print_Area" localSheetId="0">'&lt;R5&gt;【別紙１様式第1号】研修受講歴証明書（保育所等）'!$A$1:$K$35</definedName>
    <definedName name="_xlnm.Print_Area" localSheetId="3">'&lt;R8以降&gt;【別紙１様式第1号】研修受講歴証明書（保育所等）'!$A$1:$K$35</definedName>
    <definedName name="_xlnm.Print_Area" localSheetId="1">'&lt;R6&gt;【別紙１様式第1号】研修受講歴証明書（保育所等）'!$A$1:$K$35</definedName>
    <definedName name="_xlnm.Print_Area" localSheetId="2">'&lt;R7&gt;【別紙１様式第1号】研修受講歴証明書（保育所等)'!$A$1:$K$35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H12" authorId="0">
      <text>
        <r>
          <rPr>
            <sz val="10"/>
            <color theme="1"/>
            <rFont val="HGｺﾞｼｯｸM"/>
          </rPr>
          <t>園内研修を計上する場合のみ、記載してください。</t>
        </r>
      </text>
    </comment>
    <comment ref="I12" authorId="0">
      <text>
        <r>
          <rPr>
            <sz val="11"/>
            <color theme="1"/>
            <rFont val="HGｺﾞｼｯｸM"/>
          </rPr>
          <t>修了証の当初発行日を記載。
研修の修了証が発行されていない場合や再発行日しか修了証に記載されていない場合は、最終受講日を記載。</t>
        </r>
      </text>
    </comment>
    <comment ref="A28" authorId="0">
      <text>
        <r>
          <rPr>
            <sz val="11"/>
            <color theme="1"/>
            <rFont val="HGｺﾞｼｯｸM"/>
          </rPr>
          <t>行が不足する場合は適宜、追加してください</t>
        </r>
      </text>
    </comment>
    <comment ref="J1" authorId="0">
      <text>
        <r>
          <rPr>
            <sz val="11"/>
            <color theme="1"/>
            <rFont val="HGｺﾞｼｯｸM"/>
          </rPr>
          <t>園内研修は1分野あたり、4時間しか計上されません。</t>
        </r>
      </text>
    </comment>
  </commentList>
</comments>
</file>

<file path=xl/comments2.xml><?xml version="1.0" encoding="utf-8"?>
<comments xmlns="http://schemas.openxmlformats.org/spreadsheetml/2006/main">
  <authors>
    <author>作成者</author>
  </authors>
  <commentList>
    <comment ref="H12" authorId="0">
      <text>
        <r>
          <rPr>
            <sz val="10"/>
            <color theme="1"/>
            <rFont val="HGｺﾞｼｯｸM"/>
          </rPr>
          <t>園内研修を計上する場合のみ、記載してください。</t>
        </r>
      </text>
    </comment>
    <comment ref="I12" authorId="0">
      <text>
        <r>
          <rPr>
            <sz val="11"/>
            <color theme="1"/>
            <rFont val="HGｺﾞｼｯｸM"/>
          </rPr>
          <t>修了証の当初発行日を記載。
研修の修了証が発行されていない場合や再発行日しか修了証に記載されていない場合は、最終受講日を記載。</t>
        </r>
      </text>
    </comment>
    <comment ref="A28" authorId="0">
      <text>
        <r>
          <rPr>
            <sz val="11"/>
            <color theme="1"/>
            <rFont val="HGｺﾞｼｯｸM"/>
          </rPr>
          <t>行が不足する場合は適宜、追加してください</t>
        </r>
      </text>
    </comment>
    <comment ref="J1" authorId="0">
      <text>
        <r>
          <rPr>
            <sz val="11"/>
            <color theme="1"/>
            <rFont val="HGｺﾞｼｯｸM"/>
          </rPr>
          <t>園内研修は1分野あたり、4時間しか計上されません。</t>
        </r>
      </text>
    </comment>
  </commentList>
</comments>
</file>

<file path=xl/comments3.xml><?xml version="1.0" encoding="utf-8"?>
<comments xmlns="http://schemas.openxmlformats.org/spreadsheetml/2006/main">
  <authors>
    <author>作成者</author>
  </authors>
  <commentList>
    <comment ref="H12" authorId="0">
      <text>
        <r>
          <rPr>
            <sz val="10"/>
            <color theme="1"/>
            <rFont val="HGｺﾞｼｯｸM"/>
          </rPr>
          <t>園内研修を計上する場合のみ、記載してください。</t>
        </r>
      </text>
    </comment>
    <comment ref="I12" authorId="0">
      <text>
        <r>
          <rPr>
            <sz val="11"/>
            <color theme="1"/>
            <rFont val="HGｺﾞｼｯｸM"/>
          </rPr>
          <t>修了証の当初発行日を記載。
研修の修了証が発行されていない場合や再発行日しか修了証に記載されていない場合は、最終受講日を記載。</t>
        </r>
      </text>
    </comment>
    <comment ref="A28" authorId="0">
      <text>
        <r>
          <rPr>
            <sz val="11"/>
            <color theme="1"/>
            <rFont val="HGｺﾞｼｯｸM"/>
          </rPr>
          <t>行が不足する場合は適宜、追加してください</t>
        </r>
      </text>
    </comment>
    <comment ref="J1" authorId="0">
      <text>
        <r>
          <rPr>
            <sz val="11"/>
            <color theme="1"/>
            <rFont val="HGｺﾞｼｯｸM"/>
          </rPr>
          <t>園内研修は1分野あたり、4時間しか計上されません。</t>
        </r>
      </text>
    </comment>
  </commentList>
</comments>
</file>

<file path=xl/comments4.xml><?xml version="1.0" encoding="utf-8"?>
<comments xmlns="http://schemas.openxmlformats.org/spreadsheetml/2006/main">
  <authors>
    <author>作成者</author>
  </authors>
  <commentList>
    <comment ref="H12" authorId="0">
      <text>
        <r>
          <rPr>
            <sz val="10"/>
            <color theme="1"/>
            <rFont val="HGｺﾞｼｯｸM"/>
          </rPr>
          <t>園内研修を計上する場合のみ、記載してください。</t>
        </r>
      </text>
    </comment>
    <comment ref="I12" authorId="0">
      <text>
        <r>
          <rPr>
            <sz val="11"/>
            <color theme="1"/>
            <rFont val="HGｺﾞｼｯｸM"/>
          </rPr>
          <t>修了証の当初発行日を記載。
研修の修了証が発行されていない場合や再発行日しか修了証に記載されていない場合は、最終受講日を記載。</t>
        </r>
      </text>
    </comment>
    <comment ref="A28" authorId="0">
      <text>
        <r>
          <rPr>
            <sz val="11"/>
            <color theme="1"/>
            <rFont val="HGｺﾞｼｯｸM"/>
          </rPr>
          <t>行が不足する場合は適宜、追加してください</t>
        </r>
      </text>
    </comment>
    <comment ref="J1" authorId="0">
      <text>
        <r>
          <rPr>
            <sz val="11"/>
            <color theme="1"/>
            <rFont val="HGｺﾞｼｯｸM"/>
          </rPr>
          <t>園内研修は1分野あたり、4時間しか計上されません。</t>
        </r>
      </text>
    </comment>
  </commentList>
</comments>
</file>

<file path=xl/sharedStrings.xml><?xml version="1.0" encoding="utf-8"?>
<sst xmlns="http://schemas.openxmlformats.org/spreadsheetml/2006/main" xmlns:r="http://schemas.openxmlformats.org/officeDocument/2006/relationships" count="101" uniqueCount="101">
  <si>
    <t>No.</t>
  </si>
  <si>
    <t>研修受講歴証明書（保育所及び地域型保育事業所）</t>
    <rPh sb="0" eb="2">
      <t>ケンシュウ</t>
    </rPh>
    <rPh sb="2" eb="4">
      <t>ジュコウ</t>
    </rPh>
    <rPh sb="4" eb="5">
      <t>レキ</t>
    </rPh>
    <rPh sb="5" eb="8">
      <t>ショウメイショ</t>
    </rPh>
    <rPh sb="9" eb="11">
      <t>ホイク</t>
    </rPh>
    <rPh sb="11" eb="12">
      <t>ジョ</t>
    </rPh>
    <rPh sb="12" eb="13">
      <t>オヨ</t>
    </rPh>
    <rPh sb="14" eb="17">
      <t>チイキガタ</t>
    </rPh>
    <rPh sb="17" eb="19">
      <t>ホイク</t>
    </rPh>
    <rPh sb="19" eb="22">
      <t>ジギョウショ</t>
    </rPh>
    <phoneticPr fontId="1"/>
  </si>
  <si>
    <t>南伊豆町</t>
    <rPh sb="0" eb="4">
      <t>ミナミイズチョウ</t>
    </rPh>
    <phoneticPr fontId="1"/>
  </si>
  <si>
    <t>専門リーダー</t>
    <rPh sb="0" eb="2">
      <t>センモン</t>
    </rPh>
    <phoneticPr fontId="1"/>
  </si>
  <si>
    <t>西伊豆町</t>
    <rPh sb="0" eb="4">
      <t>ニシイズチョウ</t>
    </rPh>
    <phoneticPr fontId="1"/>
  </si>
  <si>
    <t>区分</t>
    <rPh sb="0" eb="2">
      <t>クブン</t>
    </rPh>
    <phoneticPr fontId="1"/>
  </si>
  <si>
    <t>修了分野</t>
    <rPh sb="0" eb="2">
      <t>しゅうりょう</t>
    </rPh>
    <rPh sb="2" eb="4">
      <t>ぶんや</t>
    </rPh>
    <phoneticPr fontId="1" type="Hiragana"/>
  </si>
  <si>
    <t>施設・事業所名</t>
    <rPh sb="0" eb="2">
      <t>シセツ</t>
    </rPh>
    <rPh sb="3" eb="6">
      <t>ジギョウショ</t>
    </rPh>
    <rPh sb="6" eb="7">
      <t>メイ</t>
    </rPh>
    <phoneticPr fontId="1"/>
  </si>
  <si>
    <t>副主任保育士</t>
    <rPh sb="0" eb="3">
      <t>フクシュニン</t>
    </rPh>
    <rPh sb="3" eb="6">
      <t>ホイクシ</t>
    </rPh>
    <phoneticPr fontId="1"/>
  </si>
  <si>
    <t>職務分野別リーダー</t>
    <rPh sb="0" eb="2">
      <t>ショクム</t>
    </rPh>
    <rPh sb="2" eb="4">
      <t>ブンヤ</t>
    </rPh>
    <rPh sb="4" eb="5">
      <t>ベツ</t>
    </rPh>
    <phoneticPr fontId="1"/>
  </si>
  <si>
    <t>マネジメント研修</t>
    <rPh sb="6" eb="8">
      <t>ケンシュウ</t>
    </rPh>
    <phoneticPr fontId="1"/>
  </si>
  <si>
    <t>研修名</t>
    <rPh sb="0" eb="2">
      <t>ケンシュウ</t>
    </rPh>
    <rPh sb="2" eb="3">
      <t>メイ</t>
    </rPh>
    <phoneticPr fontId="1"/>
  </si>
  <si>
    <t>保健衛生・安全対策</t>
    <rPh sb="0" eb="2">
      <t>ホケン</t>
    </rPh>
    <rPh sb="2" eb="4">
      <t>エイセイ</t>
    </rPh>
    <rPh sb="5" eb="7">
      <t>アンゼン</t>
    </rPh>
    <rPh sb="7" eb="9">
      <t>タイサク</t>
    </rPh>
    <phoneticPr fontId="1"/>
  </si>
  <si>
    <t>計</t>
    <rPh sb="0" eb="1">
      <t>ケイ</t>
    </rPh>
    <phoneticPr fontId="1"/>
  </si>
  <si>
    <t>実施主体</t>
    <rPh sb="0" eb="2">
      <t>ジッシ</t>
    </rPh>
    <rPh sb="2" eb="4">
      <t>シュタイ</t>
    </rPh>
    <phoneticPr fontId="1"/>
  </si>
  <si>
    <t>研修分野</t>
    <rPh sb="0" eb="2">
      <t>ケンシュウ</t>
    </rPh>
    <rPh sb="2" eb="4">
      <t>ブンヤ</t>
    </rPh>
    <phoneticPr fontId="1"/>
  </si>
  <si>
    <t>障害児保育</t>
    <rPh sb="0" eb="2">
      <t>ショウガイ</t>
    </rPh>
    <rPh sb="2" eb="3">
      <t>ジ</t>
    </rPh>
    <rPh sb="3" eb="5">
      <t>ホイク</t>
    </rPh>
    <phoneticPr fontId="1"/>
  </si>
  <si>
    <t>受講時間</t>
    <rPh sb="0" eb="2">
      <t>ジュコウ</t>
    </rPh>
    <rPh sb="2" eb="4">
      <t>ジカン</t>
    </rPh>
    <phoneticPr fontId="1"/>
  </si>
  <si>
    <t>湖西市</t>
    <rPh sb="0" eb="3">
      <t>コサイシ</t>
    </rPh>
    <phoneticPr fontId="1"/>
  </si>
  <si>
    <t>外部研修</t>
    <rPh sb="0" eb="2">
      <t>ガイブ</t>
    </rPh>
    <rPh sb="2" eb="4">
      <t>ケンシュウ</t>
    </rPh>
    <phoneticPr fontId="1"/>
  </si>
  <si>
    <t>テーマ・内容</t>
    <rPh sb="4" eb="6">
      <t>ナイヨウ</t>
    </rPh>
    <phoneticPr fontId="1"/>
  </si>
  <si>
    <t>マネジメント</t>
  </si>
  <si>
    <t>代表者役職・氏名</t>
    <rPh sb="0" eb="3">
      <t>ダイヒョウシャ</t>
    </rPh>
    <rPh sb="3" eb="5">
      <t>ヤクショク</t>
    </rPh>
    <rPh sb="6" eb="8">
      <t>シメイ</t>
    </rPh>
    <phoneticPr fontId="1"/>
  </si>
  <si>
    <t>袋井市</t>
    <rPh sb="0" eb="3">
      <t>フクロイシ</t>
    </rPh>
    <phoneticPr fontId="1"/>
  </si>
  <si>
    <t xml:space="preserve">保育実践(R1年度末までの受講に限る) </t>
    <rPh sb="0" eb="2">
      <t>ホイク</t>
    </rPh>
    <rPh sb="2" eb="4">
      <t>ジッセン</t>
    </rPh>
    <rPh sb="7" eb="9">
      <t>ネンド</t>
    </rPh>
    <rPh sb="9" eb="10">
      <t>マツ</t>
    </rPh>
    <rPh sb="13" eb="15">
      <t>ジュコウ</t>
    </rPh>
    <rPh sb="16" eb="17">
      <t>カギ</t>
    </rPh>
    <phoneticPr fontId="1"/>
  </si>
  <si>
    <t>相当する職位</t>
    <rPh sb="0" eb="2">
      <t>ソウトウ</t>
    </rPh>
    <rPh sb="4" eb="6">
      <t>ショクイ</t>
    </rPh>
    <phoneticPr fontId="1"/>
  </si>
  <si>
    <t>算入可能な保育実践</t>
    <rPh sb="0" eb="2">
      <t>サンニュウ</t>
    </rPh>
    <rPh sb="2" eb="4">
      <t>カノウ</t>
    </rPh>
    <rPh sb="5" eb="7">
      <t>ホイク</t>
    </rPh>
    <rPh sb="7" eb="9">
      <t>ジッセン</t>
    </rPh>
    <phoneticPr fontId="1"/>
  </si>
  <si>
    <t>掛川市</t>
    <rPh sb="0" eb="3">
      <t>カケガワシ</t>
    </rPh>
    <phoneticPr fontId="1"/>
  </si>
  <si>
    <t>伊東市</t>
    <rPh sb="0" eb="3">
      <t>イトウシ</t>
    </rPh>
    <phoneticPr fontId="1"/>
  </si>
  <si>
    <t>専門分野別</t>
    <rPh sb="0" eb="2">
      <t>センモン</t>
    </rPh>
    <rPh sb="2" eb="4">
      <t>ブンヤ</t>
    </rPh>
    <rPh sb="4" eb="5">
      <t>ベツ</t>
    </rPh>
    <phoneticPr fontId="1"/>
  </si>
  <si>
    <t>乳児保育</t>
    <rPh sb="0" eb="2">
      <t>ニュウジ</t>
    </rPh>
    <rPh sb="2" eb="4">
      <t>ホイク</t>
    </rPh>
    <phoneticPr fontId="1"/>
  </si>
  <si>
    <t>職務分野</t>
    <rPh sb="0" eb="2">
      <t>ショクム</t>
    </rPh>
    <rPh sb="2" eb="4">
      <t>ブンヤ</t>
    </rPh>
    <phoneticPr fontId="1"/>
  </si>
  <si>
    <t>以上のとおり、当該職員が研修を受講していることを証明します。</t>
    <rPh sb="0" eb="2">
      <t>イジョウ</t>
    </rPh>
    <rPh sb="7" eb="9">
      <t>トウガイ</t>
    </rPh>
    <rPh sb="9" eb="11">
      <t>ショクイン</t>
    </rPh>
    <rPh sb="12" eb="14">
      <t>ケンシュウ</t>
    </rPh>
    <rPh sb="15" eb="17">
      <t>ジュコウ</t>
    </rPh>
    <rPh sb="24" eb="26">
      <t>ショウメイ</t>
    </rPh>
    <phoneticPr fontId="1"/>
  </si>
  <si>
    <t>修了日</t>
    <rPh sb="0" eb="2">
      <t>シュウリョウ</t>
    </rPh>
    <rPh sb="2" eb="3">
      <t>ビ</t>
    </rPh>
    <phoneticPr fontId="1"/>
  </si>
  <si>
    <t>保育実践</t>
    <rPh sb="0" eb="2">
      <t>ホイク</t>
    </rPh>
    <rPh sb="2" eb="4">
      <t>ジッセン</t>
    </rPh>
    <phoneticPr fontId="1"/>
  </si>
  <si>
    <t>園内研修</t>
    <rPh sb="0" eb="2">
      <t>エンナイ</t>
    </rPh>
    <rPh sb="2" eb="4">
      <t>ケンシュウ</t>
    </rPh>
    <phoneticPr fontId="1"/>
  </si>
  <si>
    <t>職員名</t>
    <rPh sb="0" eb="2">
      <t>ショクイン</t>
    </rPh>
    <rPh sb="2" eb="3">
      <t>メイ</t>
    </rPh>
    <phoneticPr fontId="1"/>
  </si>
  <si>
    <r>
      <t>【職務分野別リーダーの場合のみ】</t>
    </r>
    <r>
      <rPr>
        <sz val="11"/>
        <color theme="1"/>
        <rFont val="HGｺﾞｼｯｸM"/>
      </rPr>
      <t xml:space="preserve">
担当する職務分野</t>
    </r>
    <rPh sb="1" eb="3">
      <t>ショクム</t>
    </rPh>
    <rPh sb="3" eb="5">
      <t>ブンヤ</t>
    </rPh>
    <rPh sb="5" eb="6">
      <t>ベツ</t>
    </rPh>
    <rPh sb="11" eb="13">
      <t>バアイ</t>
    </rPh>
    <rPh sb="17" eb="19">
      <t>タントウ</t>
    </rPh>
    <rPh sb="21" eb="23">
      <t>ショクム</t>
    </rPh>
    <rPh sb="23" eb="25">
      <t>ブンヤ</t>
    </rPh>
    <phoneticPr fontId="1"/>
  </si>
  <si>
    <t>保護者支援・子育て支援</t>
    <rPh sb="0" eb="3">
      <t>ホゴシャ</t>
    </rPh>
    <rPh sb="3" eb="5">
      <t>シエン</t>
    </rPh>
    <rPh sb="6" eb="8">
      <t>コソダ</t>
    </rPh>
    <rPh sb="9" eb="11">
      <t>シエン</t>
    </rPh>
    <phoneticPr fontId="1"/>
  </si>
  <si>
    <t>食育・アレルギー対応</t>
    <rPh sb="0" eb="2">
      <t>ショクイク</t>
    </rPh>
    <rPh sb="8" eb="10">
      <t>タイオウ</t>
    </rPh>
    <phoneticPr fontId="1"/>
  </si>
  <si>
    <t>焼津市</t>
    <rPh sb="0" eb="3">
      <t>ヤイヅシ</t>
    </rPh>
    <phoneticPr fontId="1"/>
  </si>
  <si>
    <t>備考</t>
    <rPh sb="0" eb="2">
      <t>ビコウ</t>
    </rPh>
    <phoneticPr fontId="1"/>
  </si>
  <si>
    <t>受講時間数計</t>
    <rPh sb="0" eb="2">
      <t>ジュコウ</t>
    </rPh>
    <rPh sb="2" eb="4">
      <t>ジカン</t>
    </rPh>
    <rPh sb="4" eb="5">
      <t>スウ</t>
    </rPh>
    <rPh sb="5" eb="6">
      <t>ケイ</t>
    </rPh>
    <phoneticPr fontId="1"/>
  </si>
  <si>
    <t>園内研修の
認定番号</t>
    <rPh sb="0" eb="2">
      <t>エンナイ</t>
    </rPh>
    <rPh sb="2" eb="4">
      <t>ケンシュウ</t>
    </rPh>
    <rPh sb="6" eb="10">
      <t>ニンテイバンゴウ</t>
    </rPh>
    <phoneticPr fontId="1"/>
  </si>
  <si>
    <t>専門
分野別
研修</t>
    <rPh sb="0" eb="2">
      <t>センモン</t>
    </rPh>
    <rPh sb="3" eb="5">
      <t>ブンヤ</t>
    </rPh>
    <rPh sb="5" eb="6">
      <t>ベツ</t>
    </rPh>
    <rPh sb="7" eb="9">
      <t>ケンシュウ</t>
    </rPh>
    <phoneticPr fontId="1"/>
  </si>
  <si>
    <t>研修修了分野</t>
    <rPh sb="0" eb="2">
      <t>ケンシュウ</t>
    </rPh>
    <rPh sb="2" eb="4">
      <t>シュウリョウ</t>
    </rPh>
    <rPh sb="4" eb="6">
      <t>ブンヤ</t>
    </rPh>
    <phoneticPr fontId="1"/>
  </si>
  <si>
    <t>証明日</t>
    <rPh sb="0" eb="2">
      <t>ショウメイ</t>
    </rPh>
    <rPh sb="2" eb="3">
      <t>ビ</t>
    </rPh>
    <phoneticPr fontId="1"/>
  </si>
  <si>
    <t>令和○年○月○日</t>
    <rPh sb="0" eb="2">
      <t>レイワ</t>
    </rPh>
    <rPh sb="3" eb="4">
      <t>ネン</t>
    </rPh>
    <rPh sb="5" eb="6">
      <t>ガツ</t>
    </rPh>
    <rPh sb="7" eb="8">
      <t>ニチ</t>
    </rPh>
    <phoneticPr fontId="1"/>
  </si>
  <si>
    <t>河津町</t>
    <rPh sb="0" eb="3">
      <t>カワヅチョウ</t>
    </rPh>
    <phoneticPr fontId="1"/>
  </si>
  <si>
    <t>判定</t>
    <rPh sb="0" eb="2">
      <t>ハンテイ</t>
    </rPh>
    <phoneticPr fontId="1"/>
  </si>
  <si>
    <t>なお、受講状況は受講状況確認書類を職員から提出させた上で確認しており、市町又は県が求める場合は受講状況確認書類を提示又は提出します。</t>
    <rPh sb="3" eb="5">
      <t>ジュコウ</t>
    </rPh>
    <rPh sb="5" eb="7">
      <t>ジョウキョウ</t>
    </rPh>
    <rPh sb="17" eb="19">
      <t>ショクイン</t>
    </rPh>
    <rPh sb="21" eb="23">
      <t>テイシュツ</t>
    </rPh>
    <rPh sb="26" eb="27">
      <t>ウエ</t>
    </rPh>
    <rPh sb="28" eb="30">
      <t>カクニン</t>
    </rPh>
    <rPh sb="35" eb="37">
      <t>シチョウ</t>
    </rPh>
    <rPh sb="37" eb="38">
      <t>マタ</t>
    </rPh>
    <rPh sb="39" eb="40">
      <t>ケン</t>
    </rPh>
    <rPh sb="41" eb="42">
      <t>モト</t>
    </rPh>
    <rPh sb="44" eb="46">
      <t>バアイ</t>
    </rPh>
    <rPh sb="56" eb="58">
      <t>テイジ</t>
    </rPh>
    <rPh sb="58" eb="59">
      <t>マタ</t>
    </rPh>
    <rPh sb="60" eb="62">
      <t>テイシュツ</t>
    </rPh>
    <phoneticPr fontId="1"/>
  </si>
  <si>
    <t>富士宮市</t>
    <rPh sb="0" eb="4">
      <t>フジノミヤシ</t>
    </rPh>
    <phoneticPr fontId="1"/>
  </si>
  <si>
    <t>算入可能なマネジメント</t>
    <rPh sb="0" eb="2">
      <t>サンニュウ</t>
    </rPh>
    <rPh sb="2" eb="4">
      <t>カノウ</t>
    </rPh>
    <phoneticPr fontId="1"/>
  </si>
  <si>
    <t>マネジメント(R1年度末までの受講に限る)</t>
    <rPh sb="9" eb="11">
      <t>ネンド</t>
    </rPh>
    <rPh sb="11" eb="12">
      <t>マツ</t>
    </rPh>
    <rPh sb="15" eb="17">
      <t>ジュコウ</t>
    </rPh>
    <rPh sb="18" eb="19">
      <t>カギ</t>
    </rPh>
    <phoneticPr fontId="1"/>
  </si>
  <si>
    <r>
      <t>＜令和</t>
    </r>
    <r>
      <rPr>
        <b/>
        <sz val="14"/>
        <color rgb="FFFF0000"/>
        <rFont val="HGｺﾞｼｯｸM"/>
      </rPr>
      <t>５</t>
    </r>
    <r>
      <rPr>
        <b/>
        <sz val="14"/>
        <color theme="1"/>
        <rFont val="HGｺﾞｼｯｸM"/>
      </rPr>
      <t>年度＞</t>
    </r>
    <rPh sb="1" eb="3">
      <t>レイワ</t>
    </rPh>
    <rPh sb="4" eb="6">
      <t>ネンド</t>
    </rPh>
    <phoneticPr fontId="1"/>
  </si>
  <si>
    <t>必要な研修を修了しているか</t>
    <rPh sb="0" eb="2">
      <t>ヒツヨウ</t>
    </rPh>
    <rPh sb="3" eb="5">
      <t>ケンシュウ</t>
    </rPh>
    <rPh sb="6" eb="8">
      <t>シュウリョウ</t>
    </rPh>
    <phoneticPr fontId="1"/>
  </si>
  <si>
    <t>静岡市</t>
    <rPh sb="0" eb="3">
      <t>シズオカシ</t>
    </rPh>
    <phoneticPr fontId="1"/>
  </si>
  <si>
    <t>浜松市</t>
    <rPh sb="0" eb="3">
      <t>ハママツシ</t>
    </rPh>
    <phoneticPr fontId="1"/>
  </si>
  <si>
    <t>沼津市</t>
    <rPh sb="0" eb="3">
      <t>ヌマヅシ</t>
    </rPh>
    <phoneticPr fontId="1"/>
  </si>
  <si>
    <t>熱海市</t>
    <rPh sb="0" eb="3">
      <t>アタミシ</t>
    </rPh>
    <phoneticPr fontId="1"/>
  </si>
  <si>
    <t>三島市</t>
    <rPh sb="0" eb="3">
      <t>ミシマシ</t>
    </rPh>
    <phoneticPr fontId="1"/>
  </si>
  <si>
    <t>島田市</t>
    <rPh sb="0" eb="3">
      <t>シマダシ</t>
    </rPh>
    <phoneticPr fontId="1"/>
  </si>
  <si>
    <t>富士市</t>
    <rPh sb="0" eb="3">
      <t>フジシ</t>
    </rPh>
    <phoneticPr fontId="1"/>
  </si>
  <si>
    <t>磐田市</t>
    <rPh sb="0" eb="3">
      <t>イワタシ</t>
    </rPh>
    <phoneticPr fontId="1"/>
  </si>
  <si>
    <r>
      <t>＜令和</t>
    </r>
    <r>
      <rPr>
        <b/>
        <sz val="14"/>
        <color rgb="FFFF0000"/>
        <rFont val="HGｺﾞｼｯｸM"/>
      </rPr>
      <t>６</t>
    </r>
    <r>
      <rPr>
        <b/>
        <sz val="14"/>
        <color theme="1"/>
        <rFont val="HGｺﾞｼｯｸM"/>
      </rPr>
      <t>年度＞</t>
    </r>
    <rPh sb="1" eb="3">
      <t>レイワ</t>
    </rPh>
    <rPh sb="4" eb="6">
      <t>ネンド</t>
    </rPh>
    <phoneticPr fontId="1"/>
  </si>
  <si>
    <t>藤枝市</t>
    <rPh sb="0" eb="3">
      <t>フジエダシ</t>
    </rPh>
    <phoneticPr fontId="1"/>
  </si>
  <si>
    <t>御殿場市</t>
    <rPh sb="0" eb="4">
      <t>ゴテンバシ</t>
    </rPh>
    <phoneticPr fontId="1"/>
  </si>
  <si>
    <t>下田市</t>
    <rPh sb="0" eb="3">
      <t>シモダシ</t>
    </rPh>
    <phoneticPr fontId="1"/>
  </si>
  <si>
    <t>裾野市</t>
    <rPh sb="0" eb="3">
      <t>スソノシ</t>
    </rPh>
    <phoneticPr fontId="1"/>
  </si>
  <si>
    <t>伊豆市</t>
    <rPh sb="0" eb="3">
      <t>イズシ</t>
    </rPh>
    <phoneticPr fontId="1"/>
  </si>
  <si>
    <t>別紙１様式第１号</t>
    <rPh sb="0" eb="2">
      <t>ベッシ</t>
    </rPh>
    <rPh sb="3" eb="5">
      <t>ヨウシキ</t>
    </rPh>
    <rPh sb="5" eb="6">
      <t>ダイ</t>
    </rPh>
    <rPh sb="7" eb="8">
      <t>ゴウ</t>
    </rPh>
    <phoneticPr fontId="1"/>
  </si>
  <si>
    <t>御前崎市</t>
    <rPh sb="0" eb="4">
      <t>オマエザキシ</t>
    </rPh>
    <phoneticPr fontId="1"/>
  </si>
  <si>
    <t>菊川市</t>
    <rPh sb="0" eb="2">
      <t>キクガワ</t>
    </rPh>
    <rPh sb="2" eb="3">
      <t>シ</t>
    </rPh>
    <phoneticPr fontId="1"/>
  </si>
  <si>
    <t>伊豆の国市</t>
    <rPh sb="0" eb="2">
      <t>イズ</t>
    </rPh>
    <rPh sb="3" eb="4">
      <t>クニ</t>
    </rPh>
    <rPh sb="4" eb="5">
      <t>シ</t>
    </rPh>
    <phoneticPr fontId="1"/>
  </si>
  <si>
    <t>牧之原市</t>
    <rPh sb="0" eb="4">
      <t>マキノハラシ</t>
    </rPh>
    <phoneticPr fontId="1"/>
  </si>
  <si>
    <t>東伊豆町</t>
    <rPh sb="0" eb="4">
      <t>ヒガシイズチョウ</t>
    </rPh>
    <phoneticPr fontId="1"/>
  </si>
  <si>
    <t>松崎町</t>
    <rPh sb="0" eb="3">
      <t>マツザキチョウ</t>
    </rPh>
    <phoneticPr fontId="1"/>
  </si>
  <si>
    <t>函南町</t>
    <rPh sb="0" eb="3">
      <t>カンナミチョウ</t>
    </rPh>
    <phoneticPr fontId="1"/>
  </si>
  <si>
    <t>清水町</t>
    <rPh sb="0" eb="2">
      <t>シミズ</t>
    </rPh>
    <rPh sb="2" eb="3">
      <t>チョウ</t>
    </rPh>
    <phoneticPr fontId="1"/>
  </si>
  <si>
    <t>長泉町</t>
    <rPh sb="0" eb="3">
      <t>ナガイズミチョウ</t>
    </rPh>
    <phoneticPr fontId="1"/>
  </si>
  <si>
    <t>小山町</t>
    <rPh sb="0" eb="3">
      <t>オヤマチョウ</t>
    </rPh>
    <phoneticPr fontId="1"/>
  </si>
  <si>
    <t>吉田町</t>
    <rPh sb="0" eb="3">
      <t>ヨシダチョウ</t>
    </rPh>
    <phoneticPr fontId="1"/>
  </si>
  <si>
    <t>川根本町</t>
    <rPh sb="0" eb="4">
      <t>カワネホンチョウ</t>
    </rPh>
    <phoneticPr fontId="1"/>
  </si>
  <si>
    <t>森町</t>
    <rPh sb="0" eb="2">
      <t>モリマチ</t>
    </rPh>
    <phoneticPr fontId="1"/>
  </si>
  <si>
    <t>市町名</t>
    <rPh sb="0" eb="2">
      <t>シチョウ</t>
    </rPh>
    <rPh sb="2" eb="3">
      <t>ナ</t>
    </rPh>
    <phoneticPr fontId="1"/>
  </si>
  <si>
    <t>OK</t>
  </si>
  <si>
    <r>
      <t>＜令和</t>
    </r>
    <r>
      <rPr>
        <b/>
        <sz val="14"/>
        <color rgb="FFFF0000"/>
        <rFont val="HGｺﾞｼｯｸM"/>
      </rPr>
      <t>７</t>
    </r>
    <r>
      <rPr>
        <b/>
        <sz val="14"/>
        <color theme="1"/>
        <rFont val="HGｺﾞｼｯｸM"/>
      </rPr>
      <t>年度＞</t>
    </r>
    <rPh sb="1" eb="3">
      <t>レイワ</t>
    </rPh>
    <rPh sb="4" eb="6">
      <t>ネンド</t>
    </rPh>
    <phoneticPr fontId="1"/>
  </si>
  <si>
    <r>
      <t>＜令和</t>
    </r>
    <r>
      <rPr>
        <b/>
        <sz val="14"/>
        <color rgb="FFFF0000"/>
        <rFont val="HGｺﾞｼｯｸM"/>
      </rPr>
      <t>８</t>
    </r>
    <r>
      <rPr>
        <b/>
        <sz val="14"/>
        <color theme="1"/>
        <rFont val="HGｺﾞｼｯｸM"/>
      </rPr>
      <t>年度以降＞</t>
    </r>
    <rPh sb="1" eb="3">
      <t>レイワ</t>
    </rPh>
    <rPh sb="4" eb="6">
      <t>ネンド</t>
    </rPh>
    <rPh sb="6" eb="8">
      <t>イコウ</t>
    </rPh>
    <phoneticPr fontId="1"/>
  </si>
  <si>
    <t>職員名</t>
    <rPh sb="0" eb="2">
      <t>しょくいん</t>
    </rPh>
    <rPh sb="2" eb="3">
      <t>めい</t>
    </rPh>
    <phoneticPr fontId="1" type="Hiragana"/>
  </si>
  <si>
    <t>相当する職位</t>
    <rPh sb="0" eb="2">
      <t>そうとう</t>
    </rPh>
    <rPh sb="4" eb="6">
      <t>しょくい</t>
    </rPh>
    <phoneticPr fontId="1" type="Hiragana"/>
  </si>
  <si>
    <t>乳児保育</t>
    <rPh sb="0" eb="2">
      <t>にゅうじ</t>
    </rPh>
    <rPh sb="2" eb="4">
      <t>ほいく</t>
    </rPh>
    <phoneticPr fontId="1" type="Hiragana"/>
  </si>
  <si>
    <t>幼児教育</t>
    <rPh sb="0" eb="2">
      <t>ようじ</t>
    </rPh>
    <rPh sb="2" eb="4">
      <t>きょういく</t>
    </rPh>
    <phoneticPr fontId="1" type="Hiragana"/>
  </si>
  <si>
    <t>障害児
保育</t>
    <rPh sb="0" eb="2">
      <t>しょうがい</t>
    </rPh>
    <rPh sb="2" eb="3">
      <t>じ</t>
    </rPh>
    <rPh sb="4" eb="6">
      <t>ほいく</t>
    </rPh>
    <phoneticPr fontId="1" type="Hiragana"/>
  </si>
  <si>
    <t>食育・
アレルギー
対応</t>
    <rPh sb="0" eb="2">
      <t>しょくいく</t>
    </rPh>
    <rPh sb="10" eb="12">
      <t>たいおう</t>
    </rPh>
    <phoneticPr fontId="1" type="Hiragana"/>
  </si>
  <si>
    <t>保健衛生
･安全対策</t>
    <rPh sb="0" eb="2">
      <t>ほけん</t>
    </rPh>
    <rPh sb="2" eb="4">
      <t>えいせい</t>
    </rPh>
    <rPh sb="6" eb="8">
      <t>あんぜん</t>
    </rPh>
    <rPh sb="8" eb="10">
      <t>たいさく</t>
    </rPh>
    <phoneticPr fontId="1" type="Hiragana"/>
  </si>
  <si>
    <t>保護者
支援
･子育て
支援</t>
    <rPh sb="0" eb="3">
      <t>ほごしゃ</t>
    </rPh>
    <rPh sb="4" eb="6">
      <t>しえん</t>
    </rPh>
    <rPh sb="8" eb="10">
      <t>こそだ</t>
    </rPh>
    <rPh sb="12" eb="14">
      <t>しえん</t>
    </rPh>
    <phoneticPr fontId="1" type="Hiragana"/>
  </si>
  <si>
    <t>保育実践</t>
    <rPh sb="0" eb="4">
      <t>ほいくじっせん</t>
    </rPh>
    <phoneticPr fontId="1" type="Hiragana"/>
  </si>
  <si>
    <t>コピーここまで↑</t>
  </si>
  <si>
    <t>↑ここからコピーして、別紙１様式第２号のB列に値で貼り付けてください</t>
    <rPh sb="11" eb="13">
      <t>ベッシ</t>
    </rPh>
    <rPh sb="14" eb="16">
      <t>ヨウシキ</t>
    </rPh>
    <rPh sb="16" eb="17">
      <t>ダイ</t>
    </rPh>
    <rPh sb="18" eb="19">
      <t>ゴウ</t>
    </rPh>
    <rPh sb="21" eb="22">
      <t>レツ</t>
    </rPh>
    <rPh sb="23" eb="24">
      <t>アタイ</t>
    </rPh>
    <rPh sb="25" eb="26">
      <t>ハ</t>
    </rPh>
    <rPh sb="27" eb="28">
      <t>ツ</t>
    </rPh>
    <phoneticPr fontId="1"/>
  </si>
  <si>
    <t>施設・事業所名</t>
  </si>
  <si>
    <t>担当する職務分野
【職務分野別リーダーのみ】</t>
    <rPh sb="0" eb="2">
      <t>たんとう</t>
    </rPh>
    <rPh sb="4" eb="6">
      <t>しょくむ</t>
    </rPh>
    <rPh sb="6" eb="8">
      <t>ぶんや</t>
    </rPh>
    <rPh sb="10" eb="15">
      <t>しょくむぶんやべつ</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</si>
</sst>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quot;時間&quot;"/>
    <numFmt numFmtId="177" formatCode="[$-411]ge\.m\.d;@"/>
    <numFmt numFmtId="178" formatCode="0_ "/>
  </numFmts>
  <fonts count="9">
    <font>
      <sz val="11"/>
      <color theme="1"/>
      <name val="游ゴシック"/>
      <family val="3"/>
      <scheme val="minor"/>
    </font>
    <font>
      <sz val="6"/>
      <color auto="1"/>
      <name val="游ゴシック"/>
      <family val="3"/>
    </font>
    <font>
      <sz val="11"/>
      <color theme="1"/>
      <name val="HGｺﾞｼｯｸM"/>
      <family val="3"/>
    </font>
    <font>
      <b/>
      <sz val="14"/>
      <color theme="1"/>
      <name val="HGｺﾞｼｯｸM"/>
      <family val="3"/>
    </font>
    <font>
      <sz val="9"/>
      <color theme="1"/>
      <name val="HGｺﾞｼｯｸM"/>
      <family val="3"/>
    </font>
    <font>
      <sz val="12"/>
      <color theme="1"/>
      <name val="HGｺﾞｼｯｸM"/>
      <family val="3"/>
    </font>
    <font>
      <sz val="14"/>
      <color theme="1"/>
      <name val="HGｺﾞｼｯｸM"/>
      <family val="3"/>
    </font>
    <font>
      <sz val="8"/>
      <color theme="1"/>
      <name val="HGｺﾞｼｯｸM"/>
      <family val="3"/>
    </font>
    <font>
      <sz val="10"/>
      <color theme="1"/>
      <name val="游ゴシック"/>
      <family val="3"/>
      <scheme val="minor"/>
    </font>
  </fonts>
  <fills count="8">
    <fill>
      <patternFill patternType="none"/>
    </fill>
    <fill>
      <patternFill patternType="gray125"/>
    </fill>
    <fill>
      <patternFill patternType="solid">
        <fgColor theme="0"/>
        <bgColor indexed="64"/>
      </patternFill>
    </fill>
    <fill>
      <patternFill patternType="solid">
        <fgColor rgb="FFFFFFBE"/>
        <bgColor indexed="64"/>
      </patternFill>
    </fill>
    <fill>
      <patternFill patternType="solid">
        <fgColor rgb="FFFFFFCC"/>
        <bgColor indexed="64"/>
      </patternFill>
    </fill>
    <fill>
      <patternFill patternType="solid">
        <fgColor rgb="FFFFE9FF"/>
        <bgColor indexed="64"/>
      </patternFill>
    </fill>
    <fill>
      <patternFill patternType="solid">
        <fgColor rgb="FFFFEBFF"/>
        <bgColor indexed="64"/>
      </patternFill>
    </fill>
    <fill>
      <patternFill patternType="solid">
        <fgColor rgb="FFE9FFFF"/>
        <bgColor indexed="64"/>
      </patternFill>
    </fill>
  </fills>
  <borders count="46">
    <border>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right style="thin">
        <color indexed="64"/>
      </right>
      <top style="hair">
        <color indexed="64"/>
      </top>
      <bottom style="thin">
        <color auto="1"/>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auto="1"/>
      </bottom>
      <diagonal/>
    </border>
    <border>
      <left style="thin">
        <color indexed="64"/>
      </left>
      <right/>
      <top/>
      <bottom/>
      <diagonal/>
    </border>
    <border>
      <left style="thin">
        <color indexed="64"/>
      </left>
      <right/>
      <top style="hair">
        <color auto="1"/>
      </top>
      <bottom/>
      <diagonal/>
    </border>
    <border>
      <left style="thin">
        <color indexed="64"/>
      </left>
      <right/>
      <top style="hair">
        <color auto="1"/>
      </top>
      <bottom style="hair">
        <color auto="1"/>
      </bottom>
      <diagonal/>
    </border>
    <border>
      <left style="thin">
        <color indexed="64"/>
      </left>
      <right/>
      <top/>
      <bottom style="hair">
        <color auto="1"/>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
      <left style="thin">
        <color indexed="64"/>
      </left>
      <right style="hair">
        <color auto="1"/>
      </right>
      <top/>
      <bottom style="hair">
        <color auto="1"/>
      </bottom>
      <diagonal/>
    </border>
    <border>
      <left style="thin">
        <color indexed="64"/>
      </left>
      <right style="hair">
        <color auto="1"/>
      </right>
      <top style="hair">
        <color auto="1"/>
      </top>
      <bottom style="thin">
        <color indexed="64"/>
      </bottom>
      <diagonal/>
    </border>
    <border>
      <left/>
      <right style="thin">
        <color indexed="64"/>
      </right>
      <top style="thin">
        <color indexed="64"/>
      </top>
      <bottom style="thin">
        <color indexed="64"/>
      </bottom>
      <diagonal/>
    </border>
    <border>
      <left/>
      <right style="thin">
        <color indexed="64"/>
      </right>
      <top style="hair">
        <color auto="1"/>
      </top>
      <bottom style="hair">
        <color auto="1"/>
      </bottom>
      <diagonal/>
    </border>
    <border>
      <left/>
      <right style="thin">
        <color indexed="64"/>
      </right>
      <top/>
      <bottom/>
      <diagonal/>
    </border>
    <border>
      <left/>
      <right style="thin">
        <color indexed="64"/>
      </right>
      <top/>
      <bottom style="hair">
        <color auto="1"/>
      </bottom>
      <diagonal/>
    </border>
    <border>
      <left/>
      <right style="thin">
        <color indexed="64"/>
      </right>
      <top style="hair">
        <color auto="1"/>
      </top>
      <bottom style="thin">
        <color indexed="64"/>
      </bottom>
      <diagonal/>
    </border>
    <border>
      <left/>
      <right/>
      <top/>
      <bottom style="thin">
        <color auto="1"/>
      </bottom>
      <diagonal/>
    </border>
    <border>
      <left/>
      <right/>
      <top style="thin">
        <color auto="1"/>
      </top>
      <bottom/>
      <diagonal/>
    </border>
    <border>
      <left style="thin">
        <color indexed="64"/>
      </left>
      <right style="thin">
        <color indexed="64"/>
      </right>
      <top style="hair">
        <color auto="1"/>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3" fillId="0" borderId="0" xfId="0" applyFont="1" applyAlignment="1" applyProtection="1">
      <protection locked="0"/>
    </xf>
    <xf numFmtId="0" fontId="3" fillId="0" borderId="0" xfId="0" applyFont="1" applyProtection="1">
      <alignment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0" borderId="0" xfId="0" applyFont="1" applyAlignment="1" applyProtection="1">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0" fillId="0" borderId="0" xfId="0" applyFont="1" applyAlignment="1" applyProtection="1">
      <protection locked="0"/>
    </xf>
    <xf numFmtId="0" fontId="6" fillId="0" borderId="0" xfId="0" applyFont="1" applyAlignment="1" applyProtection="1">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4" borderId="14" xfId="0" applyFont="1" applyFill="1" applyBorder="1" applyAlignment="1" applyProtection="1">
      <alignment horizontal="center" vertical="center" shrinkToFit="1"/>
    </xf>
    <xf numFmtId="0" fontId="5" fillId="5" borderId="1"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5" fillId="5" borderId="17"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shrinkToFit="1"/>
      <protection locked="0"/>
    </xf>
    <xf numFmtId="0" fontId="2" fillId="0" borderId="0" xfId="0" applyFont="1" applyAlignment="1" applyProtection="1">
      <alignment horizontal="center"/>
      <protection locked="0"/>
    </xf>
    <xf numFmtId="0" fontId="2" fillId="6" borderId="14" xfId="0" applyFont="1" applyFill="1" applyBorder="1" applyAlignment="1" applyProtection="1">
      <alignment horizontal="center" vertical="center" shrinkToFit="1"/>
    </xf>
    <xf numFmtId="0" fontId="2" fillId="0" borderId="1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5" fillId="5" borderId="4"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2" fillId="4" borderId="14" xfId="0" applyFont="1" applyFill="1" applyBorder="1" applyAlignment="1" applyProtection="1">
      <alignment horizontal="center" vertical="center"/>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5" borderId="11" xfId="0" applyFont="1" applyFill="1" applyBorder="1" applyAlignment="1" applyProtection="1">
      <alignment horizontal="center" vertical="center" shrinkToFit="1"/>
      <protection locked="0"/>
    </xf>
    <xf numFmtId="0" fontId="5" fillId="5" borderId="9" xfId="0"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76" fontId="5" fillId="3" borderId="7" xfId="0" applyNumberFormat="1" applyFont="1" applyFill="1" applyBorder="1" applyAlignment="1" applyProtection="1">
      <alignment horizontal="center" vertical="center" shrinkToFit="1"/>
      <protection locked="0"/>
    </xf>
    <xf numFmtId="176" fontId="5" fillId="3" borderId="8" xfId="0" applyNumberFormat="1" applyFont="1" applyFill="1" applyBorder="1" applyAlignment="1" applyProtection="1">
      <alignment horizontal="center" vertical="center" shrinkToFit="1"/>
      <protection locked="0"/>
    </xf>
    <xf numFmtId="0" fontId="2" fillId="0" borderId="32" xfId="0" applyFont="1" applyBorder="1" applyAlignment="1" applyProtection="1">
      <alignment horizontal="center" vertical="center"/>
      <protection locked="0"/>
    </xf>
    <xf numFmtId="0" fontId="2" fillId="7" borderId="33" xfId="0" applyFont="1" applyFill="1" applyBorder="1" applyProtection="1">
      <alignment vertical="center"/>
    </xf>
    <xf numFmtId="0" fontId="2" fillId="7" borderId="34" xfId="0" applyFont="1" applyFill="1" applyBorder="1" applyProtection="1">
      <alignment vertical="center"/>
    </xf>
    <xf numFmtId="0" fontId="2" fillId="7" borderId="35" xfId="0" applyFont="1" applyFill="1" applyBorder="1" applyProtection="1">
      <alignment vertical="center"/>
    </xf>
    <xf numFmtId="0" fontId="2" fillId="7" borderId="36" xfId="0" applyFont="1" applyFill="1" applyBorder="1" applyProtection="1">
      <alignment vertical="center"/>
    </xf>
    <xf numFmtId="0" fontId="2" fillId="7" borderId="37" xfId="0" applyFont="1" applyFill="1" applyBorder="1" applyProtection="1">
      <alignment vertical="center"/>
    </xf>
    <xf numFmtId="0" fontId="2" fillId="7" borderId="32" xfId="0" applyFont="1" applyFill="1" applyBorder="1" applyProtection="1">
      <alignment vertical="center"/>
    </xf>
    <xf numFmtId="0" fontId="2" fillId="0" borderId="1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7" fillId="0" borderId="14"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protection locked="0"/>
    </xf>
    <xf numFmtId="0" fontId="0" fillId="7" borderId="26" xfId="0" applyFont="1" applyFill="1" applyBorder="1" applyProtection="1">
      <alignment vertical="center"/>
    </xf>
    <xf numFmtId="0" fontId="0" fillId="7" borderId="39" xfId="0" applyFont="1" applyFill="1" applyBorder="1" applyProtection="1">
      <alignment vertical="center"/>
    </xf>
    <xf numFmtId="0" fontId="0" fillId="7" borderId="40" xfId="0" applyFont="1" applyFill="1" applyBorder="1" applyProtection="1">
      <alignment vertical="center"/>
    </xf>
    <xf numFmtId="0" fontId="0" fillId="7" borderId="41" xfId="0" applyFont="1" applyFill="1" applyBorder="1" applyProtection="1">
      <alignment vertical="center"/>
    </xf>
    <xf numFmtId="0" fontId="0" fillId="7" borderId="42" xfId="0" applyFont="1" applyFill="1" applyBorder="1" applyProtection="1">
      <alignment vertical="center"/>
    </xf>
    <xf numFmtId="0" fontId="0" fillId="7" borderId="38" xfId="0" applyFont="1" applyFill="1" applyBorder="1" applyProtection="1">
      <alignment vertical="center"/>
    </xf>
    <xf numFmtId="177" fontId="5" fillId="3" borderId="7" xfId="0" applyNumberFormat="1" applyFont="1" applyFill="1" applyBorder="1" applyAlignment="1" applyProtection="1">
      <alignment horizontal="center" vertical="center" shrinkToFit="1"/>
      <protection locked="0"/>
    </xf>
    <xf numFmtId="177" fontId="5" fillId="3" borderId="8" xfId="0" applyNumberFormat="1"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left" vertical="center" shrinkToFit="1"/>
      <protection locked="0"/>
    </xf>
    <xf numFmtId="0" fontId="5" fillId="3" borderId="43"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0" fillId="0" borderId="44" xfId="0" applyBorder="1" applyProtection="1">
      <alignment vertical="center"/>
      <protection locked="0"/>
    </xf>
    <xf numFmtId="0" fontId="0" fillId="7" borderId="19" xfId="0" applyFont="1" applyFill="1" applyBorder="1" applyProtection="1">
      <alignment vertical="center"/>
    </xf>
    <xf numFmtId="0" fontId="0" fillId="7" borderId="24" xfId="0" applyFont="1" applyFill="1" applyBorder="1" applyProtection="1">
      <alignment vertical="center"/>
    </xf>
    <xf numFmtId="0" fontId="0" fillId="7" borderId="23" xfId="0" applyFont="1" applyFill="1" applyBorder="1" applyProtection="1">
      <alignment vertical="center"/>
    </xf>
    <xf numFmtId="0" fontId="0" fillId="7" borderId="16" xfId="0" applyFont="1" applyFill="1" applyBorder="1" applyProtection="1">
      <alignment vertical="center"/>
    </xf>
    <xf numFmtId="0" fontId="0" fillId="7" borderId="45" xfId="0" applyFont="1" applyFill="1" applyBorder="1" applyProtection="1">
      <alignment vertical="center"/>
    </xf>
    <xf numFmtId="0" fontId="0" fillId="7" borderId="14" xfId="0" applyFont="1" applyFill="1" applyBorder="1" applyProtection="1">
      <alignment vertical="center"/>
    </xf>
    <xf numFmtId="0" fontId="4" fillId="0" borderId="0" xfId="0" applyFont="1" applyAlignment="1" applyProtection="1">
      <alignment horizontal="right" vertical="center"/>
      <protection locked="0"/>
    </xf>
    <xf numFmtId="0" fontId="2" fillId="0" borderId="2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77" fontId="5" fillId="0" borderId="4" xfId="0" applyNumberFormat="1" applyFont="1" applyBorder="1" applyAlignment="1" applyProtection="1">
      <alignment horizontal="center" vertical="center" shrinkToFit="1"/>
      <protection locked="0"/>
    </xf>
    <xf numFmtId="177" fontId="5" fillId="0" borderId="2" xfId="0" applyNumberFormat="1" applyFont="1" applyBorder="1" applyAlignment="1" applyProtection="1">
      <alignment horizontal="center" vertical="center" shrinkToFit="1"/>
      <protection locked="0"/>
    </xf>
    <xf numFmtId="0" fontId="2" fillId="7" borderId="19" xfId="0" applyFont="1" applyFill="1" applyBorder="1" applyProtection="1">
      <alignment vertical="center"/>
    </xf>
    <xf numFmtId="0" fontId="2" fillId="7" borderId="24" xfId="0" applyFont="1" applyFill="1" applyBorder="1" applyProtection="1">
      <alignment vertical="center"/>
    </xf>
    <xf numFmtId="0" fontId="2" fillId="7" borderId="23" xfId="0" applyFont="1" applyFill="1" applyBorder="1" applyProtection="1">
      <alignment vertical="center"/>
    </xf>
    <xf numFmtId="0" fontId="2" fillId="7" borderId="16" xfId="0" applyFont="1" applyFill="1" applyBorder="1" applyProtection="1">
      <alignment vertical="center"/>
    </xf>
    <xf numFmtId="0" fontId="2" fillId="7" borderId="45" xfId="0" applyFont="1" applyFill="1" applyBorder="1" applyProtection="1">
      <alignment vertical="center"/>
    </xf>
    <xf numFmtId="0" fontId="2" fillId="7" borderId="14" xfId="0" applyFont="1" applyFill="1" applyBorder="1" applyProtection="1">
      <alignment vertical="center"/>
    </xf>
    <xf numFmtId="0" fontId="0" fillId="7" borderId="0" xfId="0" applyFont="1" applyFill="1" applyAlignment="1" applyProtection="1">
      <alignment horizontal="center" vertical="center"/>
    </xf>
    <xf numFmtId="0" fontId="2" fillId="0" borderId="2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77" fontId="5" fillId="0" borderId="11" xfId="0" applyNumberFormat="1" applyFont="1" applyBorder="1" applyAlignment="1" applyProtection="1">
      <alignment horizontal="center" vertical="center" shrinkToFit="1"/>
      <protection locked="0"/>
    </xf>
    <xf numFmtId="177" fontId="5" fillId="0" borderId="9" xfId="0" applyNumberFormat="1"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wrapText="1"/>
      <protection locked="0"/>
    </xf>
    <xf numFmtId="0" fontId="0" fillId="0" borderId="0" xfId="0" applyProtection="1">
      <alignment vertical="center"/>
    </xf>
    <xf numFmtId="0" fontId="0" fillId="0" borderId="0" xfId="0" applyFont="1" applyAlignment="1" applyProtection="1">
      <alignment horizontal="right" vertical="center"/>
      <protection locked="0"/>
    </xf>
    <xf numFmtId="0" fontId="8" fillId="0" borderId="0" xfId="0" applyFont="1" applyAlignment="1" applyProtection="1">
      <alignment horizontal="center" vertical="center" wrapText="1"/>
      <protection locked="0"/>
    </xf>
    <xf numFmtId="177" fontId="0" fillId="0" borderId="0" xfId="0" applyNumberFormat="1" applyFont="1" applyProtection="1">
      <alignment vertical="center"/>
    </xf>
    <xf numFmtId="0" fontId="0" fillId="0" borderId="0" xfId="0" applyFont="1" applyAlignment="1" applyProtection="1">
      <alignment horizontal="left" vertical="center"/>
      <protection locked="0"/>
    </xf>
    <xf numFmtId="178" fontId="0" fillId="0" borderId="0" xfId="0" applyNumberFormat="1" applyFont="1" applyProtection="1">
      <alignment vertical="center"/>
      <protection locked="0"/>
    </xf>
    <xf numFmtId="0" fontId="8" fillId="0" borderId="28" xfId="0" applyFont="1" applyBorder="1" applyAlignment="1" applyProtection="1">
      <alignment horizontal="center" vertical="center" wrapText="1"/>
    </xf>
    <xf numFmtId="0" fontId="8" fillId="0" borderId="0" xfId="0" applyFont="1" applyAlignment="1" applyProtection="1">
      <alignment horizontal="center" vertical="center" wrapText="1"/>
    </xf>
    <xf numFmtId="57" fontId="0" fillId="0" borderId="0" xfId="0" applyNumberFormat="1" applyFont="1" applyProtection="1">
      <alignment vertical="center"/>
    </xf>
  </cellXfs>
  <cellStyles count="1">
    <cellStyle name="標準" xfId="0" builtinId="0"/>
  </cellStyles>
  <dxfs count="8">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s>
  <tableStyles count="0" defaultTableStyle="TableStyleMedium2" defaultPivotStyle="PivotStyleLight16"/>
  <colors>
    <mruColors>
      <color rgb="FFE9FFFF"/>
      <color rgb="FFFFE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40"/>
  <sheetViews>
    <sheetView showGridLines="0" tabSelected="1" view="pageBreakPreview" zoomScale="85" zoomScaleSheetLayoutView="85" workbookViewId="0">
      <selection activeCell="O19" sqref="O19"/>
    </sheetView>
  </sheetViews>
  <sheetFormatPr defaultRowHeight="18.75"/>
  <cols>
    <col min="1" max="1" width="4.19921875" style="1" customWidth="1"/>
    <col min="2" max="2" width="23.09765625" style="1" customWidth="1"/>
    <col min="3" max="3" width="28" style="1" customWidth="1"/>
    <col min="4" max="4" width="16.19921875" style="1" customWidth="1"/>
    <col min="5" max="6" width="11.3984375" style="1" customWidth="1"/>
    <col min="7" max="7" width="11.09765625" style="1" customWidth="1"/>
    <col min="8" max="11" width="11.3984375" style="1" customWidth="1"/>
    <col min="12" max="25" width="10.8984375" style="1" customWidth="1"/>
    <col min="26" max="16384" width="9" style="1"/>
  </cols>
  <sheetData>
    <row r="1" spans="1:24">
      <c r="A1" s="2" t="s">
        <v>70</v>
      </c>
      <c r="B1" s="16"/>
      <c r="C1" s="16"/>
      <c r="D1" s="16"/>
      <c r="E1" s="37" t="s">
        <v>5</v>
      </c>
      <c r="F1" s="37" t="s">
        <v>15</v>
      </c>
      <c r="G1" s="58"/>
      <c r="H1" s="69" t="s">
        <v>19</v>
      </c>
      <c r="I1" s="80" t="s">
        <v>35</v>
      </c>
      <c r="J1" s="37" t="s">
        <v>42</v>
      </c>
      <c r="K1" s="37" t="s">
        <v>45</v>
      </c>
      <c r="N1" s="116" t="s">
        <v>25</v>
      </c>
      <c r="O1" s="116" t="s">
        <v>31</v>
      </c>
      <c r="P1" s="116"/>
      <c r="Q1" s="116"/>
      <c r="R1" s="116" t="s">
        <v>49</v>
      </c>
      <c r="S1" s="116" t="s">
        <v>29</v>
      </c>
      <c r="T1" s="116"/>
      <c r="U1" s="116" t="s">
        <v>21</v>
      </c>
      <c r="V1" s="116"/>
      <c r="W1" s="116" t="s">
        <v>49</v>
      </c>
      <c r="X1" s="116" t="s">
        <v>56</v>
      </c>
    </row>
    <row r="2" spans="1:24">
      <c r="A2" s="3" t="s">
        <v>1</v>
      </c>
      <c r="B2" s="17"/>
      <c r="C2" s="17"/>
      <c r="D2" s="17"/>
      <c r="E2" s="38" t="s">
        <v>44</v>
      </c>
      <c r="F2" s="46" t="s">
        <v>30</v>
      </c>
      <c r="G2" s="59"/>
      <c r="H2" s="70">
        <f t="shared" ref="H2:H7" si="0">SUMIF($E$14:$F$28,F2,$G$14:$G$28)-I2</f>
        <v>0</v>
      </c>
      <c r="I2" s="81">
        <f t="shared" ref="I2:I7" si="1">SUMIFS($G$14:$G$28,$N$14:$N$28,1,$E$14:$E$28,F2)</f>
        <v>0</v>
      </c>
      <c r="J2" s="93">
        <f t="shared" ref="J2:J9" si="2">H2+MIN(I2,4)</f>
        <v>0</v>
      </c>
      <c r="K2" s="104" t="str">
        <f t="shared" ref="K2:K9" si="3">IF(J2&gt;=15,1,"")</f>
        <v/>
      </c>
      <c r="N2" s="116" t="s">
        <v>8</v>
      </c>
      <c r="O2" s="116" t="s">
        <v>30</v>
      </c>
      <c r="P2" s="116" t="s">
        <v>30</v>
      </c>
      <c r="Q2" s="116"/>
      <c r="R2" s="116" t="s">
        <v>8</v>
      </c>
      <c r="S2" s="116">
        <f>SUM(K2:K8)</f>
        <v>0</v>
      </c>
      <c r="T2" s="116" t="str">
        <f>IF(S2&gt;=3,"○","×")</f>
        <v>×</v>
      </c>
      <c r="U2" s="116">
        <f>SUM(K9)</f>
        <v>0</v>
      </c>
      <c r="V2" s="116" t="str">
        <f>IF(U2&gt;=1,"○","×")</f>
        <v>×</v>
      </c>
      <c r="W2" s="116" t="str">
        <f>IF(SUM(S2,U2)&gt;=1,"OK","NG")</f>
        <v>NG</v>
      </c>
      <c r="X2" s="116" t="s">
        <v>57</v>
      </c>
    </row>
    <row r="3" spans="1:24">
      <c r="A3" s="4" t="s">
        <v>54</v>
      </c>
      <c r="B3" s="1"/>
      <c r="C3" s="1"/>
      <c r="D3" s="2"/>
      <c r="E3" s="38"/>
      <c r="F3" s="47" t="str">
        <v>幼児教育</v>
      </c>
      <c r="G3" s="60"/>
      <c r="H3" s="71">
        <f t="shared" si="0"/>
        <v>0</v>
      </c>
      <c r="I3" s="82">
        <f t="shared" si="1"/>
        <v>0</v>
      </c>
      <c r="J3" s="94">
        <f t="shared" si="2"/>
        <v>0</v>
      </c>
      <c r="K3" s="105" t="str">
        <f t="shared" si="3"/>
        <v/>
      </c>
      <c r="N3" s="116" t="s">
        <v>3</v>
      </c>
      <c r="O3" s="116" t="str">
        <v>幼児教育</v>
      </c>
      <c r="P3" s="116" t="str">
        <v>幼児教育</v>
      </c>
      <c r="Q3" s="116"/>
      <c r="R3" s="116" t="s">
        <v>3</v>
      </c>
      <c r="S3" s="116">
        <f>SUM(K2:K9)</f>
        <v>0</v>
      </c>
      <c r="T3" s="116"/>
      <c r="U3" s="116"/>
      <c r="V3" s="116"/>
      <c r="W3" s="116" t="str">
        <f>IF(S3&gt;=1,"OK","NG")</f>
        <v>NG</v>
      </c>
      <c r="X3" s="116" t="s">
        <v>58</v>
      </c>
    </row>
    <row r="4" spans="1:24">
      <c r="A4" s="5" t="s">
        <v>84</v>
      </c>
      <c r="B4" s="5"/>
      <c r="C4" s="27"/>
      <c r="D4" s="2"/>
      <c r="E4" s="38"/>
      <c r="F4" s="48" t="s">
        <v>16</v>
      </c>
      <c r="G4" s="61"/>
      <c r="H4" s="72">
        <f t="shared" si="0"/>
        <v>0</v>
      </c>
      <c r="I4" s="83">
        <f t="shared" si="1"/>
        <v>0</v>
      </c>
      <c r="J4" s="95">
        <f t="shared" si="2"/>
        <v>0</v>
      </c>
      <c r="K4" s="106" t="str">
        <f t="shared" si="3"/>
        <v/>
      </c>
      <c r="N4" s="116" t="s">
        <v>9</v>
      </c>
      <c r="O4" s="116" t="s">
        <v>16</v>
      </c>
      <c r="P4" s="116" t="s">
        <v>16</v>
      </c>
      <c r="Q4" s="116"/>
      <c r="R4" s="116" t="s">
        <v>9</v>
      </c>
      <c r="S4" s="116" t="s">
        <v>30</v>
      </c>
      <c r="T4" s="116" t="str">
        <f t="shared" ref="T4:T11" si="4">IF(AND($C$8=S4,COUNT(K2)&gt;=1),1,"")</f>
        <v/>
      </c>
      <c r="U4" s="116"/>
      <c r="V4" s="116"/>
      <c r="W4" s="116" t="s">
        <v>85</v>
      </c>
      <c r="X4" s="116" t="s">
        <v>59</v>
      </c>
    </row>
    <row r="5" spans="1:24">
      <c r="A5" s="6" t="s">
        <v>7</v>
      </c>
      <c r="B5" s="18"/>
      <c r="C5" s="24"/>
      <c r="D5" s="2"/>
      <c r="E5" s="38"/>
      <c r="F5" s="48" t="s">
        <v>39</v>
      </c>
      <c r="G5" s="61"/>
      <c r="H5" s="71">
        <f t="shared" si="0"/>
        <v>0</v>
      </c>
      <c r="I5" s="82">
        <f t="shared" si="1"/>
        <v>0</v>
      </c>
      <c r="J5" s="94">
        <f t="shared" si="2"/>
        <v>0</v>
      </c>
      <c r="K5" s="105" t="str">
        <f t="shared" si="3"/>
        <v/>
      </c>
      <c r="N5" s="116"/>
      <c r="O5" s="116" t="s">
        <v>39</v>
      </c>
      <c r="P5" s="116" t="s">
        <v>39</v>
      </c>
      <c r="Q5" s="116"/>
      <c r="R5" s="116"/>
      <c r="S5" s="116" t="str">
        <v>幼児教育</v>
      </c>
      <c r="T5" s="116" t="str">
        <f t="shared" si="4"/>
        <v/>
      </c>
      <c r="U5" s="116"/>
      <c r="V5" s="116"/>
      <c r="W5" s="116"/>
      <c r="X5" s="116" t="s">
        <v>60</v>
      </c>
    </row>
    <row r="6" spans="1:24">
      <c r="A6" s="7" t="s">
        <v>36</v>
      </c>
      <c r="B6" s="19"/>
      <c r="C6" s="28"/>
      <c r="D6" s="2"/>
      <c r="E6" s="38"/>
      <c r="F6" s="49" t="s">
        <v>12</v>
      </c>
      <c r="G6" s="62"/>
      <c r="H6" s="73">
        <f t="shared" si="0"/>
        <v>0</v>
      </c>
      <c r="I6" s="84">
        <f t="shared" si="1"/>
        <v>0</v>
      </c>
      <c r="J6" s="96">
        <f t="shared" si="2"/>
        <v>0</v>
      </c>
      <c r="K6" s="107" t="str">
        <f t="shared" si="3"/>
        <v/>
      </c>
      <c r="N6" s="119">
        <v>43921</v>
      </c>
      <c r="O6" s="116" t="s">
        <v>12</v>
      </c>
      <c r="P6" s="116" t="s">
        <v>12</v>
      </c>
      <c r="Q6" s="116"/>
      <c r="R6" s="116"/>
      <c r="S6" s="116" t="s">
        <v>16</v>
      </c>
      <c r="T6" s="116" t="str">
        <f t="shared" si="4"/>
        <v/>
      </c>
      <c r="U6" s="116"/>
      <c r="V6" s="116"/>
      <c r="W6" s="116"/>
      <c r="X6" s="116" t="s">
        <v>51</v>
      </c>
    </row>
    <row r="7" spans="1:24">
      <c r="A7" s="8" t="s">
        <v>25</v>
      </c>
      <c r="B7" s="20"/>
      <c r="C7" s="29"/>
      <c r="D7" s="2"/>
      <c r="E7" s="38"/>
      <c r="F7" s="50" t="s">
        <v>38</v>
      </c>
      <c r="G7" s="63"/>
      <c r="H7" s="72">
        <f t="shared" si="0"/>
        <v>0</v>
      </c>
      <c r="I7" s="83">
        <f t="shared" si="1"/>
        <v>0</v>
      </c>
      <c r="J7" s="95">
        <f t="shared" si="2"/>
        <v>0</v>
      </c>
      <c r="K7" s="106" t="str">
        <f t="shared" si="3"/>
        <v/>
      </c>
      <c r="N7" s="116"/>
      <c r="O7" s="116" t="s">
        <v>38</v>
      </c>
      <c r="P7" s="116" t="s">
        <v>38</v>
      </c>
      <c r="Q7" s="116"/>
      <c r="R7" s="116"/>
      <c r="S7" s="116" t="s">
        <v>39</v>
      </c>
      <c r="T7" s="116" t="str">
        <f t="shared" si="4"/>
        <v/>
      </c>
      <c r="U7" s="116"/>
      <c r="V7" s="116"/>
      <c r="W7" s="116"/>
      <c r="X7" s="116" t="s">
        <v>28</v>
      </c>
    </row>
    <row r="8" spans="1:24" ht="18.75" customHeight="1">
      <c r="A8" s="9" t="s">
        <v>37</v>
      </c>
      <c r="B8" s="21"/>
      <c r="C8" s="30"/>
      <c r="D8" s="2"/>
      <c r="E8" s="38"/>
      <c r="F8" s="51" t="s">
        <v>34</v>
      </c>
      <c r="G8" s="64"/>
      <c r="H8" s="74">
        <f>SUMIF($E$14:$F$28,F8,$L$14:$L$28)-I8</f>
        <v>0</v>
      </c>
      <c r="I8" s="85">
        <f>SUMIFS($L$14:$L$28,$N$14:$N$28,1,$E$14:$E$28,F8)</f>
        <v>0</v>
      </c>
      <c r="J8" s="97">
        <f t="shared" si="2"/>
        <v>0</v>
      </c>
      <c r="K8" s="108" t="str">
        <f t="shared" si="3"/>
        <v/>
      </c>
      <c r="N8" s="116"/>
      <c r="O8" s="116" t="s">
        <v>24</v>
      </c>
      <c r="P8" s="116" t="s">
        <v>34</v>
      </c>
      <c r="Q8" s="116"/>
      <c r="R8" s="116"/>
      <c r="S8" s="116" t="s">
        <v>12</v>
      </c>
      <c r="T8" s="116" t="str">
        <f t="shared" si="4"/>
        <v/>
      </c>
      <c r="U8" s="116"/>
      <c r="V8" s="116"/>
      <c r="W8" s="116"/>
      <c r="X8" s="116" t="s">
        <v>61</v>
      </c>
    </row>
    <row r="9" spans="1:24">
      <c r="A9" s="10"/>
      <c r="B9" s="22"/>
      <c r="C9" s="31"/>
      <c r="D9" s="32"/>
      <c r="E9" s="25" t="s">
        <v>10</v>
      </c>
      <c r="F9" s="37" t="s">
        <v>21</v>
      </c>
      <c r="G9" s="58"/>
      <c r="H9" s="75">
        <f>IF(C7=N2,SUMIF($E$14:$F$28,F9,$G$14:$G$28)-I9,SUMIF($E$14:$F$28,F9,$M$14:$M$28)-I9)</f>
        <v>0</v>
      </c>
      <c r="I9" s="86">
        <f>IF(C7=N2,SUMIFS($G$14:$G$28,$N$14:$N$28,1,$E$14:$E$28,F9),SUMIFS($M$14:$M$28,N14:$N$28,1,E14:$E$28,F9))</f>
        <v>0</v>
      </c>
      <c r="J9" s="98">
        <f t="shared" si="2"/>
        <v>0</v>
      </c>
      <c r="K9" s="109" t="str">
        <f t="shared" si="3"/>
        <v/>
      </c>
      <c r="N9" s="116"/>
      <c r="O9" s="116" t="s">
        <v>53</v>
      </c>
      <c r="P9" s="116" t="s">
        <v>21</v>
      </c>
      <c r="Q9" s="116"/>
      <c r="R9" s="116"/>
      <c r="S9" s="116" t="s">
        <v>38</v>
      </c>
      <c r="T9" s="116" t="str">
        <f t="shared" si="4"/>
        <v/>
      </c>
      <c r="U9" s="116"/>
      <c r="V9" s="116"/>
      <c r="W9" s="116"/>
      <c r="X9" s="116" t="s">
        <v>62</v>
      </c>
    </row>
    <row r="10" spans="1:24">
      <c r="A10" s="11"/>
      <c r="B10" s="11"/>
      <c r="C10" s="32"/>
      <c r="D10" s="32"/>
      <c r="E10" s="39" t="s">
        <v>13</v>
      </c>
      <c r="F10" s="52"/>
      <c r="G10" s="52"/>
      <c r="H10" s="75">
        <f>SUM(H2:H9)</f>
        <v>0</v>
      </c>
      <c r="I10" s="86">
        <f>SUM(I2:I9)</f>
        <v>0</v>
      </c>
      <c r="J10" s="98">
        <f>SUM(J2:J9)</f>
        <v>0</v>
      </c>
      <c r="K10" s="109">
        <f>SUM(K2:K9)</f>
        <v>0</v>
      </c>
      <c r="N10" s="116"/>
      <c r="O10" s="116"/>
      <c r="P10" s="116"/>
      <c r="Q10" s="116"/>
      <c r="R10" s="116"/>
      <c r="S10" s="116" t="s">
        <v>24</v>
      </c>
      <c r="T10" s="116" t="str">
        <f t="shared" si="4"/>
        <v/>
      </c>
      <c r="U10" s="116"/>
      <c r="V10" s="116"/>
      <c r="W10" s="116"/>
      <c r="X10" s="116" t="s">
        <v>63</v>
      </c>
    </row>
    <row r="11" spans="1:24">
      <c r="A11" s="11"/>
      <c r="B11" s="11"/>
      <c r="C11" s="32"/>
      <c r="D11" s="32"/>
      <c r="E11" s="32"/>
      <c r="F11" s="54"/>
      <c r="G11" s="1"/>
      <c r="H11" s="1"/>
      <c r="J11" s="99" t="s">
        <v>55</v>
      </c>
      <c r="K11" s="110" t="str">
        <f>IFERROR(VLOOKUP(C7,$R$2:$W$4,6,FALSE),"")</f>
        <v/>
      </c>
      <c r="N11" s="116"/>
      <c r="O11" s="116"/>
      <c r="P11" s="116"/>
      <c r="Q11" s="116"/>
      <c r="R11" s="116"/>
      <c r="S11" s="116" t="s">
        <v>53</v>
      </c>
      <c r="T11" s="116" t="str">
        <f t="shared" si="4"/>
        <v/>
      </c>
      <c r="U11" s="116"/>
      <c r="V11" s="116"/>
      <c r="W11" s="116"/>
      <c r="X11" s="116" t="s">
        <v>40</v>
      </c>
    </row>
    <row r="12" spans="1:24" ht="18.75" customHeight="1">
      <c r="A12" s="12" t="s">
        <v>0</v>
      </c>
      <c r="B12" s="12" t="s">
        <v>14</v>
      </c>
      <c r="C12" s="12" t="s">
        <v>11</v>
      </c>
      <c r="D12" s="34" t="s">
        <v>20</v>
      </c>
      <c r="E12" s="40" t="s">
        <v>15</v>
      </c>
      <c r="F12" s="53"/>
      <c r="G12" s="65" t="s">
        <v>17</v>
      </c>
      <c r="H12" s="76" t="s">
        <v>43</v>
      </c>
      <c r="I12" s="65" t="s">
        <v>33</v>
      </c>
      <c r="J12" s="100" t="s">
        <v>41</v>
      </c>
      <c r="K12" s="111"/>
      <c r="L12" s="115" t="s">
        <v>26</v>
      </c>
      <c r="M12" s="118" t="s">
        <v>52</v>
      </c>
      <c r="N12" s="1" t="s">
        <v>35</v>
      </c>
      <c r="X12" s="116" t="s">
        <v>27</v>
      </c>
    </row>
    <row r="13" spans="1:24">
      <c r="A13" s="13"/>
      <c r="B13" s="13"/>
      <c r="C13" s="13"/>
      <c r="D13" s="35"/>
      <c r="E13" s="41"/>
      <c r="F13" s="55"/>
      <c r="G13" s="66"/>
      <c r="H13" s="77"/>
      <c r="I13" s="66"/>
      <c r="J13" s="101"/>
      <c r="K13" s="112"/>
      <c r="L13" s="115"/>
      <c r="M13" s="118"/>
      <c r="X13" s="116" t="s">
        <v>65</v>
      </c>
    </row>
    <row r="14" spans="1:24">
      <c r="A14" s="13">
        <v>1</v>
      </c>
      <c r="B14" s="23"/>
      <c r="C14" s="23"/>
      <c r="D14" s="23"/>
      <c r="E14" s="42"/>
      <c r="F14" s="56"/>
      <c r="G14" s="67"/>
      <c r="H14" s="23"/>
      <c r="I14" s="87"/>
      <c r="J14" s="102"/>
      <c r="K14" s="113"/>
      <c r="L14" s="116" t="str">
        <f t="shared" ref="L14:L28" si="5">IF(E14=$F$8,IF(AND(I14&lt;=$N$6,I14&gt;0),G14,""),"")</f>
        <v/>
      </c>
      <c r="M14" s="116" t="str">
        <f t="shared" ref="M14:M28" si="6">IF(E14=$F$9,IF(AND(I14&lt;=$N$6,I14&gt;0),G14,""),"")</f>
        <v/>
      </c>
      <c r="N14" s="116">
        <f t="shared" ref="N14:N28" si="7">COUNTA(H14)</f>
        <v>0</v>
      </c>
      <c r="P14" s="121"/>
      <c r="X14" s="116" t="s">
        <v>66</v>
      </c>
    </row>
    <row r="15" spans="1:24">
      <c r="A15" s="13">
        <v>2</v>
      </c>
      <c r="B15" s="23"/>
      <c r="C15" s="23"/>
      <c r="D15" s="23"/>
      <c r="E15" s="42"/>
      <c r="F15" s="56"/>
      <c r="G15" s="67"/>
      <c r="H15" s="23"/>
      <c r="I15" s="87"/>
      <c r="J15" s="102"/>
      <c r="K15" s="113"/>
      <c r="L15" s="116" t="str">
        <f t="shared" si="5"/>
        <v/>
      </c>
      <c r="M15" s="116" t="str">
        <f t="shared" si="6"/>
        <v/>
      </c>
      <c r="N15" s="116">
        <f t="shared" si="7"/>
        <v>0</v>
      </c>
      <c r="X15" s="116" t="s">
        <v>23</v>
      </c>
    </row>
    <row r="16" spans="1:24">
      <c r="A16" s="13">
        <v>3</v>
      </c>
      <c r="B16" s="23"/>
      <c r="C16" s="23"/>
      <c r="D16" s="23"/>
      <c r="E16" s="42"/>
      <c r="F16" s="56"/>
      <c r="G16" s="67"/>
      <c r="H16" s="23"/>
      <c r="I16" s="87"/>
      <c r="J16" s="102"/>
      <c r="K16" s="113"/>
      <c r="L16" s="116" t="str">
        <f t="shared" si="5"/>
        <v/>
      </c>
      <c r="M16" s="116" t="str">
        <f t="shared" si="6"/>
        <v/>
      </c>
      <c r="N16" s="116">
        <f t="shared" si="7"/>
        <v>0</v>
      </c>
      <c r="X16" s="116" t="s">
        <v>67</v>
      </c>
    </row>
    <row r="17" spans="1:24">
      <c r="A17" s="13">
        <v>4</v>
      </c>
      <c r="B17" s="23"/>
      <c r="C17" s="23"/>
      <c r="D17" s="23"/>
      <c r="E17" s="42"/>
      <c r="F17" s="56"/>
      <c r="G17" s="67"/>
      <c r="H17" s="23"/>
      <c r="I17" s="87"/>
      <c r="J17" s="102"/>
      <c r="K17" s="113"/>
      <c r="L17" s="116" t="str">
        <f t="shared" si="5"/>
        <v/>
      </c>
      <c r="M17" s="116" t="str">
        <f t="shared" si="6"/>
        <v/>
      </c>
      <c r="N17" s="116">
        <f t="shared" si="7"/>
        <v>0</v>
      </c>
      <c r="X17" s="116" t="s">
        <v>68</v>
      </c>
    </row>
    <row r="18" spans="1:24">
      <c r="A18" s="13">
        <v>5</v>
      </c>
      <c r="B18" s="23"/>
      <c r="C18" s="23"/>
      <c r="D18" s="23"/>
      <c r="E18" s="42"/>
      <c r="F18" s="56"/>
      <c r="G18" s="67"/>
      <c r="H18" s="23"/>
      <c r="I18" s="87"/>
      <c r="J18" s="102"/>
      <c r="K18" s="113"/>
      <c r="L18" s="116" t="str">
        <f t="shared" si="5"/>
        <v/>
      </c>
      <c r="M18" s="116" t="str">
        <f t="shared" si="6"/>
        <v/>
      </c>
      <c r="N18" s="116">
        <f t="shared" si="7"/>
        <v>0</v>
      </c>
      <c r="X18" s="116" t="s">
        <v>18</v>
      </c>
    </row>
    <row r="19" spans="1:24">
      <c r="A19" s="13">
        <v>6</v>
      </c>
      <c r="B19" s="23"/>
      <c r="C19" s="23"/>
      <c r="D19" s="23"/>
      <c r="E19" s="42"/>
      <c r="F19" s="56"/>
      <c r="G19" s="67"/>
      <c r="H19" s="23"/>
      <c r="I19" s="87"/>
      <c r="J19" s="102"/>
      <c r="K19" s="113"/>
      <c r="L19" s="116" t="str">
        <f t="shared" si="5"/>
        <v/>
      </c>
      <c r="M19" s="116" t="str">
        <f t="shared" si="6"/>
        <v/>
      </c>
      <c r="N19" s="116">
        <f t="shared" si="7"/>
        <v>0</v>
      </c>
      <c r="X19" s="116" t="s">
        <v>69</v>
      </c>
    </row>
    <row r="20" spans="1:24">
      <c r="A20" s="13">
        <v>7</v>
      </c>
      <c r="B20" s="23"/>
      <c r="C20" s="23"/>
      <c r="D20" s="23"/>
      <c r="E20" s="42"/>
      <c r="F20" s="56"/>
      <c r="G20" s="67"/>
      <c r="H20" s="23"/>
      <c r="I20" s="87"/>
      <c r="J20" s="102"/>
      <c r="K20" s="113"/>
      <c r="L20" s="116" t="str">
        <f t="shared" si="5"/>
        <v/>
      </c>
      <c r="M20" s="116" t="str">
        <f t="shared" si="6"/>
        <v/>
      </c>
      <c r="N20" s="116">
        <f t="shared" si="7"/>
        <v>0</v>
      </c>
      <c r="X20" s="116" t="s">
        <v>71</v>
      </c>
    </row>
    <row r="21" spans="1:24">
      <c r="A21" s="13">
        <v>8</v>
      </c>
      <c r="B21" s="23"/>
      <c r="C21" s="23"/>
      <c r="D21" s="23"/>
      <c r="E21" s="42"/>
      <c r="F21" s="56"/>
      <c r="G21" s="67"/>
      <c r="H21" s="23"/>
      <c r="I21" s="87"/>
      <c r="J21" s="102"/>
      <c r="K21" s="113"/>
      <c r="L21" s="116" t="str">
        <f t="shared" si="5"/>
        <v/>
      </c>
      <c r="M21" s="116" t="str">
        <f t="shared" si="6"/>
        <v/>
      </c>
      <c r="N21" s="116">
        <f t="shared" si="7"/>
        <v>0</v>
      </c>
      <c r="X21" s="116" t="s">
        <v>72</v>
      </c>
    </row>
    <row r="22" spans="1:24">
      <c r="A22" s="13">
        <v>9</v>
      </c>
      <c r="B22" s="23"/>
      <c r="C22" s="23"/>
      <c r="D22" s="23"/>
      <c r="E22" s="42"/>
      <c r="F22" s="56"/>
      <c r="G22" s="67"/>
      <c r="H22" s="23"/>
      <c r="I22" s="87"/>
      <c r="J22" s="102"/>
      <c r="K22" s="113"/>
      <c r="L22" s="116" t="str">
        <f t="shared" si="5"/>
        <v/>
      </c>
      <c r="M22" s="116" t="str">
        <f t="shared" si="6"/>
        <v/>
      </c>
      <c r="N22" s="116">
        <f t="shared" si="7"/>
        <v>0</v>
      </c>
      <c r="X22" s="116" t="s">
        <v>73</v>
      </c>
    </row>
    <row r="23" spans="1:24">
      <c r="A23" s="13">
        <v>10</v>
      </c>
      <c r="B23" s="23"/>
      <c r="C23" s="23"/>
      <c r="D23" s="23"/>
      <c r="E23" s="42"/>
      <c r="F23" s="56"/>
      <c r="G23" s="67"/>
      <c r="H23" s="23"/>
      <c r="I23" s="87"/>
      <c r="J23" s="102"/>
      <c r="K23" s="113"/>
      <c r="L23" s="116" t="str">
        <f t="shared" si="5"/>
        <v/>
      </c>
      <c r="M23" s="116" t="str">
        <f t="shared" si="6"/>
        <v/>
      </c>
      <c r="N23" s="116">
        <f t="shared" si="7"/>
        <v>0</v>
      </c>
      <c r="X23" s="116" t="s">
        <v>74</v>
      </c>
    </row>
    <row r="24" spans="1:24">
      <c r="A24" s="13">
        <v>11</v>
      </c>
      <c r="B24" s="23"/>
      <c r="C24" s="23"/>
      <c r="D24" s="23"/>
      <c r="E24" s="42"/>
      <c r="F24" s="56"/>
      <c r="G24" s="67"/>
      <c r="H24" s="23"/>
      <c r="I24" s="87"/>
      <c r="J24" s="102"/>
      <c r="K24" s="113"/>
      <c r="L24" s="116" t="str">
        <f t="shared" si="5"/>
        <v/>
      </c>
      <c r="M24" s="116" t="str">
        <f t="shared" si="6"/>
        <v/>
      </c>
      <c r="N24" s="116">
        <f t="shared" si="7"/>
        <v>0</v>
      </c>
      <c r="O24" s="120"/>
      <c r="P24" s="120"/>
      <c r="X24" s="116" t="s">
        <v>75</v>
      </c>
    </row>
    <row r="25" spans="1:24">
      <c r="A25" s="13">
        <v>12</v>
      </c>
      <c r="B25" s="23"/>
      <c r="C25" s="23"/>
      <c r="D25" s="23"/>
      <c r="E25" s="42"/>
      <c r="F25" s="56"/>
      <c r="G25" s="67"/>
      <c r="H25" s="23"/>
      <c r="I25" s="87"/>
      <c r="J25" s="102"/>
      <c r="K25" s="113"/>
      <c r="L25" s="116" t="str">
        <f t="shared" si="5"/>
        <v/>
      </c>
      <c r="M25" s="116" t="str">
        <f t="shared" si="6"/>
        <v/>
      </c>
      <c r="N25" s="116">
        <f t="shared" si="7"/>
        <v>0</v>
      </c>
      <c r="X25" s="116" t="s">
        <v>48</v>
      </c>
    </row>
    <row r="26" spans="1:24">
      <c r="A26" s="13">
        <v>13</v>
      </c>
      <c r="B26" s="23"/>
      <c r="C26" s="23"/>
      <c r="D26" s="23"/>
      <c r="E26" s="42"/>
      <c r="F26" s="56"/>
      <c r="G26" s="67"/>
      <c r="H26" s="23"/>
      <c r="I26" s="87"/>
      <c r="J26" s="102"/>
      <c r="K26" s="113"/>
      <c r="L26" s="116" t="str">
        <f t="shared" si="5"/>
        <v/>
      </c>
      <c r="M26" s="116" t="str">
        <f t="shared" si="6"/>
        <v/>
      </c>
      <c r="N26" s="116">
        <f t="shared" si="7"/>
        <v>0</v>
      </c>
      <c r="X26" s="116" t="s">
        <v>2</v>
      </c>
    </row>
    <row r="27" spans="1:24">
      <c r="A27" s="13">
        <v>14</v>
      </c>
      <c r="B27" s="23"/>
      <c r="C27" s="23"/>
      <c r="D27" s="23"/>
      <c r="E27" s="42"/>
      <c r="F27" s="56"/>
      <c r="G27" s="67"/>
      <c r="H27" s="23"/>
      <c r="I27" s="87"/>
      <c r="J27" s="102"/>
      <c r="K27" s="113"/>
      <c r="L27" s="116" t="str">
        <f t="shared" si="5"/>
        <v/>
      </c>
      <c r="M27" s="116" t="str">
        <f t="shared" si="6"/>
        <v/>
      </c>
      <c r="N27" s="116">
        <f t="shared" si="7"/>
        <v>0</v>
      </c>
      <c r="X27" s="116" t="s">
        <v>76</v>
      </c>
    </row>
    <row r="28" spans="1:24">
      <c r="A28" s="14">
        <v>15</v>
      </c>
      <c r="B28" s="24"/>
      <c r="C28" s="24"/>
      <c r="D28" s="24"/>
      <c r="E28" s="43"/>
      <c r="F28" s="57"/>
      <c r="G28" s="68"/>
      <c r="H28" s="24"/>
      <c r="I28" s="88"/>
      <c r="J28" s="103"/>
      <c r="K28" s="114"/>
      <c r="L28" s="116" t="str">
        <f t="shared" si="5"/>
        <v/>
      </c>
      <c r="M28" s="116" t="str">
        <f t="shared" si="6"/>
        <v/>
      </c>
      <c r="N28" s="116">
        <f t="shared" si="7"/>
        <v>0</v>
      </c>
      <c r="X28" s="116" t="s">
        <v>4</v>
      </c>
    </row>
    <row r="29" spans="1:24" ht="15" customHeight="1">
      <c r="A29" s="15" t="s">
        <v>32</v>
      </c>
      <c r="B29" s="15"/>
      <c r="C29" s="15"/>
      <c r="D29" s="15"/>
      <c r="E29" s="15"/>
      <c r="F29" s="15"/>
      <c r="G29" s="15"/>
      <c r="H29" s="15"/>
      <c r="I29" s="15"/>
      <c r="J29" s="15"/>
      <c r="K29" s="15"/>
      <c r="X29" s="116" t="s">
        <v>77</v>
      </c>
    </row>
    <row r="30" spans="1:24" ht="15.75" customHeight="1">
      <c r="A30" s="15" t="s">
        <v>50</v>
      </c>
      <c r="B30" s="15"/>
      <c r="C30" s="15"/>
      <c r="D30" s="15"/>
      <c r="E30" s="15"/>
      <c r="F30" s="15"/>
      <c r="G30" s="15"/>
      <c r="H30" s="15"/>
      <c r="I30" s="15"/>
      <c r="J30" s="15"/>
      <c r="K30" s="15"/>
      <c r="X30" s="116" t="s">
        <v>78</v>
      </c>
    </row>
    <row r="31" spans="1:24" ht="6" customHeight="1">
      <c r="A31" s="1"/>
      <c r="B31" s="1"/>
      <c r="C31" s="1"/>
      <c r="D31" s="1"/>
      <c r="E31" s="1"/>
      <c r="F31" s="1"/>
      <c r="G31" s="1"/>
      <c r="H31" s="1"/>
      <c r="I31" s="1"/>
      <c r="J31" s="1"/>
      <c r="K31" s="1"/>
      <c r="X31" s="116" t="s">
        <v>79</v>
      </c>
    </row>
    <row r="32" spans="1:24" ht="27" customHeight="1">
      <c r="A32" s="1"/>
      <c r="B32" s="1"/>
      <c r="C32" s="1"/>
      <c r="D32" s="1"/>
      <c r="E32" s="1"/>
      <c r="F32" s="1"/>
      <c r="G32" s="2"/>
      <c r="H32" s="78" t="s">
        <v>46</v>
      </c>
      <c r="I32" s="89" t="s">
        <v>47</v>
      </c>
      <c r="J32" s="89"/>
      <c r="K32" s="89"/>
      <c r="X32" s="116" t="s">
        <v>80</v>
      </c>
    </row>
    <row r="33" spans="1:24" ht="27" customHeight="1">
      <c r="A33" s="1"/>
      <c r="B33" s="1"/>
      <c r="C33" s="1"/>
      <c r="D33" s="1"/>
      <c r="E33" s="1"/>
      <c r="F33" s="1"/>
      <c r="G33" s="2"/>
      <c r="H33" s="78" t="s">
        <v>7</v>
      </c>
      <c r="I33" s="90"/>
      <c r="J33" s="90"/>
      <c r="K33" s="90"/>
      <c r="X33" s="116" t="s">
        <v>81</v>
      </c>
    </row>
    <row r="34" spans="1:24" ht="27" customHeight="1">
      <c r="A34" s="1"/>
      <c r="B34" s="1"/>
      <c r="C34" s="1"/>
      <c r="D34" s="1"/>
      <c r="E34" s="1"/>
      <c r="F34" s="1"/>
      <c r="G34" s="2"/>
      <c r="H34" s="78" t="s">
        <v>22</v>
      </c>
      <c r="I34" s="91"/>
      <c r="J34" s="91"/>
      <c r="K34" s="91"/>
      <c r="X34" s="116" t="s">
        <v>82</v>
      </c>
    </row>
    <row r="35" spans="1:24" ht="6" customHeight="1">
      <c r="A35" s="1"/>
      <c r="B35" s="1"/>
      <c r="C35" s="1"/>
      <c r="D35" s="1"/>
      <c r="E35" s="1"/>
      <c r="F35" s="1"/>
      <c r="G35" s="1"/>
      <c r="H35" s="1"/>
      <c r="I35" s="92"/>
      <c r="J35" s="92"/>
      <c r="K35" s="92"/>
      <c r="X35" s="116" t="s">
        <v>83</v>
      </c>
    </row>
    <row r="37" spans="1:24">
      <c r="B37" s="25" t="s">
        <v>88</v>
      </c>
      <c r="C37" s="25" t="s">
        <v>89</v>
      </c>
      <c r="D37" s="36" t="s">
        <v>100</v>
      </c>
      <c r="E37" s="37" t="s">
        <v>6</v>
      </c>
      <c r="F37" s="37"/>
      <c r="G37" s="37"/>
      <c r="H37" s="37"/>
      <c r="I37" s="37"/>
      <c r="J37" s="37"/>
      <c r="K37" s="37"/>
      <c r="L37" s="37"/>
    </row>
    <row r="38" spans="1:24" ht="42">
      <c r="B38" s="25"/>
      <c r="C38" s="25"/>
      <c r="D38" s="36"/>
      <c r="E38" s="44" t="s">
        <v>90</v>
      </c>
      <c r="F38" s="44" t="s">
        <v>91</v>
      </c>
      <c r="G38" s="36" t="s">
        <v>92</v>
      </c>
      <c r="H38" s="79" t="s">
        <v>93</v>
      </c>
      <c r="I38" s="79" t="s">
        <v>94</v>
      </c>
      <c r="J38" s="79" t="s">
        <v>95</v>
      </c>
      <c r="K38" s="36" t="s">
        <v>96</v>
      </c>
      <c r="L38" s="25" t="s">
        <v>21</v>
      </c>
    </row>
    <row r="39" spans="1:24">
      <c r="B39" s="26">
        <f>C6</f>
        <v>0</v>
      </c>
      <c r="C39" s="33">
        <f>C7</f>
        <v>0</v>
      </c>
      <c r="D39" s="33">
        <f>C8</f>
        <v>0</v>
      </c>
      <c r="E39" s="45" t="str">
        <f>K2</f>
        <v/>
      </c>
      <c r="F39" s="45" t="str">
        <f>K3</f>
        <v/>
      </c>
      <c r="G39" s="45" t="str">
        <f>K4</f>
        <v/>
      </c>
      <c r="H39" s="45" t="str">
        <f>K5</f>
        <v/>
      </c>
      <c r="I39" s="45" t="str">
        <f>K6</f>
        <v/>
      </c>
      <c r="J39" s="45" t="str">
        <f>K7</f>
        <v/>
      </c>
      <c r="K39" s="45" t="str">
        <f>K8</f>
        <v/>
      </c>
      <c r="L39" s="45" t="str">
        <f>K9</f>
        <v/>
      </c>
    </row>
    <row r="40" spans="1:24">
      <c r="B40" s="1" t="s">
        <v>98</v>
      </c>
      <c r="L40" s="117" t="s">
        <v>97</v>
      </c>
    </row>
  </sheetData>
  <sheetProtection sheet="1" objects="1" scenarios="1" insertRows="0" deleteRows="0"/>
  <mergeCells count="67">
    <mergeCell ref="F1:G1"/>
    <mergeCell ref="F2:G2"/>
    <mergeCell ref="F3:G3"/>
    <mergeCell ref="A4:B4"/>
    <mergeCell ref="F4:G4"/>
    <mergeCell ref="A5:B5"/>
    <mergeCell ref="F5:G5"/>
    <mergeCell ref="A6:B6"/>
    <mergeCell ref="F6:G6"/>
    <mergeCell ref="A7:B7"/>
    <mergeCell ref="F7:G7"/>
    <mergeCell ref="F8:G8"/>
    <mergeCell ref="F9:G9"/>
    <mergeCell ref="E10:G10"/>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A29:K29"/>
    <mergeCell ref="A30:K30"/>
    <mergeCell ref="I32:K32"/>
    <mergeCell ref="I33:K33"/>
    <mergeCell ref="I34:K34"/>
    <mergeCell ref="E37:L37"/>
    <mergeCell ref="A8:B9"/>
    <mergeCell ref="C8:C9"/>
    <mergeCell ref="A12:A13"/>
    <mergeCell ref="B12:B13"/>
    <mergeCell ref="C12:C13"/>
    <mergeCell ref="D12:D13"/>
    <mergeCell ref="E12:F13"/>
    <mergeCell ref="G12:G13"/>
    <mergeCell ref="H12:H13"/>
    <mergeCell ref="I12:I13"/>
    <mergeCell ref="J12:K13"/>
    <mergeCell ref="L12:L13"/>
    <mergeCell ref="M12:M13"/>
    <mergeCell ref="B37:B38"/>
    <mergeCell ref="C37:C38"/>
    <mergeCell ref="D37:D38"/>
    <mergeCell ref="E2:E8"/>
  </mergeCells>
  <phoneticPr fontId="1"/>
  <conditionalFormatting sqref="D39">
    <cfRule type="expression" dxfId="7" priority="2">
      <formula>$C39&lt;&gt;"職務分野別リーダー"</formula>
    </cfRule>
  </conditionalFormatting>
  <conditionalFormatting sqref="C8:C9">
    <cfRule type="expression" dxfId="6" priority="1">
      <formula>$C$7&lt;&gt;$N$4</formula>
    </cfRule>
  </conditionalFormatting>
  <dataValidations count="4">
    <dataValidation type="list" allowBlank="1" showDropDown="0" showInputMessage="1" showErrorMessage="1" sqref="E14:F28">
      <formula1>$P$2:$P$9</formula1>
    </dataValidation>
    <dataValidation type="list" allowBlank="1" showDropDown="0" showInputMessage="1" showErrorMessage="1" sqref="C7">
      <formula1>$N$2:$N$4</formula1>
    </dataValidation>
    <dataValidation type="list" allowBlank="1" showDropDown="0" showInputMessage="1" showErrorMessage="1" sqref="C8">
      <formula1>$O$2:$O$9</formula1>
    </dataValidation>
    <dataValidation type="list" allowBlank="1" showDropDown="0" showInputMessage="1" showErrorMessage="1" sqref="C4">
      <formula1>$X$1:$X$35</formula1>
    </dataValidation>
  </dataValidations>
  <pageMargins left="0.50314960629921257" right="0.50314960629921257" top="0.75" bottom="0.15944881889763782" header="0.3" footer="0.3"/>
  <pageSetup paperSize="9" scale="78" fitToWidth="1" fitToHeight="1" orientation="landscape"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X40"/>
  <sheetViews>
    <sheetView showGridLines="0" view="pageBreakPreview" zoomScale="85" zoomScaleSheetLayoutView="85" workbookViewId="0">
      <selection activeCell="H19" sqref="H19"/>
    </sheetView>
  </sheetViews>
  <sheetFormatPr defaultRowHeight="18.75"/>
  <cols>
    <col min="1" max="1" width="4.19921875" style="1" customWidth="1"/>
    <col min="2" max="2" width="22.8984375" style="1" customWidth="1"/>
    <col min="3" max="3" width="28" style="1" customWidth="1"/>
    <col min="4" max="4" width="16.19921875" style="1" customWidth="1"/>
    <col min="5" max="6" width="11.3984375" style="1" customWidth="1"/>
    <col min="7" max="7" width="11.09765625" style="1" customWidth="1"/>
    <col min="8" max="11" width="11.3984375" style="1" customWidth="1"/>
    <col min="12" max="25" width="12.19921875" style="1" customWidth="1"/>
    <col min="26" max="16384" width="9" style="1"/>
  </cols>
  <sheetData>
    <row r="1" spans="1:24">
      <c r="A1" s="2" t="s">
        <v>70</v>
      </c>
      <c r="B1" s="16"/>
      <c r="C1" s="16"/>
      <c r="D1" s="16"/>
      <c r="E1" s="37" t="s">
        <v>5</v>
      </c>
      <c r="F1" s="37" t="s">
        <v>15</v>
      </c>
      <c r="G1" s="58"/>
      <c r="H1" s="69" t="s">
        <v>19</v>
      </c>
      <c r="I1" s="80" t="s">
        <v>35</v>
      </c>
      <c r="J1" s="37" t="s">
        <v>42</v>
      </c>
      <c r="K1" s="37" t="s">
        <v>45</v>
      </c>
      <c r="N1" s="116" t="s">
        <v>25</v>
      </c>
      <c r="O1" s="116" t="s">
        <v>31</v>
      </c>
      <c r="P1" s="116"/>
      <c r="Q1" s="116"/>
      <c r="R1" s="116" t="s">
        <v>49</v>
      </c>
      <c r="S1" s="116" t="s">
        <v>29</v>
      </c>
      <c r="T1" s="116"/>
      <c r="U1" s="116" t="s">
        <v>21</v>
      </c>
      <c r="V1" s="116"/>
      <c r="W1" s="116" t="s">
        <v>49</v>
      </c>
      <c r="X1" s="116" t="s">
        <v>56</v>
      </c>
    </row>
    <row r="2" spans="1:24">
      <c r="A2" s="3" t="s">
        <v>1</v>
      </c>
      <c r="B2" s="17"/>
      <c r="C2" s="17"/>
      <c r="D2" s="17"/>
      <c r="E2" s="38" t="s">
        <v>44</v>
      </c>
      <c r="F2" s="46" t="s">
        <v>30</v>
      </c>
      <c r="G2" s="59"/>
      <c r="H2" s="70">
        <f t="shared" ref="H2:H7" si="0">SUMIF($E$14:$F$28,F2,$G$14:$G$28)-I2</f>
        <v>0</v>
      </c>
      <c r="I2" s="81">
        <f t="shared" ref="I2:I7" si="1">SUMIFS($G$14:$G$28,$N$14:$N$28,1,$E$14:$E$28,F2)</f>
        <v>0</v>
      </c>
      <c r="J2" s="93">
        <f t="shared" ref="J2:J9" si="2">H2+MIN(I2,4)</f>
        <v>0</v>
      </c>
      <c r="K2" s="104" t="str">
        <f t="shared" ref="K2:K9" si="3">IF(J2&gt;=15,1,"")</f>
        <v/>
      </c>
      <c r="N2" s="116" t="s">
        <v>8</v>
      </c>
      <c r="O2" s="116" t="s">
        <v>30</v>
      </c>
      <c r="P2" s="116" t="s">
        <v>30</v>
      </c>
      <c r="Q2" s="116"/>
      <c r="R2" s="116" t="s">
        <v>8</v>
      </c>
      <c r="S2" s="116">
        <f>SUM(K2:K8)</f>
        <v>0</v>
      </c>
      <c r="T2" s="116" t="str">
        <f>IF(S2&gt;=3,"○","×")</f>
        <v>×</v>
      </c>
      <c r="U2" s="116">
        <f>SUM(K9)</f>
        <v>0</v>
      </c>
      <c r="V2" s="116" t="str">
        <f>IF(U2&gt;=1,"○","×")</f>
        <v>×</v>
      </c>
      <c r="W2" s="116" t="str">
        <f>IF(SUM(S2,U2)&gt;=2,"OK","NG")</f>
        <v>NG</v>
      </c>
      <c r="X2" s="116" t="s">
        <v>57</v>
      </c>
    </row>
    <row r="3" spans="1:24">
      <c r="A3" s="4" t="s">
        <v>64</v>
      </c>
      <c r="D3" s="2"/>
      <c r="E3" s="38"/>
      <c r="F3" s="47" t="str">
        <v>幼児教育</v>
      </c>
      <c r="G3" s="60"/>
      <c r="H3" s="71">
        <f t="shared" si="0"/>
        <v>0</v>
      </c>
      <c r="I3" s="82">
        <f t="shared" si="1"/>
        <v>0</v>
      </c>
      <c r="J3" s="94">
        <f t="shared" si="2"/>
        <v>0</v>
      </c>
      <c r="K3" s="105" t="str">
        <f t="shared" si="3"/>
        <v/>
      </c>
      <c r="N3" s="116" t="s">
        <v>3</v>
      </c>
      <c r="O3" s="116" t="str">
        <v>幼児教育</v>
      </c>
      <c r="P3" s="116" t="str">
        <v>幼児教育</v>
      </c>
      <c r="Q3" s="116"/>
      <c r="R3" s="116" t="s">
        <v>3</v>
      </c>
      <c r="S3" s="116">
        <f>SUM(K2:K9)</f>
        <v>0</v>
      </c>
      <c r="T3" s="116"/>
      <c r="U3" s="116"/>
      <c r="V3" s="116"/>
      <c r="W3" s="116" t="str">
        <f>IF(S3&gt;=2,"OK","NG")</f>
        <v>NG</v>
      </c>
      <c r="X3" s="116" t="s">
        <v>58</v>
      </c>
    </row>
    <row r="4" spans="1:24">
      <c r="A4" s="5" t="s">
        <v>84</v>
      </c>
      <c r="B4" s="5"/>
      <c r="C4" s="27"/>
      <c r="D4" s="2"/>
      <c r="E4" s="38"/>
      <c r="F4" s="48" t="s">
        <v>16</v>
      </c>
      <c r="G4" s="61"/>
      <c r="H4" s="72">
        <f t="shared" si="0"/>
        <v>0</v>
      </c>
      <c r="I4" s="83">
        <f t="shared" si="1"/>
        <v>0</v>
      </c>
      <c r="J4" s="95">
        <f t="shared" si="2"/>
        <v>0</v>
      </c>
      <c r="K4" s="106" t="str">
        <f t="shared" si="3"/>
        <v/>
      </c>
      <c r="N4" s="116" t="s">
        <v>9</v>
      </c>
      <c r="O4" s="116" t="s">
        <v>16</v>
      </c>
      <c r="P4" s="116" t="s">
        <v>16</v>
      </c>
      <c r="Q4" s="116"/>
      <c r="R4" s="116" t="s">
        <v>9</v>
      </c>
      <c r="S4" s="116" t="s">
        <v>30</v>
      </c>
      <c r="T4" s="116" t="str">
        <f t="shared" ref="T4:T11" si="4">IF(AND($C$8=S4,COUNT(K2)&gt;=1),1,"")</f>
        <v/>
      </c>
      <c r="U4" s="116"/>
      <c r="V4" s="116"/>
      <c r="W4" s="116" t="str">
        <f>IF(SUM(T4:T11)=1,"OK","NG")</f>
        <v>NG</v>
      </c>
      <c r="X4" s="116" t="s">
        <v>59</v>
      </c>
    </row>
    <row r="5" spans="1:24">
      <c r="A5" s="6" t="s">
        <v>7</v>
      </c>
      <c r="B5" s="18"/>
      <c r="C5" s="24"/>
      <c r="D5" s="2"/>
      <c r="E5" s="38"/>
      <c r="F5" s="48" t="s">
        <v>39</v>
      </c>
      <c r="G5" s="61"/>
      <c r="H5" s="71">
        <f t="shared" si="0"/>
        <v>0</v>
      </c>
      <c r="I5" s="82">
        <f t="shared" si="1"/>
        <v>0</v>
      </c>
      <c r="J5" s="94">
        <f t="shared" si="2"/>
        <v>0</v>
      </c>
      <c r="K5" s="105" t="str">
        <f t="shared" si="3"/>
        <v/>
      </c>
      <c r="N5" s="116"/>
      <c r="O5" s="116" t="s">
        <v>39</v>
      </c>
      <c r="P5" s="116" t="s">
        <v>39</v>
      </c>
      <c r="Q5" s="116"/>
      <c r="R5" s="116"/>
      <c r="S5" s="116" t="str">
        <v>幼児教育</v>
      </c>
      <c r="T5" s="116" t="str">
        <f t="shared" si="4"/>
        <v/>
      </c>
      <c r="U5" s="116"/>
      <c r="V5" s="116"/>
      <c r="W5" s="116"/>
      <c r="X5" s="116" t="s">
        <v>60</v>
      </c>
    </row>
    <row r="6" spans="1:24">
      <c r="A6" s="7" t="s">
        <v>36</v>
      </c>
      <c r="B6" s="19"/>
      <c r="C6" s="28"/>
      <c r="D6" s="2"/>
      <c r="E6" s="38"/>
      <c r="F6" s="49" t="s">
        <v>12</v>
      </c>
      <c r="G6" s="62"/>
      <c r="H6" s="73">
        <f t="shared" si="0"/>
        <v>0</v>
      </c>
      <c r="I6" s="84">
        <f t="shared" si="1"/>
        <v>0</v>
      </c>
      <c r="J6" s="96">
        <f t="shared" si="2"/>
        <v>0</v>
      </c>
      <c r="K6" s="107" t="str">
        <f t="shared" si="3"/>
        <v/>
      </c>
      <c r="N6" s="124">
        <v>43921</v>
      </c>
      <c r="O6" s="116" t="s">
        <v>12</v>
      </c>
      <c r="P6" s="116" t="s">
        <v>12</v>
      </c>
      <c r="Q6" s="116"/>
      <c r="R6" s="116"/>
      <c r="S6" s="116" t="s">
        <v>16</v>
      </c>
      <c r="T6" s="116" t="str">
        <f t="shared" si="4"/>
        <v/>
      </c>
      <c r="U6" s="116"/>
      <c r="V6" s="116"/>
      <c r="W6" s="116"/>
      <c r="X6" s="116" t="s">
        <v>51</v>
      </c>
    </row>
    <row r="7" spans="1:24">
      <c r="A7" s="8" t="s">
        <v>25</v>
      </c>
      <c r="B7" s="20"/>
      <c r="C7" s="29"/>
      <c r="D7" s="2"/>
      <c r="E7" s="38"/>
      <c r="F7" s="50" t="s">
        <v>38</v>
      </c>
      <c r="G7" s="63"/>
      <c r="H7" s="72">
        <f t="shared" si="0"/>
        <v>0</v>
      </c>
      <c r="I7" s="83">
        <f t="shared" si="1"/>
        <v>0</v>
      </c>
      <c r="J7" s="95">
        <f t="shared" si="2"/>
        <v>0</v>
      </c>
      <c r="K7" s="106" t="str">
        <f t="shared" si="3"/>
        <v/>
      </c>
      <c r="N7" s="116"/>
      <c r="O7" s="116" t="s">
        <v>38</v>
      </c>
      <c r="P7" s="116" t="s">
        <v>38</v>
      </c>
      <c r="Q7" s="116"/>
      <c r="R7" s="116"/>
      <c r="S7" s="116" t="s">
        <v>39</v>
      </c>
      <c r="T7" s="116" t="str">
        <f t="shared" si="4"/>
        <v/>
      </c>
      <c r="U7" s="116"/>
      <c r="V7" s="116"/>
      <c r="W7" s="116"/>
      <c r="X7" s="116" t="s">
        <v>28</v>
      </c>
    </row>
    <row r="8" spans="1:24" ht="18.75" customHeight="1">
      <c r="A8" s="9" t="s">
        <v>37</v>
      </c>
      <c r="B8" s="21"/>
      <c r="C8" s="30"/>
      <c r="D8" s="2"/>
      <c r="E8" s="38"/>
      <c r="F8" s="51" t="s">
        <v>34</v>
      </c>
      <c r="G8" s="64"/>
      <c r="H8" s="74">
        <f>SUMIF($E$14:$F$28,F8,$L$14:$L$28)-I8</f>
        <v>0</v>
      </c>
      <c r="I8" s="85">
        <f>SUMIFS($L$14:$L$28,$N$14:$N$28,1,$E$14:$E$28,F8)</f>
        <v>0</v>
      </c>
      <c r="J8" s="97">
        <f t="shared" si="2"/>
        <v>0</v>
      </c>
      <c r="K8" s="108" t="str">
        <f t="shared" si="3"/>
        <v/>
      </c>
      <c r="N8" s="116"/>
      <c r="O8" s="116" t="s">
        <v>24</v>
      </c>
      <c r="P8" s="116" t="s">
        <v>34</v>
      </c>
      <c r="Q8" s="116"/>
      <c r="R8" s="116"/>
      <c r="S8" s="116" t="s">
        <v>12</v>
      </c>
      <c r="T8" s="116" t="str">
        <f t="shared" si="4"/>
        <v/>
      </c>
      <c r="U8" s="116"/>
      <c r="V8" s="116"/>
      <c r="W8" s="116"/>
      <c r="X8" s="116" t="s">
        <v>61</v>
      </c>
    </row>
    <row r="9" spans="1:24">
      <c r="A9" s="10"/>
      <c r="B9" s="22"/>
      <c r="C9" s="31"/>
      <c r="D9" s="32"/>
      <c r="E9" s="25" t="s">
        <v>10</v>
      </c>
      <c r="F9" s="37" t="s">
        <v>21</v>
      </c>
      <c r="G9" s="58"/>
      <c r="H9" s="75">
        <f>IF(C7=N2,SUMIF($E$14:$F$28,F9,$G$14:$G$28)-I9,SUMIF($E$14:$F$28,F9,$M$14:$M$28)-I9)</f>
        <v>0</v>
      </c>
      <c r="I9" s="86">
        <f>IF(C7=N2,SUMIFS($G$14:$G$28,$N$14:$N$28,1,$E$14:$E$28,F9),SUMIFS($M$14:$M$28,N14:$N$28,1,E14:$E$28,F9))</f>
        <v>0</v>
      </c>
      <c r="J9" s="98">
        <f t="shared" si="2"/>
        <v>0</v>
      </c>
      <c r="K9" s="109" t="str">
        <f t="shared" si="3"/>
        <v/>
      </c>
      <c r="N9" s="116"/>
      <c r="O9" s="116" t="s">
        <v>53</v>
      </c>
      <c r="P9" s="116" t="s">
        <v>21</v>
      </c>
      <c r="Q9" s="116"/>
      <c r="R9" s="116"/>
      <c r="S9" s="116" t="s">
        <v>38</v>
      </c>
      <c r="T9" s="116" t="str">
        <f t="shared" si="4"/>
        <v/>
      </c>
      <c r="U9" s="116"/>
      <c r="V9" s="116"/>
      <c r="W9" s="116"/>
      <c r="X9" s="116" t="s">
        <v>62</v>
      </c>
    </row>
    <row r="10" spans="1:24">
      <c r="A10" s="11"/>
      <c r="B10" s="11"/>
      <c r="C10" s="32"/>
      <c r="D10" s="32"/>
      <c r="E10" s="39" t="s">
        <v>13</v>
      </c>
      <c r="F10" s="52"/>
      <c r="G10" s="52"/>
      <c r="H10" s="75">
        <f>SUM(H2:H9)</f>
        <v>0</v>
      </c>
      <c r="I10" s="86">
        <f>SUM(I2:I9)</f>
        <v>0</v>
      </c>
      <c r="J10" s="98">
        <f>SUM(J2:J9)</f>
        <v>0</v>
      </c>
      <c r="K10" s="109">
        <f>SUM(K2:K9)</f>
        <v>0</v>
      </c>
      <c r="N10" s="116"/>
      <c r="O10" s="116"/>
      <c r="P10" s="116"/>
      <c r="Q10" s="116"/>
      <c r="R10" s="116"/>
      <c r="S10" s="116" t="s">
        <v>24</v>
      </c>
      <c r="T10" s="116" t="str">
        <f t="shared" si="4"/>
        <v/>
      </c>
      <c r="U10" s="116"/>
      <c r="V10" s="116"/>
      <c r="W10" s="116"/>
      <c r="X10" s="116" t="s">
        <v>63</v>
      </c>
    </row>
    <row r="11" spans="1:24">
      <c r="A11" s="11"/>
      <c r="B11" s="11"/>
      <c r="C11" s="32"/>
      <c r="D11" s="32"/>
      <c r="E11" s="32"/>
      <c r="F11" s="54"/>
      <c r="J11" s="99" t="s">
        <v>55</v>
      </c>
      <c r="K11" s="110" t="str">
        <f>IFERROR(VLOOKUP(C7,$R$2:$W$4,6,FALSE),"")</f>
        <v/>
      </c>
      <c r="N11" s="116"/>
      <c r="O11" s="116"/>
      <c r="P11" s="116"/>
      <c r="Q11" s="116"/>
      <c r="R11" s="116"/>
      <c r="S11" s="116" t="s">
        <v>53</v>
      </c>
      <c r="T11" s="116" t="str">
        <f t="shared" si="4"/>
        <v/>
      </c>
      <c r="U11" s="116"/>
      <c r="V11" s="116"/>
      <c r="W11" s="116"/>
      <c r="X11" s="116" t="s">
        <v>40</v>
      </c>
    </row>
    <row r="12" spans="1:24" ht="18.75" customHeight="1">
      <c r="A12" s="12" t="s">
        <v>0</v>
      </c>
      <c r="B12" s="12" t="s">
        <v>14</v>
      </c>
      <c r="C12" s="12" t="s">
        <v>11</v>
      </c>
      <c r="D12" s="34" t="s">
        <v>20</v>
      </c>
      <c r="E12" s="40" t="s">
        <v>15</v>
      </c>
      <c r="F12" s="53"/>
      <c r="G12" s="65" t="s">
        <v>17</v>
      </c>
      <c r="H12" s="76" t="s">
        <v>43</v>
      </c>
      <c r="I12" s="65" t="s">
        <v>33</v>
      </c>
      <c r="J12" s="100" t="s">
        <v>41</v>
      </c>
      <c r="K12" s="111"/>
      <c r="L12" s="122" t="s">
        <v>26</v>
      </c>
      <c r="M12" s="123" t="s">
        <v>52</v>
      </c>
      <c r="N12" s="116" t="s">
        <v>35</v>
      </c>
      <c r="X12" s="116" t="s">
        <v>27</v>
      </c>
    </row>
    <row r="13" spans="1:24">
      <c r="A13" s="13"/>
      <c r="B13" s="13"/>
      <c r="C13" s="13"/>
      <c r="D13" s="35"/>
      <c r="E13" s="41"/>
      <c r="F13" s="55"/>
      <c r="G13" s="66"/>
      <c r="H13" s="77"/>
      <c r="I13" s="66"/>
      <c r="J13" s="101"/>
      <c r="K13" s="112"/>
      <c r="L13" s="122"/>
      <c r="M13" s="123"/>
      <c r="N13" s="116"/>
      <c r="X13" s="116" t="s">
        <v>65</v>
      </c>
    </row>
    <row r="14" spans="1:24">
      <c r="A14" s="13">
        <v>1</v>
      </c>
      <c r="B14" s="23"/>
      <c r="C14" s="23"/>
      <c r="D14" s="23"/>
      <c r="E14" s="42"/>
      <c r="F14" s="56"/>
      <c r="G14" s="67"/>
      <c r="H14" s="23"/>
      <c r="I14" s="87"/>
      <c r="J14" s="102"/>
      <c r="K14" s="113"/>
      <c r="L14" s="116" t="str">
        <f t="shared" ref="L14:L28" si="5">IF(E14=$F$8,IF(I14&lt;=$N$6,G14,""),"")</f>
        <v/>
      </c>
      <c r="M14" s="116" t="str">
        <f t="shared" ref="M14:M28" si="6">IF(E14=$F$9,IF(I14&lt;=$N$6,G14,""),"")</f>
        <v/>
      </c>
      <c r="N14" s="116">
        <f t="shared" ref="N14:N28" si="7">COUNTA(H14)</f>
        <v>0</v>
      </c>
      <c r="P14" s="121"/>
      <c r="X14" s="116" t="s">
        <v>66</v>
      </c>
    </row>
    <row r="15" spans="1:24">
      <c r="A15" s="13">
        <v>2</v>
      </c>
      <c r="B15" s="23"/>
      <c r="C15" s="23"/>
      <c r="D15" s="23"/>
      <c r="E15" s="42"/>
      <c r="F15" s="56"/>
      <c r="G15" s="67"/>
      <c r="H15" s="23"/>
      <c r="I15" s="87"/>
      <c r="J15" s="102"/>
      <c r="K15" s="113"/>
      <c r="L15" s="116" t="str">
        <f t="shared" si="5"/>
        <v/>
      </c>
      <c r="M15" s="116" t="str">
        <f t="shared" si="6"/>
        <v/>
      </c>
      <c r="N15" s="116">
        <f t="shared" si="7"/>
        <v>0</v>
      </c>
      <c r="X15" s="116" t="s">
        <v>23</v>
      </c>
    </row>
    <row r="16" spans="1:24">
      <c r="A16" s="13">
        <v>3</v>
      </c>
      <c r="B16" s="23"/>
      <c r="C16" s="23"/>
      <c r="D16" s="23"/>
      <c r="E16" s="42"/>
      <c r="F16" s="56"/>
      <c r="G16" s="67"/>
      <c r="H16" s="23"/>
      <c r="I16" s="87"/>
      <c r="J16" s="102"/>
      <c r="K16" s="113"/>
      <c r="L16" s="116" t="str">
        <f t="shared" si="5"/>
        <v/>
      </c>
      <c r="M16" s="116" t="str">
        <f t="shared" si="6"/>
        <v/>
      </c>
      <c r="N16" s="116">
        <f t="shared" si="7"/>
        <v>0</v>
      </c>
      <c r="X16" s="116" t="s">
        <v>67</v>
      </c>
    </row>
    <row r="17" spans="1:24">
      <c r="A17" s="13">
        <v>4</v>
      </c>
      <c r="B17" s="23"/>
      <c r="C17" s="23"/>
      <c r="D17" s="23"/>
      <c r="E17" s="42"/>
      <c r="F17" s="56"/>
      <c r="G17" s="67"/>
      <c r="H17" s="23"/>
      <c r="I17" s="87"/>
      <c r="J17" s="102"/>
      <c r="K17" s="113"/>
      <c r="L17" s="116" t="str">
        <f t="shared" si="5"/>
        <v/>
      </c>
      <c r="M17" s="116" t="str">
        <f t="shared" si="6"/>
        <v/>
      </c>
      <c r="N17" s="116">
        <f t="shared" si="7"/>
        <v>0</v>
      </c>
      <c r="X17" s="116" t="s">
        <v>68</v>
      </c>
    </row>
    <row r="18" spans="1:24">
      <c r="A18" s="13">
        <v>5</v>
      </c>
      <c r="B18" s="23"/>
      <c r="C18" s="23"/>
      <c r="D18" s="23"/>
      <c r="E18" s="42"/>
      <c r="F18" s="56"/>
      <c r="G18" s="67"/>
      <c r="H18" s="23"/>
      <c r="I18" s="87"/>
      <c r="J18" s="102"/>
      <c r="K18" s="113"/>
      <c r="L18" s="116" t="str">
        <f t="shared" si="5"/>
        <v/>
      </c>
      <c r="M18" s="116" t="str">
        <f t="shared" si="6"/>
        <v/>
      </c>
      <c r="N18" s="116">
        <f t="shared" si="7"/>
        <v>0</v>
      </c>
      <c r="X18" s="116" t="s">
        <v>18</v>
      </c>
    </row>
    <row r="19" spans="1:24">
      <c r="A19" s="13">
        <v>6</v>
      </c>
      <c r="B19" s="23"/>
      <c r="C19" s="23"/>
      <c r="D19" s="23"/>
      <c r="E19" s="42"/>
      <c r="F19" s="56"/>
      <c r="G19" s="67"/>
      <c r="H19" s="23"/>
      <c r="I19" s="87"/>
      <c r="J19" s="102"/>
      <c r="K19" s="113"/>
      <c r="L19" s="116" t="str">
        <f t="shared" si="5"/>
        <v/>
      </c>
      <c r="M19" s="116" t="str">
        <f t="shared" si="6"/>
        <v/>
      </c>
      <c r="N19" s="116">
        <f t="shared" si="7"/>
        <v>0</v>
      </c>
      <c r="X19" s="116" t="s">
        <v>69</v>
      </c>
    </row>
    <row r="20" spans="1:24">
      <c r="A20" s="13">
        <v>7</v>
      </c>
      <c r="B20" s="23"/>
      <c r="C20" s="23"/>
      <c r="D20" s="23"/>
      <c r="E20" s="42"/>
      <c r="F20" s="56"/>
      <c r="G20" s="67"/>
      <c r="H20" s="23"/>
      <c r="I20" s="87"/>
      <c r="J20" s="102"/>
      <c r="K20" s="113"/>
      <c r="L20" s="116" t="str">
        <f t="shared" si="5"/>
        <v/>
      </c>
      <c r="M20" s="116" t="str">
        <f t="shared" si="6"/>
        <v/>
      </c>
      <c r="N20" s="116">
        <f t="shared" si="7"/>
        <v>0</v>
      </c>
      <c r="X20" s="116" t="s">
        <v>71</v>
      </c>
    </row>
    <row r="21" spans="1:24">
      <c r="A21" s="13">
        <v>8</v>
      </c>
      <c r="B21" s="23"/>
      <c r="C21" s="23"/>
      <c r="D21" s="23"/>
      <c r="E21" s="42"/>
      <c r="F21" s="56"/>
      <c r="G21" s="67"/>
      <c r="H21" s="23"/>
      <c r="I21" s="87"/>
      <c r="J21" s="102"/>
      <c r="K21" s="113"/>
      <c r="L21" s="116" t="str">
        <f t="shared" si="5"/>
        <v/>
      </c>
      <c r="M21" s="116" t="str">
        <f t="shared" si="6"/>
        <v/>
      </c>
      <c r="N21" s="116">
        <f t="shared" si="7"/>
        <v>0</v>
      </c>
      <c r="X21" s="116" t="s">
        <v>72</v>
      </c>
    </row>
    <row r="22" spans="1:24">
      <c r="A22" s="13">
        <v>9</v>
      </c>
      <c r="B22" s="23"/>
      <c r="C22" s="23"/>
      <c r="D22" s="23"/>
      <c r="E22" s="42"/>
      <c r="F22" s="56"/>
      <c r="G22" s="67"/>
      <c r="H22" s="23"/>
      <c r="I22" s="87"/>
      <c r="J22" s="102"/>
      <c r="K22" s="113"/>
      <c r="L22" s="116" t="str">
        <f t="shared" si="5"/>
        <v/>
      </c>
      <c r="M22" s="116" t="str">
        <f t="shared" si="6"/>
        <v/>
      </c>
      <c r="N22" s="116">
        <f t="shared" si="7"/>
        <v>0</v>
      </c>
      <c r="X22" s="116" t="s">
        <v>73</v>
      </c>
    </row>
    <row r="23" spans="1:24">
      <c r="A23" s="13">
        <v>10</v>
      </c>
      <c r="B23" s="23"/>
      <c r="C23" s="23"/>
      <c r="D23" s="23"/>
      <c r="E23" s="42"/>
      <c r="F23" s="56"/>
      <c r="G23" s="67"/>
      <c r="H23" s="23"/>
      <c r="I23" s="87"/>
      <c r="J23" s="102"/>
      <c r="K23" s="113"/>
      <c r="L23" s="116" t="str">
        <f t="shared" si="5"/>
        <v/>
      </c>
      <c r="M23" s="116" t="str">
        <f t="shared" si="6"/>
        <v/>
      </c>
      <c r="N23" s="116">
        <f t="shared" si="7"/>
        <v>0</v>
      </c>
      <c r="X23" s="116" t="s">
        <v>74</v>
      </c>
    </row>
    <row r="24" spans="1:24">
      <c r="A24" s="13">
        <v>11</v>
      </c>
      <c r="B24" s="23"/>
      <c r="C24" s="23"/>
      <c r="D24" s="23"/>
      <c r="E24" s="42"/>
      <c r="F24" s="56"/>
      <c r="G24" s="67"/>
      <c r="H24" s="23"/>
      <c r="I24" s="87"/>
      <c r="J24" s="102"/>
      <c r="K24" s="113"/>
      <c r="L24" s="116" t="str">
        <f t="shared" si="5"/>
        <v/>
      </c>
      <c r="M24" s="116" t="str">
        <f t="shared" si="6"/>
        <v/>
      </c>
      <c r="N24" s="116">
        <f t="shared" si="7"/>
        <v>0</v>
      </c>
      <c r="O24" s="120"/>
      <c r="P24" s="120"/>
      <c r="X24" s="116" t="s">
        <v>75</v>
      </c>
    </row>
    <row r="25" spans="1:24">
      <c r="A25" s="13">
        <v>12</v>
      </c>
      <c r="B25" s="23"/>
      <c r="C25" s="23"/>
      <c r="D25" s="23"/>
      <c r="E25" s="42"/>
      <c r="F25" s="56"/>
      <c r="G25" s="67"/>
      <c r="H25" s="23"/>
      <c r="I25" s="87"/>
      <c r="J25" s="102"/>
      <c r="K25" s="113"/>
      <c r="L25" s="116" t="str">
        <f t="shared" si="5"/>
        <v/>
      </c>
      <c r="M25" s="116" t="str">
        <f t="shared" si="6"/>
        <v/>
      </c>
      <c r="N25" s="116">
        <f t="shared" si="7"/>
        <v>0</v>
      </c>
      <c r="X25" s="116" t="s">
        <v>48</v>
      </c>
    </row>
    <row r="26" spans="1:24">
      <c r="A26" s="13">
        <v>13</v>
      </c>
      <c r="B26" s="23"/>
      <c r="C26" s="23"/>
      <c r="D26" s="23"/>
      <c r="E26" s="42"/>
      <c r="F26" s="56"/>
      <c r="G26" s="67"/>
      <c r="H26" s="23"/>
      <c r="I26" s="87"/>
      <c r="J26" s="102"/>
      <c r="K26" s="113"/>
      <c r="L26" s="116" t="str">
        <f t="shared" si="5"/>
        <v/>
      </c>
      <c r="M26" s="116" t="str">
        <f t="shared" si="6"/>
        <v/>
      </c>
      <c r="N26" s="116">
        <f t="shared" si="7"/>
        <v>0</v>
      </c>
      <c r="X26" s="116" t="s">
        <v>2</v>
      </c>
    </row>
    <row r="27" spans="1:24">
      <c r="A27" s="13">
        <v>14</v>
      </c>
      <c r="B27" s="23"/>
      <c r="C27" s="23"/>
      <c r="D27" s="23"/>
      <c r="E27" s="42"/>
      <c r="F27" s="56"/>
      <c r="G27" s="67"/>
      <c r="H27" s="23"/>
      <c r="I27" s="87"/>
      <c r="J27" s="102"/>
      <c r="K27" s="113"/>
      <c r="L27" s="116" t="str">
        <f t="shared" si="5"/>
        <v/>
      </c>
      <c r="M27" s="116" t="str">
        <f t="shared" si="6"/>
        <v/>
      </c>
      <c r="N27" s="116">
        <f t="shared" si="7"/>
        <v>0</v>
      </c>
      <c r="X27" s="116" t="s">
        <v>76</v>
      </c>
    </row>
    <row r="28" spans="1:24">
      <c r="A28" s="14">
        <v>15</v>
      </c>
      <c r="B28" s="24"/>
      <c r="C28" s="24"/>
      <c r="D28" s="24"/>
      <c r="E28" s="43"/>
      <c r="F28" s="57"/>
      <c r="G28" s="68"/>
      <c r="H28" s="24"/>
      <c r="I28" s="88"/>
      <c r="J28" s="103"/>
      <c r="K28" s="114"/>
      <c r="L28" s="116" t="str">
        <f t="shared" si="5"/>
        <v/>
      </c>
      <c r="M28" s="116" t="str">
        <f t="shared" si="6"/>
        <v/>
      </c>
      <c r="N28" s="116">
        <f t="shared" si="7"/>
        <v>0</v>
      </c>
      <c r="X28" s="116" t="s">
        <v>4</v>
      </c>
    </row>
    <row r="29" spans="1:24" ht="15" customHeight="1">
      <c r="A29" s="15" t="s">
        <v>32</v>
      </c>
      <c r="B29" s="15"/>
      <c r="C29" s="15"/>
      <c r="D29" s="15"/>
      <c r="E29" s="15"/>
      <c r="F29" s="15"/>
      <c r="G29" s="15"/>
      <c r="H29" s="15"/>
      <c r="I29" s="15"/>
      <c r="J29" s="15"/>
      <c r="K29" s="15"/>
      <c r="S29" s="1"/>
      <c r="X29" s="116" t="s">
        <v>77</v>
      </c>
    </row>
    <row r="30" spans="1:24" ht="15.75" customHeight="1">
      <c r="A30" s="15" t="s">
        <v>50</v>
      </c>
      <c r="B30" s="15"/>
      <c r="C30" s="15"/>
      <c r="D30" s="15"/>
      <c r="E30" s="15"/>
      <c r="F30" s="15"/>
      <c r="G30" s="15"/>
      <c r="H30" s="15"/>
      <c r="I30" s="15"/>
      <c r="J30" s="15"/>
      <c r="K30" s="15"/>
      <c r="X30" s="116" t="s">
        <v>78</v>
      </c>
    </row>
    <row r="31" spans="1:24" ht="6" customHeight="1">
      <c r="X31" s="116" t="s">
        <v>79</v>
      </c>
    </row>
    <row r="32" spans="1:24" ht="27" customHeight="1">
      <c r="G32" s="2"/>
      <c r="H32" s="78" t="s">
        <v>46</v>
      </c>
      <c r="I32" s="89" t="s">
        <v>47</v>
      </c>
      <c r="J32" s="89"/>
      <c r="K32" s="89"/>
      <c r="X32" s="116" t="s">
        <v>80</v>
      </c>
    </row>
    <row r="33" spans="2:24" ht="27" customHeight="1">
      <c r="G33" s="2"/>
      <c r="H33" s="78" t="s">
        <v>99</v>
      </c>
      <c r="I33" s="90"/>
      <c r="J33" s="90"/>
      <c r="K33" s="90"/>
      <c r="X33" s="116" t="s">
        <v>81</v>
      </c>
    </row>
    <row r="34" spans="2:24" ht="27" customHeight="1">
      <c r="G34" s="2"/>
      <c r="H34" s="78" t="s">
        <v>22</v>
      </c>
      <c r="I34" s="91"/>
      <c r="J34" s="91"/>
      <c r="K34" s="91"/>
      <c r="X34" s="116" t="s">
        <v>82</v>
      </c>
    </row>
    <row r="35" spans="2:24" ht="6" customHeight="1">
      <c r="I35" s="92"/>
      <c r="J35" s="92"/>
      <c r="K35" s="92"/>
      <c r="X35" s="116" t="s">
        <v>83</v>
      </c>
    </row>
    <row r="37" spans="2:24">
      <c r="B37" s="25" t="s">
        <v>88</v>
      </c>
      <c r="C37" s="25" t="s">
        <v>89</v>
      </c>
      <c r="D37" s="36" t="s">
        <v>100</v>
      </c>
      <c r="E37" s="37" t="s">
        <v>6</v>
      </c>
      <c r="F37" s="37"/>
      <c r="G37" s="37"/>
      <c r="H37" s="37"/>
      <c r="I37" s="37"/>
      <c r="J37" s="37"/>
      <c r="K37" s="37"/>
      <c r="L37" s="37"/>
    </row>
    <row r="38" spans="2:24" ht="42">
      <c r="B38" s="25"/>
      <c r="C38" s="25"/>
      <c r="D38" s="36"/>
      <c r="E38" s="44" t="s">
        <v>90</v>
      </c>
      <c r="F38" s="44" t="s">
        <v>91</v>
      </c>
      <c r="G38" s="36" t="s">
        <v>92</v>
      </c>
      <c r="H38" s="79" t="s">
        <v>93</v>
      </c>
      <c r="I38" s="79" t="s">
        <v>94</v>
      </c>
      <c r="J38" s="79" t="s">
        <v>95</v>
      </c>
      <c r="K38" s="36" t="s">
        <v>96</v>
      </c>
      <c r="L38" s="25" t="s">
        <v>21</v>
      </c>
    </row>
    <row r="39" spans="2:24">
      <c r="B39" s="26">
        <f>C6</f>
        <v>0</v>
      </c>
      <c r="C39" s="33">
        <f>C7</f>
        <v>0</v>
      </c>
      <c r="D39" s="33">
        <f>C8</f>
        <v>0</v>
      </c>
      <c r="E39" s="45" t="str">
        <f>K2</f>
        <v/>
      </c>
      <c r="F39" s="45" t="str">
        <f>K3</f>
        <v/>
      </c>
      <c r="G39" s="45" t="str">
        <f>K4</f>
        <v/>
      </c>
      <c r="H39" s="45" t="str">
        <f>K5</f>
        <v/>
      </c>
      <c r="I39" s="45" t="str">
        <f>K6</f>
        <v/>
      </c>
      <c r="J39" s="45" t="str">
        <f>K7</f>
        <v/>
      </c>
      <c r="K39" s="45" t="str">
        <f>K8</f>
        <v/>
      </c>
      <c r="L39" s="45" t="str">
        <f>K9</f>
        <v/>
      </c>
    </row>
    <row r="40" spans="2:24">
      <c r="B40" s="1" t="s">
        <v>98</v>
      </c>
      <c r="L40" s="117" t="s">
        <v>97</v>
      </c>
    </row>
  </sheetData>
  <sheetProtection sheet="1" objects="1" scenarios="1" formatCells="0" insertRows="0" deleteRows="0"/>
  <mergeCells count="67">
    <mergeCell ref="F1:G1"/>
    <mergeCell ref="F2:G2"/>
    <mergeCell ref="F3:G3"/>
    <mergeCell ref="A4:B4"/>
    <mergeCell ref="F4:G4"/>
    <mergeCell ref="A5:B5"/>
    <mergeCell ref="F5:G5"/>
    <mergeCell ref="A6:B6"/>
    <mergeCell ref="F6:G6"/>
    <mergeCell ref="A7:B7"/>
    <mergeCell ref="F7:G7"/>
    <mergeCell ref="F8:G8"/>
    <mergeCell ref="F9:G9"/>
    <mergeCell ref="E10:G10"/>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A29:K29"/>
    <mergeCell ref="A30:K30"/>
    <mergeCell ref="I32:K32"/>
    <mergeCell ref="I33:K33"/>
    <mergeCell ref="I34:K34"/>
    <mergeCell ref="E37:L37"/>
    <mergeCell ref="A8:B9"/>
    <mergeCell ref="C8:C9"/>
    <mergeCell ref="A12:A13"/>
    <mergeCell ref="B12:B13"/>
    <mergeCell ref="C12:C13"/>
    <mergeCell ref="D12:D13"/>
    <mergeCell ref="E12:F13"/>
    <mergeCell ref="G12:G13"/>
    <mergeCell ref="H12:H13"/>
    <mergeCell ref="I12:I13"/>
    <mergeCell ref="J12:K13"/>
    <mergeCell ref="L12:L13"/>
    <mergeCell ref="M12:M13"/>
    <mergeCell ref="B37:B38"/>
    <mergeCell ref="C37:C38"/>
    <mergeCell ref="D37:D38"/>
    <mergeCell ref="E2:E8"/>
  </mergeCells>
  <phoneticPr fontId="1"/>
  <conditionalFormatting sqref="D39">
    <cfRule type="expression" dxfId="5" priority="2">
      <formula>$C39&lt;&gt;"職務分野別リーダー"</formula>
    </cfRule>
  </conditionalFormatting>
  <conditionalFormatting sqref="C8:C9">
    <cfRule type="expression" dxfId="4" priority="1">
      <formula>$C$7&lt;&gt;$N$4</formula>
    </cfRule>
  </conditionalFormatting>
  <dataValidations count="4">
    <dataValidation type="list" allowBlank="1" showDropDown="0" showInputMessage="1" showErrorMessage="1" sqref="E14:F28">
      <formula1>$P$2:$P$9</formula1>
    </dataValidation>
    <dataValidation type="list" allowBlank="1" showDropDown="0" showInputMessage="1" showErrorMessage="1" sqref="C7">
      <formula1>$N$2:$N$4</formula1>
    </dataValidation>
    <dataValidation type="list" allowBlank="1" showDropDown="0" showInputMessage="1" showErrorMessage="1" sqref="C8">
      <formula1>$O$2:$O$9</formula1>
    </dataValidation>
    <dataValidation type="list" allowBlank="1" showDropDown="0" showInputMessage="1" showErrorMessage="1" sqref="C4">
      <formula1>$X$1:$X$35</formula1>
    </dataValidation>
  </dataValidations>
  <pageMargins left="0.50314960629921257" right="0.50314960629921257" top="0.75" bottom="0.15944881889763782" header="0.3" footer="0.3"/>
  <pageSetup paperSize="9" scale="78" fitToWidth="1" fitToHeight="1" orientation="landscape"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X40"/>
  <sheetViews>
    <sheetView showGridLines="0" view="pageBreakPreview" topLeftCell="B1" zoomScale="85" zoomScaleSheetLayoutView="85" workbookViewId="0">
      <selection activeCell="I21" sqref="I21"/>
    </sheetView>
  </sheetViews>
  <sheetFormatPr defaultRowHeight="18.75"/>
  <cols>
    <col min="1" max="1" width="4.19921875" style="1" customWidth="1"/>
    <col min="2" max="2" width="22.8984375" style="1" customWidth="1"/>
    <col min="3" max="3" width="28" style="1" customWidth="1"/>
    <col min="4" max="4" width="16.19921875" style="1" customWidth="1"/>
    <col min="5" max="6" width="11.3984375" style="1" customWidth="1"/>
    <col min="7" max="7" width="11.09765625" style="1" customWidth="1"/>
    <col min="8" max="11" width="11.3984375" style="1" customWidth="1"/>
    <col min="12" max="28" width="9.8984375" style="1" customWidth="1"/>
    <col min="29" max="16384" width="9" style="1"/>
  </cols>
  <sheetData>
    <row r="1" spans="1:24">
      <c r="A1" s="2" t="s">
        <v>70</v>
      </c>
      <c r="B1" s="16"/>
      <c r="C1" s="16"/>
      <c r="D1" s="16"/>
      <c r="E1" s="37" t="s">
        <v>5</v>
      </c>
      <c r="F1" s="37" t="s">
        <v>15</v>
      </c>
      <c r="G1" s="58"/>
      <c r="H1" s="69" t="s">
        <v>19</v>
      </c>
      <c r="I1" s="80" t="s">
        <v>35</v>
      </c>
      <c r="J1" s="37" t="s">
        <v>42</v>
      </c>
      <c r="K1" s="37" t="s">
        <v>45</v>
      </c>
      <c r="N1" s="116" t="s">
        <v>25</v>
      </c>
      <c r="O1" s="116" t="s">
        <v>31</v>
      </c>
      <c r="P1" s="116"/>
      <c r="Q1" s="116"/>
      <c r="R1" s="116" t="s">
        <v>49</v>
      </c>
      <c r="S1" s="116" t="s">
        <v>29</v>
      </c>
      <c r="T1" s="116"/>
      <c r="U1" s="116" t="s">
        <v>21</v>
      </c>
      <c r="V1" s="116"/>
      <c r="W1" s="116" t="s">
        <v>49</v>
      </c>
      <c r="X1" s="116" t="s">
        <v>56</v>
      </c>
    </row>
    <row r="2" spans="1:24">
      <c r="A2" s="3" t="s">
        <v>1</v>
      </c>
      <c r="B2" s="17"/>
      <c r="C2" s="17"/>
      <c r="D2" s="17"/>
      <c r="E2" s="38" t="s">
        <v>44</v>
      </c>
      <c r="F2" s="46" t="s">
        <v>30</v>
      </c>
      <c r="G2" s="59"/>
      <c r="H2" s="70">
        <f t="shared" ref="H2:H8" si="0">SUMIF($E$14:$F$28,F2,$G$14:$G$28)-I2</f>
        <v>0</v>
      </c>
      <c r="I2" s="81">
        <f t="shared" ref="I2:I7" si="1">SUMIFS($G$14:$G$28,$N$14:$N$28,1,$E$14:$E$28,F2)</f>
        <v>0</v>
      </c>
      <c r="J2" s="93">
        <f t="shared" ref="J2:J9" si="2">H2+MIN(I2,4)</f>
        <v>0</v>
      </c>
      <c r="K2" s="104" t="str">
        <f t="shared" ref="K2:K9" si="3">IF(J2&gt;=15,1,"")</f>
        <v/>
      </c>
      <c r="N2" s="116" t="s">
        <v>8</v>
      </c>
      <c r="O2" s="116" t="s">
        <v>30</v>
      </c>
      <c r="P2" s="116" t="s">
        <v>30</v>
      </c>
      <c r="Q2" s="116"/>
      <c r="R2" s="116" t="s">
        <v>8</v>
      </c>
      <c r="S2" s="116">
        <f>SUM(K2:K8)</f>
        <v>0</v>
      </c>
      <c r="T2" s="116" t="str">
        <f>IF(S2&gt;=3,"○","×")</f>
        <v>×</v>
      </c>
      <c r="U2" s="116">
        <f>SUM(K9)</f>
        <v>0</v>
      </c>
      <c r="V2" s="116" t="str">
        <f>IF(U2&gt;=1,"○","×")</f>
        <v>×</v>
      </c>
      <c r="W2" s="116" t="str">
        <f>IF(SUM(S2,U2)&gt;=2,"OK","NG")</f>
        <v>NG</v>
      </c>
      <c r="X2" s="116" t="s">
        <v>57</v>
      </c>
    </row>
    <row r="3" spans="1:24">
      <c r="A3" s="4" t="s">
        <v>86</v>
      </c>
      <c r="D3" s="2"/>
      <c r="E3" s="38"/>
      <c r="F3" s="47" t="str">
        <v>幼児教育</v>
      </c>
      <c r="G3" s="60"/>
      <c r="H3" s="71">
        <f t="shared" si="0"/>
        <v>0</v>
      </c>
      <c r="I3" s="82">
        <f t="shared" si="1"/>
        <v>0</v>
      </c>
      <c r="J3" s="94">
        <f t="shared" si="2"/>
        <v>0</v>
      </c>
      <c r="K3" s="105" t="str">
        <f t="shared" si="3"/>
        <v/>
      </c>
      <c r="N3" s="116" t="s">
        <v>3</v>
      </c>
      <c r="O3" s="116" t="str">
        <v>幼児教育</v>
      </c>
      <c r="P3" s="116" t="str">
        <v>幼児教育</v>
      </c>
      <c r="Q3" s="116"/>
      <c r="R3" s="116" t="s">
        <v>3</v>
      </c>
      <c r="S3" s="116">
        <f>SUM(K2:K9)</f>
        <v>0</v>
      </c>
      <c r="T3" s="116"/>
      <c r="U3" s="116"/>
      <c r="V3" s="116"/>
      <c r="W3" s="116" t="str">
        <f>IF(S3&gt;=2,"OK","NG")</f>
        <v>NG</v>
      </c>
      <c r="X3" s="116" t="s">
        <v>58</v>
      </c>
    </row>
    <row r="4" spans="1:24">
      <c r="A4" s="5" t="s">
        <v>84</v>
      </c>
      <c r="B4" s="5"/>
      <c r="C4" s="27"/>
      <c r="D4" s="2"/>
      <c r="E4" s="38"/>
      <c r="F4" s="48" t="s">
        <v>16</v>
      </c>
      <c r="G4" s="61"/>
      <c r="H4" s="72">
        <f t="shared" si="0"/>
        <v>0</v>
      </c>
      <c r="I4" s="83">
        <f t="shared" si="1"/>
        <v>0</v>
      </c>
      <c r="J4" s="95">
        <f t="shared" si="2"/>
        <v>0</v>
      </c>
      <c r="K4" s="106" t="str">
        <f t="shared" si="3"/>
        <v/>
      </c>
      <c r="N4" s="116" t="s">
        <v>9</v>
      </c>
      <c r="O4" s="116" t="s">
        <v>16</v>
      </c>
      <c r="P4" s="116" t="s">
        <v>16</v>
      </c>
      <c r="Q4" s="116"/>
      <c r="R4" s="116" t="s">
        <v>9</v>
      </c>
      <c r="S4" s="116" t="s">
        <v>30</v>
      </c>
      <c r="T4" s="116" t="str">
        <f t="shared" ref="T4:T11" si="4">IF(AND($C$8=S4,COUNT(K2)&gt;=1),1,"")</f>
        <v/>
      </c>
      <c r="U4" s="116"/>
      <c r="V4" s="116"/>
      <c r="W4" s="116" t="str">
        <f>IF(SUM(T4:T11)=1,"OK","NG")</f>
        <v>NG</v>
      </c>
      <c r="X4" s="116" t="s">
        <v>59</v>
      </c>
    </row>
    <row r="5" spans="1:24">
      <c r="A5" s="6" t="s">
        <v>7</v>
      </c>
      <c r="B5" s="18"/>
      <c r="C5" s="24"/>
      <c r="D5" s="2"/>
      <c r="E5" s="38"/>
      <c r="F5" s="48" t="s">
        <v>39</v>
      </c>
      <c r="G5" s="61"/>
      <c r="H5" s="71">
        <f t="shared" si="0"/>
        <v>0</v>
      </c>
      <c r="I5" s="82">
        <f t="shared" si="1"/>
        <v>0</v>
      </c>
      <c r="J5" s="94">
        <f t="shared" si="2"/>
        <v>0</v>
      </c>
      <c r="K5" s="105" t="str">
        <f t="shared" si="3"/>
        <v/>
      </c>
      <c r="N5" s="116"/>
      <c r="O5" s="116" t="s">
        <v>39</v>
      </c>
      <c r="P5" s="116" t="s">
        <v>39</v>
      </c>
      <c r="Q5" s="116"/>
      <c r="R5" s="116"/>
      <c r="S5" s="116" t="str">
        <v>幼児教育</v>
      </c>
      <c r="T5" s="116" t="str">
        <f t="shared" si="4"/>
        <v/>
      </c>
      <c r="U5" s="116"/>
      <c r="V5" s="116"/>
      <c r="W5" s="116"/>
      <c r="X5" s="116" t="s">
        <v>60</v>
      </c>
    </row>
    <row r="6" spans="1:24">
      <c r="A6" s="7" t="s">
        <v>36</v>
      </c>
      <c r="B6" s="19"/>
      <c r="C6" s="28"/>
      <c r="D6" s="2"/>
      <c r="E6" s="38"/>
      <c r="F6" s="49" t="s">
        <v>12</v>
      </c>
      <c r="G6" s="62"/>
      <c r="H6" s="73">
        <f t="shared" si="0"/>
        <v>0</v>
      </c>
      <c r="I6" s="84">
        <f t="shared" si="1"/>
        <v>0</v>
      </c>
      <c r="J6" s="96">
        <f t="shared" si="2"/>
        <v>0</v>
      </c>
      <c r="K6" s="107" t="str">
        <f t="shared" si="3"/>
        <v/>
      </c>
      <c r="N6" s="124">
        <v>43921</v>
      </c>
      <c r="O6" s="116" t="s">
        <v>12</v>
      </c>
      <c r="P6" s="116" t="s">
        <v>12</v>
      </c>
      <c r="Q6" s="116"/>
      <c r="R6" s="116"/>
      <c r="S6" s="116" t="s">
        <v>16</v>
      </c>
      <c r="T6" s="116" t="str">
        <f t="shared" si="4"/>
        <v/>
      </c>
      <c r="U6" s="116"/>
      <c r="V6" s="116"/>
      <c r="W6" s="116"/>
      <c r="X6" s="116" t="s">
        <v>51</v>
      </c>
    </row>
    <row r="7" spans="1:24">
      <c r="A7" s="8" t="s">
        <v>25</v>
      </c>
      <c r="B7" s="20"/>
      <c r="C7" s="29"/>
      <c r="D7" s="2"/>
      <c r="E7" s="38"/>
      <c r="F7" s="50" t="s">
        <v>38</v>
      </c>
      <c r="G7" s="63"/>
      <c r="H7" s="72">
        <f t="shared" si="0"/>
        <v>0</v>
      </c>
      <c r="I7" s="83">
        <f t="shared" si="1"/>
        <v>0</v>
      </c>
      <c r="J7" s="95">
        <f t="shared" si="2"/>
        <v>0</v>
      </c>
      <c r="K7" s="106" t="str">
        <f t="shared" si="3"/>
        <v/>
      </c>
      <c r="N7" s="116"/>
      <c r="O7" s="116" t="s">
        <v>38</v>
      </c>
      <c r="P7" s="116" t="s">
        <v>38</v>
      </c>
      <c r="Q7" s="116"/>
      <c r="R7" s="116"/>
      <c r="S7" s="116" t="s">
        <v>39</v>
      </c>
      <c r="T7" s="116" t="str">
        <f t="shared" si="4"/>
        <v/>
      </c>
      <c r="U7" s="116"/>
      <c r="V7" s="116"/>
      <c r="W7" s="116"/>
      <c r="X7" s="116" t="s">
        <v>28</v>
      </c>
    </row>
    <row r="8" spans="1:24" ht="18.75" customHeight="1">
      <c r="A8" s="9" t="s">
        <v>37</v>
      </c>
      <c r="B8" s="21"/>
      <c r="C8" s="30"/>
      <c r="D8" s="2"/>
      <c r="E8" s="38"/>
      <c r="F8" s="51" t="s">
        <v>34</v>
      </c>
      <c r="G8" s="64"/>
      <c r="H8" s="74">
        <f t="shared" si="0"/>
        <v>0</v>
      </c>
      <c r="I8" s="85">
        <f>SUMIFS($L$14:$L$28,$N$14:$N$28,1,$E$14:$E$28,F8)</f>
        <v>0</v>
      </c>
      <c r="J8" s="97">
        <f t="shared" si="2"/>
        <v>0</v>
      </c>
      <c r="K8" s="108" t="str">
        <f t="shared" si="3"/>
        <v/>
      </c>
      <c r="N8" s="116"/>
      <c r="O8" s="116" t="s">
        <v>24</v>
      </c>
      <c r="P8" s="116" t="s">
        <v>34</v>
      </c>
      <c r="Q8" s="116"/>
      <c r="R8" s="116"/>
      <c r="S8" s="116" t="s">
        <v>12</v>
      </c>
      <c r="T8" s="116" t="str">
        <f t="shared" si="4"/>
        <v/>
      </c>
      <c r="U8" s="116"/>
      <c r="V8" s="116"/>
      <c r="W8" s="116"/>
      <c r="X8" s="116" t="s">
        <v>61</v>
      </c>
    </row>
    <row r="9" spans="1:24">
      <c r="A9" s="10"/>
      <c r="B9" s="22"/>
      <c r="C9" s="31"/>
      <c r="D9" s="32"/>
      <c r="E9" s="25" t="s">
        <v>10</v>
      </c>
      <c r="F9" s="37" t="s">
        <v>21</v>
      </c>
      <c r="G9" s="58"/>
      <c r="H9" s="75">
        <f>IF($C$7=$N$2,SUMIF($E$14:$F$28,F9,$G$14:$G$28)-I9,SUMIF($E$14:$F$28,F9,$M$14:$M$28)-I9)</f>
        <v>0</v>
      </c>
      <c r="I9" s="86">
        <f>IF(C7=N2,SUMIFS($G$14:$G$28,$N$14:$N$28,1,$E$14:$E$28,F9),SUMIFS($M$14:$M$28,N14:$N$28,1,E14:$E$28,F9))</f>
        <v>0</v>
      </c>
      <c r="J9" s="98">
        <f t="shared" si="2"/>
        <v>0</v>
      </c>
      <c r="K9" s="109" t="str">
        <f t="shared" si="3"/>
        <v/>
      </c>
      <c r="N9" s="116"/>
      <c r="O9" s="116" t="s">
        <v>53</v>
      </c>
      <c r="P9" s="116" t="s">
        <v>21</v>
      </c>
      <c r="Q9" s="116"/>
      <c r="R9" s="116"/>
      <c r="S9" s="116" t="s">
        <v>38</v>
      </c>
      <c r="T9" s="116" t="str">
        <f t="shared" si="4"/>
        <v/>
      </c>
      <c r="U9" s="116"/>
      <c r="V9" s="116"/>
      <c r="W9" s="116"/>
      <c r="X9" s="116" t="s">
        <v>62</v>
      </c>
    </row>
    <row r="10" spans="1:24">
      <c r="A10" s="11"/>
      <c r="B10" s="11"/>
      <c r="C10" s="32"/>
      <c r="D10" s="32"/>
      <c r="E10" s="39" t="s">
        <v>13</v>
      </c>
      <c r="F10" s="52"/>
      <c r="G10" s="52"/>
      <c r="H10" s="75">
        <f>SUM(H2:H9)</f>
        <v>0</v>
      </c>
      <c r="I10" s="86">
        <f>SUM(I2:I9)</f>
        <v>0</v>
      </c>
      <c r="J10" s="98">
        <f>SUM(J2:J9)</f>
        <v>0</v>
      </c>
      <c r="K10" s="109">
        <f>SUM(K2:K9)</f>
        <v>0</v>
      </c>
      <c r="N10" s="116"/>
      <c r="O10" s="116"/>
      <c r="P10" s="116"/>
      <c r="Q10" s="116"/>
      <c r="R10" s="116"/>
      <c r="S10" s="116" t="s">
        <v>24</v>
      </c>
      <c r="T10" s="116" t="str">
        <f t="shared" si="4"/>
        <v/>
      </c>
      <c r="U10" s="116"/>
      <c r="V10" s="116"/>
      <c r="W10" s="116"/>
      <c r="X10" s="116" t="s">
        <v>63</v>
      </c>
    </row>
    <row r="11" spans="1:24">
      <c r="A11" s="11"/>
      <c r="B11" s="11"/>
      <c r="C11" s="32"/>
      <c r="D11" s="32"/>
      <c r="E11" s="32"/>
      <c r="F11" s="54"/>
      <c r="J11" s="99" t="s">
        <v>55</v>
      </c>
      <c r="K11" s="110" t="str">
        <f>IFERROR(VLOOKUP(C7,$R$2:$W$4,6,FALSE),"")</f>
        <v/>
      </c>
      <c r="N11" s="116"/>
      <c r="O11" s="116"/>
      <c r="P11" s="116"/>
      <c r="Q11" s="116"/>
      <c r="R11" s="116"/>
      <c r="S11" s="116" t="s">
        <v>53</v>
      </c>
      <c r="T11" s="116" t="str">
        <f t="shared" si="4"/>
        <v/>
      </c>
      <c r="U11" s="116"/>
      <c r="V11" s="116"/>
      <c r="W11" s="116"/>
      <c r="X11" s="116" t="s">
        <v>40</v>
      </c>
    </row>
    <row r="12" spans="1:24" ht="18.75" customHeight="1">
      <c r="A12" s="12" t="s">
        <v>0</v>
      </c>
      <c r="B12" s="12" t="s">
        <v>14</v>
      </c>
      <c r="C12" s="12" t="s">
        <v>11</v>
      </c>
      <c r="D12" s="34" t="s">
        <v>20</v>
      </c>
      <c r="E12" s="40" t="s">
        <v>15</v>
      </c>
      <c r="F12" s="53"/>
      <c r="G12" s="65" t="s">
        <v>17</v>
      </c>
      <c r="H12" s="76" t="s">
        <v>43</v>
      </c>
      <c r="I12" s="65" t="s">
        <v>33</v>
      </c>
      <c r="J12" s="100" t="s">
        <v>41</v>
      </c>
      <c r="K12" s="111"/>
      <c r="L12" s="115" t="s">
        <v>26</v>
      </c>
      <c r="M12" s="118" t="s">
        <v>52</v>
      </c>
      <c r="N12" s="1" t="s">
        <v>35</v>
      </c>
      <c r="X12" s="116" t="s">
        <v>27</v>
      </c>
    </row>
    <row r="13" spans="1:24">
      <c r="A13" s="13"/>
      <c r="B13" s="13"/>
      <c r="C13" s="13"/>
      <c r="D13" s="35"/>
      <c r="E13" s="41"/>
      <c r="F13" s="55"/>
      <c r="G13" s="66"/>
      <c r="H13" s="77"/>
      <c r="I13" s="66"/>
      <c r="J13" s="101"/>
      <c r="K13" s="112"/>
      <c r="L13" s="115"/>
      <c r="M13" s="118"/>
      <c r="X13" s="116" t="s">
        <v>65</v>
      </c>
    </row>
    <row r="14" spans="1:24">
      <c r="A14" s="13">
        <v>1</v>
      </c>
      <c r="B14" s="23"/>
      <c r="C14" s="23"/>
      <c r="D14" s="23"/>
      <c r="E14" s="42"/>
      <c r="F14" s="56"/>
      <c r="G14" s="67"/>
      <c r="H14" s="23"/>
      <c r="I14" s="87"/>
      <c r="J14" s="102"/>
      <c r="K14" s="113"/>
      <c r="L14" s="116" t="str">
        <f t="shared" ref="L14:L28" si="5">IF(E14=$F$8,IF(I14&lt;=$N$6,G14,""),"")</f>
        <v/>
      </c>
      <c r="M14" s="116" t="str">
        <f t="shared" ref="M14:M28" si="6">IF(E14=$F$9,IF(I14&lt;=$N$6,G14,""),"")</f>
        <v/>
      </c>
      <c r="N14" s="116">
        <f t="shared" ref="N14:N28" si="7">COUNTA(H14)</f>
        <v>0</v>
      </c>
      <c r="P14" s="121"/>
      <c r="X14" s="116" t="s">
        <v>66</v>
      </c>
    </row>
    <row r="15" spans="1:24">
      <c r="A15" s="13">
        <v>2</v>
      </c>
      <c r="B15" s="23"/>
      <c r="C15" s="23"/>
      <c r="D15" s="23"/>
      <c r="E15" s="42"/>
      <c r="F15" s="56"/>
      <c r="G15" s="67"/>
      <c r="H15" s="23"/>
      <c r="I15" s="87"/>
      <c r="J15" s="102"/>
      <c r="K15" s="113"/>
      <c r="L15" s="116" t="str">
        <f t="shared" si="5"/>
        <v/>
      </c>
      <c r="M15" s="116" t="str">
        <f t="shared" si="6"/>
        <v/>
      </c>
      <c r="N15" s="116">
        <f t="shared" si="7"/>
        <v>0</v>
      </c>
      <c r="X15" s="116" t="s">
        <v>23</v>
      </c>
    </row>
    <row r="16" spans="1:24">
      <c r="A16" s="13">
        <v>3</v>
      </c>
      <c r="B16" s="23"/>
      <c r="C16" s="23"/>
      <c r="D16" s="23"/>
      <c r="E16" s="42"/>
      <c r="F16" s="56"/>
      <c r="G16" s="67"/>
      <c r="H16" s="23"/>
      <c r="I16" s="87"/>
      <c r="J16" s="102"/>
      <c r="K16" s="113"/>
      <c r="L16" s="116" t="str">
        <f t="shared" si="5"/>
        <v/>
      </c>
      <c r="M16" s="116" t="str">
        <f t="shared" si="6"/>
        <v/>
      </c>
      <c r="N16" s="116">
        <f t="shared" si="7"/>
        <v>0</v>
      </c>
      <c r="X16" s="116" t="s">
        <v>67</v>
      </c>
    </row>
    <row r="17" spans="1:24">
      <c r="A17" s="13">
        <v>4</v>
      </c>
      <c r="B17" s="23"/>
      <c r="C17" s="23"/>
      <c r="D17" s="23"/>
      <c r="E17" s="42"/>
      <c r="F17" s="56"/>
      <c r="G17" s="67"/>
      <c r="H17" s="23"/>
      <c r="I17" s="87"/>
      <c r="J17" s="102"/>
      <c r="K17" s="113"/>
      <c r="L17" s="116" t="str">
        <f t="shared" si="5"/>
        <v/>
      </c>
      <c r="M17" s="116" t="str">
        <f t="shared" si="6"/>
        <v/>
      </c>
      <c r="N17" s="116">
        <f t="shared" si="7"/>
        <v>0</v>
      </c>
      <c r="X17" s="116" t="s">
        <v>68</v>
      </c>
    </row>
    <row r="18" spans="1:24">
      <c r="A18" s="13">
        <v>5</v>
      </c>
      <c r="B18" s="23"/>
      <c r="C18" s="23"/>
      <c r="D18" s="23"/>
      <c r="E18" s="42"/>
      <c r="F18" s="56"/>
      <c r="G18" s="67"/>
      <c r="H18" s="23"/>
      <c r="I18" s="87"/>
      <c r="J18" s="102"/>
      <c r="K18" s="113"/>
      <c r="L18" s="116" t="str">
        <f t="shared" si="5"/>
        <v/>
      </c>
      <c r="M18" s="116" t="str">
        <f t="shared" si="6"/>
        <v/>
      </c>
      <c r="N18" s="116">
        <f t="shared" si="7"/>
        <v>0</v>
      </c>
      <c r="X18" s="116" t="s">
        <v>18</v>
      </c>
    </row>
    <row r="19" spans="1:24">
      <c r="A19" s="13">
        <v>6</v>
      </c>
      <c r="B19" s="23"/>
      <c r="C19" s="23"/>
      <c r="D19" s="23"/>
      <c r="E19" s="42"/>
      <c r="F19" s="56"/>
      <c r="G19" s="67"/>
      <c r="H19" s="23"/>
      <c r="I19" s="87"/>
      <c r="J19" s="102"/>
      <c r="K19" s="113"/>
      <c r="L19" s="116" t="str">
        <f t="shared" si="5"/>
        <v/>
      </c>
      <c r="M19" s="116" t="str">
        <f t="shared" si="6"/>
        <v/>
      </c>
      <c r="N19" s="116">
        <f t="shared" si="7"/>
        <v>0</v>
      </c>
      <c r="X19" s="116" t="s">
        <v>69</v>
      </c>
    </row>
    <row r="20" spans="1:24">
      <c r="A20" s="13">
        <v>7</v>
      </c>
      <c r="B20" s="23"/>
      <c r="C20" s="23"/>
      <c r="D20" s="23"/>
      <c r="E20" s="42"/>
      <c r="F20" s="56"/>
      <c r="G20" s="67"/>
      <c r="H20" s="23"/>
      <c r="I20" s="87"/>
      <c r="J20" s="102"/>
      <c r="K20" s="113"/>
      <c r="L20" s="116" t="str">
        <f t="shared" si="5"/>
        <v/>
      </c>
      <c r="M20" s="116" t="str">
        <f t="shared" si="6"/>
        <v/>
      </c>
      <c r="N20" s="116">
        <f t="shared" si="7"/>
        <v>0</v>
      </c>
      <c r="X20" s="116" t="s">
        <v>71</v>
      </c>
    </row>
    <row r="21" spans="1:24">
      <c r="A21" s="13">
        <v>8</v>
      </c>
      <c r="B21" s="23"/>
      <c r="C21" s="23"/>
      <c r="D21" s="23"/>
      <c r="E21" s="42"/>
      <c r="F21" s="56"/>
      <c r="G21" s="67"/>
      <c r="H21" s="23"/>
      <c r="I21" s="87"/>
      <c r="J21" s="102"/>
      <c r="K21" s="113"/>
      <c r="L21" s="116" t="str">
        <f t="shared" si="5"/>
        <v/>
      </c>
      <c r="M21" s="116" t="str">
        <f t="shared" si="6"/>
        <v/>
      </c>
      <c r="N21" s="116">
        <f t="shared" si="7"/>
        <v>0</v>
      </c>
      <c r="X21" s="116" t="s">
        <v>72</v>
      </c>
    </row>
    <row r="22" spans="1:24">
      <c r="A22" s="13">
        <v>9</v>
      </c>
      <c r="B22" s="23"/>
      <c r="C22" s="23"/>
      <c r="D22" s="23"/>
      <c r="E22" s="42"/>
      <c r="F22" s="56"/>
      <c r="G22" s="67"/>
      <c r="H22" s="23"/>
      <c r="I22" s="87"/>
      <c r="J22" s="102"/>
      <c r="K22" s="113"/>
      <c r="L22" s="116" t="str">
        <f t="shared" si="5"/>
        <v/>
      </c>
      <c r="M22" s="116" t="str">
        <f t="shared" si="6"/>
        <v/>
      </c>
      <c r="N22" s="116">
        <f t="shared" si="7"/>
        <v>0</v>
      </c>
      <c r="X22" s="116" t="s">
        <v>73</v>
      </c>
    </row>
    <row r="23" spans="1:24">
      <c r="A23" s="13">
        <v>10</v>
      </c>
      <c r="B23" s="23"/>
      <c r="C23" s="23"/>
      <c r="D23" s="23"/>
      <c r="E23" s="42"/>
      <c r="F23" s="56"/>
      <c r="G23" s="67"/>
      <c r="H23" s="23"/>
      <c r="I23" s="87"/>
      <c r="J23" s="102"/>
      <c r="K23" s="113"/>
      <c r="L23" s="116" t="str">
        <f t="shared" si="5"/>
        <v/>
      </c>
      <c r="M23" s="116" t="str">
        <f t="shared" si="6"/>
        <v/>
      </c>
      <c r="N23" s="116">
        <f t="shared" si="7"/>
        <v>0</v>
      </c>
      <c r="X23" s="116" t="s">
        <v>74</v>
      </c>
    </row>
    <row r="24" spans="1:24">
      <c r="A24" s="13">
        <v>11</v>
      </c>
      <c r="B24" s="23"/>
      <c r="C24" s="23"/>
      <c r="D24" s="23"/>
      <c r="E24" s="42"/>
      <c r="F24" s="56"/>
      <c r="G24" s="67"/>
      <c r="H24" s="23"/>
      <c r="I24" s="87"/>
      <c r="J24" s="102"/>
      <c r="K24" s="113"/>
      <c r="L24" s="116" t="str">
        <f t="shared" si="5"/>
        <v/>
      </c>
      <c r="M24" s="116" t="str">
        <f t="shared" si="6"/>
        <v/>
      </c>
      <c r="N24" s="116">
        <f t="shared" si="7"/>
        <v>0</v>
      </c>
      <c r="O24" s="120"/>
      <c r="P24" s="120"/>
      <c r="X24" s="116" t="s">
        <v>75</v>
      </c>
    </row>
    <row r="25" spans="1:24">
      <c r="A25" s="13">
        <v>12</v>
      </c>
      <c r="B25" s="23"/>
      <c r="C25" s="23"/>
      <c r="D25" s="23"/>
      <c r="E25" s="42"/>
      <c r="F25" s="56"/>
      <c r="G25" s="67"/>
      <c r="H25" s="23"/>
      <c r="I25" s="87"/>
      <c r="J25" s="102"/>
      <c r="K25" s="113"/>
      <c r="L25" s="116" t="str">
        <f t="shared" si="5"/>
        <v/>
      </c>
      <c r="M25" s="116" t="str">
        <f t="shared" si="6"/>
        <v/>
      </c>
      <c r="N25" s="116">
        <f t="shared" si="7"/>
        <v>0</v>
      </c>
      <c r="X25" s="116" t="s">
        <v>48</v>
      </c>
    </row>
    <row r="26" spans="1:24">
      <c r="A26" s="13">
        <v>13</v>
      </c>
      <c r="B26" s="23"/>
      <c r="C26" s="23"/>
      <c r="D26" s="23"/>
      <c r="E26" s="42"/>
      <c r="F26" s="56"/>
      <c r="G26" s="67"/>
      <c r="H26" s="23"/>
      <c r="I26" s="87"/>
      <c r="J26" s="102"/>
      <c r="K26" s="113"/>
      <c r="L26" s="116" t="str">
        <f t="shared" si="5"/>
        <v/>
      </c>
      <c r="M26" s="116" t="str">
        <f t="shared" si="6"/>
        <v/>
      </c>
      <c r="N26" s="116">
        <f t="shared" si="7"/>
        <v>0</v>
      </c>
      <c r="X26" s="116" t="s">
        <v>2</v>
      </c>
    </row>
    <row r="27" spans="1:24">
      <c r="A27" s="13">
        <v>14</v>
      </c>
      <c r="B27" s="23"/>
      <c r="C27" s="23"/>
      <c r="D27" s="23"/>
      <c r="E27" s="42"/>
      <c r="F27" s="56"/>
      <c r="G27" s="67"/>
      <c r="H27" s="23"/>
      <c r="I27" s="87"/>
      <c r="J27" s="102"/>
      <c r="K27" s="113"/>
      <c r="L27" s="116" t="str">
        <f t="shared" si="5"/>
        <v/>
      </c>
      <c r="M27" s="116" t="str">
        <f t="shared" si="6"/>
        <v/>
      </c>
      <c r="N27" s="116">
        <f t="shared" si="7"/>
        <v>0</v>
      </c>
      <c r="X27" s="116" t="s">
        <v>76</v>
      </c>
    </row>
    <row r="28" spans="1:24">
      <c r="A28" s="14">
        <v>15</v>
      </c>
      <c r="B28" s="24"/>
      <c r="C28" s="24"/>
      <c r="D28" s="24"/>
      <c r="E28" s="43"/>
      <c r="F28" s="57"/>
      <c r="G28" s="68"/>
      <c r="H28" s="24"/>
      <c r="I28" s="88"/>
      <c r="J28" s="103"/>
      <c r="K28" s="114"/>
      <c r="L28" s="116" t="str">
        <f t="shared" si="5"/>
        <v/>
      </c>
      <c r="M28" s="116" t="str">
        <f t="shared" si="6"/>
        <v/>
      </c>
      <c r="N28" s="116">
        <f t="shared" si="7"/>
        <v>0</v>
      </c>
      <c r="X28" s="116" t="s">
        <v>4</v>
      </c>
    </row>
    <row r="29" spans="1:24" ht="15" customHeight="1">
      <c r="A29" s="15" t="s">
        <v>32</v>
      </c>
      <c r="B29" s="15"/>
      <c r="C29" s="15"/>
      <c r="D29" s="15"/>
      <c r="E29" s="15"/>
      <c r="F29" s="15"/>
      <c r="G29" s="15"/>
      <c r="H29" s="15"/>
      <c r="I29" s="15"/>
      <c r="J29" s="15"/>
      <c r="K29" s="15"/>
      <c r="X29" s="116" t="s">
        <v>77</v>
      </c>
    </row>
    <row r="30" spans="1:24" ht="15.75" customHeight="1">
      <c r="A30" s="15" t="s">
        <v>50</v>
      </c>
      <c r="B30" s="15"/>
      <c r="C30" s="15"/>
      <c r="D30" s="15"/>
      <c r="E30" s="15"/>
      <c r="F30" s="15"/>
      <c r="G30" s="15"/>
      <c r="H30" s="15"/>
      <c r="I30" s="15"/>
      <c r="J30" s="15"/>
      <c r="K30" s="15"/>
      <c r="X30" s="116" t="s">
        <v>78</v>
      </c>
    </row>
    <row r="31" spans="1:24" ht="6" customHeight="1">
      <c r="X31" s="116" t="s">
        <v>79</v>
      </c>
    </row>
    <row r="32" spans="1:24" ht="27" customHeight="1">
      <c r="G32" s="2"/>
      <c r="H32" s="78" t="s">
        <v>46</v>
      </c>
      <c r="I32" s="89" t="s">
        <v>47</v>
      </c>
      <c r="J32" s="89"/>
      <c r="K32" s="89"/>
      <c r="X32" s="116" t="s">
        <v>80</v>
      </c>
    </row>
    <row r="33" spans="2:24" ht="27" customHeight="1">
      <c r="G33" s="2"/>
      <c r="H33" s="78" t="str">
        <v>施設・事業所名</v>
      </c>
      <c r="I33" s="90"/>
      <c r="J33" s="90"/>
      <c r="K33" s="90"/>
      <c r="X33" s="116" t="s">
        <v>81</v>
      </c>
    </row>
    <row r="34" spans="2:24" ht="27" customHeight="1">
      <c r="G34" s="2"/>
      <c r="H34" s="78" t="s">
        <v>22</v>
      </c>
      <c r="I34" s="91"/>
      <c r="J34" s="91"/>
      <c r="K34" s="91"/>
      <c r="X34" s="116" t="s">
        <v>82</v>
      </c>
    </row>
    <row r="35" spans="2:24" ht="6" customHeight="1">
      <c r="I35" s="92"/>
      <c r="J35" s="92"/>
      <c r="K35" s="92"/>
      <c r="X35" s="116" t="s">
        <v>83</v>
      </c>
    </row>
    <row r="37" spans="2:24">
      <c r="B37" s="25" t="s">
        <v>88</v>
      </c>
      <c r="C37" s="25" t="s">
        <v>89</v>
      </c>
      <c r="D37" s="36" t="s">
        <v>100</v>
      </c>
      <c r="E37" s="37" t="s">
        <v>6</v>
      </c>
      <c r="F37" s="37"/>
      <c r="G37" s="37"/>
      <c r="H37" s="37"/>
      <c r="I37" s="37"/>
      <c r="J37" s="37"/>
      <c r="K37" s="37"/>
      <c r="L37" s="37"/>
    </row>
    <row r="38" spans="2:24" ht="42">
      <c r="B38" s="25"/>
      <c r="C38" s="25"/>
      <c r="D38" s="36"/>
      <c r="E38" s="44" t="s">
        <v>90</v>
      </c>
      <c r="F38" s="44" t="s">
        <v>91</v>
      </c>
      <c r="G38" s="36" t="s">
        <v>92</v>
      </c>
      <c r="H38" s="79" t="s">
        <v>93</v>
      </c>
      <c r="I38" s="79" t="s">
        <v>94</v>
      </c>
      <c r="J38" s="79" t="s">
        <v>95</v>
      </c>
      <c r="K38" s="36" t="s">
        <v>96</v>
      </c>
      <c r="L38" s="25" t="s">
        <v>21</v>
      </c>
    </row>
    <row r="39" spans="2:24">
      <c r="B39" s="26">
        <f>C6</f>
        <v>0</v>
      </c>
      <c r="C39" s="33">
        <f>C7</f>
        <v>0</v>
      </c>
      <c r="D39" s="33">
        <f>C8</f>
        <v>0</v>
      </c>
      <c r="E39" s="45" t="str">
        <f>K2</f>
        <v/>
      </c>
      <c r="F39" s="45" t="str">
        <f>K3</f>
        <v/>
      </c>
      <c r="G39" s="45" t="str">
        <f>K4</f>
        <v/>
      </c>
      <c r="H39" s="45" t="str">
        <f>K5</f>
        <v/>
      </c>
      <c r="I39" s="45" t="str">
        <f>K6</f>
        <v/>
      </c>
      <c r="J39" s="45" t="str">
        <f>K7</f>
        <v/>
      </c>
      <c r="K39" s="45" t="str">
        <f>K8</f>
        <v/>
      </c>
      <c r="L39" s="45" t="str">
        <f>K9</f>
        <v/>
      </c>
    </row>
    <row r="40" spans="2:24">
      <c r="B40" s="1" t="s">
        <v>98</v>
      </c>
      <c r="L40" s="117" t="s">
        <v>97</v>
      </c>
    </row>
  </sheetData>
  <sheetProtection sheet="1" objects="1" scenarios="1" formatCells="0" insertRows="0" deleteRows="0"/>
  <mergeCells count="67">
    <mergeCell ref="F1:G1"/>
    <mergeCell ref="F2:G2"/>
    <mergeCell ref="F3:G3"/>
    <mergeCell ref="A4:B4"/>
    <mergeCell ref="F4:G4"/>
    <mergeCell ref="A5:B5"/>
    <mergeCell ref="F5:G5"/>
    <mergeCell ref="A6:B6"/>
    <mergeCell ref="F6:G6"/>
    <mergeCell ref="A7:B7"/>
    <mergeCell ref="F7:G7"/>
    <mergeCell ref="F8:G8"/>
    <mergeCell ref="F9:G9"/>
    <mergeCell ref="E10:G10"/>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A29:K29"/>
    <mergeCell ref="A30:K30"/>
    <mergeCell ref="I32:K32"/>
    <mergeCell ref="I33:K33"/>
    <mergeCell ref="I34:K34"/>
    <mergeCell ref="E37:L37"/>
    <mergeCell ref="A8:B9"/>
    <mergeCell ref="C8:C9"/>
    <mergeCell ref="A12:A13"/>
    <mergeCell ref="B12:B13"/>
    <mergeCell ref="C12:C13"/>
    <mergeCell ref="D12:D13"/>
    <mergeCell ref="E12:F13"/>
    <mergeCell ref="G12:G13"/>
    <mergeCell ref="H12:H13"/>
    <mergeCell ref="I12:I13"/>
    <mergeCell ref="J12:K13"/>
    <mergeCell ref="L12:L13"/>
    <mergeCell ref="M12:M13"/>
    <mergeCell ref="B37:B38"/>
    <mergeCell ref="C37:C38"/>
    <mergeCell ref="D37:D38"/>
    <mergeCell ref="E2:E8"/>
  </mergeCells>
  <phoneticPr fontId="1"/>
  <conditionalFormatting sqref="D39">
    <cfRule type="expression" dxfId="3" priority="2">
      <formula>$C39&lt;&gt;"職務分野別リーダー"</formula>
    </cfRule>
  </conditionalFormatting>
  <conditionalFormatting sqref="C8:C9">
    <cfRule type="expression" dxfId="2" priority="1">
      <formula>$C$7&lt;&gt;$N$4</formula>
    </cfRule>
  </conditionalFormatting>
  <dataValidations count="4">
    <dataValidation type="list" allowBlank="1" showDropDown="0" showInputMessage="1" showErrorMessage="1" sqref="E14:F28">
      <formula1>$P$2:$P$9</formula1>
    </dataValidation>
    <dataValidation type="list" allowBlank="1" showDropDown="0" showInputMessage="1" showErrorMessage="1" sqref="C7">
      <formula1>$N$2:$N$4</formula1>
    </dataValidation>
    <dataValidation type="list" allowBlank="1" showDropDown="0" showInputMessage="1" showErrorMessage="1" sqref="C8">
      <formula1>$O$2:$O$9</formula1>
    </dataValidation>
    <dataValidation type="list" allowBlank="1" showDropDown="0" showInputMessage="1" showErrorMessage="1" sqref="C4">
      <formula1>$X$1:$X$35</formula1>
    </dataValidation>
  </dataValidations>
  <pageMargins left="0.50314960629921257" right="0.50314960629921257" top="0.75" bottom="0.15944881889763782" header="0.3" footer="0.3"/>
  <pageSetup paperSize="9" scale="78" fitToWidth="1"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X40"/>
  <sheetViews>
    <sheetView showGridLines="0" view="pageBreakPreview" topLeftCell="B1" zoomScale="85" zoomScaleSheetLayoutView="85" workbookViewId="0">
      <selection activeCell="E19" sqref="E19:F19"/>
    </sheetView>
  </sheetViews>
  <sheetFormatPr defaultRowHeight="18.75"/>
  <cols>
    <col min="1" max="1" width="4.19921875" style="1" customWidth="1"/>
    <col min="2" max="2" width="22.8984375" style="1" customWidth="1"/>
    <col min="3" max="3" width="28" style="1" customWidth="1"/>
    <col min="4" max="4" width="16.19921875" style="1" customWidth="1"/>
    <col min="5" max="6" width="11.3984375" style="1" customWidth="1"/>
    <col min="7" max="7" width="11.09765625" style="1" customWidth="1"/>
    <col min="8" max="11" width="11.3984375" style="1" customWidth="1"/>
    <col min="12" max="27" width="9.69921875" style="1" customWidth="1"/>
    <col min="28" max="16384" width="9" style="1"/>
  </cols>
  <sheetData>
    <row r="1" spans="1:24">
      <c r="A1" s="2" t="s">
        <v>70</v>
      </c>
      <c r="B1" s="16"/>
      <c r="C1" s="16"/>
      <c r="D1" s="16"/>
      <c r="E1" s="37" t="s">
        <v>5</v>
      </c>
      <c r="F1" s="37" t="s">
        <v>15</v>
      </c>
      <c r="G1" s="58"/>
      <c r="H1" s="69" t="s">
        <v>19</v>
      </c>
      <c r="I1" s="80" t="s">
        <v>35</v>
      </c>
      <c r="J1" s="37" t="s">
        <v>42</v>
      </c>
      <c r="K1" s="37" t="s">
        <v>45</v>
      </c>
      <c r="N1" s="116" t="s">
        <v>25</v>
      </c>
      <c r="O1" s="116" t="s">
        <v>31</v>
      </c>
      <c r="P1" s="116"/>
      <c r="Q1" s="116"/>
      <c r="R1" s="116" t="s">
        <v>49</v>
      </c>
      <c r="S1" s="116" t="s">
        <v>29</v>
      </c>
      <c r="T1" s="116"/>
      <c r="U1" s="116" t="s">
        <v>21</v>
      </c>
      <c r="V1" s="116"/>
      <c r="W1" s="116" t="s">
        <v>49</v>
      </c>
      <c r="X1" s="116" t="s">
        <v>56</v>
      </c>
    </row>
    <row r="2" spans="1:24">
      <c r="A2" s="3" t="s">
        <v>1</v>
      </c>
      <c r="B2" s="17"/>
      <c r="C2" s="17"/>
      <c r="D2" s="17"/>
      <c r="E2" s="38" t="s">
        <v>44</v>
      </c>
      <c r="F2" s="46" t="s">
        <v>30</v>
      </c>
      <c r="G2" s="59"/>
      <c r="H2" s="70">
        <f t="shared" ref="H2:H8" si="0">SUMIF($E$14:$F$28,F2,$G$14:$G$28)-I2</f>
        <v>0</v>
      </c>
      <c r="I2" s="81">
        <f t="shared" ref="I2:I7" si="1">SUMIFS($G$14:$G$28,$N$14:$N$28,1,$E$14:$E$28,F2)</f>
        <v>0</v>
      </c>
      <c r="J2" s="93">
        <f t="shared" ref="J2:J9" si="2">H2+MIN(I2,4)</f>
        <v>0</v>
      </c>
      <c r="K2" s="104" t="str">
        <f t="shared" ref="K2:K9" si="3">IF(J2&gt;=15,1,"")</f>
        <v/>
      </c>
      <c r="N2" s="116" t="s">
        <v>8</v>
      </c>
      <c r="O2" s="116" t="s">
        <v>30</v>
      </c>
      <c r="P2" s="116" t="s">
        <v>30</v>
      </c>
      <c r="Q2" s="116"/>
      <c r="R2" s="116" t="s">
        <v>8</v>
      </c>
      <c r="S2" s="116">
        <f>SUM(K2:K8)</f>
        <v>0</v>
      </c>
      <c r="T2" s="116" t="str">
        <f>IF(S2&gt;=3,"○","×")</f>
        <v>×</v>
      </c>
      <c r="U2" s="116">
        <f>SUM(K9)</f>
        <v>0</v>
      </c>
      <c r="V2" s="116" t="str">
        <f>IF(U2&gt;=1,"○","×")</f>
        <v>×</v>
      </c>
      <c r="W2" s="116" t="str">
        <f>IF(AND(T2="○",V2="○"),"OK","NG")</f>
        <v>NG</v>
      </c>
      <c r="X2" s="116" t="s">
        <v>57</v>
      </c>
    </row>
    <row r="3" spans="1:24">
      <c r="A3" s="4" t="s">
        <v>87</v>
      </c>
      <c r="D3" s="2"/>
      <c r="E3" s="38"/>
      <c r="F3" s="47" t="str">
        <v>幼児教育</v>
      </c>
      <c r="G3" s="60"/>
      <c r="H3" s="71">
        <f t="shared" si="0"/>
        <v>0</v>
      </c>
      <c r="I3" s="82">
        <f t="shared" si="1"/>
        <v>0</v>
      </c>
      <c r="J3" s="94">
        <f t="shared" si="2"/>
        <v>0</v>
      </c>
      <c r="K3" s="105" t="str">
        <f t="shared" si="3"/>
        <v/>
      </c>
      <c r="N3" s="116" t="s">
        <v>3</v>
      </c>
      <c r="O3" s="116" t="str">
        <v>幼児教育</v>
      </c>
      <c r="P3" s="116" t="str">
        <v>幼児教育</v>
      </c>
      <c r="Q3" s="116"/>
      <c r="R3" s="116" t="s">
        <v>3</v>
      </c>
      <c r="S3" s="116">
        <f>SUM(K2:K9)</f>
        <v>0</v>
      </c>
      <c r="T3" s="116"/>
      <c r="U3" s="116"/>
      <c r="V3" s="116"/>
      <c r="W3" s="116" t="str">
        <f>IF(S3&gt;=4,"OK","NG")</f>
        <v>NG</v>
      </c>
      <c r="X3" s="116" t="s">
        <v>58</v>
      </c>
    </row>
    <row r="4" spans="1:24">
      <c r="A4" s="5" t="s">
        <v>84</v>
      </c>
      <c r="B4" s="5"/>
      <c r="C4" s="27"/>
      <c r="D4" s="2"/>
      <c r="E4" s="38"/>
      <c r="F4" s="48" t="s">
        <v>16</v>
      </c>
      <c r="G4" s="61"/>
      <c r="H4" s="72">
        <f t="shared" si="0"/>
        <v>0</v>
      </c>
      <c r="I4" s="83">
        <f t="shared" si="1"/>
        <v>0</v>
      </c>
      <c r="J4" s="95">
        <f t="shared" si="2"/>
        <v>0</v>
      </c>
      <c r="K4" s="106" t="str">
        <f t="shared" si="3"/>
        <v/>
      </c>
      <c r="N4" s="116" t="s">
        <v>9</v>
      </c>
      <c r="O4" s="116" t="s">
        <v>16</v>
      </c>
      <c r="P4" s="116" t="s">
        <v>16</v>
      </c>
      <c r="Q4" s="116"/>
      <c r="R4" s="116" t="s">
        <v>9</v>
      </c>
      <c r="S4" s="116" t="s">
        <v>30</v>
      </c>
      <c r="T4" s="116" t="str">
        <f t="shared" ref="T4:T11" si="4">IF(AND($C$8=S4,COUNT(K2)&gt;=1),1,"")</f>
        <v/>
      </c>
      <c r="U4" s="116"/>
      <c r="V4" s="116"/>
      <c r="W4" s="116" t="str">
        <f>IF(SUM(T4:T11)=1,"OK","NG")</f>
        <v>NG</v>
      </c>
      <c r="X4" s="116" t="s">
        <v>59</v>
      </c>
    </row>
    <row r="5" spans="1:24">
      <c r="A5" s="6" t="s">
        <v>7</v>
      </c>
      <c r="B5" s="18"/>
      <c r="C5" s="24"/>
      <c r="D5" s="2"/>
      <c r="E5" s="38"/>
      <c r="F5" s="48" t="s">
        <v>39</v>
      </c>
      <c r="G5" s="61"/>
      <c r="H5" s="71">
        <f t="shared" si="0"/>
        <v>0</v>
      </c>
      <c r="I5" s="82">
        <f t="shared" si="1"/>
        <v>0</v>
      </c>
      <c r="J5" s="94">
        <f t="shared" si="2"/>
        <v>0</v>
      </c>
      <c r="K5" s="105" t="str">
        <f t="shared" si="3"/>
        <v/>
      </c>
      <c r="N5" s="116"/>
      <c r="O5" s="116" t="s">
        <v>39</v>
      </c>
      <c r="P5" s="116" t="s">
        <v>39</v>
      </c>
      <c r="Q5" s="116"/>
      <c r="R5" s="116"/>
      <c r="S5" s="116" t="str">
        <v>幼児教育</v>
      </c>
      <c r="T5" s="116" t="str">
        <f t="shared" si="4"/>
        <v/>
      </c>
      <c r="U5" s="116"/>
      <c r="V5" s="116"/>
      <c r="W5" s="116"/>
      <c r="X5" s="116" t="s">
        <v>60</v>
      </c>
    </row>
    <row r="6" spans="1:24">
      <c r="A6" s="7" t="s">
        <v>36</v>
      </c>
      <c r="B6" s="19"/>
      <c r="C6" s="28"/>
      <c r="D6" s="2"/>
      <c r="E6" s="38"/>
      <c r="F6" s="49" t="s">
        <v>12</v>
      </c>
      <c r="G6" s="62"/>
      <c r="H6" s="73">
        <f t="shared" si="0"/>
        <v>0</v>
      </c>
      <c r="I6" s="84">
        <f t="shared" si="1"/>
        <v>0</v>
      </c>
      <c r="J6" s="96">
        <f t="shared" si="2"/>
        <v>0</v>
      </c>
      <c r="K6" s="107" t="str">
        <f t="shared" si="3"/>
        <v/>
      </c>
      <c r="N6" s="124">
        <v>43921</v>
      </c>
      <c r="O6" s="116" t="s">
        <v>12</v>
      </c>
      <c r="P6" s="116" t="s">
        <v>12</v>
      </c>
      <c r="Q6" s="116"/>
      <c r="R6" s="116"/>
      <c r="S6" s="116" t="s">
        <v>16</v>
      </c>
      <c r="T6" s="116" t="str">
        <f t="shared" si="4"/>
        <v/>
      </c>
      <c r="U6" s="116"/>
      <c r="V6" s="116"/>
      <c r="W6" s="116"/>
      <c r="X6" s="116" t="s">
        <v>51</v>
      </c>
    </row>
    <row r="7" spans="1:24">
      <c r="A7" s="8" t="s">
        <v>25</v>
      </c>
      <c r="B7" s="20"/>
      <c r="C7" s="29"/>
      <c r="D7" s="2"/>
      <c r="E7" s="38"/>
      <c r="F7" s="50" t="s">
        <v>38</v>
      </c>
      <c r="G7" s="63"/>
      <c r="H7" s="72">
        <f t="shared" si="0"/>
        <v>0</v>
      </c>
      <c r="I7" s="83">
        <f t="shared" si="1"/>
        <v>0</v>
      </c>
      <c r="J7" s="95">
        <f t="shared" si="2"/>
        <v>0</v>
      </c>
      <c r="K7" s="106" t="str">
        <f t="shared" si="3"/>
        <v/>
      </c>
      <c r="N7" s="116"/>
      <c r="O7" s="116" t="s">
        <v>38</v>
      </c>
      <c r="P7" s="116" t="s">
        <v>38</v>
      </c>
      <c r="Q7" s="116"/>
      <c r="R7" s="116"/>
      <c r="S7" s="116" t="s">
        <v>39</v>
      </c>
      <c r="T7" s="116" t="str">
        <f t="shared" si="4"/>
        <v/>
      </c>
      <c r="U7" s="116"/>
      <c r="V7" s="116"/>
      <c r="W7" s="116"/>
      <c r="X7" s="116" t="s">
        <v>28</v>
      </c>
    </row>
    <row r="8" spans="1:24" ht="18.75" customHeight="1">
      <c r="A8" s="9" t="s">
        <v>37</v>
      </c>
      <c r="B8" s="21"/>
      <c r="C8" s="30"/>
      <c r="D8" s="2"/>
      <c r="E8" s="38"/>
      <c r="F8" s="51" t="s">
        <v>34</v>
      </c>
      <c r="G8" s="64"/>
      <c r="H8" s="74">
        <f t="shared" si="0"/>
        <v>0</v>
      </c>
      <c r="I8" s="85">
        <f>SUMIFS($L$14:$L$28,$N$14:$N$28,1,$E$14:$E$28,F8)</f>
        <v>0</v>
      </c>
      <c r="J8" s="97">
        <f t="shared" si="2"/>
        <v>0</v>
      </c>
      <c r="K8" s="108" t="str">
        <f t="shared" si="3"/>
        <v/>
      </c>
      <c r="N8" s="116"/>
      <c r="O8" s="116" t="s">
        <v>24</v>
      </c>
      <c r="P8" s="116" t="s">
        <v>34</v>
      </c>
      <c r="Q8" s="116"/>
      <c r="R8" s="116"/>
      <c r="S8" s="116" t="s">
        <v>12</v>
      </c>
      <c r="T8" s="116" t="str">
        <f t="shared" si="4"/>
        <v/>
      </c>
      <c r="U8" s="116"/>
      <c r="V8" s="116"/>
      <c r="W8" s="116"/>
      <c r="X8" s="116" t="s">
        <v>61</v>
      </c>
    </row>
    <row r="9" spans="1:24">
      <c r="A9" s="10"/>
      <c r="B9" s="22"/>
      <c r="C9" s="31"/>
      <c r="D9" s="32"/>
      <c r="E9" s="25" t="s">
        <v>10</v>
      </c>
      <c r="F9" s="37" t="s">
        <v>21</v>
      </c>
      <c r="G9" s="58"/>
      <c r="H9" s="75">
        <f>IF($C$7=$N$2,SUMIF($E$14:$F$28,F9,$G$14:$G$28)-I9,SUMIF($E$14:$F$28,F9,$M$14:$M$28)-I9)</f>
        <v>0</v>
      </c>
      <c r="I9" s="86">
        <f>IF(C7=N2,SUMIFS($G$14:$G$28,$N$14:$N$28,1,$E$14:$E$28,F9),SUMIFS($M$14:$M$28,N14:$N$28,1,E14:$E$28,F9))</f>
        <v>0</v>
      </c>
      <c r="J9" s="98">
        <f t="shared" si="2"/>
        <v>0</v>
      </c>
      <c r="K9" s="109" t="str">
        <f t="shared" si="3"/>
        <v/>
      </c>
      <c r="N9" s="116"/>
      <c r="O9" s="116" t="s">
        <v>53</v>
      </c>
      <c r="P9" s="116" t="s">
        <v>21</v>
      </c>
      <c r="Q9" s="116"/>
      <c r="R9" s="116"/>
      <c r="S9" s="116" t="s">
        <v>38</v>
      </c>
      <c r="T9" s="116" t="str">
        <f t="shared" si="4"/>
        <v/>
      </c>
      <c r="U9" s="116"/>
      <c r="V9" s="116"/>
      <c r="W9" s="116"/>
      <c r="X9" s="116" t="s">
        <v>62</v>
      </c>
    </row>
    <row r="10" spans="1:24">
      <c r="A10" s="11"/>
      <c r="B10" s="11"/>
      <c r="C10" s="32"/>
      <c r="D10" s="32"/>
      <c r="E10" s="39" t="s">
        <v>13</v>
      </c>
      <c r="F10" s="52"/>
      <c r="G10" s="52"/>
      <c r="H10" s="75">
        <f>SUM(H2:H9)</f>
        <v>0</v>
      </c>
      <c r="I10" s="86">
        <f>SUM(I2:I9)</f>
        <v>0</v>
      </c>
      <c r="J10" s="98">
        <f>SUM(J2:J9)</f>
        <v>0</v>
      </c>
      <c r="K10" s="109">
        <f>SUM(K2:K9)</f>
        <v>0</v>
      </c>
      <c r="N10" s="116"/>
      <c r="O10" s="116"/>
      <c r="P10" s="116"/>
      <c r="Q10" s="116"/>
      <c r="R10" s="116"/>
      <c r="S10" s="116" t="s">
        <v>24</v>
      </c>
      <c r="T10" s="116" t="str">
        <f t="shared" si="4"/>
        <v/>
      </c>
      <c r="U10" s="116"/>
      <c r="V10" s="116"/>
      <c r="W10" s="116"/>
      <c r="X10" s="116" t="s">
        <v>63</v>
      </c>
    </row>
    <row r="11" spans="1:24">
      <c r="A11" s="11"/>
      <c r="B11" s="11"/>
      <c r="C11" s="32"/>
      <c r="D11" s="32"/>
      <c r="E11" s="32"/>
      <c r="F11" s="54"/>
      <c r="J11" s="99" t="s">
        <v>55</v>
      </c>
      <c r="K11" s="110" t="str">
        <f>IFERROR(VLOOKUP(C7,$R$2:$W$4,6,FALSE),"")</f>
        <v/>
      </c>
      <c r="N11" s="116"/>
      <c r="O11" s="116"/>
      <c r="P11" s="116"/>
      <c r="Q11" s="116"/>
      <c r="R11" s="116"/>
      <c r="S11" s="116" t="s">
        <v>53</v>
      </c>
      <c r="T11" s="116" t="str">
        <f t="shared" si="4"/>
        <v/>
      </c>
      <c r="U11" s="116"/>
      <c r="V11" s="116"/>
      <c r="W11" s="116"/>
      <c r="X11" s="116" t="s">
        <v>40</v>
      </c>
    </row>
    <row r="12" spans="1:24" ht="18.75" customHeight="1">
      <c r="A12" s="12" t="s">
        <v>0</v>
      </c>
      <c r="B12" s="12" t="s">
        <v>14</v>
      </c>
      <c r="C12" s="12" t="s">
        <v>11</v>
      </c>
      <c r="D12" s="34" t="s">
        <v>20</v>
      </c>
      <c r="E12" s="40" t="s">
        <v>15</v>
      </c>
      <c r="F12" s="53"/>
      <c r="G12" s="65" t="s">
        <v>17</v>
      </c>
      <c r="H12" s="76" t="s">
        <v>43</v>
      </c>
      <c r="I12" s="65" t="s">
        <v>33</v>
      </c>
      <c r="J12" s="100" t="s">
        <v>41</v>
      </c>
      <c r="K12" s="111"/>
      <c r="L12" s="115" t="s">
        <v>26</v>
      </c>
      <c r="M12" s="118" t="s">
        <v>52</v>
      </c>
      <c r="N12" s="1" t="s">
        <v>35</v>
      </c>
      <c r="X12" s="116" t="s">
        <v>27</v>
      </c>
    </row>
    <row r="13" spans="1:24">
      <c r="A13" s="13"/>
      <c r="B13" s="13"/>
      <c r="C13" s="13"/>
      <c r="D13" s="35"/>
      <c r="E13" s="41"/>
      <c r="F13" s="55"/>
      <c r="G13" s="66"/>
      <c r="H13" s="77"/>
      <c r="I13" s="66"/>
      <c r="J13" s="101"/>
      <c r="K13" s="112"/>
      <c r="L13" s="115"/>
      <c r="M13" s="118"/>
      <c r="X13" s="116" t="s">
        <v>65</v>
      </c>
    </row>
    <row r="14" spans="1:24">
      <c r="A14" s="13">
        <v>1</v>
      </c>
      <c r="B14" s="23"/>
      <c r="C14" s="23"/>
      <c r="D14" s="23"/>
      <c r="E14" s="42"/>
      <c r="F14" s="56"/>
      <c r="G14" s="67"/>
      <c r="H14" s="23"/>
      <c r="I14" s="87"/>
      <c r="J14" s="102"/>
      <c r="K14" s="113"/>
      <c r="L14" s="116" t="str">
        <f t="shared" ref="L14:L28" si="5">IF(E14=$F$8,IF(I14&lt;=$N$6,G14,""),"")</f>
        <v/>
      </c>
      <c r="M14" s="116" t="str">
        <f t="shared" ref="M14:M28" si="6">IF(E14=$F$9,IF(I14&lt;=$N$6,G14,""),"")</f>
        <v/>
      </c>
      <c r="N14" s="116">
        <f t="shared" ref="N14:N28" si="7">COUNTA(H14)</f>
        <v>0</v>
      </c>
      <c r="P14" s="121"/>
      <c r="X14" s="116" t="s">
        <v>66</v>
      </c>
    </row>
    <row r="15" spans="1:24">
      <c r="A15" s="13">
        <v>2</v>
      </c>
      <c r="B15" s="23"/>
      <c r="C15" s="23"/>
      <c r="D15" s="23"/>
      <c r="E15" s="42"/>
      <c r="F15" s="56"/>
      <c r="G15" s="67"/>
      <c r="H15" s="23"/>
      <c r="I15" s="87"/>
      <c r="J15" s="102"/>
      <c r="K15" s="113"/>
      <c r="L15" s="116" t="str">
        <f t="shared" si="5"/>
        <v/>
      </c>
      <c r="M15" s="116" t="str">
        <f t="shared" si="6"/>
        <v/>
      </c>
      <c r="N15" s="116">
        <f t="shared" si="7"/>
        <v>0</v>
      </c>
      <c r="X15" s="116" t="s">
        <v>23</v>
      </c>
    </row>
    <row r="16" spans="1:24">
      <c r="A16" s="13">
        <v>3</v>
      </c>
      <c r="B16" s="23"/>
      <c r="C16" s="23"/>
      <c r="D16" s="23"/>
      <c r="E16" s="42"/>
      <c r="F16" s="56"/>
      <c r="G16" s="67"/>
      <c r="H16" s="23"/>
      <c r="I16" s="87"/>
      <c r="J16" s="102"/>
      <c r="K16" s="113"/>
      <c r="L16" s="116" t="str">
        <f t="shared" si="5"/>
        <v/>
      </c>
      <c r="M16" s="116" t="str">
        <f t="shared" si="6"/>
        <v/>
      </c>
      <c r="N16" s="116">
        <f t="shared" si="7"/>
        <v>0</v>
      </c>
      <c r="X16" s="116" t="s">
        <v>67</v>
      </c>
    </row>
    <row r="17" spans="1:24">
      <c r="A17" s="13">
        <v>4</v>
      </c>
      <c r="B17" s="23"/>
      <c r="C17" s="23"/>
      <c r="D17" s="23"/>
      <c r="E17" s="42"/>
      <c r="F17" s="56"/>
      <c r="G17" s="67"/>
      <c r="H17" s="23"/>
      <c r="I17" s="87"/>
      <c r="J17" s="102"/>
      <c r="K17" s="113"/>
      <c r="L17" s="116" t="str">
        <f t="shared" si="5"/>
        <v/>
      </c>
      <c r="M17" s="116" t="str">
        <f t="shared" si="6"/>
        <v/>
      </c>
      <c r="N17" s="116">
        <f t="shared" si="7"/>
        <v>0</v>
      </c>
      <c r="X17" s="116" t="s">
        <v>68</v>
      </c>
    </row>
    <row r="18" spans="1:24">
      <c r="A18" s="13">
        <v>5</v>
      </c>
      <c r="B18" s="23"/>
      <c r="C18" s="23"/>
      <c r="D18" s="23"/>
      <c r="E18" s="42"/>
      <c r="F18" s="56"/>
      <c r="G18" s="67"/>
      <c r="H18" s="23"/>
      <c r="I18" s="87"/>
      <c r="J18" s="102"/>
      <c r="K18" s="113"/>
      <c r="L18" s="116" t="str">
        <f t="shared" si="5"/>
        <v/>
      </c>
      <c r="M18" s="116" t="str">
        <f t="shared" si="6"/>
        <v/>
      </c>
      <c r="N18" s="116">
        <f t="shared" si="7"/>
        <v>0</v>
      </c>
      <c r="X18" s="116" t="s">
        <v>18</v>
      </c>
    </row>
    <row r="19" spans="1:24">
      <c r="A19" s="13">
        <v>6</v>
      </c>
      <c r="B19" s="23"/>
      <c r="C19" s="23"/>
      <c r="D19" s="23"/>
      <c r="E19" s="42"/>
      <c r="F19" s="56"/>
      <c r="G19" s="67"/>
      <c r="H19" s="23"/>
      <c r="I19" s="87"/>
      <c r="J19" s="102"/>
      <c r="K19" s="113"/>
      <c r="L19" s="116" t="str">
        <f t="shared" si="5"/>
        <v/>
      </c>
      <c r="M19" s="116" t="str">
        <f t="shared" si="6"/>
        <v/>
      </c>
      <c r="N19" s="116">
        <f t="shared" si="7"/>
        <v>0</v>
      </c>
      <c r="X19" s="116" t="s">
        <v>69</v>
      </c>
    </row>
    <row r="20" spans="1:24">
      <c r="A20" s="13">
        <v>7</v>
      </c>
      <c r="B20" s="23"/>
      <c r="C20" s="23"/>
      <c r="D20" s="23"/>
      <c r="E20" s="42"/>
      <c r="F20" s="56"/>
      <c r="G20" s="67"/>
      <c r="H20" s="23"/>
      <c r="I20" s="87"/>
      <c r="J20" s="102"/>
      <c r="K20" s="113"/>
      <c r="L20" s="116" t="str">
        <f t="shared" si="5"/>
        <v/>
      </c>
      <c r="M20" s="116" t="str">
        <f t="shared" si="6"/>
        <v/>
      </c>
      <c r="N20" s="116">
        <f t="shared" si="7"/>
        <v>0</v>
      </c>
      <c r="X20" s="116" t="s">
        <v>71</v>
      </c>
    </row>
    <row r="21" spans="1:24">
      <c r="A21" s="13">
        <v>8</v>
      </c>
      <c r="B21" s="23"/>
      <c r="C21" s="23"/>
      <c r="D21" s="23"/>
      <c r="E21" s="42"/>
      <c r="F21" s="56"/>
      <c r="G21" s="67"/>
      <c r="H21" s="23"/>
      <c r="I21" s="87"/>
      <c r="J21" s="102"/>
      <c r="K21" s="113"/>
      <c r="L21" s="116" t="str">
        <f t="shared" si="5"/>
        <v/>
      </c>
      <c r="M21" s="116" t="str">
        <f t="shared" si="6"/>
        <v/>
      </c>
      <c r="N21" s="116">
        <f t="shared" si="7"/>
        <v>0</v>
      </c>
      <c r="X21" s="116" t="s">
        <v>72</v>
      </c>
    </row>
    <row r="22" spans="1:24">
      <c r="A22" s="13">
        <v>9</v>
      </c>
      <c r="B22" s="23"/>
      <c r="C22" s="23"/>
      <c r="D22" s="23"/>
      <c r="E22" s="42"/>
      <c r="F22" s="56"/>
      <c r="G22" s="67"/>
      <c r="H22" s="23"/>
      <c r="I22" s="87"/>
      <c r="J22" s="102"/>
      <c r="K22" s="113"/>
      <c r="L22" s="116" t="str">
        <f t="shared" si="5"/>
        <v/>
      </c>
      <c r="M22" s="116" t="str">
        <f t="shared" si="6"/>
        <v/>
      </c>
      <c r="N22" s="116">
        <f t="shared" si="7"/>
        <v>0</v>
      </c>
      <c r="X22" s="116" t="s">
        <v>73</v>
      </c>
    </row>
    <row r="23" spans="1:24">
      <c r="A23" s="13">
        <v>10</v>
      </c>
      <c r="B23" s="23"/>
      <c r="C23" s="23"/>
      <c r="D23" s="23"/>
      <c r="E23" s="42"/>
      <c r="F23" s="56"/>
      <c r="G23" s="67"/>
      <c r="H23" s="23"/>
      <c r="I23" s="87"/>
      <c r="J23" s="102"/>
      <c r="K23" s="113"/>
      <c r="L23" s="116" t="str">
        <f t="shared" si="5"/>
        <v/>
      </c>
      <c r="M23" s="116" t="str">
        <f t="shared" si="6"/>
        <v/>
      </c>
      <c r="N23" s="116">
        <f t="shared" si="7"/>
        <v>0</v>
      </c>
      <c r="X23" s="116" t="s">
        <v>74</v>
      </c>
    </row>
    <row r="24" spans="1:24">
      <c r="A24" s="13">
        <v>11</v>
      </c>
      <c r="B24" s="23"/>
      <c r="C24" s="23"/>
      <c r="D24" s="23"/>
      <c r="E24" s="42"/>
      <c r="F24" s="56"/>
      <c r="G24" s="67"/>
      <c r="H24" s="23"/>
      <c r="I24" s="87"/>
      <c r="J24" s="102"/>
      <c r="K24" s="113"/>
      <c r="L24" s="116" t="str">
        <f t="shared" si="5"/>
        <v/>
      </c>
      <c r="M24" s="116" t="str">
        <f t="shared" si="6"/>
        <v/>
      </c>
      <c r="N24" s="116">
        <f t="shared" si="7"/>
        <v>0</v>
      </c>
      <c r="O24" s="120"/>
      <c r="P24" s="120"/>
      <c r="X24" s="116" t="s">
        <v>75</v>
      </c>
    </row>
    <row r="25" spans="1:24">
      <c r="A25" s="13">
        <v>12</v>
      </c>
      <c r="B25" s="23"/>
      <c r="C25" s="23"/>
      <c r="D25" s="23"/>
      <c r="E25" s="42"/>
      <c r="F25" s="56"/>
      <c r="G25" s="67"/>
      <c r="H25" s="23"/>
      <c r="I25" s="87"/>
      <c r="J25" s="102"/>
      <c r="K25" s="113"/>
      <c r="L25" s="116" t="str">
        <f t="shared" si="5"/>
        <v/>
      </c>
      <c r="M25" s="116" t="str">
        <f t="shared" si="6"/>
        <v/>
      </c>
      <c r="N25" s="116">
        <f t="shared" si="7"/>
        <v>0</v>
      </c>
      <c r="X25" s="116" t="s">
        <v>48</v>
      </c>
    </row>
    <row r="26" spans="1:24">
      <c r="A26" s="13">
        <v>13</v>
      </c>
      <c r="B26" s="23"/>
      <c r="C26" s="23"/>
      <c r="D26" s="23"/>
      <c r="E26" s="42"/>
      <c r="F26" s="56"/>
      <c r="G26" s="67"/>
      <c r="H26" s="23"/>
      <c r="I26" s="87"/>
      <c r="J26" s="102"/>
      <c r="K26" s="113"/>
      <c r="L26" s="116" t="str">
        <f t="shared" si="5"/>
        <v/>
      </c>
      <c r="M26" s="116" t="str">
        <f t="shared" si="6"/>
        <v/>
      </c>
      <c r="N26" s="116">
        <f t="shared" si="7"/>
        <v>0</v>
      </c>
      <c r="X26" s="116" t="s">
        <v>2</v>
      </c>
    </row>
    <row r="27" spans="1:24">
      <c r="A27" s="13">
        <v>14</v>
      </c>
      <c r="B27" s="23"/>
      <c r="C27" s="23"/>
      <c r="D27" s="23"/>
      <c r="E27" s="42"/>
      <c r="F27" s="56"/>
      <c r="G27" s="67"/>
      <c r="H27" s="23"/>
      <c r="I27" s="87"/>
      <c r="J27" s="102"/>
      <c r="K27" s="113"/>
      <c r="L27" s="116" t="str">
        <f t="shared" si="5"/>
        <v/>
      </c>
      <c r="M27" s="116" t="str">
        <f t="shared" si="6"/>
        <v/>
      </c>
      <c r="N27" s="116">
        <f t="shared" si="7"/>
        <v>0</v>
      </c>
      <c r="X27" s="116" t="s">
        <v>76</v>
      </c>
    </row>
    <row r="28" spans="1:24">
      <c r="A28" s="14">
        <v>15</v>
      </c>
      <c r="B28" s="24"/>
      <c r="C28" s="24"/>
      <c r="D28" s="24"/>
      <c r="E28" s="43"/>
      <c r="F28" s="57"/>
      <c r="G28" s="68"/>
      <c r="H28" s="24"/>
      <c r="I28" s="88"/>
      <c r="J28" s="103"/>
      <c r="K28" s="114"/>
      <c r="L28" s="116" t="str">
        <f t="shared" si="5"/>
        <v/>
      </c>
      <c r="M28" s="116" t="str">
        <f t="shared" si="6"/>
        <v/>
      </c>
      <c r="N28" s="116">
        <f t="shared" si="7"/>
        <v>0</v>
      </c>
      <c r="X28" s="116" t="s">
        <v>4</v>
      </c>
    </row>
    <row r="29" spans="1:24" ht="15" customHeight="1">
      <c r="A29" s="15" t="s">
        <v>32</v>
      </c>
      <c r="B29" s="15"/>
      <c r="C29" s="15"/>
      <c r="D29" s="15"/>
      <c r="E29" s="15"/>
      <c r="F29" s="15"/>
      <c r="G29" s="15"/>
      <c r="H29" s="15"/>
      <c r="I29" s="15"/>
      <c r="J29" s="15"/>
      <c r="K29" s="15"/>
      <c r="X29" s="116" t="s">
        <v>77</v>
      </c>
    </row>
    <row r="30" spans="1:24" ht="15.75" customHeight="1">
      <c r="A30" s="15" t="s">
        <v>50</v>
      </c>
      <c r="B30" s="15"/>
      <c r="C30" s="15"/>
      <c r="D30" s="15"/>
      <c r="E30" s="15"/>
      <c r="F30" s="15"/>
      <c r="G30" s="15"/>
      <c r="H30" s="15"/>
      <c r="I30" s="15"/>
      <c r="J30" s="15"/>
      <c r="K30" s="15"/>
      <c r="X30" s="116" t="s">
        <v>78</v>
      </c>
    </row>
    <row r="31" spans="1:24" ht="6" customHeight="1">
      <c r="X31" s="116" t="s">
        <v>79</v>
      </c>
    </row>
    <row r="32" spans="1:24" ht="27" customHeight="1">
      <c r="G32" s="2"/>
      <c r="H32" s="78" t="s">
        <v>46</v>
      </c>
      <c r="I32" s="89" t="s">
        <v>47</v>
      </c>
      <c r="J32" s="89"/>
      <c r="K32" s="89"/>
      <c r="X32" s="116" t="s">
        <v>80</v>
      </c>
    </row>
    <row r="33" spans="2:24" ht="27" customHeight="1">
      <c r="G33" s="2"/>
      <c r="H33" s="78" t="str">
        <v>施設・事業所名</v>
      </c>
      <c r="I33" s="90"/>
      <c r="J33" s="90"/>
      <c r="K33" s="90"/>
      <c r="X33" s="116" t="s">
        <v>81</v>
      </c>
    </row>
    <row r="34" spans="2:24" ht="27" customHeight="1">
      <c r="G34" s="2"/>
      <c r="H34" s="78" t="s">
        <v>22</v>
      </c>
      <c r="I34" s="91"/>
      <c r="J34" s="91"/>
      <c r="K34" s="91"/>
      <c r="X34" s="116" t="s">
        <v>82</v>
      </c>
    </row>
    <row r="35" spans="2:24" ht="6" customHeight="1">
      <c r="I35" s="92"/>
      <c r="J35" s="92"/>
      <c r="K35" s="92"/>
      <c r="X35" s="116" t="s">
        <v>83</v>
      </c>
    </row>
    <row r="37" spans="2:24">
      <c r="B37" s="25" t="s">
        <v>88</v>
      </c>
      <c r="C37" s="25" t="s">
        <v>89</v>
      </c>
      <c r="D37" s="36" t="s">
        <v>100</v>
      </c>
      <c r="E37" s="37" t="s">
        <v>6</v>
      </c>
      <c r="F37" s="37"/>
      <c r="G37" s="37"/>
      <c r="H37" s="37"/>
      <c r="I37" s="37"/>
      <c r="J37" s="37"/>
      <c r="K37" s="37"/>
      <c r="L37" s="37"/>
    </row>
    <row r="38" spans="2:24" ht="42">
      <c r="B38" s="25"/>
      <c r="C38" s="25"/>
      <c r="D38" s="36"/>
      <c r="E38" s="44" t="s">
        <v>90</v>
      </c>
      <c r="F38" s="44" t="s">
        <v>91</v>
      </c>
      <c r="G38" s="36" t="s">
        <v>92</v>
      </c>
      <c r="H38" s="79" t="s">
        <v>93</v>
      </c>
      <c r="I38" s="79" t="s">
        <v>94</v>
      </c>
      <c r="J38" s="79" t="s">
        <v>95</v>
      </c>
      <c r="K38" s="36" t="s">
        <v>96</v>
      </c>
      <c r="L38" s="25" t="s">
        <v>21</v>
      </c>
    </row>
    <row r="39" spans="2:24">
      <c r="B39" s="26">
        <f>C6</f>
        <v>0</v>
      </c>
      <c r="C39" s="33">
        <f>C7</f>
        <v>0</v>
      </c>
      <c r="D39" s="33">
        <f>C8</f>
        <v>0</v>
      </c>
      <c r="E39" s="45" t="str">
        <f>K2</f>
        <v/>
      </c>
      <c r="F39" s="45" t="str">
        <f>K3</f>
        <v/>
      </c>
      <c r="G39" s="45" t="str">
        <f>K4</f>
        <v/>
      </c>
      <c r="H39" s="45" t="str">
        <f>K5</f>
        <v/>
      </c>
      <c r="I39" s="45" t="str">
        <f>K6</f>
        <v/>
      </c>
      <c r="J39" s="45" t="str">
        <f>K7</f>
        <v/>
      </c>
      <c r="K39" s="45" t="str">
        <f>K8</f>
        <v/>
      </c>
      <c r="L39" s="45" t="str">
        <f>K9</f>
        <v/>
      </c>
    </row>
    <row r="40" spans="2:24">
      <c r="B40" s="1" t="s">
        <v>98</v>
      </c>
      <c r="L40" s="117" t="s">
        <v>97</v>
      </c>
    </row>
  </sheetData>
  <sheetProtection sheet="1" objects="1" scenarios="1" formatCells="0" insertRows="0" deleteRows="0"/>
  <mergeCells count="67">
    <mergeCell ref="F1:G1"/>
    <mergeCell ref="F2:G2"/>
    <mergeCell ref="F3:G3"/>
    <mergeCell ref="A4:B4"/>
    <mergeCell ref="F4:G4"/>
    <mergeCell ref="A5:B5"/>
    <mergeCell ref="F5:G5"/>
    <mergeCell ref="A6:B6"/>
    <mergeCell ref="F6:G6"/>
    <mergeCell ref="A7:B7"/>
    <mergeCell ref="F7:G7"/>
    <mergeCell ref="F8:G8"/>
    <mergeCell ref="F9:G9"/>
    <mergeCell ref="E10:G10"/>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A29:K29"/>
    <mergeCell ref="A30:K30"/>
    <mergeCell ref="I32:K32"/>
    <mergeCell ref="I33:K33"/>
    <mergeCell ref="I34:K34"/>
    <mergeCell ref="E37:L37"/>
    <mergeCell ref="A8:B9"/>
    <mergeCell ref="C8:C9"/>
    <mergeCell ref="A12:A13"/>
    <mergeCell ref="B12:B13"/>
    <mergeCell ref="C12:C13"/>
    <mergeCell ref="D12:D13"/>
    <mergeCell ref="E12:F13"/>
    <mergeCell ref="G12:G13"/>
    <mergeCell ref="H12:H13"/>
    <mergeCell ref="I12:I13"/>
    <mergeCell ref="J12:K13"/>
    <mergeCell ref="L12:L13"/>
    <mergeCell ref="M12:M13"/>
    <mergeCell ref="B37:B38"/>
    <mergeCell ref="C37:C38"/>
    <mergeCell ref="D37:D38"/>
    <mergeCell ref="E2:E8"/>
  </mergeCells>
  <phoneticPr fontId="1"/>
  <conditionalFormatting sqref="D39">
    <cfRule type="expression" dxfId="1" priority="2">
      <formula>$C39&lt;&gt;"職務分野別リーダー"</formula>
    </cfRule>
  </conditionalFormatting>
  <conditionalFormatting sqref="C8:C9">
    <cfRule type="expression" dxfId="0" priority="1">
      <formula>$C$7&lt;&gt;$N$4</formula>
    </cfRule>
  </conditionalFormatting>
  <dataValidations count="4">
    <dataValidation type="list" allowBlank="1" showDropDown="0" showInputMessage="1" showErrorMessage="1" sqref="E14:F28">
      <formula1>$P$2:$P$9</formula1>
    </dataValidation>
    <dataValidation type="list" allowBlank="1" showDropDown="0" showInputMessage="1" showErrorMessage="1" sqref="C7">
      <formula1>$N$2:$N$4</formula1>
    </dataValidation>
    <dataValidation type="list" allowBlank="1" showDropDown="0" showInputMessage="1" showErrorMessage="1" sqref="C8">
      <formula1>$O$2:$O$9</formula1>
    </dataValidation>
    <dataValidation type="list" allowBlank="1" showDropDown="0" showInputMessage="1" showErrorMessage="1" sqref="C4">
      <formula1>$X$1:$X$35</formula1>
    </dataValidation>
  </dataValidations>
  <pageMargins left="0.50314960629921257" right="0.50314960629921257" top="0.75" bottom="0.15944881889763782" header="0.3" footer="0.3"/>
  <pageSetup paperSize="9" scale="78" fitToWidth="1" fitToHeight="1"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&lt;R5&gt;【別紙１様式第1号】研修受講歴証明書（保育所等）</vt:lpstr>
      <vt:lpstr>&lt;R6&gt;【別紙１様式第1号】研修受講歴証明書（保育所等）</vt:lpstr>
      <vt:lpstr>&lt;R7&gt;【別紙１様式第1号】研修受講歴証明書（保育所等)</vt:lpstr>
      <vt:lpstr>&lt;R8以降&gt;【別紙１様式第1号】研修受講歴証明書（保育所等）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2022-11-30T13:15:10Z</dcterms:created>
  <dcterms:modified xsi:type="dcterms:W3CDTF">2023-03-13T04:53:40Z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2023-03-13T04:53:40Z</vt:filetime>
  </property>
</Properties>
</file>