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tabRatio="749" firstSheet="2" activeTab="3"/>
  </bookViews>
  <sheets>
    <sheet name="第１表" sheetId="1" r:id="rId1"/>
    <sheet name="第2～3表" sheetId="2" r:id="rId2"/>
    <sheet name="第3表" sheetId="3" r:id="rId3"/>
    <sheet name="第4表" sheetId="4" r:id="rId4"/>
    <sheet name="第4表②" sheetId="5" r:id="rId5"/>
    <sheet name="第５表" sheetId="6" r:id="rId6"/>
    <sheet name="第５表②" sheetId="7" r:id="rId7"/>
    <sheet name="第５表③" sheetId="8" r:id="rId8"/>
    <sheet name="第６表" sheetId="9" r:id="rId9"/>
    <sheet name="第７表" sheetId="10" r:id="rId10"/>
    <sheet name="第７表②" sheetId="11" r:id="rId11"/>
    <sheet name="第８．９表" sheetId="12" r:id="rId12"/>
    <sheet name="第10表" sheetId="13" r:id="rId13"/>
  </sheets>
  <definedNames>
    <definedName name="_xlnm.Print_Area" localSheetId="12">'第10表'!$A$1:$F$59</definedName>
    <definedName name="_xlnm.Print_Area" localSheetId="0">'第１表'!$A$1:$T$40</definedName>
    <definedName name="_xlnm.Print_Area" localSheetId="1">'第2～3表'!$B$1:$N$28</definedName>
    <definedName name="_xlnm.Print_Area" localSheetId="2">'第3表'!$B$1:$N$33</definedName>
    <definedName name="_xlnm.Print_Area" localSheetId="3">'第4表'!$A$1:$Q$46</definedName>
    <definedName name="_xlnm.Print_Area" localSheetId="4">'第4表②'!$A$1:$O$50</definedName>
    <definedName name="_xlnm.Print_Area" localSheetId="5">'第５表'!$A$1:$M$57</definedName>
    <definedName name="_xlnm.Print_Area" localSheetId="6">'第５表②'!$A$1:$N$51</definedName>
    <definedName name="_xlnm.Print_Area" localSheetId="7">'第５表③'!$A$1:$N$51</definedName>
    <definedName name="_xlnm.Print_Area" localSheetId="8">'第６表'!$B$2:$O$80</definedName>
    <definedName name="_xlnm.Print_Area" localSheetId="9">'第７表'!$A$1:$I$33</definedName>
    <definedName name="_xlnm.Print_Area" localSheetId="10">'第７表②'!$A$1:$I$43</definedName>
    <definedName name="_xlnm.Print_Area" localSheetId="11">'第８．９表'!$A$1:$I$33</definedName>
  </definedNames>
  <calcPr fullCalcOnLoad="1"/>
</workbook>
</file>

<file path=xl/sharedStrings.xml><?xml version="1.0" encoding="utf-8"?>
<sst xmlns="http://schemas.openxmlformats.org/spreadsheetml/2006/main" count="844" uniqueCount="330">
  <si>
    <t>前年度末現在</t>
  </si>
  <si>
    <t>当年度中増</t>
  </si>
  <si>
    <t>当年度中減</t>
  </si>
  <si>
    <t>当年度末現在</t>
  </si>
  <si>
    <t>計</t>
  </si>
  <si>
    <t>年齢区分</t>
  </si>
  <si>
    <t>65歳以上75歳未満</t>
  </si>
  <si>
    <t>75歳以上　　　　</t>
  </si>
  <si>
    <t>(再掲)外国人被保険者</t>
  </si>
  <si>
    <t>(再掲)住所地特例被保険者</t>
  </si>
  <si>
    <t>転入</t>
  </si>
  <si>
    <t>職権復活</t>
  </si>
  <si>
    <t>65歳到達</t>
  </si>
  <si>
    <t>その他</t>
  </si>
  <si>
    <t>転出</t>
  </si>
  <si>
    <t>職権喪失</t>
  </si>
  <si>
    <t>死亡</t>
  </si>
  <si>
    <t>所得段階</t>
  </si>
  <si>
    <t>標準割合</t>
  </si>
  <si>
    <t>第１段階</t>
  </si>
  <si>
    <t>四分の二</t>
  </si>
  <si>
    <t>第２段階</t>
  </si>
  <si>
    <t>四分の三</t>
  </si>
  <si>
    <t>第３段階</t>
  </si>
  <si>
    <t>四分の四</t>
  </si>
  <si>
    <t>第４段階</t>
  </si>
  <si>
    <t>四分の五</t>
  </si>
  <si>
    <t>第５段階</t>
  </si>
  <si>
    <t>四分の六</t>
  </si>
  <si>
    <t>介護老人福祉施設</t>
  </si>
  <si>
    <t>介護老人保健施設</t>
  </si>
  <si>
    <t>介護療養型医療施設</t>
  </si>
  <si>
    <t>要支援</t>
  </si>
  <si>
    <t>要介護１</t>
  </si>
  <si>
    <t>要介護２</t>
  </si>
  <si>
    <t>要介護３</t>
  </si>
  <si>
    <t>要介護４</t>
  </si>
  <si>
    <t>要介護５</t>
  </si>
  <si>
    <t xml:space="preserve"> 第１号被保険者</t>
  </si>
  <si>
    <t xml:space="preserve"> 第２号被保険者</t>
  </si>
  <si>
    <t>総　　数</t>
  </si>
  <si>
    <t>第１号被保険者</t>
  </si>
  <si>
    <t>第２号被保険者</t>
  </si>
  <si>
    <t>種　　　　類</t>
  </si>
  <si>
    <t>非該当</t>
  </si>
  <si>
    <t>　介護老人福祉施設</t>
  </si>
  <si>
    <t>　介護老人保健施設</t>
  </si>
  <si>
    <t>　介護療養型医療施設</t>
  </si>
  <si>
    <t>合　　　　計</t>
  </si>
  <si>
    <t>世　帯　合　算</t>
  </si>
  <si>
    <t>そ　の　他</t>
  </si>
  <si>
    <t>件　　　数</t>
  </si>
  <si>
    <t>支　給　額</t>
  </si>
  <si>
    <t>区　　　分</t>
  </si>
  <si>
    <t>調定額累計</t>
  </si>
  <si>
    <t>収納額累計</t>
  </si>
  <si>
    <t>還付未済額（別掲）</t>
  </si>
  <si>
    <t>不納欠損額</t>
  </si>
  <si>
    <t>現年度分</t>
  </si>
  <si>
    <t>特別徴収</t>
  </si>
  <si>
    <t>普通徴収</t>
  </si>
  <si>
    <t>滞納繰越分</t>
  </si>
  <si>
    <t>合　　計</t>
  </si>
  <si>
    <t>支払義務額累計</t>
  </si>
  <si>
    <t>戻入未済額　累計</t>
  </si>
  <si>
    <t>未払額</t>
  </si>
  <si>
    <t>介護サービス等諸費</t>
  </si>
  <si>
    <t>高額介護サービス等費</t>
  </si>
  <si>
    <t>その他の保険給付費</t>
  </si>
  <si>
    <t>科　　　目</t>
  </si>
  <si>
    <t>決算額</t>
  </si>
  <si>
    <t>介護保険料</t>
  </si>
  <si>
    <t>総務費</t>
  </si>
  <si>
    <t>国庫支出金</t>
  </si>
  <si>
    <t>財政安定化基金拠出金</t>
  </si>
  <si>
    <t>支払基金交付金</t>
  </si>
  <si>
    <t>保健福祉事業費</t>
  </si>
  <si>
    <t>基金積立金</t>
  </si>
  <si>
    <t>諸支出金</t>
  </si>
  <si>
    <t>財産収入</t>
  </si>
  <si>
    <t>繰入金</t>
  </si>
  <si>
    <t>諸収入</t>
  </si>
  <si>
    <t>施設介護サービス</t>
  </si>
  <si>
    <t>計</t>
  </si>
  <si>
    <t>訪問通所サービス</t>
  </si>
  <si>
    <t>短期入所サービス</t>
  </si>
  <si>
    <t>その他の単品サービス</t>
  </si>
  <si>
    <t>福祉用具購入費</t>
  </si>
  <si>
    <t>住宅改修費</t>
  </si>
  <si>
    <t>区分</t>
  </si>
  <si>
    <t>支払済額累計</t>
  </si>
  <si>
    <t>（単位：人）</t>
  </si>
  <si>
    <t>（単位：世帯）</t>
  </si>
  <si>
    <t>（単位：人）</t>
  </si>
  <si>
    <t>ア　件数（単位：件）</t>
  </si>
  <si>
    <t>イ　単位数（単位：単位数）</t>
  </si>
  <si>
    <t>居宅介護(支援)サービス</t>
  </si>
  <si>
    <t>介護保険事業状況報告（静岡県計）</t>
  </si>
  <si>
    <t>ウ　費用額(単位：円)</t>
  </si>
  <si>
    <t>滞納繰越分</t>
  </si>
  <si>
    <t>合計</t>
  </si>
  <si>
    <t>普通徴収</t>
  </si>
  <si>
    <t>（単位：円）</t>
  </si>
  <si>
    <t>２　要介護(要支援)認定者数（当年度末現在）</t>
  </si>
  <si>
    <t>１－１　第１号被保険者のいる世帯数</t>
  </si>
  <si>
    <t>１－２　第１号被保険者数</t>
  </si>
  <si>
    <t>１－３　第１号被保険者増減内訳</t>
  </si>
  <si>
    <t>１－４　所得段階別第１号被保険者数(当年度末現在)</t>
  </si>
  <si>
    <t xml:space="preserve">    介護保険事業状況報告（静岡県計）</t>
  </si>
  <si>
    <t>エ　支給額(単位：円)</t>
  </si>
  <si>
    <t xml:space="preserve">        介護保険事業状況報告（静岡県計）</t>
  </si>
  <si>
    <t>（単位：円）</t>
  </si>
  <si>
    <t>（参考）科目の内容</t>
  </si>
  <si>
    <t>歳        入</t>
  </si>
  <si>
    <t>第１号被保険者から徴収した保険料</t>
  </si>
  <si>
    <t>分担金及び負担金</t>
  </si>
  <si>
    <t>介護認定審査会の共同設置等の場合の負担金等</t>
  </si>
  <si>
    <t>使用料及び手数料</t>
  </si>
  <si>
    <t>保険料の督促に係る手数料等</t>
  </si>
  <si>
    <t>介護保険の事業の執行に必要な国の負担金等</t>
  </si>
  <si>
    <t>都道府県支出金</t>
  </si>
  <si>
    <t>介護保険の事業の執行に必要な県の負担金等</t>
  </si>
  <si>
    <t>財産運用収入及び財産売却収入等</t>
  </si>
  <si>
    <t>他会計や基金からの繰入金</t>
  </si>
  <si>
    <t>介護給付及び予防給付に要する市町村の負担分（12.5％）</t>
  </si>
  <si>
    <t>介護保険事業の執行に必要な事務費、人件費等の一般会計からの繰入金</t>
  </si>
  <si>
    <t>延滞金、加算金、過料等</t>
  </si>
  <si>
    <t>介護保険事業の執行に必要な事務費、人件費等</t>
  </si>
  <si>
    <t>保険給付費</t>
  </si>
  <si>
    <t>要介護者に対して行われたサービスに係る支出</t>
  </si>
  <si>
    <t>要支援者に対して行われたサービスに係る支出</t>
  </si>
  <si>
    <t>利用者負担額が一定額を超えた場合、その越える額についての給付</t>
  </si>
  <si>
    <t>市町村独自のサービス（横出し）に対して支払われたもの</t>
  </si>
  <si>
    <t>国民健康保険団体連合会に対して支払った審査支払手数料</t>
  </si>
  <si>
    <t>財政安定化基金に係る拠出金</t>
  </si>
  <si>
    <t>保健福祉事業に係る費用で、第１号保険料を財源とするもの</t>
  </si>
  <si>
    <t>介護給付費準備基金等への積立金</t>
  </si>
  <si>
    <t>他会計への繰出金、還付加算金等</t>
  </si>
  <si>
    <t>介護給付費準備基金保有額</t>
  </si>
  <si>
    <t>年度末現在の介護給付費準備基金保有額</t>
  </si>
  <si>
    <t>介護給付費準備基金繰入金</t>
  </si>
  <si>
    <t>繰越金</t>
  </si>
  <si>
    <t>歳入歳出差引残額</t>
  </si>
  <si>
    <t>-</t>
  </si>
  <si>
    <t>適用除外非該当</t>
  </si>
  <si>
    <t>適用除外該当</t>
  </si>
  <si>
    <t>（再掲）65歳以上75歳未満</t>
  </si>
  <si>
    <t>（再掲）75歳以上</t>
  </si>
  <si>
    <t>その他</t>
  </si>
  <si>
    <t>その他予算の範囲内で交付する国の交付金</t>
  </si>
  <si>
    <t>その他都道府県による保険者支援のための交付金</t>
  </si>
  <si>
    <t>準備基金の取り崩しによる繰入金</t>
  </si>
  <si>
    <t>その他の繰入金</t>
  </si>
  <si>
    <t>前年度の余剰金</t>
  </si>
  <si>
    <t>国庫支出金精算額等</t>
  </si>
  <si>
    <t>国庫支出金精算額等差引額</t>
  </si>
  <si>
    <t>国庫負担金の精算に伴う翌年度返還額等</t>
  </si>
  <si>
    <t>公債費</t>
  </si>
  <si>
    <t>借入金の返還金等</t>
  </si>
  <si>
    <t>当年度中増</t>
  </si>
  <si>
    <t>当年度中減</t>
  </si>
  <si>
    <t>歳 出</t>
  </si>
  <si>
    <t>特定入所者介護サービス等費</t>
  </si>
  <si>
    <t>特定入所者介護サービス等費</t>
  </si>
  <si>
    <t>認定件数（当年度中）</t>
  </si>
  <si>
    <t>認定者数（当年度末現在）</t>
  </si>
  <si>
    <t>利用者負担</t>
  </si>
  <si>
    <t>申請件数（当年度中）</t>
  </si>
  <si>
    <t>減      額</t>
  </si>
  <si>
    <t>免      除</t>
  </si>
  <si>
    <t>合計</t>
  </si>
  <si>
    <t xml:space="preserve"> 申 請 件 数</t>
  </si>
  <si>
    <t>食費</t>
  </si>
  <si>
    <t>居住費</t>
  </si>
  <si>
    <t>（居住費）
 滞在費</t>
  </si>
  <si>
    <t xml:space="preserve"> 利用者負担第三段階</t>
  </si>
  <si>
    <t xml:space="preserve"> 利用者負担第二段階</t>
  </si>
  <si>
    <t xml:space="preserve"> 利用者負担第一段階</t>
  </si>
  <si>
    <t>特定負担限度額</t>
  </si>
  <si>
    <t xml:space="preserve"> 減      額</t>
  </si>
  <si>
    <t xml:space="preserve"> 免　　　除</t>
  </si>
  <si>
    <t>食費のみ減額</t>
  </si>
  <si>
    <t>居住費のみ減額</t>
  </si>
  <si>
    <t>食費及び居住費の減額</t>
  </si>
  <si>
    <t>短期入所生活介護</t>
  </si>
  <si>
    <t>短期入所療養介護（介護老人保健施設）</t>
  </si>
  <si>
    <t>短期入所療養介護（介護療養型医療施設等）</t>
  </si>
  <si>
    <t>居住費（滞在費）</t>
  </si>
  <si>
    <t>申請件数（当年度中）</t>
  </si>
  <si>
    <t>認定件数（当年度中）</t>
  </si>
  <si>
    <t>認定件数（当年度中）</t>
  </si>
  <si>
    <t>認定件数（当年度中）</t>
  </si>
  <si>
    <t>認定件数（当年度中）</t>
  </si>
  <si>
    <t xml:space="preserve"> 申請件数（当年度中）</t>
  </si>
  <si>
    <t>　認定件数（当年度中）</t>
  </si>
  <si>
    <t>第６段階</t>
  </si>
  <si>
    <t>４－３　利用者負担減額・免除認定</t>
  </si>
  <si>
    <t>５　保険給付　介護給付・予防給付　－総数（件数、単位数、費用額、支給額）－</t>
  </si>
  <si>
    <t>８　保険料収納額</t>
  </si>
  <si>
    <t>９　保険給付支払額</t>
  </si>
  <si>
    <t xml:space="preserve">  １０　介護保険特別会計経理状況　保険事業勘定</t>
  </si>
  <si>
    <t>介護保険事業状況報告（静岡県計）</t>
  </si>
  <si>
    <t>(単位：件、円）</t>
  </si>
  <si>
    <t>ア 利用者負担第四段階</t>
  </si>
  <si>
    <t>イ 利用者負担第三段階</t>
  </si>
  <si>
    <t>ウ 利用者負担第二段階</t>
  </si>
  <si>
    <t>介護給付費負担金</t>
  </si>
  <si>
    <t>調整交付金</t>
  </si>
  <si>
    <t>都道府県負担金</t>
  </si>
  <si>
    <t>一般会計繰入金12.5%</t>
  </si>
  <si>
    <t>総務費に係る一般会計繰入金</t>
  </si>
  <si>
    <t>介護サービス等諸費</t>
  </si>
  <si>
    <t>高額介護サービス等費</t>
  </si>
  <si>
    <t>市町村特別給付費</t>
  </si>
  <si>
    <t>審査支払手数料</t>
  </si>
  <si>
    <t>施設入所者等の食費・居住費に係る補足給付</t>
  </si>
  <si>
    <t>平成１８年度</t>
  </si>
  <si>
    <t>第７段階</t>
  </si>
  <si>
    <t>平成18年度</t>
  </si>
  <si>
    <t>要支援１</t>
  </si>
  <si>
    <t>要支援２</t>
  </si>
  <si>
    <t>経過的
要介護</t>
  </si>
  <si>
    <t>（平成18年3月サービス分）</t>
  </si>
  <si>
    <t>（平成18年4月サービス分から平成19年2月サービス分まで）</t>
  </si>
  <si>
    <t>３－１　居宅介護(介護予防)サービス受給者数（18年度累計）</t>
  </si>
  <si>
    <t>３－２　地域密着型（介護予防）サービス受給者数（18年度累計）</t>
  </si>
  <si>
    <t>３－３　施設介護サービス受給者数（18年度累計）</t>
  </si>
  <si>
    <t>介護老人福祉施設</t>
  </si>
  <si>
    <t>介護老人保健施設</t>
  </si>
  <si>
    <t>介護療養型医療施設</t>
  </si>
  <si>
    <t>うち第１号被保険者</t>
  </si>
  <si>
    <t>うち第２号被保険者</t>
  </si>
  <si>
    <t>※　「総数」については、同一月に２種類以上のサービスを受けた場合に「１人」と計上するため、
　　３施設の合計とは一致しない。</t>
  </si>
  <si>
    <t>介護療養型
医療施設</t>
  </si>
  <si>
    <t>４－１　食費・居住費に係る負担限度額認定（総数）</t>
  </si>
  <si>
    <t>４－２　食費・居住費に係る負担限度額認定（再掲：税制改正による激変緩和措置を受けている者）</t>
  </si>
  <si>
    <t>４－４　介護老人福祉施設旧措置入所者に係る減額・免除認定</t>
  </si>
  <si>
    <t>４－５ 利用者負担第４段階における食費・居住費の特例減額措置</t>
  </si>
  <si>
    <t>認定者数(当年度末現在)</t>
  </si>
  <si>
    <t>利用者負担第三段階</t>
  </si>
  <si>
    <t>　認定者数(当年度末現在)</t>
  </si>
  <si>
    <t>利用者負担第二段階</t>
  </si>
  <si>
    <t>老福受給者等</t>
  </si>
  <si>
    <t xml:space="preserve">  認定者数(当年度末現在)</t>
  </si>
  <si>
    <t xml:space="preserve">  認定者数(当年度末現在)</t>
  </si>
  <si>
    <t xml:space="preserve"> 認定者数（当年度末現在）</t>
  </si>
  <si>
    <t>短期入所サービス</t>
  </si>
  <si>
    <t>施設介護サービス</t>
  </si>
  <si>
    <t>ウ　費用額(単位：円)</t>
  </si>
  <si>
    <t>エ　支給額(単位：円)</t>
  </si>
  <si>
    <t>居宅(介護予防)サービス</t>
  </si>
  <si>
    <t>経過的要介護</t>
  </si>
  <si>
    <t>要支援２</t>
  </si>
  <si>
    <t>要支援１</t>
  </si>
  <si>
    <t>訪問サービス</t>
  </si>
  <si>
    <t>通所サービス</t>
  </si>
  <si>
    <t>特定施設入所者生活介護</t>
  </si>
  <si>
    <t>介護予防・居宅介護支援</t>
  </si>
  <si>
    <t>地域密着型(介護予防)サービス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</si>
  <si>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</si>
  <si>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</si>
  <si>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</si>
  <si>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</si>
  <si>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地域密着型特定施設生活介護</t>
  </si>
  <si>
    <t>地域密着型介護老人福祉施設生活介護</t>
  </si>
  <si>
    <t>福祉用具・住宅改修サービス</t>
  </si>
  <si>
    <t>訪問サービス</t>
  </si>
  <si>
    <t>短期入所サービス</t>
  </si>
  <si>
    <t>-</t>
  </si>
  <si>
    <t>-</t>
  </si>
  <si>
    <t>-</t>
  </si>
  <si>
    <t>施設介護サービス</t>
  </si>
  <si>
    <t>（平成18年4月サービス分から平成19年2月サービス分まで）その１　＜件数、単位数＞</t>
  </si>
  <si>
    <t>（平成18年4月サービス分から平成19年2月サービス分まで）その２　＜費用額、支給額＞</t>
  </si>
  <si>
    <t>（平成18年3月サービス分）</t>
  </si>
  <si>
    <t>（平成18年4月サービス分から平成19年2月サービス分まで）</t>
  </si>
  <si>
    <t>要支援１</t>
  </si>
  <si>
    <t>要支援２</t>
  </si>
  <si>
    <t>経過的要介護</t>
  </si>
  <si>
    <t>ア　件数</t>
  </si>
  <si>
    <t>イ　支給額（単位：円）</t>
  </si>
  <si>
    <t>ア　件数</t>
  </si>
  <si>
    <t>イ　支給額（単位：円）</t>
  </si>
  <si>
    <t>地域密着型介護老人福祉施設入所者生活介護</t>
  </si>
  <si>
    <t>未収額</t>
  </si>
  <si>
    <t>減免額
（別掲）</t>
  </si>
  <si>
    <t>地域支援事業交付金（介護予防事業）</t>
  </si>
  <si>
    <t>地域支援事業交付金（包括的支援・任意事業）</t>
  </si>
  <si>
    <t>介護給付費交付金</t>
  </si>
  <si>
    <t>地域支援事業支援交付金</t>
  </si>
  <si>
    <t>地域支援事業繰入金（介護予防事業）</t>
  </si>
  <si>
    <t>地域支援事業繰入金（包括的支援・任意事業）</t>
  </si>
  <si>
    <t>介護予防サービス等諸費</t>
  </si>
  <si>
    <t>地域支援事業</t>
  </si>
  <si>
    <t>介護予防事業費</t>
  </si>
  <si>
    <t>包括的支援事業費・任意事業費</t>
  </si>
  <si>
    <t>平成18年度</t>
  </si>
  <si>
    <t>介護給付及び予防給付に要する費用の国負担分（居宅分：20％、施設等分15％）</t>
  </si>
  <si>
    <t>介護給付及び予防給付に要する費用の県負担分（居宅分：12.5％、施設等分17.5％）</t>
  </si>
  <si>
    <t>介護給付及び予防給付に要する費用に対する交付金</t>
  </si>
  <si>
    <t>介護予防事業に要する費用に対する交付金</t>
  </si>
  <si>
    <t>介護保険の財政調整のために交付する国の交付金（5％相当）</t>
  </si>
  <si>
    <t>第２号被保険者の介護納付金に係る支払基金からの交付金（⑱～⑳：31％相当）</t>
  </si>
  <si>
    <t>地域支援事業のうち介護予防事業に要する費用の国負担分（15％相当）</t>
  </si>
  <si>
    <t>地域支援事業のうち包括的支援・任意事業に要する費用の国負担分（40.5％相当）</t>
  </si>
  <si>
    <t>地域支援事業のうち介護予防事業に要する費用の県負担分（12.5％相当）</t>
  </si>
  <si>
    <t>地域支援事業のうち包括的支援・任意事業に要する費用の県負担分（20.25％相当）</t>
  </si>
  <si>
    <t>地域支援事業のうち介護予防事業に要する市町村の負担分（12.5％）</t>
  </si>
  <si>
    <t>地域支援事業のうち包括的支援・任意事業に要する市町村の負担分（20.25％）</t>
  </si>
  <si>
    <t>介護給付、予防給付、高額介護サービス、特定入所者介護サービスに要する費用等</t>
  </si>
  <si>
    <t>地域支援事業に要する費用</t>
  </si>
  <si>
    <t>介護予防事業の実施に係る支出</t>
  </si>
  <si>
    <t>包括的支援事業及び任意事業の実施に係る支出</t>
  </si>
  <si>
    <t xml:space="preserve">  うち基金繰入額</t>
  </si>
  <si>
    <t>７　保険給付　高額介護（介護予防）サービス費</t>
  </si>
  <si>
    <t>６　特定入所者介護（介護予防）サービス費支給額（当年度累計）</t>
  </si>
  <si>
    <t>オ 合計</t>
  </si>
  <si>
    <t>カ 再掲：利用者負担第三段階</t>
  </si>
  <si>
    <t>　　（税制改正の激変緩和措置による利用者負担第三段階の適用）</t>
  </si>
  <si>
    <t>キ 再掲：利用者負担第二段階</t>
  </si>
  <si>
    <t>　　（税制改正の激変緩和措置による利用者負担第二段階の適用）</t>
  </si>
  <si>
    <t>エ 利用者負担第一段階</t>
  </si>
  <si>
    <t>オ 合計</t>
  </si>
  <si>
    <t>（平成18年4月サービス分から平成19年2月サービス分まで）</t>
  </si>
  <si>
    <t>（平成18年3月サービス分）</t>
  </si>
  <si>
    <t>-</t>
  </si>
  <si>
    <t>徴収金等
累計</t>
  </si>
  <si>
    <t>（単位：人）</t>
  </si>
  <si>
    <t>年度末現在被保険者数</t>
  </si>
  <si>
    <r>
      <t xml:space="preserve">地域密着型
</t>
    </r>
    <r>
      <rPr>
        <sz val="8"/>
        <rFont val="ＭＳ 明朝"/>
        <family val="1"/>
      </rPr>
      <t>介護老人福祉施設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</si>
</sst>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0"/>
    <numFmt numFmtId="177" formatCode="#,##0;[Red]\-#,##0;&quot;-&quot;;@"/>
    <numFmt numFmtId="178" formatCode="#,##0;[Red]&quot;△&quot;#,##0;&quot;-&quot;;@"/>
    <numFmt numFmtId="179" formatCode="0_);[Red]\(0\)"/>
    <numFmt numFmtId="180" formatCode="#,##0_);[Red]\(#,##0\)"/>
    <numFmt numFmtId="181" formatCode="#,##0_ "/>
    <numFmt numFmtId="182" formatCode="#,##0;\-#,##0;&quot;-&quot;;@"/>
    <numFmt numFmtId="183" formatCode="#,##0;\-#,##0;0"/>
  </numFmts>
  <fonts count="25">
    <font>
      <sz val="10"/>
      <name val="丸ｺﾞｼｯｸ体Ca-B(GT)"/>
      <family val="3"/>
    </font>
    <font>
      <b/>
      <sz val="10"/>
      <name val="丸ｺﾞｼｯｸ体Ca-B(GT)"/>
      <family val="3"/>
    </font>
    <font>
      <i/>
      <sz val="10"/>
      <name val="丸ｺﾞｼｯｸ体Ca-B(GT)"/>
      <family val="3"/>
    </font>
    <font>
      <b/>
      <i/>
      <sz val="10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丸ｺﾞｼｯｸ体Ca-B(GT)"/>
      <family val="3"/>
    </font>
    <font>
      <u val="single"/>
      <sz val="10"/>
      <color indexed="12"/>
      <name val="丸ｺﾞｼｯｸ体Ca-B(GT)"/>
      <family val="3"/>
    </font>
    <font>
      <u val="single"/>
      <sz val="10"/>
      <color indexed="36"/>
      <name val="丸ｺﾞｼｯｸ体Ca-B(GT)"/>
      <family val="3"/>
    </font>
    <font>
      <sz val="9"/>
      <name val="ＭＳ Ｐ明朝"/>
      <family val="1"/>
    </font>
    <font>
      <sz val="11"/>
      <name val="丸ｺﾞｼｯｸ体Ca-B(GT)"/>
      <family val="3"/>
    </font>
    <font>
      <sz val="12"/>
      <name val="丸ｺﾞｼｯｸ体Ca-B(GT)"/>
      <family val="3"/>
    </font>
    <font>
      <sz val="6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hair"/>
      <bottom style="hair"/>
      <diagonal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Continuous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14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12" fillId="0" borderId="14" xfId="17" applyFont="1" applyBorder="1" applyAlignment="1">
      <alignment vertical="center"/>
    </xf>
    <xf numFmtId="38" fontId="12" fillId="0" borderId="19" xfId="17" applyFont="1" applyBorder="1" applyAlignment="1">
      <alignment vertical="center"/>
    </xf>
    <xf numFmtId="38" fontId="12" fillId="0" borderId="10" xfId="17" applyFont="1" applyBorder="1" applyAlignment="1">
      <alignment vertical="center"/>
    </xf>
    <xf numFmtId="0" fontId="12" fillId="0" borderId="7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38" fontId="12" fillId="0" borderId="21" xfId="17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4" xfId="17" applyFont="1" applyBorder="1" applyAlignment="1">
      <alignment vertical="center"/>
    </xf>
    <xf numFmtId="38" fontId="9" fillId="0" borderId="14" xfId="17" applyFont="1" applyBorder="1" applyAlignment="1">
      <alignment vertical="center"/>
    </xf>
    <xf numFmtId="177" fontId="9" fillId="0" borderId="3" xfId="17" applyNumberFormat="1" applyFont="1" applyBorder="1" applyAlignment="1">
      <alignment vertical="center"/>
    </xf>
    <xf numFmtId="177" fontId="9" fillId="0" borderId="14" xfId="17" applyNumberFormat="1" applyFont="1" applyBorder="1" applyAlignment="1">
      <alignment vertical="center"/>
    </xf>
    <xf numFmtId="38" fontId="12" fillId="0" borderId="0" xfId="0" applyNumberFormat="1" applyFont="1" applyBorder="1" applyAlignment="1">
      <alignment vertical="center"/>
    </xf>
    <xf numFmtId="38" fontId="19" fillId="0" borderId="21" xfId="17" applyFont="1" applyBorder="1" applyAlignment="1">
      <alignment vertical="center"/>
    </xf>
    <xf numFmtId="38" fontId="19" fillId="0" borderId="10" xfId="17" applyFont="1" applyBorder="1" applyAlignment="1">
      <alignment vertical="center"/>
    </xf>
    <xf numFmtId="38" fontId="19" fillId="0" borderId="22" xfId="17" applyFont="1" applyBorder="1" applyAlignment="1">
      <alignment vertical="center"/>
    </xf>
    <xf numFmtId="38" fontId="19" fillId="0" borderId="23" xfId="17" applyFont="1" applyBorder="1" applyAlignment="1">
      <alignment vertical="center"/>
    </xf>
    <xf numFmtId="38" fontId="19" fillId="0" borderId="24" xfId="17" applyFont="1" applyBorder="1" applyAlignment="1">
      <alignment vertical="center"/>
    </xf>
    <xf numFmtId="38" fontId="19" fillId="0" borderId="25" xfId="17" applyFont="1" applyBorder="1" applyAlignment="1">
      <alignment vertical="center"/>
    </xf>
    <xf numFmtId="38" fontId="19" fillId="0" borderId="26" xfId="17" applyFont="1" applyBorder="1" applyAlignment="1">
      <alignment vertical="center"/>
    </xf>
    <xf numFmtId="38" fontId="19" fillId="0" borderId="27" xfId="17" applyFont="1" applyBorder="1" applyAlignment="1">
      <alignment vertical="center"/>
    </xf>
    <xf numFmtId="38" fontId="19" fillId="0" borderId="28" xfId="17" applyFont="1" applyBorder="1" applyAlignment="1">
      <alignment vertical="center"/>
    </xf>
    <xf numFmtId="38" fontId="19" fillId="0" borderId="6" xfId="17" applyFont="1" applyBorder="1" applyAlignment="1">
      <alignment vertical="center"/>
    </xf>
    <xf numFmtId="38" fontId="19" fillId="0" borderId="29" xfId="17" applyFont="1" applyBorder="1" applyAlignment="1">
      <alignment vertical="center"/>
    </xf>
    <xf numFmtId="38" fontId="19" fillId="0" borderId="30" xfId="17" applyFont="1" applyBorder="1" applyAlignment="1">
      <alignment vertical="center"/>
    </xf>
    <xf numFmtId="0" fontId="12" fillId="0" borderId="0" xfId="0" applyFont="1" applyAlignment="1">
      <alignment horizontal="right"/>
    </xf>
    <xf numFmtId="38" fontId="9" fillId="0" borderId="3" xfId="17" applyFont="1" applyBorder="1" applyAlignment="1">
      <alignment vertical="center" shrinkToFit="1"/>
    </xf>
    <xf numFmtId="38" fontId="9" fillId="0" borderId="4" xfId="17" applyFont="1" applyBorder="1" applyAlignment="1">
      <alignment vertical="center" shrinkToFit="1"/>
    </xf>
    <xf numFmtId="38" fontId="9" fillId="0" borderId="14" xfId="17" applyFont="1" applyBorder="1" applyAlignment="1">
      <alignment vertical="center" shrinkToFit="1"/>
    </xf>
    <xf numFmtId="177" fontId="12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0" borderId="0" xfId="0" applyFont="1" applyBorder="1" applyAlignment="1">
      <alignment horizontal="centerContinuous" vertical="center"/>
    </xf>
    <xf numFmtId="177" fontId="9" fillId="0" borderId="0" xfId="17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19" fillId="0" borderId="31" xfId="17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38" fontId="19" fillId="0" borderId="23" xfId="17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8" fontId="9" fillId="0" borderId="3" xfId="17" applyFont="1" applyBorder="1" applyAlignment="1">
      <alignment horizontal="right" vertical="center"/>
    </xf>
    <xf numFmtId="38" fontId="9" fillId="0" borderId="4" xfId="17" applyFont="1" applyBorder="1" applyAlignment="1">
      <alignment horizontal="right" vertical="center"/>
    </xf>
    <xf numFmtId="38" fontId="9" fillId="0" borderId="14" xfId="17" applyFont="1" applyBorder="1" applyAlignment="1">
      <alignment horizontal="right" vertical="center"/>
    </xf>
    <xf numFmtId="38" fontId="9" fillId="0" borderId="21" xfId="17" applyFont="1" applyBorder="1" applyAlignment="1">
      <alignment vertical="center"/>
    </xf>
    <xf numFmtId="38" fontId="9" fillId="0" borderId="10" xfId="17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57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8" fontId="5" fillId="0" borderId="0" xfId="17" applyFont="1" applyAlignment="1">
      <alignment horizontal="left" vertical="center"/>
    </xf>
    <xf numFmtId="38" fontId="6" fillId="0" borderId="0" xfId="17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17" applyFont="1" applyAlignment="1">
      <alignment horizontal="left" vertical="center"/>
    </xf>
    <xf numFmtId="38" fontId="12" fillId="0" borderId="3" xfId="17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10" fillId="0" borderId="0" xfId="17" applyFont="1" applyAlignment="1">
      <alignment horizontal="left" vertical="center"/>
    </xf>
    <xf numFmtId="177" fontId="12" fillId="0" borderId="32" xfId="0" applyNumberFormat="1" applyFont="1" applyBorder="1" applyAlignment="1">
      <alignment horizontal="left" vertical="center"/>
    </xf>
    <xf numFmtId="177" fontId="15" fillId="0" borderId="32" xfId="0" applyNumberFormat="1" applyFont="1" applyBorder="1" applyAlignment="1">
      <alignment horizontal="left" vertical="center"/>
    </xf>
    <xf numFmtId="38" fontId="5" fillId="0" borderId="0" xfId="17" applyFont="1" applyAlignment="1">
      <alignment vertical="center"/>
    </xf>
    <xf numFmtId="38" fontId="12" fillId="0" borderId="0" xfId="17" applyFont="1" applyAlignment="1">
      <alignment vertical="center"/>
    </xf>
    <xf numFmtId="38" fontId="12" fillId="0" borderId="33" xfId="17" applyFont="1" applyBorder="1" applyAlignment="1">
      <alignment vertical="center"/>
    </xf>
    <xf numFmtId="38" fontId="12" fillId="0" borderId="34" xfId="17" applyFont="1" applyBorder="1" applyAlignment="1">
      <alignment vertical="center"/>
    </xf>
    <xf numFmtId="38" fontId="12" fillId="0" borderId="35" xfId="17" applyFont="1" applyBorder="1" applyAlignment="1">
      <alignment vertical="center"/>
    </xf>
    <xf numFmtId="38" fontId="10" fillId="0" borderId="0" xfId="17" applyFont="1" applyAlignment="1">
      <alignment vertical="center"/>
    </xf>
    <xf numFmtId="38" fontId="12" fillId="0" borderId="36" xfId="17" applyFont="1" applyBorder="1" applyAlignment="1">
      <alignment vertical="center"/>
    </xf>
    <xf numFmtId="38" fontId="12" fillId="0" borderId="37" xfId="17" applyFont="1" applyBorder="1" applyAlignment="1">
      <alignment horizontal="centerContinuous" vertical="center"/>
    </xf>
    <xf numFmtId="38" fontId="12" fillId="0" borderId="38" xfId="17" applyFont="1" applyBorder="1" applyAlignment="1">
      <alignment vertical="center"/>
    </xf>
    <xf numFmtId="38" fontId="12" fillId="0" borderId="37" xfId="17" applyFont="1" applyBorder="1" applyAlignment="1">
      <alignment vertical="center"/>
    </xf>
    <xf numFmtId="0" fontId="0" fillId="0" borderId="5" xfId="0" applyBorder="1" applyAlignment="1">
      <alignment vertical="center"/>
    </xf>
    <xf numFmtId="38" fontId="9" fillId="0" borderId="5" xfId="17" applyFont="1" applyBorder="1" applyAlignment="1">
      <alignment horizontal="right" vertical="center"/>
    </xf>
    <xf numFmtId="38" fontId="9" fillId="0" borderId="10" xfId="17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38" fontId="9" fillId="0" borderId="21" xfId="17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39" xfId="0" applyFont="1" applyBorder="1" applyAlignment="1">
      <alignment vertical="center"/>
    </xf>
    <xf numFmtId="38" fontId="12" fillId="0" borderId="40" xfId="17" applyFont="1" applyBorder="1" applyAlignment="1">
      <alignment horizontal="left" vertical="center"/>
    </xf>
    <xf numFmtId="177" fontId="12" fillId="0" borderId="41" xfId="0" applyNumberFormat="1" applyFont="1" applyBorder="1" applyAlignment="1">
      <alignment horizontal="left" vertical="center"/>
    </xf>
    <xf numFmtId="38" fontId="12" fillId="0" borderId="10" xfId="17" applyFont="1" applyBorder="1" applyAlignment="1">
      <alignment horizontal="left" vertical="center"/>
    </xf>
    <xf numFmtId="0" fontId="12" fillId="0" borderId="37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left" vertical="center"/>
    </xf>
    <xf numFmtId="177" fontId="12" fillId="0" borderId="33" xfId="0" applyNumberFormat="1" applyFont="1" applyBorder="1" applyAlignment="1">
      <alignment horizontal="left" vertical="center"/>
    </xf>
    <xf numFmtId="177" fontId="12" fillId="0" borderId="33" xfId="0" applyNumberFormat="1" applyFont="1" applyBorder="1" applyAlignment="1">
      <alignment horizontal="left" vertical="center" shrinkToFit="1"/>
    </xf>
    <xf numFmtId="38" fontId="9" fillId="0" borderId="31" xfId="0" applyNumberFormat="1" applyFont="1" applyBorder="1" applyAlignment="1">
      <alignment vertical="center"/>
    </xf>
    <xf numFmtId="38" fontId="9" fillId="0" borderId="31" xfId="17" applyFont="1" applyBorder="1" applyAlignment="1">
      <alignment horizontal="right" vertical="center"/>
    </xf>
    <xf numFmtId="38" fontId="19" fillId="0" borderId="43" xfId="17" applyFont="1" applyBorder="1" applyAlignment="1">
      <alignment vertical="center"/>
    </xf>
    <xf numFmtId="38" fontId="9" fillId="0" borderId="10" xfId="17" applyFont="1" applyBorder="1" applyAlignment="1" quotePrefix="1">
      <alignment horizontal="center" vertical="center"/>
    </xf>
    <xf numFmtId="38" fontId="9" fillId="0" borderId="31" xfId="17" applyFont="1" applyBorder="1" applyAlignment="1">
      <alignment vertical="center"/>
    </xf>
    <xf numFmtId="38" fontId="12" fillId="0" borderId="28" xfId="17" applyFont="1" applyBorder="1" applyAlignment="1">
      <alignment vertical="center"/>
    </xf>
    <xf numFmtId="38" fontId="12" fillId="0" borderId="31" xfId="17" applyFont="1" applyBorder="1" applyAlignment="1">
      <alignment vertical="center"/>
    </xf>
    <xf numFmtId="38" fontId="12" fillId="0" borderId="37" xfId="17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Continuous" vertical="center"/>
    </xf>
    <xf numFmtId="0" fontId="12" fillId="0" borderId="47" xfId="0" applyFont="1" applyFill="1" applyBorder="1" applyAlignment="1">
      <alignment horizontal="centerContinuous" vertical="center"/>
    </xf>
    <xf numFmtId="0" fontId="14" fillId="0" borderId="47" xfId="0" applyFont="1" applyFill="1" applyBorder="1" applyAlignment="1">
      <alignment horizontal="centerContinuous" vertical="center"/>
    </xf>
    <xf numFmtId="0" fontId="14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horizontal="centerContinuous" vertical="center"/>
    </xf>
    <xf numFmtId="0" fontId="14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40" xfId="0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40" xfId="0" applyFont="1" applyBorder="1" applyAlignment="1">
      <alignment horizontal="centerContinuous" vertical="center"/>
    </xf>
    <xf numFmtId="0" fontId="12" fillId="0" borderId="54" xfId="0" applyFont="1" applyBorder="1" applyAlignment="1">
      <alignment horizontal="centerContinuous"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Continuous" vertical="center"/>
    </xf>
    <xf numFmtId="0" fontId="12" fillId="0" borderId="57" xfId="0" applyFont="1" applyBorder="1" applyAlignment="1">
      <alignment horizontal="centerContinuous" vertical="center"/>
    </xf>
    <xf numFmtId="0" fontId="14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9" xfId="0" applyFont="1" applyBorder="1" applyAlignment="1">
      <alignment horizontal="centerContinuous" vertical="center"/>
    </xf>
    <xf numFmtId="0" fontId="14" fillId="0" borderId="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0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12" fillId="0" borderId="47" xfId="0" applyFont="1" applyBorder="1" applyAlignment="1">
      <alignment horizontal="centerContinuous" vertical="center"/>
    </xf>
    <xf numFmtId="0" fontId="12" fillId="0" borderId="60" xfId="0" applyFont="1" applyBorder="1" applyAlignment="1">
      <alignment horizontal="centerContinuous" vertical="center"/>
    </xf>
    <xf numFmtId="0" fontId="0" fillId="0" borderId="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Continuous" vertical="center"/>
    </xf>
    <xf numFmtId="0" fontId="14" fillId="0" borderId="62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horizontal="centerContinuous" vertical="center"/>
    </xf>
    <xf numFmtId="0" fontId="12" fillId="0" borderId="65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distributed" vertical="center"/>
    </xf>
    <xf numFmtId="0" fontId="12" fillId="0" borderId="54" xfId="0" applyFont="1" applyBorder="1" applyAlignment="1">
      <alignment vertical="center"/>
    </xf>
    <xf numFmtId="9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12" fillId="0" borderId="66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47" xfId="0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Continuous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5" fillId="0" borderId="70" xfId="0" applyFont="1" applyFill="1" applyBorder="1" applyAlignment="1">
      <alignment vertical="center"/>
    </xf>
    <xf numFmtId="0" fontId="15" fillId="0" borderId="71" xfId="0" applyFont="1" applyFill="1" applyBorder="1" applyAlignment="1">
      <alignment vertical="center"/>
    </xf>
    <xf numFmtId="0" fontId="15" fillId="0" borderId="72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/>
    </xf>
    <xf numFmtId="0" fontId="15" fillId="0" borderId="74" xfId="0" applyFont="1" applyFill="1" applyBorder="1" applyAlignment="1">
      <alignment vertical="center"/>
    </xf>
    <xf numFmtId="0" fontId="15" fillId="0" borderId="75" xfId="0" applyFont="1" applyFill="1" applyBorder="1" applyAlignment="1">
      <alignment vertical="center"/>
    </xf>
    <xf numFmtId="0" fontId="15" fillId="0" borderId="59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5" fillId="0" borderId="56" xfId="0" applyFont="1" applyFill="1" applyBorder="1" applyAlignment="1">
      <alignment horizontal="centerContinuous" vertical="center"/>
    </xf>
    <xf numFmtId="0" fontId="15" fillId="0" borderId="76" xfId="0" applyFont="1" applyFill="1" applyBorder="1" applyAlignment="1">
      <alignment vertical="center"/>
    </xf>
    <xf numFmtId="0" fontId="15" fillId="0" borderId="77" xfId="0" applyFont="1" applyFill="1" applyBorder="1" applyAlignment="1">
      <alignment vertical="center"/>
    </xf>
    <xf numFmtId="0" fontId="14" fillId="0" borderId="78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38" fontId="15" fillId="0" borderId="24" xfId="17" applyFont="1" applyFill="1" applyBorder="1" applyAlignment="1">
      <alignment vertical="center"/>
    </xf>
    <xf numFmtId="38" fontId="15" fillId="0" borderId="79" xfId="17" applyFont="1" applyFill="1" applyBorder="1" applyAlignment="1">
      <alignment vertical="center"/>
    </xf>
    <xf numFmtId="38" fontId="15" fillId="0" borderId="26" xfId="17" applyFont="1" applyFill="1" applyBorder="1" applyAlignment="1">
      <alignment vertical="center"/>
    </xf>
    <xf numFmtId="38" fontId="15" fillId="0" borderId="6" xfId="17" applyFont="1" applyFill="1" applyBorder="1" applyAlignment="1">
      <alignment vertical="center"/>
    </xf>
    <xf numFmtId="38" fontId="15" fillId="0" borderId="80" xfId="17" applyFont="1" applyFill="1" applyBorder="1" applyAlignment="1">
      <alignment vertical="center"/>
    </xf>
    <xf numFmtId="38" fontId="15" fillId="0" borderId="43" xfId="17" applyFont="1" applyFill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81" xfId="0" applyFont="1" applyBorder="1" applyAlignment="1">
      <alignment/>
    </xf>
    <xf numFmtId="0" fontId="9" fillId="0" borderId="2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82" xfId="0" applyFont="1" applyBorder="1" applyAlignment="1">
      <alignment vertical="top"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88" xfId="0" applyFont="1" applyBorder="1" applyAlignment="1">
      <alignment/>
    </xf>
    <xf numFmtId="38" fontId="15" fillId="0" borderId="89" xfId="17" applyFont="1" applyFill="1" applyBorder="1" applyAlignment="1">
      <alignment vertical="center"/>
    </xf>
    <xf numFmtId="177" fontId="12" fillId="0" borderId="90" xfId="0" applyNumberFormat="1" applyFont="1" applyBorder="1" applyAlignment="1">
      <alignment horizontal="left" vertical="center"/>
    </xf>
    <xf numFmtId="0" fontId="9" fillId="0" borderId="91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91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38" fontId="14" fillId="0" borderId="43" xfId="17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Continuous" vertical="center"/>
    </xf>
    <xf numFmtId="38" fontId="12" fillId="0" borderId="92" xfId="17" applyFont="1" applyBorder="1" applyAlignment="1">
      <alignment vertical="center"/>
    </xf>
    <xf numFmtId="38" fontId="12" fillId="0" borderId="93" xfId="17" applyFont="1" applyBorder="1" applyAlignment="1">
      <alignment vertical="center"/>
    </xf>
    <xf numFmtId="38" fontId="12" fillId="0" borderId="94" xfId="17" applyFont="1" applyBorder="1" applyAlignment="1">
      <alignment vertical="center"/>
    </xf>
    <xf numFmtId="38" fontId="12" fillId="0" borderId="57" xfId="17" applyFont="1" applyBorder="1" applyAlignment="1">
      <alignment horizontal="right" vertical="center" wrapText="1"/>
    </xf>
    <xf numFmtId="38" fontId="12" fillId="0" borderId="43" xfId="17" applyFont="1" applyBorder="1" applyAlignment="1">
      <alignment horizontal="right" vertical="center" wrapText="1"/>
    </xf>
    <xf numFmtId="38" fontId="12" fillId="0" borderId="88" xfId="17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45" xfId="0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30" xfId="0" applyFont="1" applyBorder="1" applyAlignment="1">
      <alignment vertical="center"/>
    </xf>
    <xf numFmtId="182" fontId="9" fillId="0" borderId="10" xfId="17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distributed" vertical="center" wrapText="1"/>
    </xf>
    <xf numFmtId="0" fontId="9" fillId="0" borderId="50" xfId="0" applyFont="1" applyBorder="1" applyAlignment="1">
      <alignment/>
    </xf>
    <xf numFmtId="38" fontId="9" fillId="0" borderId="10" xfId="17" applyFont="1" applyBorder="1" applyAlignment="1">
      <alignment horizontal="right" vertical="center" shrinkToFit="1"/>
    </xf>
    <xf numFmtId="0" fontId="12" fillId="0" borderId="50" xfId="0" applyFont="1" applyBorder="1" applyAlignment="1">
      <alignment/>
    </xf>
    <xf numFmtId="38" fontId="9" fillId="0" borderId="27" xfId="17" applyFont="1" applyBorder="1" applyAlignment="1">
      <alignment vertical="center"/>
    </xf>
    <xf numFmtId="38" fontId="9" fillId="0" borderId="95" xfId="17" applyFont="1" applyBorder="1" applyAlignment="1">
      <alignment horizontal="right" vertical="center" shrinkToFit="1"/>
    </xf>
    <xf numFmtId="38" fontId="9" fillId="0" borderId="24" xfId="17" applyFont="1" applyBorder="1" applyAlignment="1">
      <alignment vertical="center"/>
    </xf>
    <xf numFmtId="38" fontId="9" fillId="0" borderId="25" xfId="17" applyFont="1" applyBorder="1" applyAlignment="1">
      <alignment horizontal="right" vertical="center" shrinkToFit="1"/>
    </xf>
    <xf numFmtId="38" fontId="10" fillId="0" borderId="0" xfId="0" applyNumberFormat="1" applyFont="1" applyAlignment="1">
      <alignment vertical="center"/>
    </xf>
    <xf numFmtId="0" fontId="22" fillId="0" borderId="7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38" fontId="9" fillId="0" borderId="96" xfId="17" applyFont="1" applyBorder="1" applyAlignment="1">
      <alignment horizontal="centerContinuous" vertical="center"/>
    </xf>
    <xf numFmtId="38" fontId="12" fillId="0" borderId="80" xfId="17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97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5" fillId="0" borderId="0" xfId="0" applyFont="1" applyFill="1" applyBorder="1" applyAlignment="1">
      <alignment horizontal="centerContinuous" vertical="center"/>
    </xf>
    <xf numFmtId="38" fontId="15" fillId="0" borderId="0" xfId="17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15" fillId="0" borderId="98" xfId="17" applyFont="1" applyFill="1" applyBorder="1" applyAlignment="1">
      <alignment vertical="center"/>
    </xf>
    <xf numFmtId="0" fontId="24" fillId="0" borderId="71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38" fontId="15" fillId="0" borderId="98" xfId="17" applyFont="1" applyFill="1" applyBorder="1" applyAlignment="1">
      <alignment vertical="center" shrinkToFit="1"/>
    </xf>
    <xf numFmtId="38" fontId="15" fillId="0" borderId="29" xfId="17" applyFont="1" applyFill="1" applyBorder="1" applyAlignment="1">
      <alignment vertical="center" shrinkToFit="1"/>
    </xf>
    <xf numFmtId="38" fontId="15" fillId="0" borderId="24" xfId="17" applyFont="1" applyFill="1" applyBorder="1" applyAlignment="1">
      <alignment vertical="center" shrinkToFit="1"/>
    </xf>
    <xf numFmtId="38" fontId="15" fillId="0" borderId="25" xfId="17" applyFont="1" applyFill="1" applyBorder="1" applyAlignment="1">
      <alignment vertical="center" shrinkToFit="1"/>
    </xf>
    <xf numFmtId="38" fontId="15" fillId="0" borderId="79" xfId="17" applyFont="1" applyFill="1" applyBorder="1" applyAlignment="1">
      <alignment vertical="center" shrinkToFit="1"/>
    </xf>
    <xf numFmtId="38" fontId="15" fillId="0" borderId="99" xfId="17" applyFont="1" applyFill="1" applyBorder="1" applyAlignment="1">
      <alignment vertical="center" shrinkToFit="1"/>
    </xf>
    <xf numFmtId="38" fontId="15" fillId="0" borderId="26" xfId="17" applyFont="1" applyFill="1" applyBorder="1" applyAlignment="1">
      <alignment vertical="center" shrinkToFit="1"/>
    </xf>
    <xf numFmtId="38" fontId="15" fillId="0" borderId="100" xfId="17" applyFont="1" applyFill="1" applyBorder="1" applyAlignment="1">
      <alignment vertical="center" shrinkToFit="1"/>
    </xf>
    <xf numFmtId="38" fontId="15" fillId="0" borderId="6" xfId="17" applyFont="1" applyFill="1" applyBorder="1" applyAlignment="1">
      <alignment vertical="center" shrinkToFit="1"/>
    </xf>
    <xf numFmtId="38" fontId="15" fillId="0" borderId="43" xfId="17" applyFont="1" applyFill="1" applyBorder="1" applyAlignment="1">
      <alignment vertical="center" shrinkToFit="1"/>
    </xf>
    <xf numFmtId="38" fontId="15" fillId="0" borderId="31" xfId="17" applyFont="1" applyFill="1" applyBorder="1" applyAlignment="1">
      <alignment vertical="center" shrinkToFit="1"/>
    </xf>
    <xf numFmtId="38" fontId="15" fillId="0" borderId="0" xfId="17" applyFont="1" applyFill="1" applyBorder="1" applyAlignment="1">
      <alignment vertical="center" shrinkToFit="1"/>
    </xf>
    <xf numFmtId="38" fontId="12" fillId="0" borderId="3" xfId="17" applyFont="1" applyBorder="1" applyAlignment="1">
      <alignment horizontal="left" vertical="center" shrinkToFit="1"/>
    </xf>
    <xf numFmtId="177" fontId="12" fillId="0" borderId="39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19" fillId="0" borderId="15" xfId="17" applyFont="1" applyBorder="1" applyAlignment="1" quotePrefix="1">
      <alignment horizontal="right" vertical="center"/>
    </xf>
    <xf numFmtId="38" fontId="19" fillId="0" borderId="16" xfId="17" applyFont="1" applyBorder="1" applyAlignment="1" quotePrefix="1">
      <alignment horizontal="right" vertical="center"/>
    </xf>
    <xf numFmtId="38" fontId="19" fillId="0" borderId="97" xfId="17" applyFont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38" fontId="19" fillId="0" borderId="21" xfId="17" applyFont="1" applyFill="1" applyBorder="1" applyAlignment="1" quotePrefix="1">
      <alignment horizontal="center" vertical="center"/>
    </xf>
    <xf numFmtId="38" fontId="19" fillId="0" borderId="21" xfId="17" applyFont="1" applyFill="1" applyBorder="1" applyAlignment="1">
      <alignment vertical="center"/>
    </xf>
    <xf numFmtId="38" fontId="19" fillId="0" borderId="10" xfId="17" applyFont="1" applyFill="1" applyBorder="1" applyAlignment="1">
      <alignment vertical="center"/>
    </xf>
    <xf numFmtId="38" fontId="19" fillId="0" borderId="15" xfId="17" applyFont="1" applyFill="1" applyBorder="1" applyAlignment="1" quotePrefix="1">
      <alignment horizontal="center" vertical="center"/>
    </xf>
    <xf numFmtId="38" fontId="19" fillId="0" borderId="22" xfId="17" applyFont="1" applyFill="1" applyBorder="1" applyAlignment="1">
      <alignment vertical="center"/>
    </xf>
    <xf numFmtId="38" fontId="19" fillId="0" borderId="16" xfId="17" applyFont="1" applyFill="1" applyBorder="1" applyAlignment="1" quotePrefix="1">
      <alignment horizontal="center" vertical="center"/>
    </xf>
    <xf numFmtId="38" fontId="19" fillId="0" borderId="24" xfId="17" applyFont="1" applyFill="1" applyBorder="1" applyAlignment="1">
      <alignment vertical="center"/>
    </xf>
    <xf numFmtId="38" fontId="19" fillId="0" borderId="25" xfId="17" applyFont="1" applyFill="1" applyBorder="1" applyAlignment="1">
      <alignment vertical="center"/>
    </xf>
    <xf numFmtId="38" fontId="19" fillId="0" borderId="97" xfId="17" applyFont="1" applyFill="1" applyBorder="1" applyAlignment="1" quotePrefix="1">
      <alignment horizontal="center" vertical="center"/>
    </xf>
    <xf numFmtId="38" fontId="19" fillId="0" borderId="26" xfId="17" applyFont="1" applyFill="1" applyBorder="1" applyAlignment="1">
      <alignment vertical="center"/>
    </xf>
    <xf numFmtId="38" fontId="19" fillId="0" borderId="27" xfId="17" applyFont="1" applyFill="1" applyBorder="1" applyAlignment="1">
      <alignment vertical="center"/>
    </xf>
    <xf numFmtId="38" fontId="19" fillId="0" borderId="100" xfId="17" applyFont="1" applyFill="1" applyBorder="1" applyAlignment="1">
      <alignment vertical="center"/>
    </xf>
    <xf numFmtId="38" fontId="19" fillId="0" borderId="6" xfId="17" applyFont="1" applyFill="1" applyBorder="1" applyAlignment="1">
      <alignment vertical="center"/>
    </xf>
    <xf numFmtId="38" fontId="19" fillId="0" borderId="29" xfId="17" applyFont="1" applyFill="1" applyBorder="1" applyAlignment="1">
      <alignment vertical="center"/>
    </xf>
    <xf numFmtId="38" fontId="19" fillId="0" borderId="28" xfId="17" applyFont="1" applyFill="1" applyBorder="1" applyAlignment="1">
      <alignment vertical="center"/>
    </xf>
    <xf numFmtId="38" fontId="19" fillId="0" borderId="43" xfId="17" applyFont="1" applyFill="1" applyBorder="1" applyAlignment="1">
      <alignment vertical="center"/>
    </xf>
    <xf numFmtId="38" fontId="19" fillId="0" borderId="80" xfId="17" applyFont="1" applyFill="1" applyBorder="1" applyAlignment="1">
      <alignment vertical="center"/>
    </xf>
    <xf numFmtId="38" fontId="19" fillId="0" borderId="31" xfId="17" applyFont="1" applyFill="1" applyBorder="1" applyAlignment="1">
      <alignment vertical="center"/>
    </xf>
    <xf numFmtId="38" fontId="19" fillId="0" borderId="17" xfId="17" applyFont="1" applyFill="1" applyBorder="1" applyAlignment="1">
      <alignment vertical="center"/>
    </xf>
    <xf numFmtId="38" fontId="19" fillId="0" borderId="18" xfId="17" applyFont="1" applyFill="1" applyBorder="1" applyAlignment="1">
      <alignment vertical="center"/>
    </xf>
    <xf numFmtId="38" fontId="19" fillId="0" borderId="98" xfId="17" applyFont="1" applyFill="1" applyBorder="1" applyAlignment="1" quotePrefix="1">
      <alignment horizontal="center" vertical="center"/>
    </xf>
    <xf numFmtId="38" fontId="19" fillId="0" borderId="79" xfId="17" applyFont="1" applyFill="1" applyBorder="1" applyAlignment="1">
      <alignment vertical="center"/>
    </xf>
    <xf numFmtId="38" fontId="19" fillId="0" borderId="99" xfId="17" applyFont="1" applyFill="1" applyBorder="1" applyAlignment="1">
      <alignment vertical="center"/>
    </xf>
    <xf numFmtId="38" fontId="19" fillId="0" borderId="30" xfId="17" applyFont="1" applyFill="1" applyBorder="1" applyAlignment="1">
      <alignment vertical="center"/>
    </xf>
    <xf numFmtId="38" fontId="19" fillId="0" borderId="101" xfId="17" applyFont="1" applyFill="1" applyBorder="1" applyAlignment="1" quotePrefix="1">
      <alignment horizontal="center" vertical="center"/>
    </xf>
    <xf numFmtId="38" fontId="19" fillId="0" borderId="24" xfId="17" applyFont="1" applyBorder="1" applyAlignment="1">
      <alignment horizontal="right" vertical="center"/>
    </xf>
    <xf numFmtId="38" fontId="19" fillId="0" borderId="15" xfId="17" applyFont="1" applyBorder="1" applyAlignment="1">
      <alignment horizontal="center" vertical="center"/>
    </xf>
    <xf numFmtId="38" fontId="19" fillId="0" borderId="22" xfId="17" applyFont="1" applyBorder="1" applyAlignment="1">
      <alignment horizontal="center" vertical="center"/>
    </xf>
    <xf numFmtId="38" fontId="19" fillId="0" borderId="16" xfId="17" applyFont="1" applyBorder="1" applyAlignment="1">
      <alignment horizontal="center" vertical="center"/>
    </xf>
    <xf numFmtId="38" fontId="19" fillId="0" borderId="24" xfId="17" applyFont="1" applyBorder="1" applyAlignment="1">
      <alignment horizontal="center" vertical="center"/>
    </xf>
    <xf numFmtId="38" fontId="19" fillId="0" borderId="6" xfId="17" applyFont="1" applyBorder="1" applyAlignment="1">
      <alignment horizontal="center" vertical="center"/>
    </xf>
    <xf numFmtId="38" fontId="19" fillId="0" borderId="27" xfId="17" applyFont="1" applyBorder="1" applyAlignment="1">
      <alignment horizontal="center" vertical="center"/>
    </xf>
    <xf numFmtId="38" fontId="12" fillId="0" borderId="14" xfId="17" applyFont="1" applyFill="1" applyBorder="1" applyAlignment="1">
      <alignment vertical="center"/>
    </xf>
    <xf numFmtId="38" fontId="12" fillId="0" borderId="31" xfId="17" applyFont="1" applyFill="1" applyBorder="1" applyAlignment="1">
      <alignment vertical="center"/>
    </xf>
    <xf numFmtId="38" fontId="12" fillId="0" borderId="19" xfId="17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15" xfId="0" applyFont="1" applyFill="1" applyBorder="1" applyAlignment="1">
      <alignment vertical="center"/>
    </xf>
    <xf numFmtId="38" fontId="19" fillId="0" borderId="15" xfId="17" applyFont="1" applyFill="1" applyBorder="1" applyAlignment="1" quotePrefix="1">
      <alignment horizontal="right" vertical="center"/>
    </xf>
    <xf numFmtId="0" fontId="12" fillId="0" borderId="16" xfId="0" applyFont="1" applyFill="1" applyBorder="1" applyAlignment="1">
      <alignment vertical="center"/>
    </xf>
    <xf numFmtId="38" fontId="19" fillId="0" borderId="16" xfId="17" applyFont="1" applyFill="1" applyBorder="1" applyAlignment="1" quotePrefix="1">
      <alignment horizontal="right" vertical="center"/>
    </xf>
    <xf numFmtId="0" fontId="12" fillId="0" borderId="16" xfId="0" applyFont="1" applyFill="1" applyBorder="1" applyAlignment="1">
      <alignment vertical="center" shrinkToFit="1"/>
    </xf>
    <xf numFmtId="0" fontId="12" fillId="0" borderId="97" xfId="0" applyFont="1" applyFill="1" applyBorder="1" applyAlignment="1">
      <alignment vertical="center" shrinkToFit="1"/>
    </xf>
    <xf numFmtId="38" fontId="19" fillId="0" borderId="97" xfId="17" applyFont="1" applyFill="1" applyBorder="1" applyAlignment="1" quotePrefix="1">
      <alignment horizontal="right" vertical="center"/>
    </xf>
    <xf numFmtId="0" fontId="12" fillId="0" borderId="5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center" shrinkToFit="1"/>
    </xf>
    <xf numFmtId="38" fontId="19" fillId="0" borderId="22" xfId="17" applyFont="1" applyFill="1" applyBorder="1" applyAlignment="1" quotePrefix="1">
      <alignment horizontal="center" vertical="center"/>
    </xf>
    <xf numFmtId="38" fontId="19" fillId="0" borderId="27" xfId="17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38" fontId="19" fillId="0" borderId="22" xfId="17" applyFont="1" applyFill="1" applyBorder="1" applyAlignment="1">
      <alignment horizontal="center" vertical="center"/>
    </xf>
    <xf numFmtId="38" fontId="19" fillId="0" borderId="6" xfId="17" applyFont="1" applyFill="1" applyBorder="1" applyAlignment="1">
      <alignment horizontal="center" vertical="center"/>
    </xf>
    <xf numFmtId="38" fontId="19" fillId="0" borderId="101" xfId="17" applyFont="1" applyFill="1" applyBorder="1" applyAlignment="1" quotePrefix="1">
      <alignment horizontal="right" vertical="center"/>
    </xf>
    <xf numFmtId="38" fontId="19" fillId="0" borderId="27" xfId="17" applyFont="1" applyFill="1" applyBorder="1" applyAlignment="1" quotePrefix="1">
      <alignment horizontal="center" vertical="center"/>
    </xf>
    <xf numFmtId="38" fontId="19" fillId="0" borderId="6" xfId="17" applyFont="1" applyFill="1" applyBorder="1" applyAlignment="1" quotePrefix="1">
      <alignment horizontal="center" vertical="center"/>
    </xf>
    <xf numFmtId="0" fontId="12" fillId="0" borderId="97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101" xfId="0" applyFont="1" applyFill="1" applyBorder="1" applyAlignment="1">
      <alignment vertical="center"/>
    </xf>
    <xf numFmtId="38" fontId="9" fillId="0" borderId="31" xfId="17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38" fontId="9" fillId="0" borderId="102" xfId="0" applyNumberFormat="1" applyFont="1" applyBorder="1" applyAlignment="1">
      <alignment vertical="center"/>
    </xf>
    <xf numFmtId="38" fontId="9" fillId="0" borderId="30" xfId="0" applyNumberFormat="1" applyFont="1" applyBorder="1" applyAlignment="1">
      <alignment vertical="center"/>
    </xf>
    <xf numFmtId="0" fontId="9" fillId="0" borderId="45" xfId="0" applyFont="1" applyBorder="1" applyAlignment="1" quotePrefix="1">
      <alignment horizontal="center" vertical="center"/>
    </xf>
    <xf numFmtId="0" fontId="0" fillId="0" borderId="50" xfId="0" applyBorder="1" applyAlignment="1">
      <alignment vertical="center"/>
    </xf>
    <xf numFmtId="0" fontId="0" fillId="0" borderId="103" xfId="0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38" fontId="9" fillId="0" borderId="14" xfId="0" applyNumberFormat="1" applyFont="1" applyBorder="1" applyAlignment="1">
      <alignment vertical="center"/>
    </xf>
    <xf numFmtId="0" fontId="0" fillId="0" borderId="10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38" fontId="19" fillId="0" borderId="4" xfId="17" applyFont="1" applyFill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38" fontId="9" fillId="0" borderId="21" xfId="17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vertical="center"/>
    </xf>
    <xf numFmtId="38" fontId="9" fillId="0" borderId="43" xfId="0" applyNumberFormat="1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02" xfId="0" applyFont="1" applyBorder="1" applyAlignment="1" quotePrefix="1">
      <alignment horizontal="center" vertical="center"/>
    </xf>
    <xf numFmtId="0" fontId="9" fillId="0" borderId="59" xfId="0" applyFont="1" applyBorder="1" applyAlignment="1" quotePrefix="1">
      <alignment horizontal="center" vertical="center"/>
    </xf>
    <xf numFmtId="0" fontId="9" fillId="0" borderId="46" xfId="0" applyFont="1" applyBorder="1" applyAlignment="1" quotePrefix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0" fillId="0" borderId="88" xfId="0" applyBorder="1" applyAlignment="1">
      <alignment vertical="center"/>
    </xf>
    <xf numFmtId="38" fontId="9" fillId="0" borderId="17" xfId="0" applyNumberFormat="1" applyFont="1" applyBorder="1" applyAlignment="1">
      <alignment vertical="center"/>
    </xf>
    <xf numFmtId="38" fontId="9" fillId="0" borderId="45" xfId="0" applyNumberFormat="1" applyFont="1" applyBorder="1" applyAlignment="1">
      <alignment vertical="center"/>
    </xf>
    <xf numFmtId="0" fontId="8" fillId="0" borderId="10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9" fillId="0" borderId="80" xfId="0" applyFont="1" applyBorder="1" applyAlignment="1" quotePrefix="1">
      <alignment horizontal="center" vertical="center"/>
    </xf>
    <xf numFmtId="0" fontId="0" fillId="0" borderId="80" xfId="0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38" fontId="9" fillId="0" borderId="80" xfId="17" applyFont="1" applyBorder="1" applyAlignment="1">
      <alignment horizontal="right" vertical="center"/>
    </xf>
    <xf numFmtId="0" fontId="0" fillId="0" borderId="80" xfId="0" applyBorder="1" applyAlignment="1">
      <alignment/>
    </xf>
    <xf numFmtId="0" fontId="0" fillId="0" borderId="31" xfId="0" applyBorder="1" applyAlignment="1">
      <alignment/>
    </xf>
    <xf numFmtId="0" fontId="12" fillId="0" borderId="4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38" fontId="9" fillId="0" borderId="0" xfId="17" applyFont="1" applyBorder="1" applyAlignment="1">
      <alignment vertical="center" shrinkToFit="1"/>
    </xf>
    <xf numFmtId="38" fontId="20" fillId="0" borderId="0" xfId="17" applyFont="1" applyBorder="1" applyAlignment="1">
      <alignment vertical="center" shrinkToFit="1"/>
    </xf>
    <xf numFmtId="0" fontId="12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109" xfId="0" applyFont="1" applyBorder="1" applyAlignment="1">
      <alignment horizontal="right" vertical="center"/>
    </xf>
    <xf numFmtId="0" fontId="12" fillId="0" borderId="72" xfId="0" applyFont="1" applyBorder="1" applyAlignment="1">
      <alignment horizontal="right" vertical="center"/>
    </xf>
    <xf numFmtId="0" fontId="12" fillId="0" borderId="11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2" fillId="0" borderId="54" xfId="0" applyFont="1" applyBorder="1" applyAlignment="1">
      <alignment horizontal="right" vertical="center"/>
    </xf>
    <xf numFmtId="38" fontId="9" fillId="0" borderId="43" xfId="17" applyFont="1" applyBorder="1" applyAlignment="1">
      <alignment vertical="center" shrinkToFit="1"/>
    </xf>
    <xf numFmtId="38" fontId="20" fillId="0" borderId="57" xfId="17" applyFont="1" applyBorder="1" applyAlignment="1">
      <alignment vertical="center" shrinkToFit="1"/>
    </xf>
    <xf numFmtId="38" fontId="20" fillId="0" borderId="88" xfId="17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38" fontId="9" fillId="0" borderId="30" xfId="17" applyFont="1" applyBorder="1" applyAlignment="1">
      <alignment vertical="center" shrinkToFit="1"/>
    </xf>
    <xf numFmtId="38" fontId="20" fillId="0" borderId="45" xfId="17" applyFont="1" applyBorder="1" applyAlignment="1">
      <alignment vertical="center" shrinkToFit="1"/>
    </xf>
    <xf numFmtId="38" fontId="20" fillId="0" borderId="18" xfId="17" applyFont="1" applyBorder="1" applyAlignment="1">
      <alignment vertical="center" shrinkToFi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9" fillId="0" borderId="50" xfId="0" applyFont="1" applyBorder="1" applyAlignment="1">
      <alignment horizontal="left"/>
    </xf>
    <xf numFmtId="0" fontId="12" fillId="0" borderId="60" xfId="0" applyFont="1" applyBorder="1" applyAlignment="1">
      <alignment horizontal="center" vertical="center"/>
    </xf>
    <xf numFmtId="38" fontId="12" fillId="0" borderId="111" xfId="17" applyFont="1" applyBorder="1" applyAlignment="1">
      <alignment vertical="center"/>
    </xf>
    <xf numFmtId="0" fontId="0" fillId="0" borderId="78" xfId="0" applyBorder="1" applyAlignment="1">
      <alignment vertical="center"/>
    </xf>
    <xf numFmtId="38" fontId="12" fillId="0" borderId="112" xfId="17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3" xfId="0" applyBorder="1" applyAlignment="1">
      <alignment/>
    </xf>
    <xf numFmtId="0" fontId="0" fillId="0" borderId="54" xfId="0" applyBorder="1" applyAlignment="1">
      <alignment/>
    </xf>
    <xf numFmtId="6" fontId="14" fillId="0" borderId="66" xfId="19" applyFont="1" applyFill="1" applyBorder="1" applyAlignment="1">
      <alignment horizontal="left" vertical="center"/>
    </xf>
    <xf numFmtId="6" fontId="14" fillId="0" borderId="62" xfId="19" applyFont="1" applyFill="1" applyBorder="1" applyAlignment="1">
      <alignment horizontal="left" vertical="center"/>
    </xf>
    <xf numFmtId="6" fontId="14" fillId="0" borderId="67" xfId="19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right" vertical="center"/>
    </xf>
    <xf numFmtId="0" fontId="9" fillId="0" borderId="87" xfId="0" applyFont="1" applyFill="1" applyBorder="1" applyAlignment="1">
      <alignment horizontal="right" vertical="center"/>
    </xf>
    <xf numFmtId="38" fontId="0" fillId="0" borderId="78" xfId="17" applyFont="1" applyBorder="1" applyAlignment="1">
      <alignment vertical="center"/>
    </xf>
    <xf numFmtId="38" fontId="12" fillId="0" borderId="111" xfId="17" applyFont="1" applyBorder="1" applyAlignment="1">
      <alignment horizontal="right" vertical="center"/>
    </xf>
    <xf numFmtId="38" fontId="12" fillId="0" borderId="78" xfId="17" applyFont="1" applyBorder="1" applyAlignment="1">
      <alignment horizontal="right" vertical="center"/>
    </xf>
    <xf numFmtId="38" fontId="12" fillId="0" borderId="95" xfId="17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9" fillId="0" borderId="43" xfId="17" applyFont="1" applyBorder="1" applyAlignment="1">
      <alignment horizontal="right" vertical="center"/>
    </xf>
    <xf numFmtId="38" fontId="9" fillId="0" borderId="88" xfId="17" applyFont="1" applyBorder="1" applyAlignment="1">
      <alignment horizontal="right" vertical="center"/>
    </xf>
    <xf numFmtId="38" fontId="9" fillId="0" borderId="61" xfId="17" applyFont="1" applyBorder="1" applyAlignment="1">
      <alignment horizontal="right" vertical="center"/>
    </xf>
    <xf numFmtId="38" fontId="9" fillId="0" borderId="81" xfId="17" applyFont="1" applyBorder="1" applyAlignment="1">
      <alignment horizontal="right" vertical="center"/>
    </xf>
    <xf numFmtId="38" fontId="9" fillId="0" borderId="83" xfId="17" applyFont="1" applyBorder="1" applyAlignment="1">
      <alignment horizontal="right" vertical="center"/>
    </xf>
    <xf numFmtId="38" fontId="20" fillId="0" borderId="85" xfId="17" applyFont="1" applyBorder="1" applyAlignment="1">
      <alignment horizontal="right" vertical="center"/>
    </xf>
    <xf numFmtId="38" fontId="20" fillId="0" borderId="3" xfId="17" applyFont="1" applyBorder="1" applyAlignment="1">
      <alignment horizontal="right" vertical="center"/>
    </xf>
    <xf numFmtId="38" fontId="20" fillId="0" borderId="54" xfId="17" applyFont="1" applyBorder="1" applyAlignment="1">
      <alignment horizontal="right" vertical="center"/>
    </xf>
    <xf numFmtId="38" fontId="20" fillId="0" borderId="67" xfId="17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38" fontId="9" fillId="0" borderId="83" xfId="17" applyFont="1" applyBorder="1" applyAlignment="1">
      <alignment vertical="center"/>
    </xf>
    <xf numFmtId="38" fontId="20" fillId="0" borderId="85" xfId="17" applyFont="1" applyBorder="1" applyAlignment="1">
      <alignment vertical="center"/>
    </xf>
    <xf numFmtId="38" fontId="20" fillId="0" borderId="3" xfId="17" applyFont="1" applyBorder="1" applyAlignment="1">
      <alignment vertical="center"/>
    </xf>
    <xf numFmtId="38" fontId="20" fillId="0" borderId="54" xfId="17" applyFont="1" applyBorder="1" applyAlignment="1">
      <alignment vertical="center"/>
    </xf>
    <xf numFmtId="38" fontId="9" fillId="0" borderId="86" xfId="17" applyFont="1" applyBorder="1" applyAlignment="1">
      <alignment horizontal="right" vertical="center"/>
    </xf>
    <xf numFmtId="38" fontId="9" fillId="0" borderId="3" xfId="17" applyFont="1" applyBorder="1" applyAlignment="1">
      <alignment horizontal="right" vertical="center"/>
    </xf>
    <xf numFmtId="38" fontId="9" fillId="0" borderId="87" xfId="17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8" fontId="9" fillId="0" borderId="27" xfId="17" applyFont="1" applyBorder="1" applyAlignment="1">
      <alignment horizontal="right" vertical="center"/>
    </xf>
    <xf numFmtId="38" fontId="9" fillId="0" borderId="82" xfId="17" applyFont="1" applyBorder="1" applyAlignment="1">
      <alignment horizontal="right" vertical="center"/>
    </xf>
    <xf numFmtId="0" fontId="12" fillId="0" borderId="66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38" fontId="9" fillId="0" borderId="102" xfId="17" applyFont="1" applyBorder="1" applyAlignment="1">
      <alignment horizontal="right" vertical="center"/>
    </xf>
    <xf numFmtId="38" fontId="20" fillId="0" borderId="46" xfId="17" applyFont="1" applyBorder="1" applyAlignment="1">
      <alignment horizontal="right" vertical="center"/>
    </xf>
    <xf numFmtId="38" fontId="9" fillId="0" borderId="115" xfId="17" applyFont="1" applyBorder="1" applyAlignment="1">
      <alignment horizontal="right" vertical="center"/>
    </xf>
    <xf numFmtId="38" fontId="9" fillId="0" borderId="43" xfId="17" applyFont="1" applyBorder="1" applyAlignment="1">
      <alignment vertical="center"/>
    </xf>
    <xf numFmtId="38" fontId="20" fillId="0" borderId="57" xfId="17" applyFont="1" applyBorder="1" applyAlignment="1">
      <alignment vertical="center"/>
    </xf>
    <xf numFmtId="0" fontId="12" fillId="0" borderId="113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2" fillId="0" borderId="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58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8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58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5" fillId="0" borderId="71" xfId="0" applyFont="1" applyFill="1" applyBorder="1" applyAlignment="1">
      <alignment horizontal="left" vertical="center" shrinkToFit="1"/>
    </xf>
    <xf numFmtId="0" fontId="15" fillId="0" borderId="110" xfId="0" applyFont="1" applyFill="1" applyBorder="1" applyAlignment="1">
      <alignment horizontal="left" vertical="center" shrinkToFit="1"/>
    </xf>
    <xf numFmtId="0" fontId="15" fillId="0" borderId="117" xfId="0" applyFont="1" applyFill="1" applyBorder="1" applyAlignment="1">
      <alignment horizontal="left" vertical="center" shrinkToFit="1"/>
    </xf>
    <xf numFmtId="0" fontId="15" fillId="0" borderId="118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104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105" xfId="0" applyFont="1" applyBorder="1" applyAlignment="1">
      <alignment horizontal="distributed"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177" fontId="12" fillId="0" borderId="119" xfId="0" applyNumberFormat="1" applyFont="1" applyBorder="1" applyAlignment="1">
      <alignment horizontal="left" vertical="center"/>
    </xf>
    <xf numFmtId="177" fontId="12" fillId="0" borderId="120" xfId="0" applyNumberFormat="1" applyFont="1" applyBorder="1" applyAlignment="1">
      <alignment horizontal="left" vertical="center"/>
    </xf>
    <xf numFmtId="177" fontId="12" fillId="0" borderId="121" xfId="0" applyNumberFormat="1" applyFont="1" applyBorder="1" applyAlignment="1">
      <alignment horizontal="left" vertical="center"/>
    </xf>
    <xf numFmtId="177" fontId="12" fillId="0" borderId="119" xfId="0" applyNumberFormat="1" applyFont="1" applyFill="1" applyBorder="1" applyAlignment="1">
      <alignment horizontal="left" vertical="center"/>
    </xf>
    <xf numFmtId="177" fontId="12" fillId="0" borderId="121" xfId="0" applyNumberFormat="1" applyFont="1" applyFill="1" applyBorder="1" applyAlignment="1">
      <alignment horizontal="left" vertical="center"/>
    </xf>
    <xf numFmtId="177" fontId="12" fillId="0" borderId="44" xfId="0" applyNumberFormat="1" applyFont="1" applyBorder="1" applyAlignment="1">
      <alignment horizontal="left" vertical="center"/>
    </xf>
    <xf numFmtId="177" fontId="12" fillId="0" borderId="18" xfId="0" applyNumberFormat="1" applyFont="1" applyBorder="1" applyAlignment="1">
      <alignment horizontal="left" vertical="center"/>
    </xf>
    <xf numFmtId="177" fontId="12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177" fontId="12" fillId="0" borderId="58" xfId="0" applyNumberFormat="1" applyFont="1" applyBorder="1" applyAlignment="1">
      <alignment horizontal="left" vertical="center"/>
    </xf>
    <xf numFmtId="180" fontId="12" fillId="0" borderId="0" xfId="21" applyNumberFormat="1" applyFont="1" applyFill="1" applyBorder="1" applyAlignment="1">
      <alignment vertical="center" wrapText="1"/>
      <protection/>
    </xf>
    <xf numFmtId="177" fontId="12" fillId="0" borderId="115" xfId="0" applyNumberFormat="1" applyFont="1" applyBorder="1" applyAlignment="1">
      <alignment horizontal="left" vertical="center"/>
    </xf>
    <xf numFmtId="177" fontId="12" fillId="0" borderId="55" xfId="0" applyNumberFormat="1" applyFont="1" applyBorder="1" applyAlignment="1">
      <alignment horizontal="left" vertical="center"/>
    </xf>
    <xf numFmtId="177" fontId="12" fillId="0" borderId="88" xfId="0" applyNumberFormat="1" applyFont="1" applyBorder="1" applyAlignment="1">
      <alignment horizontal="left" vertical="center"/>
    </xf>
    <xf numFmtId="177" fontId="12" fillId="0" borderId="44" xfId="0" applyNumberFormat="1" applyFont="1" applyBorder="1" applyAlignment="1">
      <alignment horizontal="left" vertical="center" shrinkToFit="1"/>
    </xf>
    <xf numFmtId="177" fontId="12" fillId="0" borderId="18" xfId="0" applyNumberFormat="1" applyFont="1" applyBorder="1" applyAlignment="1">
      <alignment horizontal="left" vertical="center" shrinkToFit="1"/>
    </xf>
    <xf numFmtId="177" fontId="12" fillId="0" borderId="8" xfId="0" applyNumberFormat="1" applyFont="1" applyBorder="1" applyAlignment="1">
      <alignment horizontal="left" vertical="center"/>
    </xf>
    <xf numFmtId="177" fontId="12" fillId="0" borderId="107" xfId="0" applyNumberFormat="1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22" xfId="0" applyBorder="1" applyAlignment="1">
      <alignment/>
    </xf>
    <xf numFmtId="38" fontId="6" fillId="0" borderId="0" xfId="17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12" fillId="0" borderId="119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38" fontId="12" fillId="0" borderId="123" xfId="17" applyFont="1" applyBorder="1" applyAlignment="1">
      <alignment vertical="center"/>
    </xf>
    <xf numFmtId="0" fontId="0" fillId="0" borderId="4" xfId="0" applyBorder="1" applyAlignment="1">
      <alignment vertical="center"/>
    </xf>
    <xf numFmtId="38" fontId="12" fillId="0" borderId="123" xfId="17" applyFont="1" applyBorder="1" applyAlignment="1">
      <alignment horizontal="right" vertical="center"/>
    </xf>
    <xf numFmtId="38" fontId="12" fillId="0" borderId="4" xfId="17" applyFont="1" applyBorder="1" applyAlignment="1">
      <alignment horizontal="right" vertical="center"/>
    </xf>
    <xf numFmtId="38" fontId="12" fillId="0" borderId="124" xfId="17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静岡県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17</xdr:col>
      <xdr:colOff>238125</xdr:colOff>
      <xdr:row>4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5276850" y="8096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17</xdr:col>
      <xdr:colOff>238125</xdr:colOff>
      <xdr:row>4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5276850" y="8096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457575" y="6000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3457575" y="6000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3448050" y="600075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7134225" y="356235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9525</xdr:rowOff>
    </xdr:from>
    <xdr:to>
      <xdr:col>8</xdr:col>
      <xdr:colOff>885825</xdr:colOff>
      <xdr:row>14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8229600" y="35623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7</xdr:col>
      <xdr:colOff>0</xdr:colOff>
      <xdr:row>14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6048375" y="356235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58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9096375"/>
          <a:ext cx="0" cy="521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58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0" y="9105900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10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4387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66675</xdr:colOff>
      <xdr:row>3</xdr:row>
      <xdr:rowOff>0</xdr:rowOff>
    </xdr:from>
    <xdr:to>
      <xdr:col>10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4959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54483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54387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92467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12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9818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13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9342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9246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84105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13</xdr:col>
      <xdr:colOff>66675</xdr:colOff>
      <xdr:row>3</xdr:row>
      <xdr:rowOff>0</xdr:rowOff>
    </xdr:from>
    <xdr:to>
      <xdr:col>14</xdr:col>
      <xdr:colOff>323850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84677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15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8420100" y="81915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15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8410575" y="8191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10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4387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66675</xdr:colOff>
      <xdr:row>3</xdr:row>
      <xdr:rowOff>0</xdr:rowOff>
    </xdr:from>
    <xdr:to>
      <xdr:col>10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4959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54483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54387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92467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12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9818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13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9342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9246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84105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13</xdr:col>
      <xdr:colOff>66675</xdr:colOff>
      <xdr:row>3</xdr:row>
      <xdr:rowOff>0</xdr:rowOff>
    </xdr:from>
    <xdr:to>
      <xdr:col>14</xdr:col>
      <xdr:colOff>323850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84677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15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8420100" y="81915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15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8410575" y="8191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9</xdr:col>
      <xdr:colOff>47625</xdr:colOff>
      <xdr:row>4</xdr:row>
      <xdr:rowOff>0</xdr:rowOff>
    </xdr:from>
    <xdr:to>
      <xdr:col>10</xdr:col>
      <xdr:colOff>495300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48175" y="11525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504825</xdr:colOff>
      <xdr:row>4</xdr:row>
      <xdr:rowOff>0</xdr:rowOff>
    </xdr:to>
    <xdr:sp>
      <xdr:nvSpPr>
        <xdr:cNvPr id="5" name="テキスト 68"/>
        <xdr:cNvSpPr txBox="1">
          <a:spLocks noChangeArrowheads="1"/>
        </xdr:cNvSpPr>
      </xdr:nvSpPr>
      <xdr:spPr>
        <a:xfrm>
          <a:off x="3848100" y="11525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8</xdr:col>
      <xdr:colOff>47625</xdr:colOff>
      <xdr:row>4</xdr:row>
      <xdr:rowOff>0</xdr:rowOff>
    </xdr:from>
    <xdr:to>
      <xdr:col>9</xdr:col>
      <xdr:colOff>533400</xdr:colOff>
      <xdr:row>4</xdr:row>
      <xdr:rowOff>0</xdr:rowOff>
    </xdr:to>
    <xdr:sp>
      <xdr:nvSpPr>
        <xdr:cNvPr id="6" name="テキスト 69"/>
        <xdr:cNvSpPr txBox="1">
          <a:spLocks noChangeArrowheads="1"/>
        </xdr:cNvSpPr>
      </xdr:nvSpPr>
      <xdr:spPr>
        <a:xfrm>
          <a:off x="3895725" y="11525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9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5800725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8</xdr:col>
      <xdr:colOff>47625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5848350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7800975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10</xdr:col>
      <xdr:colOff>47625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7848600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0</xdr:colOff>
      <xdr:row>58</xdr:row>
      <xdr:rowOff>0</xdr:rowOff>
    </xdr:to>
    <xdr:sp>
      <xdr:nvSpPr>
        <xdr:cNvPr id="5" name="Line 222"/>
        <xdr:cNvSpPr>
          <a:spLocks/>
        </xdr:cNvSpPr>
      </xdr:nvSpPr>
      <xdr:spPr>
        <a:xfrm flipV="1">
          <a:off x="10010775" y="1267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029450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077075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029700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077325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39500" y="14544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029450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077075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029700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077325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39500" y="14544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0</xdr:rowOff>
    </xdr:from>
    <xdr:to>
      <xdr:col>10</xdr:col>
      <xdr:colOff>542925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029200" y="9810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533400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29200" y="981075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2771775" y="80772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2771775" y="807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771775" y="122872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2771775" y="1228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2771775" y="2238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2771775" y="2238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0" name="Line 130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2771775" y="59626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277177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4" name="Line 154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2771775" y="35337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277177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2" name="Line 162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70" name="Line 170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2771775" y="9534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2771775" y="953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457575" y="6000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3457575" y="6000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3448050" y="600075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保険者名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SheetLayoutView="100" workbookViewId="0" topLeftCell="A7">
      <selection activeCell="O23" sqref="O23"/>
    </sheetView>
  </sheetViews>
  <sheetFormatPr defaultColWidth="9.00390625" defaultRowHeight="24" customHeight="1"/>
  <cols>
    <col min="1" max="1" width="1.00390625" style="2" customWidth="1"/>
    <col min="2" max="2" width="3.875" style="2" customWidth="1"/>
    <col min="3" max="3" width="28.00390625" style="2" customWidth="1"/>
    <col min="4" max="10" width="3.125" style="2" customWidth="1"/>
    <col min="11" max="11" width="3.25390625" style="2" customWidth="1"/>
    <col min="12" max="12" width="5.00390625" style="2" customWidth="1"/>
    <col min="13" max="18" width="3.125" style="2" customWidth="1"/>
    <col min="19" max="19" width="11.125" style="2" customWidth="1"/>
    <col min="20" max="20" width="6.125" style="2" customWidth="1"/>
    <col min="21" max="21" width="4.375" style="2" customWidth="1"/>
    <col min="22" max="16384" width="9.125" style="2" customWidth="1"/>
  </cols>
  <sheetData>
    <row r="1" spans="1:21" ht="17.25" customHeight="1">
      <c r="A1" s="1"/>
      <c r="N1"/>
      <c r="O1"/>
      <c r="P1"/>
      <c r="Q1"/>
      <c r="R1"/>
      <c r="S1"/>
      <c r="T1"/>
      <c r="U1"/>
    </row>
    <row r="2" spans="1:21" ht="2.25" customHeight="1">
      <c r="A2"/>
      <c r="N2"/>
      <c r="O2"/>
      <c r="P2"/>
      <c r="Q2"/>
      <c r="R2"/>
      <c r="S2"/>
      <c r="T2"/>
      <c r="U2"/>
    </row>
    <row r="3" spans="3:20" s="1" customFormat="1" ht="20.25" customHeight="1">
      <c r="C3" s="111" t="s">
        <v>216</v>
      </c>
      <c r="O3" s="112"/>
      <c r="P3" s="113"/>
      <c r="Q3" s="113"/>
      <c r="R3" s="112"/>
      <c r="S3" s="114"/>
      <c r="T3" s="115"/>
    </row>
    <row r="4" spans="1:21" ht="24" customHeight="1">
      <c r="A4" s="436" t="s">
        <v>97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"/>
      <c r="U4" s="4"/>
    </row>
    <row r="5" ht="15" customHeight="1"/>
    <row r="6" ht="15" customHeight="1"/>
    <row r="7" spans="2:20" ht="19.5" customHeight="1">
      <c r="B7" s="450" t="s">
        <v>104</v>
      </c>
      <c r="C7" s="450"/>
      <c r="D7" s="450"/>
      <c r="E7" s="450"/>
      <c r="F7" s="450"/>
      <c r="G7" s="450"/>
      <c r="S7" s="458" t="s">
        <v>92</v>
      </c>
      <c r="T7" s="458"/>
    </row>
    <row r="8" ht="4.5" customHeight="1" thickBot="1"/>
    <row r="9" spans="3:20" ht="21.75" customHeight="1">
      <c r="C9" s="30"/>
      <c r="D9" s="443" t="s">
        <v>0</v>
      </c>
      <c r="E9" s="444"/>
      <c r="F9" s="444"/>
      <c r="G9" s="444"/>
      <c r="H9" s="445"/>
      <c r="I9" s="443" t="s">
        <v>1</v>
      </c>
      <c r="J9" s="444"/>
      <c r="K9" s="444"/>
      <c r="L9" s="444"/>
      <c r="M9" s="445"/>
      <c r="N9" s="443" t="s">
        <v>2</v>
      </c>
      <c r="O9" s="444"/>
      <c r="P9" s="444"/>
      <c r="Q9" s="444"/>
      <c r="R9" s="445"/>
      <c r="S9" s="443" t="s">
        <v>3</v>
      </c>
      <c r="T9" s="457"/>
    </row>
    <row r="10" spans="3:20" ht="21.75" customHeight="1" thickBot="1">
      <c r="C10" s="31" t="s">
        <v>4</v>
      </c>
      <c r="D10" s="434">
        <v>556597</v>
      </c>
      <c r="E10" s="430"/>
      <c r="F10" s="430"/>
      <c r="G10" s="430"/>
      <c r="H10" s="431"/>
      <c r="I10" s="434">
        <v>38400</v>
      </c>
      <c r="J10" s="430"/>
      <c r="K10" s="430"/>
      <c r="L10" s="430"/>
      <c r="M10" s="431"/>
      <c r="N10" s="434">
        <v>20154</v>
      </c>
      <c r="O10" s="430"/>
      <c r="P10" s="430"/>
      <c r="Q10" s="430"/>
      <c r="R10" s="431"/>
      <c r="S10" s="434">
        <v>574843</v>
      </c>
      <c r="T10" s="435"/>
    </row>
    <row r="11" ht="15" customHeight="1">
      <c r="C11" s="10"/>
    </row>
    <row r="12" spans="2:20" ht="19.5" customHeight="1">
      <c r="B12" s="450" t="s">
        <v>105</v>
      </c>
      <c r="C12" s="450"/>
      <c r="S12" s="458" t="s">
        <v>91</v>
      </c>
      <c r="T12" s="458"/>
    </row>
    <row r="13" ht="4.5" customHeight="1" thickBot="1"/>
    <row r="14" spans="3:20" ht="21.75" customHeight="1">
      <c r="C14" s="30" t="s">
        <v>5</v>
      </c>
      <c r="D14" s="443" t="s">
        <v>0</v>
      </c>
      <c r="E14" s="444"/>
      <c r="F14" s="444"/>
      <c r="G14" s="444"/>
      <c r="H14" s="445"/>
      <c r="I14" s="443" t="s">
        <v>1</v>
      </c>
      <c r="J14" s="444"/>
      <c r="K14" s="444"/>
      <c r="L14" s="444"/>
      <c r="M14" s="445"/>
      <c r="N14" s="443" t="s">
        <v>2</v>
      </c>
      <c r="O14" s="444"/>
      <c r="P14" s="444"/>
      <c r="Q14" s="444"/>
      <c r="R14" s="445"/>
      <c r="S14" s="443" t="s">
        <v>3</v>
      </c>
      <c r="T14" s="457"/>
    </row>
    <row r="15" spans="3:20" ht="21.75" customHeight="1">
      <c r="C15" s="32" t="s">
        <v>6</v>
      </c>
      <c r="D15" s="428">
        <v>428603</v>
      </c>
      <c r="E15" s="424"/>
      <c r="F15" s="424"/>
      <c r="G15" s="424"/>
      <c r="H15" s="420"/>
      <c r="I15" s="437" t="s">
        <v>143</v>
      </c>
      <c r="J15" s="438"/>
      <c r="K15" s="438"/>
      <c r="L15" s="438"/>
      <c r="M15" s="429"/>
      <c r="N15" s="459" t="s">
        <v>143</v>
      </c>
      <c r="O15" s="460"/>
      <c r="P15" s="460"/>
      <c r="Q15" s="460"/>
      <c r="R15" s="461"/>
      <c r="S15" s="428">
        <v>439350</v>
      </c>
      <c r="T15" s="421"/>
    </row>
    <row r="16" spans="3:20" ht="21.75" customHeight="1">
      <c r="C16" s="32" t="s">
        <v>7</v>
      </c>
      <c r="D16" s="428">
        <v>361546</v>
      </c>
      <c r="E16" s="424"/>
      <c r="F16" s="424"/>
      <c r="G16" s="424"/>
      <c r="H16" s="420"/>
      <c r="I16" s="459" t="s">
        <v>143</v>
      </c>
      <c r="J16" s="460"/>
      <c r="K16" s="460"/>
      <c r="L16" s="460"/>
      <c r="M16" s="461"/>
      <c r="N16" s="459" t="s">
        <v>143</v>
      </c>
      <c r="O16" s="460"/>
      <c r="P16" s="460"/>
      <c r="Q16" s="460"/>
      <c r="R16" s="461"/>
      <c r="S16" s="428">
        <v>378129</v>
      </c>
      <c r="T16" s="421"/>
    </row>
    <row r="17" spans="3:20" ht="21.75" customHeight="1">
      <c r="C17" s="34" t="s">
        <v>8</v>
      </c>
      <c r="D17" s="428">
        <v>1506</v>
      </c>
      <c r="E17" s="424"/>
      <c r="F17" s="424"/>
      <c r="G17" s="424"/>
      <c r="H17" s="420"/>
      <c r="I17" s="459" t="s">
        <v>143</v>
      </c>
      <c r="J17" s="460"/>
      <c r="K17" s="460"/>
      <c r="L17" s="460"/>
      <c r="M17" s="461"/>
      <c r="N17" s="459" t="s">
        <v>143</v>
      </c>
      <c r="O17" s="460"/>
      <c r="P17" s="460"/>
      <c r="Q17" s="460"/>
      <c r="R17" s="461"/>
      <c r="S17" s="428">
        <v>1613</v>
      </c>
      <c r="T17" s="421"/>
    </row>
    <row r="18" spans="3:20" ht="21.75" customHeight="1">
      <c r="C18" s="34" t="s">
        <v>9</v>
      </c>
      <c r="D18" s="428">
        <v>1725</v>
      </c>
      <c r="E18" s="424"/>
      <c r="F18" s="424"/>
      <c r="G18" s="424"/>
      <c r="H18" s="420"/>
      <c r="I18" s="459" t="s">
        <v>143</v>
      </c>
      <c r="J18" s="460"/>
      <c r="K18" s="460"/>
      <c r="L18" s="460"/>
      <c r="M18" s="461"/>
      <c r="N18" s="459" t="s">
        <v>143</v>
      </c>
      <c r="O18" s="460"/>
      <c r="P18" s="460"/>
      <c r="Q18" s="460"/>
      <c r="R18" s="461"/>
      <c r="S18" s="428">
        <v>2258</v>
      </c>
      <c r="T18" s="421"/>
    </row>
    <row r="19" spans="3:20" ht="21.75" customHeight="1" thickBot="1">
      <c r="C19" s="31" t="s">
        <v>4</v>
      </c>
      <c r="D19" s="451">
        <v>790149</v>
      </c>
      <c r="E19" s="462"/>
      <c r="F19" s="462"/>
      <c r="G19" s="462"/>
      <c r="H19" s="463"/>
      <c r="I19" s="451">
        <v>58929</v>
      </c>
      <c r="J19" s="462"/>
      <c r="K19" s="462"/>
      <c r="L19" s="462"/>
      <c r="M19" s="463"/>
      <c r="N19" s="451">
        <v>31599</v>
      </c>
      <c r="O19" s="462"/>
      <c r="P19" s="462"/>
      <c r="Q19" s="462"/>
      <c r="R19" s="463"/>
      <c r="S19" s="451">
        <v>817479</v>
      </c>
      <c r="T19" s="467"/>
    </row>
    <row r="20" ht="15" customHeight="1"/>
    <row r="21" spans="2:19" ht="19.5" customHeight="1">
      <c r="B21" s="450" t="s">
        <v>106</v>
      </c>
      <c r="C21" s="450"/>
      <c r="D21" s="450"/>
      <c r="E21" s="450"/>
      <c r="R21" s="458" t="s">
        <v>91</v>
      </c>
      <c r="S21" s="458"/>
    </row>
    <row r="22" ht="4.5" customHeight="1" thickBot="1"/>
    <row r="23" spans="3:20" ht="24.75" customHeight="1">
      <c r="C23" s="470" t="s">
        <v>159</v>
      </c>
      <c r="D23" s="443" t="s">
        <v>10</v>
      </c>
      <c r="E23" s="444"/>
      <c r="F23" s="445"/>
      <c r="G23" s="443" t="s">
        <v>11</v>
      </c>
      <c r="H23" s="444"/>
      <c r="I23" s="445"/>
      <c r="J23" s="443" t="s">
        <v>12</v>
      </c>
      <c r="K23" s="444"/>
      <c r="L23" s="445"/>
      <c r="M23" s="464" t="s">
        <v>144</v>
      </c>
      <c r="N23" s="465"/>
      <c r="O23" s="466"/>
      <c r="P23" s="443" t="s">
        <v>13</v>
      </c>
      <c r="Q23" s="444"/>
      <c r="R23" s="445"/>
      <c r="S23" s="36" t="s">
        <v>4</v>
      </c>
      <c r="T23" s="37"/>
    </row>
    <row r="24" spans="3:20" ht="21.75" customHeight="1">
      <c r="C24" s="471"/>
      <c r="D24" s="428">
        <v>4773</v>
      </c>
      <c r="E24" s="468"/>
      <c r="F24" s="469"/>
      <c r="G24" s="428">
        <v>51</v>
      </c>
      <c r="H24" s="468"/>
      <c r="I24" s="469"/>
      <c r="J24" s="428">
        <v>53321</v>
      </c>
      <c r="K24" s="425"/>
      <c r="L24" s="426"/>
      <c r="M24" s="427">
        <v>19</v>
      </c>
      <c r="N24" s="422"/>
      <c r="O24" s="423"/>
      <c r="P24" s="428">
        <v>765</v>
      </c>
      <c r="Q24" s="425"/>
      <c r="R24" s="426"/>
      <c r="S24" s="305">
        <v>58929</v>
      </c>
      <c r="T24" s="23"/>
    </row>
    <row r="25" spans="3:20" ht="24.75" customHeight="1">
      <c r="C25" s="432" t="s">
        <v>160</v>
      </c>
      <c r="D25" s="440" t="s">
        <v>14</v>
      </c>
      <c r="E25" s="441"/>
      <c r="F25" s="442"/>
      <c r="G25" s="440" t="s">
        <v>15</v>
      </c>
      <c r="H25" s="441"/>
      <c r="I25" s="442"/>
      <c r="J25" s="440" t="s">
        <v>16</v>
      </c>
      <c r="K25" s="441"/>
      <c r="L25" s="442"/>
      <c r="M25" s="454" t="s">
        <v>145</v>
      </c>
      <c r="N25" s="455"/>
      <c r="O25" s="456"/>
      <c r="P25" s="440" t="s">
        <v>13</v>
      </c>
      <c r="Q25" s="441"/>
      <c r="R25" s="442"/>
      <c r="S25" s="38" t="s">
        <v>4</v>
      </c>
      <c r="T25" s="37"/>
    </row>
    <row r="26" spans="3:20" ht="21.75" customHeight="1" thickBot="1">
      <c r="C26" s="433"/>
      <c r="D26" s="451">
        <v>4302</v>
      </c>
      <c r="E26" s="452"/>
      <c r="F26" s="453"/>
      <c r="G26" s="451">
        <v>312</v>
      </c>
      <c r="H26" s="452"/>
      <c r="I26" s="453"/>
      <c r="J26" s="451">
        <v>26552</v>
      </c>
      <c r="K26" s="452"/>
      <c r="L26" s="453"/>
      <c r="M26" s="451">
        <v>8</v>
      </c>
      <c r="N26" s="452"/>
      <c r="O26" s="453"/>
      <c r="P26" s="451">
        <v>425</v>
      </c>
      <c r="Q26" s="452"/>
      <c r="R26" s="453"/>
      <c r="S26" s="150">
        <v>31599</v>
      </c>
      <c r="T26" s="39"/>
    </row>
    <row r="27" ht="15" customHeight="1"/>
    <row r="28" spans="2:20" ht="21.75" customHeight="1">
      <c r="B28" s="450" t="s">
        <v>107</v>
      </c>
      <c r="C28" s="450"/>
      <c r="D28" s="450"/>
      <c r="E28" s="450"/>
      <c r="F28" s="450"/>
      <c r="G28" s="450"/>
      <c r="H28" s="450"/>
      <c r="I28" s="450"/>
      <c r="J28" s="450"/>
      <c r="K28" s="450"/>
      <c r="L28" s="446" t="s">
        <v>327</v>
      </c>
      <c r="M28" s="446"/>
      <c r="N28" s="446"/>
      <c r="O28" s="446"/>
      <c r="P28" s="446"/>
      <c r="Q28" s="446"/>
      <c r="R28" s="446"/>
      <c r="S28" s="446"/>
      <c r="T28" s="29"/>
    </row>
    <row r="29" spans="14:20" ht="4.5" customHeight="1" thickBot="1">
      <c r="N29"/>
      <c r="O29"/>
      <c r="P29" s="90"/>
      <c r="Q29" s="90"/>
      <c r="R29" s="90"/>
      <c r="S29" s="91"/>
      <c r="T29" s="29"/>
    </row>
    <row r="30" spans="3:16" s="40" customFormat="1" ht="37.5" customHeight="1">
      <c r="C30" s="41" t="s">
        <v>17</v>
      </c>
      <c r="D30" s="443" t="s">
        <v>18</v>
      </c>
      <c r="E30" s="444"/>
      <c r="F30" s="444"/>
      <c r="G30" s="444"/>
      <c r="H30" s="444"/>
      <c r="I30" s="445"/>
      <c r="J30" s="474" t="s">
        <v>328</v>
      </c>
      <c r="K30" s="475"/>
      <c r="L30" s="475"/>
      <c r="M30" s="475"/>
      <c r="N30" s="475"/>
      <c r="O30" s="476"/>
      <c r="P30" s="92"/>
    </row>
    <row r="31" spans="3:16" ht="21.75" customHeight="1">
      <c r="C31" s="42" t="s">
        <v>19</v>
      </c>
      <c r="D31" s="440" t="s">
        <v>20</v>
      </c>
      <c r="E31" s="441"/>
      <c r="F31" s="441"/>
      <c r="G31" s="441"/>
      <c r="H31" s="441"/>
      <c r="I31" s="442"/>
      <c r="J31" s="447">
        <v>7908</v>
      </c>
      <c r="K31" s="448"/>
      <c r="L31" s="448"/>
      <c r="M31" s="448"/>
      <c r="N31" s="448"/>
      <c r="O31" s="449"/>
      <c r="P31" s="29"/>
    </row>
    <row r="32" spans="3:16" ht="21.75" customHeight="1">
      <c r="C32" s="42" t="s">
        <v>21</v>
      </c>
      <c r="D32" s="440" t="s">
        <v>20</v>
      </c>
      <c r="E32" s="441"/>
      <c r="F32" s="441"/>
      <c r="G32" s="441"/>
      <c r="H32" s="441"/>
      <c r="I32" s="442"/>
      <c r="J32" s="447">
        <v>86704</v>
      </c>
      <c r="K32" s="448"/>
      <c r="L32" s="448"/>
      <c r="M32" s="448"/>
      <c r="N32" s="448"/>
      <c r="O32" s="449"/>
      <c r="P32" s="29"/>
    </row>
    <row r="33" spans="3:16" ht="21.75" customHeight="1">
      <c r="C33" s="42" t="s">
        <v>23</v>
      </c>
      <c r="D33" s="440" t="s">
        <v>22</v>
      </c>
      <c r="E33" s="441"/>
      <c r="F33" s="441"/>
      <c r="G33" s="441"/>
      <c r="H33" s="441"/>
      <c r="I33" s="442"/>
      <c r="J33" s="447">
        <v>64072</v>
      </c>
      <c r="K33" s="448"/>
      <c r="L33" s="448"/>
      <c r="M33" s="448"/>
      <c r="N33" s="448"/>
      <c r="O33" s="449"/>
      <c r="P33" s="29"/>
    </row>
    <row r="34" spans="3:16" ht="21.75" customHeight="1">
      <c r="C34" s="42" t="s">
        <v>25</v>
      </c>
      <c r="D34" s="440" t="s">
        <v>24</v>
      </c>
      <c r="E34" s="441"/>
      <c r="F34" s="441"/>
      <c r="G34" s="441"/>
      <c r="H34" s="441"/>
      <c r="I34" s="442"/>
      <c r="J34" s="447">
        <v>307868</v>
      </c>
      <c r="K34" s="448"/>
      <c r="L34" s="448"/>
      <c r="M34" s="448"/>
      <c r="N34" s="448"/>
      <c r="O34" s="449"/>
      <c r="P34" s="29"/>
    </row>
    <row r="35" spans="3:16" ht="21" customHeight="1">
      <c r="C35" s="42" t="s">
        <v>27</v>
      </c>
      <c r="D35" s="440" t="s">
        <v>26</v>
      </c>
      <c r="E35" s="441"/>
      <c r="F35" s="441"/>
      <c r="G35" s="441"/>
      <c r="H35" s="441"/>
      <c r="I35" s="442"/>
      <c r="J35" s="447">
        <v>220281</v>
      </c>
      <c r="K35" s="448"/>
      <c r="L35" s="448"/>
      <c r="M35" s="448"/>
      <c r="N35" s="448"/>
      <c r="O35" s="449"/>
      <c r="P35" s="29"/>
    </row>
    <row r="36" spans="3:16" ht="21" customHeight="1">
      <c r="C36" s="42" t="s">
        <v>195</v>
      </c>
      <c r="D36" s="440" t="s">
        <v>28</v>
      </c>
      <c r="E36" s="441"/>
      <c r="F36" s="441"/>
      <c r="G36" s="441"/>
      <c r="H36" s="441"/>
      <c r="I36" s="442"/>
      <c r="J36" s="447">
        <v>120641</v>
      </c>
      <c r="K36" s="448"/>
      <c r="L36" s="448"/>
      <c r="M36" s="448"/>
      <c r="N36" s="448"/>
      <c r="O36" s="449"/>
      <c r="P36" s="29"/>
    </row>
    <row r="37" spans="3:16" ht="21" customHeight="1">
      <c r="C37" s="42" t="s">
        <v>217</v>
      </c>
      <c r="D37" s="304"/>
      <c r="E37" s="300"/>
      <c r="F37" s="300"/>
      <c r="G37" s="300"/>
      <c r="H37" s="300"/>
      <c r="I37" s="301"/>
      <c r="J37" s="447">
        <v>10005</v>
      </c>
      <c r="K37" s="448"/>
      <c r="L37" s="448"/>
      <c r="M37" s="448"/>
      <c r="N37" s="448"/>
      <c r="O37" s="449"/>
      <c r="P37" s="29"/>
    </row>
    <row r="38" spans="3:16" ht="21" customHeight="1" thickBot="1">
      <c r="C38" s="43" t="s">
        <v>4</v>
      </c>
      <c r="D38" s="472" t="s">
        <v>143</v>
      </c>
      <c r="E38" s="473"/>
      <c r="F38" s="473"/>
      <c r="G38" s="473"/>
      <c r="H38" s="473"/>
      <c r="I38" s="473"/>
      <c r="J38" s="477">
        <f>SUM(J31:O37)</f>
        <v>817479</v>
      </c>
      <c r="K38" s="478"/>
      <c r="L38" s="478"/>
      <c r="M38" s="478"/>
      <c r="N38" s="478"/>
      <c r="O38" s="479"/>
      <c r="P38" s="29"/>
    </row>
    <row r="39" spans="3:15" ht="21" customHeight="1"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</row>
    <row r="40" ht="15" customHeight="1">
      <c r="C40" s="10"/>
    </row>
    <row r="41" ht="33" customHeight="1"/>
    <row r="42" ht="21.75" customHeight="1"/>
    <row r="43" ht="21.75" customHeight="1"/>
    <row r="44" ht="21.75" customHeight="1">
      <c r="P44" s="29"/>
    </row>
    <row r="45" ht="21.75" customHeight="1">
      <c r="P45" s="29"/>
    </row>
    <row r="46" spans="14:16" ht="21.75" customHeight="1">
      <c r="N46" s="29"/>
      <c r="O46" s="29"/>
      <c r="P46" s="29"/>
    </row>
    <row r="47" spans="14:16" ht="21.75" customHeight="1">
      <c r="N47" s="29"/>
      <c r="O47" s="29"/>
      <c r="P47" s="29"/>
    </row>
    <row r="48" spans="14:15" ht="21.75" customHeight="1">
      <c r="N48" s="29"/>
      <c r="O48" s="29"/>
    </row>
    <row r="49" spans="14:15" ht="24" customHeight="1">
      <c r="N49" s="29"/>
      <c r="O49" s="29"/>
    </row>
    <row r="50" spans="3:13" ht="24" customHeight="1">
      <c r="C50"/>
      <c r="D50"/>
      <c r="E50"/>
      <c r="F50"/>
      <c r="G50"/>
      <c r="H50"/>
      <c r="I50"/>
      <c r="J50"/>
      <c r="K50"/>
      <c r="L50"/>
      <c r="M50"/>
    </row>
    <row r="51" spans="3:13" ht="24" customHeight="1">
      <c r="C51"/>
      <c r="D51"/>
      <c r="E51"/>
      <c r="F51"/>
      <c r="G51"/>
      <c r="H51"/>
      <c r="I51"/>
      <c r="J51"/>
      <c r="K51"/>
      <c r="L51"/>
      <c r="M51"/>
    </row>
    <row r="55" ht="24" customHeight="1">
      <c r="J55" s="29"/>
    </row>
    <row r="57" ht="24" customHeight="1">
      <c r="M57" s="29"/>
    </row>
    <row r="58" ht="24" customHeight="1">
      <c r="M58" s="29"/>
    </row>
    <row r="59" ht="24" customHeight="1">
      <c r="M59" s="29"/>
    </row>
    <row r="60" ht="24" customHeight="1">
      <c r="M60" s="29"/>
    </row>
  </sheetData>
  <mergeCells count="81">
    <mergeCell ref="I18:M18"/>
    <mergeCell ref="D38:I38"/>
    <mergeCell ref="J30:O30"/>
    <mergeCell ref="J35:O35"/>
    <mergeCell ref="J38:O38"/>
    <mergeCell ref="J31:O31"/>
    <mergeCell ref="J33:O33"/>
    <mergeCell ref="J34:O34"/>
    <mergeCell ref="J37:O37"/>
    <mergeCell ref="C23:C24"/>
    <mergeCell ref="P26:R26"/>
    <mergeCell ref="P24:R24"/>
    <mergeCell ref="D35:I35"/>
    <mergeCell ref="S18:T18"/>
    <mergeCell ref="D18:H18"/>
    <mergeCell ref="N18:R18"/>
    <mergeCell ref="J36:O36"/>
    <mergeCell ref="R21:S21"/>
    <mergeCell ref="S19:T19"/>
    <mergeCell ref="D24:F24"/>
    <mergeCell ref="G24:I24"/>
    <mergeCell ref="D19:H19"/>
    <mergeCell ref="B21:E21"/>
    <mergeCell ref="I19:M19"/>
    <mergeCell ref="N19:R19"/>
    <mergeCell ref="P23:R23"/>
    <mergeCell ref="M23:O23"/>
    <mergeCell ref="D15:H15"/>
    <mergeCell ref="S15:T15"/>
    <mergeCell ref="S16:T16"/>
    <mergeCell ref="S17:T17"/>
    <mergeCell ref="I16:M16"/>
    <mergeCell ref="D16:H16"/>
    <mergeCell ref="I17:M17"/>
    <mergeCell ref="D17:H17"/>
    <mergeCell ref="C25:C26"/>
    <mergeCell ref="D23:F23"/>
    <mergeCell ref="G23:I23"/>
    <mergeCell ref="I14:M14"/>
    <mergeCell ref="D26:F26"/>
    <mergeCell ref="G26:I26"/>
    <mergeCell ref="J26:L26"/>
    <mergeCell ref="J24:L24"/>
    <mergeCell ref="M24:O24"/>
    <mergeCell ref="J23:L23"/>
    <mergeCell ref="A4:S4"/>
    <mergeCell ref="I15:M15"/>
    <mergeCell ref="D10:H10"/>
    <mergeCell ref="D9:H9"/>
    <mergeCell ref="B7:G7"/>
    <mergeCell ref="I9:M9"/>
    <mergeCell ref="B12:C12"/>
    <mergeCell ref="D14:H14"/>
    <mergeCell ref="I10:M10"/>
    <mergeCell ref="N10:R10"/>
    <mergeCell ref="S7:T7"/>
    <mergeCell ref="S9:T9"/>
    <mergeCell ref="N9:R9"/>
    <mergeCell ref="S10:T10"/>
    <mergeCell ref="S14:T14"/>
    <mergeCell ref="S12:T12"/>
    <mergeCell ref="N16:R16"/>
    <mergeCell ref="N17:R17"/>
    <mergeCell ref="N15:R15"/>
    <mergeCell ref="N14:R14"/>
    <mergeCell ref="D36:I36"/>
    <mergeCell ref="P25:R25"/>
    <mergeCell ref="B28:K28"/>
    <mergeCell ref="L28:O28"/>
    <mergeCell ref="M26:O26"/>
    <mergeCell ref="D25:F25"/>
    <mergeCell ref="G25:I25"/>
    <mergeCell ref="M25:O25"/>
    <mergeCell ref="J25:L25"/>
    <mergeCell ref="D33:I33"/>
    <mergeCell ref="D34:I34"/>
    <mergeCell ref="D30:I30"/>
    <mergeCell ref="P28:S28"/>
    <mergeCell ref="D31:I31"/>
    <mergeCell ref="D32:I32"/>
    <mergeCell ref="J32:O32"/>
  </mergeCells>
  <printOptions horizontalCentered="1"/>
  <pageMargins left="0.5905511811023623" right="0.3937007874015748" top="0.3937007874015748" bottom="0.3937007874015748" header="0.5118110236220472" footer="0.4330708661417323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workbookViewId="0" topLeftCell="A28">
      <selection activeCell="O23" sqref="O23"/>
    </sheetView>
  </sheetViews>
  <sheetFormatPr defaultColWidth="9.00390625" defaultRowHeight="12.75"/>
  <cols>
    <col min="1" max="3" width="3.75390625" style="8" customWidth="1"/>
    <col min="4" max="5" width="9.125" style="8" customWidth="1"/>
    <col min="6" max="8" width="15.75390625" style="8" customWidth="1"/>
    <col min="9" max="16384" width="9.125" style="8" customWidth="1"/>
  </cols>
  <sheetData>
    <row r="1" s="2" customFormat="1" ht="9.75" customHeight="1"/>
    <row r="2" spans="2:8" s="1" customFormat="1" ht="18.75" customHeight="1">
      <c r="B2" s="111"/>
      <c r="D2" s="492" t="s">
        <v>218</v>
      </c>
      <c r="E2" s="492"/>
      <c r="F2" s="492"/>
      <c r="H2" s="111"/>
    </row>
    <row r="3" spans="1:8" s="116" customFormat="1" ht="18.75">
      <c r="A3" s="493" t="s">
        <v>201</v>
      </c>
      <c r="B3" s="493"/>
      <c r="C3" s="493"/>
      <c r="D3" s="493"/>
      <c r="E3" s="493"/>
      <c r="F3" s="493"/>
      <c r="G3" s="493"/>
      <c r="H3" s="493"/>
    </row>
    <row r="4" spans="1:8" s="7" customFormat="1" ht="13.5">
      <c r="A4" s="6"/>
      <c r="B4" s="6"/>
      <c r="C4" s="6"/>
      <c r="D4" s="6"/>
      <c r="E4" s="6"/>
      <c r="F4" s="6"/>
      <c r="G4" s="6"/>
      <c r="H4" s="6"/>
    </row>
    <row r="5" ht="15" customHeight="1"/>
    <row r="6" spans="1:9" s="10" customFormat="1" ht="18.75" customHeight="1">
      <c r="A6" s="619" t="s">
        <v>314</v>
      </c>
      <c r="B6" s="619"/>
      <c r="C6" s="619"/>
      <c r="D6" s="619"/>
      <c r="E6" s="619"/>
      <c r="F6" s="619"/>
      <c r="G6" s="619"/>
      <c r="H6" s="620"/>
      <c r="I6" s="620"/>
    </row>
    <row r="7" spans="1:3" s="10" customFormat="1" ht="15" customHeight="1">
      <c r="A7" s="11"/>
      <c r="C7" s="10" t="s">
        <v>324</v>
      </c>
    </row>
    <row r="8" s="10" customFormat="1" ht="15" customHeight="1">
      <c r="A8" s="11"/>
    </row>
    <row r="9" spans="2:8" s="10" customFormat="1" ht="22.5" customHeight="1" thickBot="1">
      <c r="B9" s="618" t="s">
        <v>203</v>
      </c>
      <c r="C9" s="618"/>
      <c r="D9" s="618"/>
      <c r="E9" s="618"/>
      <c r="H9" s="12" t="s">
        <v>202</v>
      </c>
    </row>
    <row r="10" spans="3:8" s="10" customFormat="1" ht="22.5" customHeight="1">
      <c r="C10" s="609"/>
      <c r="D10" s="585"/>
      <c r="E10" s="520"/>
      <c r="F10" s="13" t="s">
        <v>49</v>
      </c>
      <c r="G10" s="13" t="s">
        <v>50</v>
      </c>
      <c r="H10" s="62" t="s">
        <v>4</v>
      </c>
    </row>
    <row r="11" spans="3:8" s="10" customFormat="1" ht="22.5" customHeight="1">
      <c r="C11" s="486" t="s">
        <v>51</v>
      </c>
      <c r="D11" s="487"/>
      <c r="E11" s="488"/>
      <c r="F11" s="64">
        <v>1312</v>
      </c>
      <c r="G11" s="64">
        <v>1959</v>
      </c>
      <c r="H11" s="61">
        <f>SUM(F11:G11)</f>
        <v>3271</v>
      </c>
    </row>
    <row r="12" spans="3:8" s="10" customFormat="1" ht="22.5" customHeight="1" thickBot="1">
      <c r="C12" s="483" t="s">
        <v>52</v>
      </c>
      <c r="D12" s="484"/>
      <c r="E12" s="485"/>
      <c r="F12" s="59">
        <v>8166971</v>
      </c>
      <c r="G12" s="59">
        <v>9973794</v>
      </c>
      <c r="H12" s="60">
        <f>SUM(F12:G12)</f>
        <v>18140765</v>
      </c>
    </row>
    <row r="13" s="10" customFormat="1" ht="15" customHeight="1"/>
    <row r="14" spans="2:8" s="10" customFormat="1" ht="22.5" customHeight="1" thickBot="1">
      <c r="B14" s="618" t="s">
        <v>204</v>
      </c>
      <c r="C14" s="618"/>
      <c r="D14" s="618"/>
      <c r="E14" s="618"/>
      <c r="F14" s="618"/>
      <c r="H14" s="12"/>
    </row>
    <row r="15" spans="3:8" s="10" customFormat="1" ht="22.5" customHeight="1">
      <c r="C15" s="609"/>
      <c r="D15" s="585"/>
      <c r="E15" s="520"/>
      <c r="F15" s="63" t="s">
        <v>49</v>
      </c>
      <c r="G15" s="63" t="s">
        <v>50</v>
      </c>
      <c r="H15" s="62" t="s">
        <v>4</v>
      </c>
    </row>
    <row r="16" spans="3:8" s="10" customFormat="1" ht="22.5" customHeight="1">
      <c r="C16" s="486" t="s">
        <v>51</v>
      </c>
      <c r="D16" s="487"/>
      <c r="E16" s="488"/>
      <c r="F16" s="64">
        <v>810</v>
      </c>
      <c r="G16" s="64">
        <v>3724</v>
      </c>
      <c r="H16" s="155">
        <f>SUM(F16:G16)</f>
        <v>4534</v>
      </c>
    </row>
    <row r="17" spans="3:8" s="10" customFormat="1" ht="22.5" customHeight="1" thickBot="1">
      <c r="C17" s="483" t="s">
        <v>52</v>
      </c>
      <c r="D17" s="484"/>
      <c r="E17" s="485"/>
      <c r="F17" s="59">
        <v>6240178</v>
      </c>
      <c r="G17" s="59">
        <v>17284972</v>
      </c>
      <c r="H17" s="156">
        <f>SUM(F17:G17)</f>
        <v>23525150</v>
      </c>
    </row>
    <row r="18" s="10" customFormat="1" ht="15" customHeight="1"/>
    <row r="19" spans="2:5" s="10" customFormat="1" ht="22.5" customHeight="1" thickBot="1">
      <c r="B19" s="618" t="s">
        <v>205</v>
      </c>
      <c r="C19" s="618"/>
      <c r="D19" s="618"/>
      <c r="E19" s="618"/>
    </row>
    <row r="20" spans="3:8" s="10" customFormat="1" ht="22.5" customHeight="1">
      <c r="C20" s="609"/>
      <c r="D20" s="585"/>
      <c r="E20" s="520"/>
      <c r="F20" s="13" t="s">
        <v>49</v>
      </c>
      <c r="G20" s="13" t="s">
        <v>50</v>
      </c>
      <c r="H20" s="62" t="s">
        <v>4</v>
      </c>
    </row>
    <row r="21" spans="3:8" s="10" customFormat="1" ht="22.5" customHeight="1">
      <c r="C21" s="486" t="s">
        <v>51</v>
      </c>
      <c r="D21" s="487"/>
      <c r="E21" s="488"/>
      <c r="F21" s="64">
        <v>616</v>
      </c>
      <c r="G21" s="64">
        <v>10285</v>
      </c>
      <c r="H21" s="155">
        <f>SUM(F21:G21)</f>
        <v>10901</v>
      </c>
    </row>
    <row r="22" spans="3:8" s="10" customFormat="1" ht="22.5" customHeight="1" thickBot="1">
      <c r="C22" s="483" t="s">
        <v>52</v>
      </c>
      <c r="D22" s="484"/>
      <c r="E22" s="485"/>
      <c r="F22" s="59">
        <v>5262258</v>
      </c>
      <c r="G22" s="59">
        <v>103792307</v>
      </c>
      <c r="H22" s="156">
        <f>SUM(F22:G22)</f>
        <v>109054565</v>
      </c>
    </row>
    <row r="23" s="10" customFormat="1" ht="15" customHeight="1"/>
    <row r="24" spans="2:6" s="10" customFormat="1" ht="22.5" customHeight="1" thickBot="1">
      <c r="B24" s="618" t="s">
        <v>321</v>
      </c>
      <c r="C24" s="618"/>
      <c r="D24" s="618"/>
      <c r="E24" s="621"/>
      <c r="F24" s="621"/>
    </row>
    <row r="25" spans="3:8" s="10" customFormat="1" ht="22.5" customHeight="1">
      <c r="C25" s="609"/>
      <c r="D25" s="585"/>
      <c r="E25" s="520"/>
      <c r="F25" s="13" t="s">
        <v>49</v>
      </c>
      <c r="G25" s="13" t="s">
        <v>50</v>
      </c>
      <c r="H25" s="62" t="s">
        <v>4</v>
      </c>
    </row>
    <row r="26" spans="3:8" s="10" customFormat="1" ht="22.5" customHeight="1">
      <c r="C26" s="486" t="s">
        <v>51</v>
      </c>
      <c r="D26" s="487"/>
      <c r="E26" s="488"/>
      <c r="F26" s="64">
        <v>12</v>
      </c>
      <c r="G26" s="64">
        <v>619</v>
      </c>
      <c r="H26" s="61">
        <f>SUM(F26:G26)</f>
        <v>631</v>
      </c>
    </row>
    <row r="27" spans="3:8" s="10" customFormat="1" ht="22.5" customHeight="1" thickBot="1">
      <c r="C27" s="483" t="s">
        <v>52</v>
      </c>
      <c r="D27" s="484"/>
      <c r="E27" s="485"/>
      <c r="F27" s="59">
        <v>152259</v>
      </c>
      <c r="G27" s="59">
        <v>5905654</v>
      </c>
      <c r="H27" s="60">
        <f>SUM(F27:G27)</f>
        <v>6057913</v>
      </c>
    </row>
    <row r="28" s="10" customFormat="1" ht="15" customHeight="1"/>
    <row r="29" spans="2:8" ht="14.25" thickBot="1">
      <c r="B29" s="618" t="s">
        <v>316</v>
      </c>
      <c r="C29" s="618"/>
      <c r="D29" s="618"/>
      <c r="E29" s="10"/>
      <c r="F29" s="10"/>
      <c r="G29" s="10"/>
      <c r="H29" s="10"/>
    </row>
    <row r="30" spans="2:8" ht="23.25" customHeight="1">
      <c r="B30" s="10"/>
      <c r="C30" s="609"/>
      <c r="D30" s="585"/>
      <c r="E30" s="520"/>
      <c r="F30" s="13" t="s">
        <v>49</v>
      </c>
      <c r="G30" s="13" t="s">
        <v>50</v>
      </c>
      <c r="H30" s="62" t="s">
        <v>4</v>
      </c>
    </row>
    <row r="31" spans="2:8" ht="23.25" customHeight="1">
      <c r="B31" s="10"/>
      <c r="C31" s="486" t="s">
        <v>51</v>
      </c>
      <c r="D31" s="487"/>
      <c r="E31" s="488"/>
      <c r="F31" s="64">
        <f aca="true" t="shared" si="0" ref="F31:H32">F11+F16+F21+F26</f>
        <v>2750</v>
      </c>
      <c r="G31" s="64">
        <f t="shared" si="0"/>
        <v>16587</v>
      </c>
      <c r="H31" s="61">
        <f t="shared" si="0"/>
        <v>19337</v>
      </c>
    </row>
    <row r="32" spans="2:8" ht="23.25" customHeight="1" thickBot="1">
      <c r="B32" s="10"/>
      <c r="C32" s="483" t="s">
        <v>52</v>
      </c>
      <c r="D32" s="484"/>
      <c r="E32" s="485"/>
      <c r="F32" s="59">
        <f t="shared" si="0"/>
        <v>19821666</v>
      </c>
      <c r="G32" s="59">
        <f t="shared" si="0"/>
        <v>136956727</v>
      </c>
      <c r="H32" s="60">
        <f t="shared" si="0"/>
        <v>156778393</v>
      </c>
    </row>
  </sheetData>
  <mergeCells count="23">
    <mergeCell ref="B29:D29"/>
    <mergeCell ref="C30:E30"/>
    <mergeCell ref="C31:E31"/>
    <mergeCell ref="C32:E32"/>
    <mergeCell ref="C25:E25"/>
    <mergeCell ref="C26:E26"/>
    <mergeCell ref="C27:E27"/>
    <mergeCell ref="C20:E20"/>
    <mergeCell ref="C21:E21"/>
    <mergeCell ref="C22:E22"/>
    <mergeCell ref="B24:F24"/>
    <mergeCell ref="C15:E15"/>
    <mergeCell ref="C16:E16"/>
    <mergeCell ref="C17:E17"/>
    <mergeCell ref="B19:E19"/>
    <mergeCell ref="C10:E10"/>
    <mergeCell ref="C11:E11"/>
    <mergeCell ref="C12:E12"/>
    <mergeCell ref="B14:F14"/>
    <mergeCell ref="D2:F2"/>
    <mergeCell ref="A3:H3"/>
    <mergeCell ref="B9:E9"/>
    <mergeCell ref="A6:I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3"/>
  <sheetViews>
    <sheetView view="pageBreakPreview" zoomScaleSheetLayoutView="100" workbookViewId="0" topLeftCell="A26">
      <selection activeCell="O23" sqref="O23"/>
    </sheetView>
  </sheetViews>
  <sheetFormatPr defaultColWidth="9.00390625" defaultRowHeight="12.75"/>
  <cols>
    <col min="1" max="3" width="3.75390625" style="8" customWidth="1"/>
    <col min="4" max="5" width="9.125" style="8" customWidth="1"/>
    <col min="6" max="8" width="15.75390625" style="8" customWidth="1"/>
    <col min="9" max="16384" width="9.125" style="8" customWidth="1"/>
  </cols>
  <sheetData>
    <row r="1" s="2" customFormat="1" ht="9.75" customHeight="1"/>
    <row r="2" spans="2:8" s="1" customFormat="1" ht="18.75" customHeight="1">
      <c r="B2" s="111"/>
      <c r="D2" s="492" t="s">
        <v>218</v>
      </c>
      <c r="E2" s="492"/>
      <c r="F2" s="492"/>
      <c r="H2" s="111"/>
    </row>
    <row r="3" spans="1:8" s="116" customFormat="1" ht="18.75">
      <c r="A3" s="493" t="s">
        <v>201</v>
      </c>
      <c r="B3" s="493"/>
      <c r="C3" s="493"/>
      <c r="D3" s="493"/>
      <c r="E3" s="493"/>
      <c r="F3" s="493"/>
      <c r="G3" s="493"/>
      <c r="H3" s="493"/>
    </row>
    <row r="4" ht="15" customHeight="1"/>
    <row r="5" spans="1:9" s="10" customFormat="1" ht="18.75" customHeight="1">
      <c r="A5" s="619" t="s">
        <v>314</v>
      </c>
      <c r="B5" s="619"/>
      <c r="C5" s="619"/>
      <c r="D5" s="619"/>
      <c r="E5" s="619"/>
      <c r="F5" s="619"/>
      <c r="G5" s="619"/>
      <c r="H5" s="620"/>
      <c r="I5" s="620"/>
    </row>
    <row r="6" spans="1:3" s="10" customFormat="1" ht="15" customHeight="1">
      <c r="A6" s="11"/>
      <c r="C6" s="10" t="s">
        <v>323</v>
      </c>
    </row>
    <row r="7" s="10" customFormat="1" ht="15" customHeight="1">
      <c r="A7" s="11"/>
    </row>
    <row r="8" spans="2:8" s="10" customFormat="1" ht="22.5" customHeight="1" thickBot="1">
      <c r="B8" s="618" t="s">
        <v>203</v>
      </c>
      <c r="C8" s="618"/>
      <c r="D8" s="618"/>
      <c r="E8" s="618"/>
      <c r="H8" s="12" t="s">
        <v>202</v>
      </c>
    </row>
    <row r="9" spans="3:8" s="10" customFormat="1" ht="22.5" customHeight="1">
      <c r="C9" s="609"/>
      <c r="D9" s="585"/>
      <c r="E9" s="520"/>
      <c r="F9" s="13" t="s">
        <v>49</v>
      </c>
      <c r="G9" s="13" t="s">
        <v>50</v>
      </c>
      <c r="H9" s="62" t="s">
        <v>4</v>
      </c>
    </row>
    <row r="10" spans="3:8" s="10" customFormat="1" ht="22.5" customHeight="1">
      <c r="C10" s="486" t="s">
        <v>51</v>
      </c>
      <c r="D10" s="487"/>
      <c r="E10" s="488"/>
      <c r="F10" s="64">
        <v>18039</v>
      </c>
      <c r="G10" s="64">
        <v>19918</v>
      </c>
      <c r="H10" s="61">
        <f>SUM(F10:G10)</f>
        <v>37957</v>
      </c>
    </row>
    <row r="11" spans="3:8" s="10" customFormat="1" ht="22.5" customHeight="1" thickBot="1">
      <c r="C11" s="483" t="s">
        <v>52</v>
      </c>
      <c r="D11" s="484"/>
      <c r="E11" s="485"/>
      <c r="F11" s="59">
        <v>108856715</v>
      </c>
      <c r="G11" s="59">
        <v>99577929</v>
      </c>
      <c r="H11" s="60">
        <f>SUM(F11:G11)</f>
        <v>208434644</v>
      </c>
    </row>
    <row r="12" s="10" customFormat="1" ht="15" customHeight="1"/>
    <row r="13" spans="2:8" s="10" customFormat="1" ht="22.5" customHeight="1" thickBot="1">
      <c r="B13" s="618" t="s">
        <v>204</v>
      </c>
      <c r="C13" s="618"/>
      <c r="D13" s="618"/>
      <c r="E13" s="618"/>
      <c r="F13" s="618"/>
      <c r="H13" s="12"/>
    </row>
    <row r="14" spans="3:8" s="10" customFormat="1" ht="22.5" customHeight="1">
      <c r="C14" s="609"/>
      <c r="D14" s="585"/>
      <c r="E14" s="520"/>
      <c r="F14" s="63" t="s">
        <v>49</v>
      </c>
      <c r="G14" s="63" t="s">
        <v>50</v>
      </c>
      <c r="H14" s="62" t="s">
        <v>4</v>
      </c>
    </row>
    <row r="15" spans="3:8" s="10" customFormat="1" ht="22.5" customHeight="1">
      <c r="C15" s="486" t="s">
        <v>51</v>
      </c>
      <c r="D15" s="487"/>
      <c r="E15" s="488"/>
      <c r="F15" s="64">
        <v>6579</v>
      </c>
      <c r="G15" s="64">
        <v>31879</v>
      </c>
      <c r="H15" s="155">
        <f>SUM(F15:G15)</f>
        <v>38458</v>
      </c>
    </row>
    <row r="16" spans="3:8" s="10" customFormat="1" ht="22.5" customHeight="1" thickBot="1">
      <c r="C16" s="483" t="s">
        <v>52</v>
      </c>
      <c r="D16" s="484"/>
      <c r="E16" s="485"/>
      <c r="F16" s="394">
        <v>54722822</v>
      </c>
      <c r="G16" s="394">
        <v>143726454</v>
      </c>
      <c r="H16" s="395">
        <f>SUM(F16:G16)</f>
        <v>198449276</v>
      </c>
    </row>
    <row r="17" s="10" customFormat="1" ht="15" customHeight="1"/>
    <row r="18" spans="2:5" s="10" customFormat="1" ht="22.5" customHeight="1" thickBot="1">
      <c r="B18" s="618" t="s">
        <v>205</v>
      </c>
      <c r="C18" s="618"/>
      <c r="D18" s="618"/>
      <c r="E18" s="618"/>
    </row>
    <row r="19" spans="3:8" s="10" customFormat="1" ht="22.5" customHeight="1">
      <c r="C19" s="609"/>
      <c r="D19" s="585"/>
      <c r="E19" s="520"/>
      <c r="F19" s="13" t="s">
        <v>49</v>
      </c>
      <c r="G19" s="13" t="s">
        <v>50</v>
      </c>
      <c r="H19" s="62" t="s">
        <v>4</v>
      </c>
    </row>
    <row r="20" spans="3:8" s="10" customFormat="1" ht="22.5" customHeight="1">
      <c r="C20" s="486" t="s">
        <v>51</v>
      </c>
      <c r="D20" s="487"/>
      <c r="E20" s="488"/>
      <c r="F20" s="64">
        <v>4887</v>
      </c>
      <c r="G20" s="64">
        <v>130197</v>
      </c>
      <c r="H20" s="155">
        <f>SUM(F20:G20)</f>
        <v>135084</v>
      </c>
    </row>
    <row r="21" spans="3:8" s="10" customFormat="1" ht="22.5" customHeight="1" thickBot="1">
      <c r="C21" s="483" t="s">
        <v>52</v>
      </c>
      <c r="D21" s="484"/>
      <c r="E21" s="485"/>
      <c r="F21" s="59">
        <v>45724205</v>
      </c>
      <c r="G21" s="59">
        <v>1329092466</v>
      </c>
      <c r="H21" s="156">
        <f>SUM(F21:G21)</f>
        <v>1374816671</v>
      </c>
    </row>
    <row r="22" s="10" customFormat="1" ht="15" customHeight="1"/>
    <row r="23" spans="2:6" s="10" customFormat="1" ht="22.5" customHeight="1" thickBot="1">
      <c r="B23" s="618" t="s">
        <v>321</v>
      </c>
      <c r="C23" s="618"/>
      <c r="D23" s="618"/>
      <c r="E23" s="621"/>
      <c r="F23" s="621"/>
    </row>
    <row r="24" spans="3:8" s="10" customFormat="1" ht="22.5" customHeight="1">
      <c r="C24" s="609"/>
      <c r="D24" s="585"/>
      <c r="E24" s="520"/>
      <c r="F24" s="13" t="s">
        <v>49</v>
      </c>
      <c r="G24" s="13" t="s">
        <v>50</v>
      </c>
      <c r="H24" s="62" t="s">
        <v>4</v>
      </c>
    </row>
    <row r="25" spans="3:8" s="10" customFormat="1" ht="22.5" customHeight="1">
      <c r="C25" s="486" t="s">
        <v>51</v>
      </c>
      <c r="D25" s="487"/>
      <c r="E25" s="488"/>
      <c r="F25" s="64">
        <v>52</v>
      </c>
      <c r="G25" s="64">
        <v>10734</v>
      </c>
      <c r="H25" s="61">
        <f>SUM(F25:G25)</f>
        <v>10786</v>
      </c>
    </row>
    <row r="26" spans="3:8" s="10" customFormat="1" ht="22.5" customHeight="1" thickBot="1">
      <c r="C26" s="483" t="s">
        <v>52</v>
      </c>
      <c r="D26" s="484"/>
      <c r="E26" s="485"/>
      <c r="F26" s="59">
        <v>515844</v>
      </c>
      <c r="G26" s="59">
        <v>100772222</v>
      </c>
      <c r="H26" s="60">
        <f>SUM(F26:G26)</f>
        <v>101288066</v>
      </c>
    </row>
    <row r="27" s="10" customFormat="1" ht="15" customHeight="1"/>
    <row r="28" spans="2:8" ht="14.25" thickBot="1">
      <c r="B28" s="618" t="s">
        <v>322</v>
      </c>
      <c r="C28" s="618"/>
      <c r="D28" s="618"/>
      <c r="E28" s="10"/>
      <c r="F28" s="10"/>
      <c r="G28" s="10"/>
      <c r="H28" s="10"/>
    </row>
    <row r="29" spans="2:8" ht="23.25" customHeight="1">
      <c r="B29" s="10"/>
      <c r="C29" s="609"/>
      <c r="D29" s="585"/>
      <c r="E29" s="520"/>
      <c r="F29" s="13" t="s">
        <v>49</v>
      </c>
      <c r="G29" s="13" t="s">
        <v>50</v>
      </c>
      <c r="H29" s="62" t="s">
        <v>4</v>
      </c>
    </row>
    <row r="30" spans="2:8" ht="23.25" customHeight="1">
      <c r="B30" s="10"/>
      <c r="C30" s="486" t="s">
        <v>51</v>
      </c>
      <c r="D30" s="487"/>
      <c r="E30" s="488"/>
      <c r="F30" s="64">
        <f aca="true" t="shared" si="0" ref="F30:H31">F10+F15+F20+F25</f>
        <v>29557</v>
      </c>
      <c r="G30" s="64">
        <f t="shared" si="0"/>
        <v>192728</v>
      </c>
      <c r="H30" s="61">
        <f t="shared" si="0"/>
        <v>222285</v>
      </c>
    </row>
    <row r="31" spans="2:8" ht="23.25" customHeight="1" thickBot="1">
      <c r="B31" s="10"/>
      <c r="C31" s="483" t="s">
        <v>52</v>
      </c>
      <c r="D31" s="484"/>
      <c r="E31" s="485"/>
      <c r="F31" s="394">
        <f t="shared" si="0"/>
        <v>209819586</v>
      </c>
      <c r="G31" s="394">
        <f t="shared" si="0"/>
        <v>1673169071</v>
      </c>
      <c r="H31" s="396">
        <f t="shared" si="0"/>
        <v>1882988657</v>
      </c>
    </row>
    <row r="32" s="10" customFormat="1" ht="15" customHeight="1"/>
    <row r="33" spans="2:8" ht="13.5">
      <c r="B33" s="350" t="s">
        <v>317</v>
      </c>
      <c r="C33" s="350"/>
      <c r="D33" s="350"/>
      <c r="E33" s="119"/>
      <c r="F33" s="119"/>
      <c r="G33" s="119"/>
      <c r="H33" s="10"/>
    </row>
    <row r="34" spans="2:8" ht="14.25" thickBot="1">
      <c r="B34" s="350" t="s">
        <v>318</v>
      </c>
      <c r="C34" s="350"/>
      <c r="D34" s="350"/>
      <c r="E34" s="119"/>
      <c r="F34" s="119"/>
      <c r="G34" s="119"/>
      <c r="H34" s="10"/>
    </row>
    <row r="35" spans="2:8" ht="23.25" customHeight="1">
      <c r="B35" s="10"/>
      <c r="C35" s="609"/>
      <c r="D35" s="585"/>
      <c r="E35" s="520"/>
      <c r="F35" s="13" t="s">
        <v>49</v>
      </c>
      <c r="G35" s="13" t="s">
        <v>50</v>
      </c>
      <c r="H35" s="62" t="s">
        <v>4</v>
      </c>
    </row>
    <row r="36" spans="2:8" ht="23.25" customHeight="1">
      <c r="B36" s="10"/>
      <c r="C36" s="486" t="s">
        <v>51</v>
      </c>
      <c r="D36" s="487"/>
      <c r="E36" s="488"/>
      <c r="F36" s="64">
        <v>331</v>
      </c>
      <c r="G36" s="64">
        <v>1957</v>
      </c>
      <c r="H36" s="61">
        <f>SUM(F36:G36)</f>
        <v>2288</v>
      </c>
    </row>
    <row r="37" spans="2:8" ht="23.25" customHeight="1" thickBot="1">
      <c r="B37" s="10"/>
      <c r="C37" s="483" t="s">
        <v>52</v>
      </c>
      <c r="D37" s="484"/>
      <c r="E37" s="485"/>
      <c r="F37" s="59">
        <v>2184521</v>
      </c>
      <c r="G37" s="59">
        <v>16318101</v>
      </c>
      <c r="H37" s="60">
        <f>SUM(F37:G37)</f>
        <v>18502622</v>
      </c>
    </row>
    <row r="38" s="10" customFormat="1" ht="15" customHeight="1"/>
    <row r="39" spans="2:8" ht="13.5">
      <c r="B39" s="350" t="s">
        <v>319</v>
      </c>
      <c r="C39" s="350"/>
      <c r="D39" s="350"/>
      <c r="E39" s="119"/>
      <c r="F39" s="119"/>
      <c r="G39" s="119"/>
      <c r="H39" s="10"/>
    </row>
    <row r="40" spans="2:8" ht="14.25" thickBot="1">
      <c r="B40" s="350" t="s">
        <v>320</v>
      </c>
      <c r="C40" s="350"/>
      <c r="D40" s="350"/>
      <c r="E40" s="119"/>
      <c r="F40" s="119"/>
      <c r="G40" s="119"/>
      <c r="H40" s="10"/>
    </row>
    <row r="41" spans="2:8" ht="23.25" customHeight="1">
      <c r="B41" s="10"/>
      <c r="C41" s="609"/>
      <c r="D41" s="585"/>
      <c r="E41" s="520"/>
      <c r="F41" s="13" t="s">
        <v>49</v>
      </c>
      <c r="G41" s="13" t="s">
        <v>50</v>
      </c>
      <c r="H41" s="62" t="s">
        <v>4</v>
      </c>
    </row>
    <row r="42" spans="2:8" ht="23.25" customHeight="1">
      <c r="B42" s="10"/>
      <c r="C42" s="486" t="s">
        <v>51</v>
      </c>
      <c r="D42" s="487"/>
      <c r="E42" s="488"/>
      <c r="F42" s="64">
        <v>18</v>
      </c>
      <c r="G42" s="64">
        <v>25</v>
      </c>
      <c r="H42" s="61">
        <f>SUM(F42:G42)</f>
        <v>43</v>
      </c>
    </row>
    <row r="43" spans="2:8" ht="23.25" customHeight="1" thickBot="1">
      <c r="B43" s="10"/>
      <c r="C43" s="483" t="s">
        <v>52</v>
      </c>
      <c r="D43" s="484"/>
      <c r="E43" s="485"/>
      <c r="F43" s="59">
        <v>157108</v>
      </c>
      <c r="G43" s="59">
        <v>260609</v>
      </c>
      <c r="H43" s="60">
        <f>SUM(F43:G43)</f>
        <v>417717</v>
      </c>
    </row>
  </sheetData>
  <mergeCells count="29">
    <mergeCell ref="C41:E41"/>
    <mergeCell ref="C42:E42"/>
    <mergeCell ref="C43:E43"/>
    <mergeCell ref="D2:F2"/>
    <mergeCell ref="A3:H3"/>
    <mergeCell ref="B8:E8"/>
    <mergeCell ref="A5:I5"/>
    <mergeCell ref="C9:E9"/>
    <mergeCell ref="C10:E10"/>
    <mergeCell ref="C11:E11"/>
    <mergeCell ref="B13:F13"/>
    <mergeCell ref="C14:E14"/>
    <mergeCell ref="C15:E15"/>
    <mergeCell ref="C16:E16"/>
    <mergeCell ref="B18:E18"/>
    <mergeCell ref="C24:E24"/>
    <mergeCell ref="C25:E25"/>
    <mergeCell ref="C26:E26"/>
    <mergeCell ref="C19:E19"/>
    <mergeCell ref="C20:E20"/>
    <mergeCell ref="C21:E21"/>
    <mergeCell ref="B23:F23"/>
    <mergeCell ref="C35:E35"/>
    <mergeCell ref="C36:E36"/>
    <mergeCell ref="C37:E37"/>
    <mergeCell ref="B28:D28"/>
    <mergeCell ref="C29:E29"/>
    <mergeCell ref="C30:E30"/>
    <mergeCell ref="C31:E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showGridLines="0" view="pageBreakPreview" zoomScaleSheetLayoutView="100" workbookViewId="0" topLeftCell="A17">
      <selection activeCell="O23" sqref="O23"/>
    </sheetView>
  </sheetViews>
  <sheetFormatPr defaultColWidth="9.00390625" defaultRowHeight="18" customHeight="1"/>
  <cols>
    <col min="1" max="1" width="3.00390625" style="8" customWidth="1"/>
    <col min="2" max="2" width="12.00390625" style="8" customWidth="1"/>
    <col min="3" max="3" width="15.00390625" style="8" customWidth="1"/>
    <col min="4" max="5" width="17.875" style="8" customWidth="1"/>
    <col min="6" max="6" width="13.625" style="8" customWidth="1"/>
    <col min="7" max="8" width="14.25390625" style="8" customWidth="1"/>
    <col min="9" max="9" width="11.75390625" style="8" customWidth="1"/>
    <col min="10" max="16384" width="9.125" style="8" customWidth="1"/>
  </cols>
  <sheetData>
    <row r="1" spans="1:8" s="2" customFormat="1" ht="17.25">
      <c r="A1" s="1"/>
      <c r="G1"/>
      <c r="H1"/>
    </row>
    <row r="2" spans="1:8" s="2" customFormat="1" ht="17.25">
      <c r="A2" s="1"/>
      <c r="G2"/>
      <c r="H2"/>
    </row>
    <row r="3" spans="1:8" s="2" customFormat="1" ht="17.25">
      <c r="A3" s="1"/>
      <c r="C3" s="97"/>
      <c r="D3" s="492" t="s">
        <v>218</v>
      </c>
      <c r="E3" s="492"/>
      <c r="H3" s="23"/>
    </row>
    <row r="4" spans="1:8" s="7" customFormat="1" ht="21">
      <c r="A4" s="3"/>
      <c r="B4" s="4"/>
      <c r="C4" s="4"/>
      <c r="D4" s="632" t="s">
        <v>108</v>
      </c>
      <c r="E4" s="632"/>
      <c r="F4" s="632"/>
      <c r="G4" s="6"/>
      <c r="H4" s="6"/>
    </row>
    <row r="6" spans="1:3" s="10" customFormat="1" ht="18" customHeight="1">
      <c r="A6" s="630" t="s">
        <v>198</v>
      </c>
      <c r="B6" s="630"/>
      <c r="C6" s="630"/>
    </row>
    <row r="7" s="10" customFormat="1" ht="18" customHeight="1"/>
    <row r="8" spans="2:9" s="10" customFormat="1" ht="18" customHeight="1" thickBot="1">
      <c r="B8" s="21"/>
      <c r="C8" s="21"/>
      <c r="D8" s="21"/>
      <c r="E8" s="21"/>
      <c r="F8" s="21"/>
      <c r="G8" s="21"/>
      <c r="H8" s="45"/>
      <c r="I8" s="45" t="s">
        <v>102</v>
      </c>
    </row>
    <row r="9" spans="2:9" s="10" customFormat="1" ht="45.75" customHeight="1">
      <c r="B9" s="631" t="s">
        <v>53</v>
      </c>
      <c r="C9" s="445"/>
      <c r="D9" s="35" t="s">
        <v>54</v>
      </c>
      <c r="E9" s="35" t="s">
        <v>55</v>
      </c>
      <c r="F9" s="35" t="s">
        <v>56</v>
      </c>
      <c r="G9" s="35" t="s">
        <v>57</v>
      </c>
      <c r="H9" s="35" t="s">
        <v>284</v>
      </c>
      <c r="I9" s="46" t="s">
        <v>285</v>
      </c>
    </row>
    <row r="10" spans="2:9" s="10" customFormat="1" ht="30" customHeight="1">
      <c r="B10" s="622" t="s">
        <v>58</v>
      </c>
      <c r="C10" s="44" t="s">
        <v>59</v>
      </c>
      <c r="D10" s="65">
        <v>30583040909</v>
      </c>
      <c r="E10" s="65">
        <v>30583040909</v>
      </c>
      <c r="F10" s="65">
        <v>28351442</v>
      </c>
      <c r="G10" s="140" t="s">
        <v>143</v>
      </c>
      <c r="H10" s="140" t="s">
        <v>143</v>
      </c>
      <c r="I10" s="153">
        <v>1256500</v>
      </c>
    </row>
    <row r="11" spans="2:9" s="10" customFormat="1" ht="30" customHeight="1">
      <c r="B11" s="623"/>
      <c r="C11" s="44" t="s">
        <v>60</v>
      </c>
      <c r="D11" s="65">
        <v>5141761955</v>
      </c>
      <c r="E11" s="65">
        <v>4605719180</v>
      </c>
      <c r="F11" s="65">
        <v>3699153</v>
      </c>
      <c r="G11" s="65">
        <v>0</v>
      </c>
      <c r="H11" s="65">
        <v>535971581</v>
      </c>
      <c r="I11" s="66">
        <v>2493910</v>
      </c>
    </row>
    <row r="12" spans="2:9" s="10" customFormat="1" ht="30" customHeight="1">
      <c r="B12" s="624"/>
      <c r="C12" s="44" t="s">
        <v>4</v>
      </c>
      <c r="D12" s="65">
        <f aca="true" t="shared" si="0" ref="D12:I12">SUM(D10:D11)</f>
        <v>35724802864</v>
      </c>
      <c r="E12" s="65">
        <f t="shared" si="0"/>
        <v>35188760089</v>
      </c>
      <c r="F12" s="65">
        <f t="shared" si="0"/>
        <v>32050595</v>
      </c>
      <c r="G12" s="65">
        <f t="shared" si="0"/>
        <v>0</v>
      </c>
      <c r="H12" s="65">
        <f t="shared" si="0"/>
        <v>535971581</v>
      </c>
      <c r="I12" s="66">
        <f t="shared" si="0"/>
        <v>3750410</v>
      </c>
    </row>
    <row r="13" spans="2:9" s="10" customFormat="1" ht="21" customHeight="1" hidden="1">
      <c r="B13" s="49" t="s">
        <v>61</v>
      </c>
      <c r="C13" s="44" t="s">
        <v>60</v>
      </c>
      <c r="D13" s="33"/>
      <c r="E13" s="33"/>
      <c r="F13" s="33"/>
      <c r="G13" s="33"/>
      <c r="H13" s="33"/>
      <c r="I13" s="48"/>
    </row>
    <row r="14" spans="2:9" s="10" customFormat="1" ht="21" customHeight="1" hidden="1">
      <c r="B14" s="47" t="s">
        <v>62</v>
      </c>
      <c r="C14" s="44" t="s">
        <v>59</v>
      </c>
      <c r="D14" s="15"/>
      <c r="E14" s="15"/>
      <c r="F14" s="15"/>
      <c r="G14" s="15"/>
      <c r="H14" s="15"/>
      <c r="I14" s="16"/>
    </row>
    <row r="15" spans="2:9" s="10" customFormat="1" ht="21" customHeight="1" hidden="1">
      <c r="B15" s="17"/>
      <c r="C15" s="44" t="s">
        <v>60</v>
      </c>
      <c r="D15" s="15"/>
      <c r="E15" s="15"/>
      <c r="F15" s="15"/>
      <c r="G15" s="15"/>
      <c r="H15" s="15"/>
      <c r="I15" s="16"/>
    </row>
    <row r="16" spans="2:9" s="10" customFormat="1" ht="21" customHeight="1" hidden="1" thickBot="1">
      <c r="B16" s="17"/>
      <c r="C16" s="101" t="s">
        <v>4</v>
      </c>
      <c r="D16" s="102"/>
      <c r="E16" s="102"/>
      <c r="F16" s="102"/>
      <c r="G16" s="102"/>
      <c r="H16" s="102"/>
      <c r="I16" s="103"/>
    </row>
    <row r="17" spans="2:9" s="21" customFormat="1" ht="30" customHeight="1">
      <c r="B17" s="104" t="s">
        <v>99</v>
      </c>
      <c r="C17" s="99" t="s">
        <v>101</v>
      </c>
      <c r="D17" s="108">
        <v>766792991</v>
      </c>
      <c r="E17" s="108">
        <v>124429183</v>
      </c>
      <c r="F17" s="108">
        <v>458360</v>
      </c>
      <c r="G17" s="108">
        <v>239103686</v>
      </c>
      <c r="H17" s="108">
        <v>403252722</v>
      </c>
      <c r="I17" s="109">
        <v>2100</v>
      </c>
    </row>
    <row r="18" spans="2:9" s="10" customFormat="1" ht="30" customHeight="1">
      <c r="B18" s="622" t="s">
        <v>100</v>
      </c>
      <c r="C18" s="44" t="s">
        <v>59</v>
      </c>
      <c r="D18" s="65">
        <f>D10</f>
        <v>30583040909</v>
      </c>
      <c r="E18" s="65">
        <f>E10</f>
        <v>30583040909</v>
      </c>
      <c r="F18" s="65">
        <f>F10</f>
        <v>28351442</v>
      </c>
      <c r="G18" s="140" t="s">
        <v>143</v>
      </c>
      <c r="H18" s="140" t="s">
        <v>143</v>
      </c>
      <c r="I18" s="153">
        <f>I10</f>
        <v>1256500</v>
      </c>
    </row>
    <row r="19" spans="2:9" s="10" customFormat="1" ht="30" customHeight="1">
      <c r="B19" s="623"/>
      <c r="C19" s="44" t="s">
        <v>60</v>
      </c>
      <c r="D19" s="65">
        <f aca="true" t="shared" si="1" ref="D19:I19">D11+D17</f>
        <v>5908554946</v>
      </c>
      <c r="E19" s="65">
        <f t="shared" si="1"/>
        <v>4730148363</v>
      </c>
      <c r="F19" s="65">
        <f t="shared" si="1"/>
        <v>4157513</v>
      </c>
      <c r="G19" s="65">
        <f t="shared" si="1"/>
        <v>239103686</v>
      </c>
      <c r="H19" s="65">
        <f t="shared" si="1"/>
        <v>939224303</v>
      </c>
      <c r="I19" s="66">
        <f t="shared" si="1"/>
        <v>2496010</v>
      </c>
    </row>
    <row r="20" spans="2:9" s="10" customFormat="1" ht="30" customHeight="1" thickBot="1">
      <c r="B20" s="625"/>
      <c r="C20" s="50" t="s">
        <v>4</v>
      </c>
      <c r="D20" s="67">
        <f aca="true" t="shared" si="2" ref="D20:I20">SUM(D18:D19)</f>
        <v>36491595855</v>
      </c>
      <c r="E20" s="67">
        <f t="shared" si="2"/>
        <v>35313189272</v>
      </c>
      <c r="F20" s="67">
        <f t="shared" si="2"/>
        <v>32508955</v>
      </c>
      <c r="G20" s="67">
        <f t="shared" si="2"/>
        <v>239103686</v>
      </c>
      <c r="H20" s="67">
        <f t="shared" si="2"/>
        <v>939224303</v>
      </c>
      <c r="I20" s="154">
        <f t="shared" si="2"/>
        <v>3752510</v>
      </c>
    </row>
    <row r="21" spans="2:8" s="10" customFormat="1" ht="21" customHeight="1">
      <c r="B21" s="18"/>
      <c r="C21" s="37"/>
      <c r="D21" s="18"/>
      <c r="E21" s="18"/>
      <c r="F21" s="18"/>
      <c r="G21" s="18"/>
      <c r="H21" s="18"/>
    </row>
    <row r="22" spans="3:5" s="10" customFormat="1" ht="18.75" customHeight="1">
      <c r="C22" s="21"/>
      <c r="E22" s="51"/>
    </row>
    <row r="23" s="10" customFormat="1" ht="12.75" customHeight="1"/>
    <row r="24" spans="1:4" s="10" customFormat="1" ht="18" customHeight="1">
      <c r="A24" s="630" t="s">
        <v>199</v>
      </c>
      <c r="B24" s="630"/>
      <c r="C24" s="630"/>
      <c r="D24" s="630"/>
    </row>
    <row r="25" s="10" customFormat="1" ht="12.75" customHeight="1"/>
    <row r="26" spans="2:8" s="10" customFormat="1" ht="18" customHeight="1" thickBot="1">
      <c r="B26" s="21"/>
      <c r="C26" s="21"/>
      <c r="D26" s="21"/>
      <c r="E26" s="21"/>
      <c r="F26" s="21"/>
      <c r="G26" s="21"/>
      <c r="H26" s="45" t="s">
        <v>102</v>
      </c>
    </row>
    <row r="27" spans="2:8" s="10" customFormat="1" ht="45.75" customHeight="1">
      <c r="B27" s="631" t="s">
        <v>53</v>
      </c>
      <c r="C27" s="445"/>
      <c r="D27" s="35" t="s">
        <v>63</v>
      </c>
      <c r="E27" s="35" t="s">
        <v>90</v>
      </c>
      <c r="F27" s="35" t="s">
        <v>326</v>
      </c>
      <c r="G27" s="35" t="s">
        <v>64</v>
      </c>
      <c r="H27" s="36" t="s">
        <v>65</v>
      </c>
    </row>
    <row r="28" spans="2:8" s="10" customFormat="1" ht="30" customHeight="1">
      <c r="B28" s="626" t="s">
        <v>66</v>
      </c>
      <c r="C28" s="627"/>
      <c r="D28" s="68">
        <v>156924643259</v>
      </c>
      <c r="E28" s="68">
        <v>156973779555</v>
      </c>
      <c r="F28" s="105">
        <v>50519992</v>
      </c>
      <c r="G28" s="105">
        <v>0</v>
      </c>
      <c r="H28" s="106">
        <v>1383696</v>
      </c>
    </row>
    <row r="29" spans="2:8" s="10" customFormat="1" ht="30" customHeight="1">
      <c r="B29" s="626" t="s">
        <v>292</v>
      </c>
      <c r="C29" s="627"/>
      <c r="D29" s="68">
        <v>4195959759</v>
      </c>
      <c r="E29" s="68">
        <v>4195959759</v>
      </c>
      <c r="F29" s="105">
        <v>0</v>
      </c>
      <c r="G29" s="105">
        <v>0</v>
      </c>
      <c r="H29" s="106">
        <v>0</v>
      </c>
    </row>
    <row r="30" spans="2:8" s="10" customFormat="1" ht="30" customHeight="1">
      <c r="B30" s="626" t="s">
        <v>67</v>
      </c>
      <c r="C30" s="627"/>
      <c r="D30" s="68">
        <v>2039698452</v>
      </c>
      <c r="E30" s="68">
        <v>2039767050</v>
      </c>
      <c r="F30" s="105">
        <v>129355</v>
      </c>
      <c r="G30" s="105">
        <v>0</v>
      </c>
      <c r="H30" s="106">
        <v>60757</v>
      </c>
    </row>
    <row r="31" spans="2:8" s="10" customFormat="1" ht="30" customHeight="1">
      <c r="B31" s="160" t="s">
        <v>162</v>
      </c>
      <c r="C31" s="161"/>
      <c r="D31" s="68">
        <v>5712916536</v>
      </c>
      <c r="E31" s="68">
        <v>5713064256</v>
      </c>
      <c r="F31" s="105">
        <v>147720</v>
      </c>
      <c r="G31" s="105">
        <v>0</v>
      </c>
      <c r="H31" s="106">
        <v>0</v>
      </c>
    </row>
    <row r="32" spans="2:8" s="10" customFormat="1" ht="30" customHeight="1">
      <c r="B32" s="626" t="s">
        <v>68</v>
      </c>
      <c r="C32" s="627"/>
      <c r="D32" s="68">
        <v>15525000</v>
      </c>
      <c r="E32" s="68">
        <v>15525000</v>
      </c>
      <c r="F32" s="105">
        <v>0</v>
      </c>
      <c r="G32" s="105">
        <v>0</v>
      </c>
      <c r="H32" s="106">
        <v>0</v>
      </c>
    </row>
    <row r="33" spans="2:8" s="10" customFormat="1" ht="30" customHeight="1" thickBot="1">
      <c r="B33" s="628" t="s">
        <v>4</v>
      </c>
      <c r="C33" s="629"/>
      <c r="D33" s="69">
        <f>SUM(D28:D32)</f>
        <v>168888743006</v>
      </c>
      <c r="E33" s="69">
        <f>SUM(E28:E32)</f>
        <v>168938095620</v>
      </c>
      <c r="F33" s="107">
        <f>SUM(F28:F32)</f>
        <v>50797067</v>
      </c>
      <c r="G33" s="107">
        <v>0</v>
      </c>
      <c r="H33" s="151">
        <f>SUM(H28:H32)</f>
        <v>1444453</v>
      </c>
    </row>
    <row r="34" spans="2:8" s="10" customFormat="1" ht="30" customHeight="1">
      <c r="B34" s="95"/>
      <c r="C34" s="19"/>
      <c r="D34" s="96"/>
      <c r="E34" s="96"/>
      <c r="F34" s="96"/>
      <c r="G34" s="96"/>
      <c r="H34" s="96"/>
    </row>
    <row r="35" spans="2:8" s="10" customFormat="1" ht="30" customHeight="1">
      <c r="B35" s="95"/>
      <c r="C35" s="19"/>
      <c r="D35" s="96"/>
      <c r="E35" s="96"/>
      <c r="F35" s="96"/>
      <c r="G35" s="96"/>
      <c r="H35" s="96"/>
    </row>
  </sheetData>
  <mergeCells count="13">
    <mergeCell ref="D3:E3"/>
    <mergeCell ref="D4:F4"/>
    <mergeCell ref="A6:C6"/>
    <mergeCell ref="B9:C9"/>
    <mergeCell ref="B33:C33"/>
    <mergeCell ref="A24:D24"/>
    <mergeCell ref="B27:C27"/>
    <mergeCell ref="B28:C28"/>
    <mergeCell ref="B29:C29"/>
    <mergeCell ref="B10:B12"/>
    <mergeCell ref="B18:B20"/>
    <mergeCell ref="B30:C30"/>
    <mergeCell ref="B32:C32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view="pageBreakPreview" zoomScaleSheetLayoutView="100" workbookViewId="0" topLeftCell="B22">
      <selection activeCell="O23" sqref="O23"/>
    </sheetView>
  </sheetViews>
  <sheetFormatPr defaultColWidth="9.00390625" defaultRowHeight="20.25" customHeight="1"/>
  <cols>
    <col min="1" max="1" width="3.375" style="8" customWidth="1"/>
    <col min="2" max="2" width="4.00390625" style="8" customWidth="1"/>
    <col min="3" max="3" width="3.00390625" style="122" customWidth="1"/>
    <col min="4" max="4" width="33.75390625" style="123" customWidth="1"/>
    <col min="5" max="5" width="17.625" style="131" bestFit="1" customWidth="1"/>
    <col min="6" max="6" width="77.25390625" style="8" customWidth="1"/>
    <col min="7" max="16384" width="9.125" style="8" customWidth="1"/>
  </cols>
  <sheetData>
    <row r="1" spans="3:5" s="2" customFormat="1" ht="17.25">
      <c r="C1" s="110"/>
      <c r="D1" s="117"/>
      <c r="E1" s="126"/>
    </row>
    <row r="2" spans="2:5" s="2" customFormat="1" ht="17.25">
      <c r="B2" s="97"/>
      <c r="C2" s="117"/>
      <c r="D2" s="117" t="s">
        <v>296</v>
      </c>
      <c r="E2" s="126"/>
    </row>
    <row r="3" spans="1:6" ht="20.25" customHeight="1">
      <c r="A3" s="4"/>
      <c r="B3" s="4"/>
      <c r="C3" s="118"/>
      <c r="D3" s="655" t="s">
        <v>110</v>
      </c>
      <c r="E3" s="655"/>
      <c r="F3" s="655"/>
    </row>
    <row r="4" spans="1:6" ht="20.25" customHeight="1">
      <c r="A4" s="10"/>
      <c r="B4" s="10"/>
      <c r="C4" s="119"/>
      <c r="D4" s="120"/>
      <c r="E4" s="127"/>
      <c r="F4" s="10"/>
    </row>
    <row r="5" spans="1:6" ht="20.25" customHeight="1">
      <c r="A5" s="450" t="s">
        <v>200</v>
      </c>
      <c r="B5" s="450"/>
      <c r="C5" s="450"/>
      <c r="D5" s="450"/>
      <c r="E5" s="450"/>
      <c r="F5" s="10"/>
    </row>
    <row r="6" spans="1:6" ht="16.5" customHeight="1" thickBot="1">
      <c r="A6" s="10"/>
      <c r="B6" s="10"/>
      <c r="C6" s="119"/>
      <c r="D6" s="120"/>
      <c r="E6" s="127" t="s">
        <v>111</v>
      </c>
      <c r="F6" s="10"/>
    </row>
    <row r="7" spans="1:6" ht="19.5" customHeight="1" thickBot="1">
      <c r="A7" s="10"/>
      <c r="B7" s="658" t="s">
        <v>69</v>
      </c>
      <c r="C7" s="659"/>
      <c r="D7" s="659"/>
      <c r="E7" s="133" t="s">
        <v>70</v>
      </c>
      <c r="F7" s="146" t="s">
        <v>112</v>
      </c>
    </row>
    <row r="8" spans="1:6" ht="19.5" customHeight="1">
      <c r="A8" s="10"/>
      <c r="B8" s="652" t="s">
        <v>113</v>
      </c>
      <c r="C8" s="656" t="s">
        <v>71</v>
      </c>
      <c r="D8" s="657"/>
      <c r="E8" s="128">
        <v>35345698227</v>
      </c>
      <c r="F8" s="147" t="s">
        <v>114</v>
      </c>
    </row>
    <row r="9" spans="1:6" s="88" customFormat="1" ht="19.5" customHeight="1">
      <c r="A9" s="87"/>
      <c r="B9" s="653"/>
      <c r="C9" s="638" t="s">
        <v>115</v>
      </c>
      <c r="D9" s="639"/>
      <c r="E9" s="128">
        <v>79968166</v>
      </c>
      <c r="F9" s="148" t="s">
        <v>116</v>
      </c>
    </row>
    <row r="10" spans="1:6" s="88" customFormat="1" ht="19.5" customHeight="1">
      <c r="A10" s="87"/>
      <c r="B10" s="653"/>
      <c r="C10" s="638" t="s">
        <v>117</v>
      </c>
      <c r="D10" s="639"/>
      <c r="E10" s="128">
        <v>80334990</v>
      </c>
      <c r="F10" s="148" t="s">
        <v>118</v>
      </c>
    </row>
    <row r="11" spans="1:6" s="88" customFormat="1" ht="19.5" customHeight="1">
      <c r="A11" s="87"/>
      <c r="B11" s="653"/>
      <c r="C11" s="643" t="s">
        <v>73</v>
      </c>
      <c r="D11" s="645"/>
      <c r="E11" s="128">
        <f>SUM(E12:E16)</f>
        <v>39904648110</v>
      </c>
      <c r="F11" s="148" t="s">
        <v>119</v>
      </c>
    </row>
    <row r="12" spans="1:6" s="88" customFormat="1" ht="19.5" customHeight="1">
      <c r="A12" s="87"/>
      <c r="B12" s="653"/>
      <c r="C12" s="124"/>
      <c r="D12" s="145" t="s">
        <v>206</v>
      </c>
      <c r="E12" s="128">
        <v>31490412390</v>
      </c>
      <c r="F12" s="148" t="s">
        <v>297</v>
      </c>
    </row>
    <row r="13" spans="1:6" s="88" customFormat="1" ht="19.5" customHeight="1">
      <c r="A13" s="87"/>
      <c r="B13" s="653"/>
      <c r="C13" s="124"/>
      <c r="D13" s="121" t="s">
        <v>207</v>
      </c>
      <c r="E13" s="128">
        <v>7305569000</v>
      </c>
      <c r="F13" s="148" t="s">
        <v>301</v>
      </c>
    </row>
    <row r="14" spans="1:6" s="88" customFormat="1" ht="19.5" customHeight="1">
      <c r="A14" s="87"/>
      <c r="B14" s="653"/>
      <c r="C14" s="124"/>
      <c r="D14" s="348" t="s">
        <v>286</v>
      </c>
      <c r="E14" s="128">
        <v>191449598</v>
      </c>
      <c r="F14" s="148" t="s">
        <v>303</v>
      </c>
    </row>
    <row r="15" spans="1:6" s="88" customFormat="1" ht="19.5" customHeight="1">
      <c r="A15" s="87"/>
      <c r="B15" s="653"/>
      <c r="C15" s="124"/>
      <c r="D15" s="348" t="s">
        <v>287</v>
      </c>
      <c r="E15" s="128">
        <v>859465122</v>
      </c>
      <c r="F15" s="148" t="s">
        <v>304</v>
      </c>
    </row>
    <row r="16" spans="1:6" s="88" customFormat="1" ht="19.5" customHeight="1">
      <c r="A16" s="87"/>
      <c r="B16" s="653"/>
      <c r="C16" s="144"/>
      <c r="D16" s="143" t="s">
        <v>148</v>
      </c>
      <c r="E16" s="128">
        <v>57752000</v>
      </c>
      <c r="F16" s="148" t="s">
        <v>149</v>
      </c>
    </row>
    <row r="17" spans="1:6" s="88" customFormat="1" ht="19.5" customHeight="1">
      <c r="A17" s="87"/>
      <c r="B17" s="653"/>
      <c r="C17" s="643" t="s">
        <v>75</v>
      </c>
      <c r="D17" s="639"/>
      <c r="E17" s="128">
        <f>SUM(E18:E19)</f>
        <v>52187326675</v>
      </c>
      <c r="F17" s="148" t="s">
        <v>302</v>
      </c>
    </row>
    <row r="18" spans="1:6" s="88" customFormat="1" ht="19.5" customHeight="1">
      <c r="A18" s="87"/>
      <c r="B18" s="653"/>
      <c r="C18" s="349"/>
      <c r="D18" s="145" t="s">
        <v>288</v>
      </c>
      <c r="E18" s="128">
        <v>51868303675</v>
      </c>
      <c r="F18" s="148" t="s">
        <v>299</v>
      </c>
    </row>
    <row r="19" spans="1:6" s="88" customFormat="1" ht="19.5" customHeight="1">
      <c r="A19" s="87"/>
      <c r="B19" s="653"/>
      <c r="C19" s="144"/>
      <c r="D19" s="143" t="s">
        <v>289</v>
      </c>
      <c r="E19" s="128">
        <v>319023000</v>
      </c>
      <c r="F19" s="148" t="s">
        <v>300</v>
      </c>
    </row>
    <row r="20" spans="1:6" s="88" customFormat="1" ht="19.5" customHeight="1">
      <c r="A20" s="87"/>
      <c r="B20" s="653"/>
      <c r="C20" s="643" t="s">
        <v>120</v>
      </c>
      <c r="D20" s="645"/>
      <c r="E20" s="128">
        <f>SUM(E21:E24)</f>
        <v>26203141129</v>
      </c>
      <c r="F20" s="148" t="s">
        <v>121</v>
      </c>
    </row>
    <row r="21" spans="1:6" s="88" customFormat="1" ht="19.5" customHeight="1">
      <c r="A21" s="87"/>
      <c r="B21" s="653"/>
      <c r="C21" s="124"/>
      <c r="D21" s="145" t="s">
        <v>208</v>
      </c>
      <c r="E21" s="128">
        <v>25679674571</v>
      </c>
      <c r="F21" s="148" t="s">
        <v>298</v>
      </c>
    </row>
    <row r="22" spans="1:6" s="88" customFormat="1" ht="19.5" customHeight="1">
      <c r="A22" s="87"/>
      <c r="B22" s="653"/>
      <c r="C22" s="124"/>
      <c r="D22" s="348" t="s">
        <v>286</v>
      </c>
      <c r="E22" s="128">
        <v>96874716</v>
      </c>
      <c r="F22" s="148" t="s">
        <v>305</v>
      </c>
    </row>
    <row r="23" spans="1:6" s="88" customFormat="1" ht="19.5" customHeight="1">
      <c r="A23" s="87"/>
      <c r="B23" s="653"/>
      <c r="C23" s="124"/>
      <c r="D23" s="348" t="s">
        <v>287</v>
      </c>
      <c r="E23" s="128">
        <v>425742960</v>
      </c>
      <c r="F23" s="148" t="s">
        <v>306</v>
      </c>
    </row>
    <row r="24" spans="1:6" s="88" customFormat="1" ht="19.5" customHeight="1">
      <c r="A24" s="87"/>
      <c r="B24" s="653"/>
      <c r="C24" s="144"/>
      <c r="D24" s="143" t="s">
        <v>148</v>
      </c>
      <c r="E24" s="128">
        <v>848882</v>
      </c>
      <c r="F24" s="148" t="s">
        <v>150</v>
      </c>
    </row>
    <row r="25" spans="1:6" s="88" customFormat="1" ht="19.5" customHeight="1">
      <c r="A25" s="87"/>
      <c r="B25" s="653"/>
      <c r="C25" s="638" t="s">
        <v>79</v>
      </c>
      <c r="D25" s="639"/>
      <c r="E25" s="128">
        <v>13178141</v>
      </c>
      <c r="F25" s="148" t="s">
        <v>122</v>
      </c>
    </row>
    <row r="26" spans="1:6" s="88" customFormat="1" ht="19.5" customHeight="1">
      <c r="A26" s="87"/>
      <c r="B26" s="653"/>
      <c r="C26" s="643" t="s">
        <v>80</v>
      </c>
      <c r="D26" s="645"/>
      <c r="E26" s="128">
        <f>SUM(E27:E32)</f>
        <v>27533748138</v>
      </c>
      <c r="F26" s="148" t="s">
        <v>123</v>
      </c>
    </row>
    <row r="27" spans="1:6" s="88" customFormat="1" ht="19.5" customHeight="1">
      <c r="A27" s="87"/>
      <c r="B27" s="653"/>
      <c r="C27" s="124"/>
      <c r="D27" s="145" t="s">
        <v>209</v>
      </c>
      <c r="E27" s="128">
        <v>21663726790</v>
      </c>
      <c r="F27" s="148" t="s">
        <v>124</v>
      </c>
    </row>
    <row r="28" spans="1:6" s="88" customFormat="1" ht="19.5" customHeight="1">
      <c r="A28" s="87"/>
      <c r="B28" s="653"/>
      <c r="C28" s="124"/>
      <c r="D28" s="121" t="s">
        <v>210</v>
      </c>
      <c r="E28" s="128">
        <v>4864985311</v>
      </c>
      <c r="F28" s="148" t="s">
        <v>125</v>
      </c>
    </row>
    <row r="29" spans="1:6" s="88" customFormat="1" ht="19.5" customHeight="1">
      <c r="A29" s="87"/>
      <c r="B29" s="653"/>
      <c r="C29" s="124"/>
      <c r="D29" s="121" t="s">
        <v>140</v>
      </c>
      <c r="E29" s="128">
        <v>351329144</v>
      </c>
      <c r="F29" s="148" t="s">
        <v>151</v>
      </c>
    </row>
    <row r="30" spans="1:6" s="88" customFormat="1" ht="19.5" customHeight="1">
      <c r="A30" s="87"/>
      <c r="B30" s="653"/>
      <c r="C30" s="124"/>
      <c r="D30" s="348" t="s">
        <v>290</v>
      </c>
      <c r="E30" s="128">
        <v>124938592</v>
      </c>
      <c r="F30" s="148" t="s">
        <v>307</v>
      </c>
    </row>
    <row r="31" spans="1:6" s="88" customFormat="1" ht="19.5" customHeight="1">
      <c r="A31" s="87"/>
      <c r="B31" s="653"/>
      <c r="C31" s="124"/>
      <c r="D31" s="348" t="s">
        <v>291</v>
      </c>
      <c r="E31" s="128">
        <v>468417301</v>
      </c>
      <c r="F31" s="148" t="s">
        <v>308</v>
      </c>
    </row>
    <row r="32" spans="1:6" s="88" customFormat="1" ht="19.5" customHeight="1">
      <c r="A32" s="87"/>
      <c r="B32" s="653"/>
      <c r="C32" s="144"/>
      <c r="D32" s="145" t="s">
        <v>148</v>
      </c>
      <c r="E32" s="128">
        <v>60351000</v>
      </c>
      <c r="F32" s="148" t="s">
        <v>152</v>
      </c>
    </row>
    <row r="33" spans="1:6" s="88" customFormat="1" ht="19.5" customHeight="1">
      <c r="A33" s="87"/>
      <c r="B33" s="653"/>
      <c r="C33" s="638" t="s">
        <v>141</v>
      </c>
      <c r="D33" s="639"/>
      <c r="E33" s="128">
        <v>3300638245</v>
      </c>
      <c r="F33" s="148" t="s">
        <v>153</v>
      </c>
    </row>
    <row r="34" spans="1:6" s="88" customFormat="1" ht="19.5" customHeight="1" thickBot="1">
      <c r="A34" s="87"/>
      <c r="B34" s="653"/>
      <c r="C34" s="646" t="s">
        <v>81</v>
      </c>
      <c r="D34" s="647"/>
      <c r="E34" s="132">
        <v>207380188</v>
      </c>
      <c r="F34" s="148" t="s">
        <v>126</v>
      </c>
    </row>
    <row r="35" spans="1:6" s="88" customFormat="1" ht="19.5" customHeight="1" thickBot="1">
      <c r="A35" s="87"/>
      <c r="B35" s="654"/>
      <c r="C35" s="636" t="s">
        <v>48</v>
      </c>
      <c r="D35" s="637"/>
      <c r="E35" s="157">
        <f>SUM(E8:E11,E17,E20,E25:E26,E33:E34)</f>
        <v>184856062009</v>
      </c>
      <c r="F35" s="148"/>
    </row>
    <row r="36" spans="1:6" s="88" customFormat="1" ht="19.5" customHeight="1">
      <c r="A36" s="87"/>
      <c r="B36" s="640" t="s">
        <v>161</v>
      </c>
      <c r="C36" s="650" t="s">
        <v>72</v>
      </c>
      <c r="D36" s="651"/>
      <c r="E36" s="129">
        <v>4743074064</v>
      </c>
      <c r="F36" s="149" t="s">
        <v>127</v>
      </c>
    </row>
    <row r="37" spans="1:6" s="88" customFormat="1" ht="19.5" customHeight="1">
      <c r="A37" s="87"/>
      <c r="B37" s="641"/>
      <c r="C37" s="643" t="s">
        <v>128</v>
      </c>
      <c r="D37" s="645"/>
      <c r="E37" s="128">
        <f>SUM(E38:E44)</f>
        <v>169192322213</v>
      </c>
      <c r="F37" s="148" t="s">
        <v>309</v>
      </c>
    </row>
    <row r="38" spans="1:6" s="88" customFormat="1" ht="19.5" customHeight="1">
      <c r="A38" s="89"/>
      <c r="B38" s="641"/>
      <c r="C38" s="124"/>
      <c r="D38" s="145" t="s">
        <v>211</v>
      </c>
      <c r="E38" s="128">
        <v>156973779555</v>
      </c>
      <c r="F38" s="148" t="s">
        <v>129</v>
      </c>
    </row>
    <row r="39" spans="1:6" s="88" customFormat="1" ht="19.5" customHeight="1">
      <c r="A39" s="89"/>
      <c r="B39" s="641"/>
      <c r="C39" s="124"/>
      <c r="D39" s="121" t="s">
        <v>292</v>
      </c>
      <c r="E39" s="128">
        <v>4195959759</v>
      </c>
      <c r="F39" s="148" t="s">
        <v>130</v>
      </c>
    </row>
    <row r="40" spans="1:6" s="88" customFormat="1" ht="19.5" customHeight="1">
      <c r="A40" s="89"/>
      <c r="B40" s="641"/>
      <c r="C40" s="124"/>
      <c r="D40" s="121" t="s">
        <v>212</v>
      </c>
      <c r="E40" s="128">
        <v>2039767050</v>
      </c>
      <c r="F40" s="148" t="s">
        <v>131</v>
      </c>
    </row>
    <row r="41" spans="1:6" s="88" customFormat="1" ht="19.5" customHeight="1">
      <c r="A41" s="89"/>
      <c r="B41" s="641"/>
      <c r="C41" s="124"/>
      <c r="D41" s="121" t="s">
        <v>163</v>
      </c>
      <c r="E41" s="128">
        <v>5713064256</v>
      </c>
      <c r="F41" s="148" t="s">
        <v>215</v>
      </c>
    </row>
    <row r="42" spans="1:6" s="88" customFormat="1" ht="19.5" customHeight="1">
      <c r="A42" s="89"/>
      <c r="B42" s="641"/>
      <c r="C42" s="125"/>
      <c r="D42" s="121" t="s">
        <v>213</v>
      </c>
      <c r="E42" s="128">
        <v>15703695</v>
      </c>
      <c r="F42" s="148" t="s">
        <v>132</v>
      </c>
    </row>
    <row r="43" spans="1:6" s="88" customFormat="1" ht="19.5" customHeight="1">
      <c r="A43" s="89"/>
      <c r="B43" s="641"/>
      <c r="C43" s="124"/>
      <c r="D43" s="121" t="s">
        <v>214</v>
      </c>
      <c r="E43" s="128">
        <v>253680960</v>
      </c>
      <c r="F43" s="148" t="s">
        <v>133</v>
      </c>
    </row>
    <row r="44" spans="1:6" s="88" customFormat="1" ht="19.5" customHeight="1">
      <c r="A44" s="89"/>
      <c r="B44" s="641"/>
      <c r="C44" s="144"/>
      <c r="D44" s="143" t="s">
        <v>148</v>
      </c>
      <c r="E44" s="128">
        <v>366938</v>
      </c>
      <c r="F44" s="148"/>
    </row>
    <row r="45" spans="1:6" s="88" customFormat="1" ht="19.5" customHeight="1">
      <c r="A45" s="87"/>
      <c r="B45" s="641"/>
      <c r="C45" s="643" t="s">
        <v>293</v>
      </c>
      <c r="D45" s="639"/>
      <c r="E45" s="128">
        <f>SUM(E46:E47)</f>
        <v>2860060717</v>
      </c>
      <c r="F45" s="148" t="s">
        <v>310</v>
      </c>
    </row>
    <row r="46" spans="1:6" s="88" customFormat="1" ht="19.5" customHeight="1">
      <c r="A46" s="87"/>
      <c r="B46" s="641"/>
      <c r="C46" s="349"/>
      <c r="D46" s="145" t="s">
        <v>294</v>
      </c>
      <c r="E46" s="128">
        <v>774404216</v>
      </c>
      <c r="F46" s="148" t="s">
        <v>311</v>
      </c>
    </row>
    <row r="47" spans="1:6" s="88" customFormat="1" ht="19.5" customHeight="1">
      <c r="A47" s="87"/>
      <c r="B47" s="641"/>
      <c r="C47" s="144"/>
      <c r="D47" s="143" t="s">
        <v>295</v>
      </c>
      <c r="E47" s="128">
        <v>2085656501</v>
      </c>
      <c r="F47" s="148" t="s">
        <v>312</v>
      </c>
    </row>
    <row r="48" spans="1:6" s="88" customFormat="1" ht="19.5" customHeight="1">
      <c r="A48" s="89"/>
      <c r="B48" s="641"/>
      <c r="C48" s="638" t="s">
        <v>74</v>
      </c>
      <c r="D48" s="639"/>
      <c r="E48" s="128">
        <v>0</v>
      </c>
      <c r="F48" s="148" t="s">
        <v>134</v>
      </c>
    </row>
    <row r="49" spans="1:6" s="88" customFormat="1" ht="19.5" customHeight="1">
      <c r="A49" s="89"/>
      <c r="B49" s="641"/>
      <c r="C49" s="648" t="s">
        <v>76</v>
      </c>
      <c r="D49" s="649"/>
      <c r="E49" s="128">
        <v>0</v>
      </c>
      <c r="F49" s="148" t="s">
        <v>135</v>
      </c>
    </row>
    <row r="50" spans="1:6" s="88" customFormat="1" ht="19.5" customHeight="1">
      <c r="A50" s="89"/>
      <c r="B50" s="641"/>
      <c r="C50" s="638" t="s">
        <v>77</v>
      </c>
      <c r="D50" s="639"/>
      <c r="E50" s="128">
        <v>934804945</v>
      </c>
      <c r="F50" s="148" t="s">
        <v>136</v>
      </c>
    </row>
    <row r="51" spans="1:6" s="88" customFormat="1" ht="19.5" customHeight="1">
      <c r="A51" s="89"/>
      <c r="B51" s="641"/>
      <c r="C51" s="638" t="s">
        <v>157</v>
      </c>
      <c r="D51" s="639"/>
      <c r="E51" s="134">
        <v>58669859</v>
      </c>
      <c r="F51" s="148" t="s">
        <v>158</v>
      </c>
    </row>
    <row r="52" spans="1:6" s="88" customFormat="1" ht="19.5" customHeight="1" thickBot="1">
      <c r="A52" s="89"/>
      <c r="B52" s="641"/>
      <c r="C52" s="646" t="s">
        <v>78</v>
      </c>
      <c r="D52" s="647"/>
      <c r="E52" s="134">
        <v>2197297692</v>
      </c>
      <c r="F52" s="148" t="s">
        <v>137</v>
      </c>
    </row>
    <row r="53" spans="1:6" s="88" customFormat="1" ht="20.25" customHeight="1" thickBot="1">
      <c r="A53" s="89"/>
      <c r="B53" s="642"/>
      <c r="C53" s="636" t="s">
        <v>48</v>
      </c>
      <c r="D53" s="637"/>
      <c r="E53" s="157">
        <f>SUM(E36:E37,E45,E48:E52)</f>
        <v>179986229490</v>
      </c>
      <c r="F53" s="148"/>
    </row>
    <row r="54" spans="2:6" s="88" customFormat="1" ht="19.5" customHeight="1" thickBot="1">
      <c r="B54" s="633" t="s">
        <v>142</v>
      </c>
      <c r="C54" s="634"/>
      <c r="D54" s="635"/>
      <c r="E54" s="130">
        <f>E35-E53</f>
        <v>4869832519</v>
      </c>
      <c r="F54" s="148"/>
    </row>
    <row r="55" spans="2:6" s="88" customFormat="1" ht="19.5" customHeight="1" thickBot="1">
      <c r="B55" s="633" t="s">
        <v>313</v>
      </c>
      <c r="C55" s="634"/>
      <c r="D55" s="635"/>
      <c r="E55" s="130">
        <v>889895327</v>
      </c>
      <c r="F55" s="148"/>
    </row>
    <row r="56" spans="2:6" s="88" customFormat="1" ht="19.5" customHeight="1" thickBot="1">
      <c r="B56" s="633" t="s">
        <v>154</v>
      </c>
      <c r="C56" s="634"/>
      <c r="D56" s="635"/>
      <c r="E56" s="130">
        <f>E54-E57</f>
        <v>2707005369</v>
      </c>
      <c r="F56" s="148" t="s">
        <v>156</v>
      </c>
    </row>
    <row r="57" spans="2:6" s="88" customFormat="1" ht="19.5" customHeight="1" thickBot="1">
      <c r="B57" s="633" t="s">
        <v>155</v>
      </c>
      <c r="C57" s="634"/>
      <c r="D57" s="635"/>
      <c r="E57" s="130">
        <v>2162827150</v>
      </c>
      <c r="F57" s="148"/>
    </row>
    <row r="58" spans="2:6" ht="20.25" customHeight="1" thickBot="1">
      <c r="B58" s="633" t="s">
        <v>138</v>
      </c>
      <c r="C58" s="634"/>
      <c r="D58" s="635"/>
      <c r="E58" s="135">
        <v>10755342384</v>
      </c>
      <c r="F58" s="283" t="s">
        <v>139</v>
      </c>
    </row>
    <row r="59" spans="2:6" ht="15" customHeight="1">
      <c r="B59" s="158"/>
      <c r="C59" s="158"/>
      <c r="D59" s="158"/>
      <c r="E59" s="159"/>
      <c r="F59" s="158"/>
    </row>
    <row r="60" spans="2:6" ht="133.5" customHeight="1">
      <c r="B60" s="644"/>
      <c r="C60" s="644"/>
      <c r="D60" s="644"/>
      <c r="E60" s="644"/>
      <c r="F60" s="644"/>
    </row>
    <row r="61" ht="20.25" customHeight="1">
      <c r="B61" s="20"/>
    </row>
  </sheetData>
  <mergeCells count="31">
    <mergeCell ref="C20:D20"/>
    <mergeCell ref="D3:F3"/>
    <mergeCell ref="A5:E5"/>
    <mergeCell ref="C8:D8"/>
    <mergeCell ref="C9:D9"/>
    <mergeCell ref="B7:D7"/>
    <mergeCell ref="C35:D35"/>
    <mergeCell ref="C36:D36"/>
    <mergeCell ref="B8:B35"/>
    <mergeCell ref="C33:D33"/>
    <mergeCell ref="C34:D34"/>
    <mergeCell ref="C25:D25"/>
    <mergeCell ref="C26:D26"/>
    <mergeCell ref="C10:D10"/>
    <mergeCell ref="C11:D11"/>
    <mergeCell ref="C17:D17"/>
    <mergeCell ref="B60:F60"/>
    <mergeCell ref="B58:D58"/>
    <mergeCell ref="C37:D37"/>
    <mergeCell ref="C48:D48"/>
    <mergeCell ref="C50:D50"/>
    <mergeCell ref="C52:D52"/>
    <mergeCell ref="C49:D49"/>
    <mergeCell ref="B56:D56"/>
    <mergeCell ref="B57:D57"/>
    <mergeCell ref="B55:D55"/>
    <mergeCell ref="B54:D54"/>
    <mergeCell ref="C53:D53"/>
    <mergeCell ref="C51:D51"/>
    <mergeCell ref="B36:B53"/>
    <mergeCell ref="C45:D45"/>
  </mergeCells>
  <printOptions/>
  <pageMargins left="0.5905511811023623" right="0.2755905511811024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75" workbookViewId="0" topLeftCell="A7">
      <selection activeCell="O23" sqref="O23"/>
    </sheetView>
  </sheetViews>
  <sheetFormatPr defaultColWidth="9.00390625" defaultRowHeight="12.75"/>
  <cols>
    <col min="1" max="2" width="3.75390625" style="8" customWidth="1"/>
    <col min="3" max="4" width="2.75390625" style="8" customWidth="1"/>
    <col min="5" max="5" width="19.25390625" style="8" customWidth="1"/>
    <col min="6" max="14" width="9.75390625" style="8" customWidth="1"/>
    <col min="15" max="15" width="8.75390625" style="8" customWidth="1"/>
    <col min="16" max="17" width="5.125" style="8" customWidth="1"/>
    <col min="18" max="16384" width="9.125" style="8" customWidth="1"/>
  </cols>
  <sheetData>
    <row r="1" spans="1:15" ht="20.25" customHeight="1">
      <c r="A1" s="1"/>
      <c r="B1" s="2"/>
      <c r="C1" s="2"/>
      <c r="D1" s="2"/>
      <c r="E1" s="2"/>
      <c r="F1" s="97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1"/>
      <c r="B2" s="492"/>
      <c r="C2" s="492"/>
      <c r="D2" s="2"/>
      <c r="E2" s="2"/>
      <c r="F2" s="492" t="s">
        <v>218</v>
      </c>
      <c r="G2" s="49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8"/>
      <c r="B3" s="493" t="s">
        <v>97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5"/>
    </row>
    <row r="4" spans="2:15" ht="24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5"/>
      <c r="M4" s="5"/>
      <c r="N4" s="5"/>
      <c r="O4" s="5"/>
    </row>
    <row r="5" s="10" customFormat="1" ht="22.5" customHeight="1"/>
    <row r="6" spans="2:8" s="10" customFormat="1" ht="22.5" customHeight="1">
      <c r="B6" s="450" t="s">
        <v>103</v>
      </c>
      <c r="C6" s="450"/>
      <c r="D6" s="450"/>
      <c r="E6" s="450"/>
      <c r="F6" s="450"/>
      <c r="G6" s="450"/>
      <c r="H6" s="450"/>
    </row>
    <row r="7" spans="12:15" s="10" customFormat="1" ht="16.5" customHeight="1" thickBot="1">
      <c r="L7" s="83"/>
      <c r="N7" s="83" t="s">
        <v>93</v>
      </c>
      <c r="O7" s="18"/>
    </row>
    <row r="8" spans="3:17" s="10" customFormat="1" ht="25.5" customHeight="1">
      <c r="C8" s="489" t="s">
        <v>89</v>
      </c>
      <c r="D8" s="490"/>
      <c r="E8" s="491"/>
      <c r="F8" s="25" t="s">
        <v>219</v>
      </c>
      <c r="G8" s="25" t="s">
        <v>220</v>
      </c>
      <c r="H8" s="306" t="s">
        <v>221</v>
      </c>
      <c r="I8" s="25" t="s">
        <v>33</v>
      </c>
      <c r="J8" s="25" t="s">
        <v>34</v>
      </c>
      <c r="K8" s="25" t="s">
        <v>35</v>
      </c>
      <c r="L8" s="25" t="s">
        <v>36</v>
      </c>
      <c r="M8" s="25" t="s">
        <v>37</v>
      </c>
      <c r="N8" s="26" t="s">
        <v>83</v>
      </c>
      <c r="O8" s="52"/>
      <c r="P8" s="52"/>
      <c r="Q8" s="52"/>
    </row>
    <row r="9" spans="3:17" s="10" customFormat="1" ht="25.5" customHeight="1">
      <c r="C9" s="480" t="s">
        <v>38</v>
      </c>
      <c r="D9" s="481"/>
      <c r="E9" s="482"/>
      <c r="F9" s="84">
        <v>10534</v>
      </c>
      <c r="G9" s="84">
        <v>12845</v>
      </c>
      <c r="H9" s="84">
        <v>10</v>
      </c>
      <c r="I9" s="84">
        <v>22263</v>
      </c>
      <c r="J9" s="84">
        <v>19830</v>
      </c>
      <c r="K9" s="84">
        <v>18195</v>
      </c>
      <c r="L9" s="84">
        <v>15315</v>
      </c>
      <c r="M9" s="84">
        <v>12686</v>
      </c>
      <c r="N9" s="85">
        <f>SUM(F9:M9)</f>
        <v>111678</v>
      </c>
      <c r="O9" s="52"/>
      <c r="P9" s="52"/>
      <c r="Q9" s="52"/>
    </row>
    <row r="10" spans="3:17" s="10" customFormat="1" ht="25.5" customHeight="1">
      <c r="C10" s="486" t="s">
        <v>146</v>
      </c>
      <c r="D10" s="487"/>
      <c r="E10" s="488"/>
      <c r="F10" s="84">
        <v>1606</v>
      </c>
      <c r="G10" s="84">
        <v>2301</v>
      </c>
      <c r="H10" s="84">
        <v>3</v>
      </c>
      <c r="I10" s="84">
        <v>3132</v>
      </c>
      <c r="J10" s="84">
        <v>3087</v>
      </c>
      <c r="K10" s="84">
        <v>2692</v>
      </c>
      <c r="L10" s="84">
        <v>2071</v>
      </c>
      <c r="M10" s="84">
        <v>1944</v>
      </c>
      <c r="N10" s="85">
        <f>SUM(F10:M10)</f>
        <v>16836</v>
      </c>
      <c r="O10" s="52"/>
      <c r="P10" s="52"/>
      <c r="Q10" s="52"/>
    </row>
    <row r="11" spans="3:17" s="10" customFormat="1" ht="25.5" customHeight="1">
      <c r="C11" s="494" t="s">
        <v>147</v>
      </c>
      <c r="D11" s="495"/>
      <c r="E11" s="496"/>
      <c r="F11" s="84">
        <v>8928</v>
      </c>
      <c r="G11" s="84">
        <v>10544</v>
      </c>
      <c r="H11" s="84">
        <v>7</v>
      </c>
      <c r="I11" s="84">
        <v>19131</v>
      </c>
      <c r="J11" s="84">
        <v>16743</v>
      </c>
      <c r="K11" s="84">
        <v>15503</v>
      </c>
      <c r="L11" s="84">
        <v>13244</v>
      </c>
      <c r="M11" s="84">
        <v>10742</v>
      </c>
      <c r="N11" s="85">
        <f>SUM(F11:M11)</f>
        <v>94842</v>
      </c>
      <c r="O11" s="52"/>
      <c r="P11" s="52"/>
      <c r="Q11" s="52"/>
    </row>
    <row r="12" spans="3:17" s="10" customFormat="1" ht="25.5" customHeight="1">
      <c r="C12" s="480" t="s">
        <v>39</v>
      </c>
      <c r="D12" s="481"/>
      <c r="E12" s="482"/>
      <c r="F12" s="84">
        <v>244</v>
      </c>
      <c r="G12" s="84">
        <v>576</v>
      </c>
      <c r="H12" s="84">
        <v>0</v>
      </c>
      <c r="I12" s="84">
        <v>739</v>
      </c>
      <c r="J12" s="84">
        <v>911</v>
      </c>
      <c r="K12" s="84">
        <v>758</v>
      </c>
      <c r="L12" s="84">
        <v>540</v>
      </c>
      <c r="M12" s="84">
        <v>628</v>
      </c>
      <c r="N12" s="85">
        <f>SUM(F12:M12)</f>
        <v>4396</v>
      </c>
      <c r="O12" s="52"/>
      <c r="P12" s="52"/>
      <c r="Q12" s="52"/>
    </row>
    <row r="13" spans="3:17" s="10" customFormat="1" ht="25.5" customHeight="1" thickBot="1">
      <c r="C13" s="483" t="s">
        <v>40</v>
      </c>
      <c r="D13" s="484"/>
      <c r="E13" s="485"/>
      <c r="F13" s="86">
        <f aca="true" t="shared" si="0" ref="F13:N13">F9+F12</f>
        <v>10778</v>
      </c>
      <c r="G13" s="86">
        <f t="shared" si="0"/>
        <v>13421</v>
      </c>
      <c r="H13" s="86">
        <f t="shared" si="0"/>
        <v>10</v>
      </c>
      <c r="I13" s="86">
        <f t="shared" si="0"/>
        <v>23002</v>
      </c>
      <c r="J13" s="86">
        <f t="shared" si="0"/>
        <v>20741</v>
      </c>
      <c r="K13" s="86">
        <f t="shared" si="0"/>
        <v>18953</v>
      </c>
      <c r="L13" s="86">
        <f t="shared" si="0"/>
        <v>15855</v>
      </c>
      <c r="M13" s="86">
        <f t="shared" si="0"/>
        <v>13314</v>
      </c>
      <c r="N13" s="419">
        <f t="shared" si="0"/>
        <v>116074</v>
      </c>
      <c r="O13" s="18"/>
      <c r="P13" s="18"/>
      <c r="Q13" s="18"/>
    </row>
    <row r="14" spans="4:15" s="10" customFormat="1" ht="45" customHeight="1">
      <c r="D14" s="19"/>
      <c r="E14" s="19"/>
      <c r="F14" s="19"/>
      <c r="G14" s="18"/>
      <c r="H14" s="18"/>
      <c r="I14" s="70"/>
      <c r="J14" s="18"/>
      <c r="K14" s="18"/>
      <c r="L14" s="18"/>
      <c r="M14" s="18"/>
      <c r="N14" s="18"/>
      <c r="O14" s="18"/>
    </row>
    <row r="15" spans="2:9" s="10" customFormat="1" ht="22.5" customHeight="1">
      <c r="B15" s="450" t="s">
        <v>224</v>
      </c>
      <c r="C15" s="450"/>
      <c r="D15" s="450"/>
      <c r="E15" s="450"/>
      <c r="F15" s="450"/>
      <c r="G15" s="450"/>
      <c r="H15" s="450"/>
      <c r="I15" s="450"/>
    </row>
    <row r="16" spans="3:13" s="10" customFormat="1" ht="22.5" customHeight="1" thickBot="1">
      <c r="C16" s="307" t="s">
        <v>222</v>
      </c>
      <c r="D16" s="307"/>
      <c r="E16" s="307"/>
      <c r="F16" s="307"/>
      <c r="G16" s="307"/>
      <c r="H16" s="307"/>
      <c r="I16" s="307"/>
      <c r="J16" s="307"/>
      <c r="K16" s="307"/>
      <c r="L16" s="139" t="s">
        <v>93</v>
      </c>
      <c r="M16" s="139"/>
    </row>
    <row r="17" spans="3:13" s="10" customFormat="1" ht="25.5" customHeight="1">
      <c r="C17" s="489" t="s">
        <v>89</v>
      </c>
      <c r="D17" s="490"/>
      <c r="E17" s="491"/>
      <c r="F17" s="24" t="s">
        <v>32</v>
      </c>
      <c r="G17" s="25" t="s">
        <v>33</v>
      </c>
      <c r="H17" s="25" t="s">
        <v>34</v>
      </c>
      <c r="I17" s="25" t="s">
        <v>35</v>
      </c>
      <c r="J17" s="25" t="s">
        <v>36</v>
      </c>
      <c r="K17" s="25" t="s">
        <v>37</v>
      </c>
      <c r="L17" s="26" t="s">
        <v>83</v>
      </c>
      <c r="M17" s="136"/>
    </row>
    <row r="18" spans="3:13" s="10" customFormat="1" ht="25.5" customHeight="1">
      <c r="C18" s="486" t="s">
        <v>41</v>
      </c>
      <c r="D18" s="487"/>
      <c r="E18" s="488"/>
      <c r="F18" s="65">
        <v>8327</v>
      </c>
      <c r="G18" s="65">
        <v>26594</v>
      </c>
      <c r="H18" s="65">
        <v>12158</v>
      </c>
      <c r="I18" s="65">
        <v>8962</v>
      </c>
      <c r="J18" s="65">
        <v>6523</v>
      </c>
      <c r="K18" s="65">
        <v>4304</v>
      </c>
      <c r="L18" s="138">
        <f>SUM(F18:K18)</f>
        <v>66868</v>
      </c>
      <c r="M18" s="137"/>
    </row>
    <row r="19" spans="3:13" s="10" customFormat="1" ht="25.5" customHeight="1">
      <c r="C19" s="486" t="s">
        <v>42</v>
      </c>
      <c r="D19" s="487"/>
      <c r="E19" s="488"/>
      <c r="F19" s="65">
        <v>137</v>
      </c>
      <c r="G19" s="65">
        <v>994</v>
      </c>
      <c r="H19" s="65">
        <v>600</v>
      </c>
      <c r="I19" s="65">
        <v>442</v>
      </c>
      <c r="J19" s="65">
        <v>312</v>
      </c>
      <c r="K19" s="65">
        <v>336</v>
      </c>
      <c r="L19" s="138">
        <f>SUM(F19:K19)</f>
        <v>2821</v>
      </c>
      <c r="M19" s="137"/>
    </row>
    <row r="20" spans="3:13" s="10" customFormat="1" ht="25.5" customHeight="1" thickBot="1">
      <c r="C20" s="483" t="s">
        <v>40</v>
      </c>
      <c r="D20" s="484"/>
      <c r="E20" s="485"/>
      <c r="F20" s="67">
        <f aca="true" t="shared" si="1" ref="F20:L20">SUM(F18:F19)</f>
        <v>8464</v>
      </c>
      <c r="G20" s="67">
        <f t="shared" si="1"/>
        <v>27588</v>
      </c>
      <c r="H20" s="67">
        <f t="shared" si="1"/>
        <v>12758</v>
      </c>
      <c r="I20" s="67">
        <f t="shared" si="1"/>
        <v>9404</v>
      </c>
      <c r="J20" s="67">
        <f t="shared" si="1"/>
        <v>6835</v>
      </c>
      <c r="K20" s="67">
        <f t="shared" si="1"/>
        <v>4640</v>
      </c>
      <c r="L20" s="151">
        <f t="shared" si="1"/>
        <v>69689</v>
      </c>
      <c r="M20" s="137"/>
    </row>
    <row r="21" spans="3:20" s="10" customFormat="1" ht="22.5" customHeight="1"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3:20" s="10" customFormat="1" ht="22.5" customHeight="1"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3:14" s="10" customFormat="1" ht="22.5" customHeight="1" thickBot="1">
      <c r="C23" s="307" t="s">
        <v>223</v>
      </c>
      <c r="D23" s="307"/>
      <c r="E23" s="307"/>
      <c r="F23" s="307"/>
      <c r="G23" s="307"/>
      <c r="H23" s="307"/>
      <c r="I23" s="307"/>
      <c r="J23" s="307"/>
      <c r="K23" s="307"/>
      <c r="L23" s="139"/>
      <c r="M23" s="139"/>
      <c r="N23" s="139" t="s">
        <v>93</v>
      </c>
    </row>
    <row r="24" spans="3:15" s="10" customFormat="1" ht="25.5" customHeight="1">
      <c r="C24" s="489" t="s">
        <v>89</v>
      </c>
      <c r="D24" s="490"/>
      <c r="E24" s="491"/>
      <c r="F24" s="25" t="s">
        <v>219</v>
      </c>
      <c r="G24" s="25" t="s">
        <v>220</v>
      </c>
      <c r="H24" s="306" t="s">
        <v>221</v>
      </c>
      <c r="I24" s="25" t="s">
        <v>33</v>
      </c>
      <c r="J24" s="25" t="s">
        <v>34</v>
      </c>
      <c r="K24" s="25" t="s">
        <v>35</v>
      </c>
      <c r="L24" s="25" t="s">
        <v>36</v>
      </c>
      <c r="M24" s="25" t="s">
        <v>37</v>
      </c>
      <c r="N24" s="26" t="s">
        <v>83</v>
      </c>
      <c r="O24" s="136"/>
    </row>
    <row r="25" spans="3:15" s="10" customFormat="1" ht="25.5" customHeight="1">
      <c r="C25" s="486" t="s">
        <v>41</v>
      </c>
      <c r="D25" s="487"/>
      <c r="E25" s="488"/>
      <c r="F25" s="65">
        <v>41456</v>
      </c>
      <c r="G25" s="65">
        <v>56185</v>
      </c>
      <c r="H25" s="65">
        <v>37044</v>
      </c>
      <c r="I25" s="65">
        <v>216672</v>
      </c>
      <c r="J25" s="65">
        <v>140061</v>
      </c>
      <c r="K25" s="65">
        <v>104075</v>
      </c>
      <c r="L25" s="65">
        <v>71203</v>
      </c>
      <c r="M25" s="65">
        <v>47284</v>
      </c>
      <c r="N25" s="308">
        <f>SUM(F25:M25)</f>
        <v>713980</v>
      </c>
      <c r="O25" s="137"/>
    </row>
    <row r="26" spans="3:15" s="10" customFormat="1" ht="25.5" customHeight="1">
      <c r="C26" s="486" t="s">
        <v>42</v>
      </c>
      <c r="D26" s="487"/>
      <c r="E26" s="488"/>
      <c r="F26" s="65">
        <v>818</v>
      </c>
      <c r="G26" s="65">
        <v>2255</v>
      </c>
      <c r="H26" s="65">
        <v>577</v>
      </c>
      <c r="I26" s="65">
        <v>7744</v>
      </c>
      <c r="J26" s="65">
        <v>7197</v>
      </c>
      <c r="K26" s="65">
        <v>5431</v>
      </c>
      <c r="L26" s="65">
        <v>3506</v>
      </c>
      <c r="M26" s="65">
        <v>3588</v>
      </c>
      <c r="N26" s="138">
        <f>SUM(F26:M26)</f>
        <v>31116</v>
      </c>
      <c r="O26" s="137"/>
    </row>
    <row r="27" spans="3:15" s="10" customFormat="1" ht="25.5" customHeight="1" thickBot="1">
      <c r="C27" s="483" t="s">
        <v>40</v>
      </c>
      <c r="D27" s="484"/>
      <c r="E27" s="485"/>
      <c r="F27" s="67">
        <f aca="true" t="shared" si="2" ref="F27:N27">SUM(F25:F26)</f>
        <v>42274</v>
      </c>
      <c r="G27" s="67">
        <f t="shared" si="2"/>
        <v>58440</v>
      </c>
      <c r="H27" s="67">
        <f t="shared" si="2"/>
        <v>37621</v>
      </c>
      <c r="I27" s="67">
        <f t="shared" si="2"/>
        <v>224416</v>
      </c>
      <c r="J27" s="67">
        <f t="shared" si="2"/>
        <v>147258</v>
      </c>
      <c r="K27" s="67">
        <f t="shared" si="2"/>
        <v>109506</v>
      </c>
      <c r="L27" s="67">
        <f t="shared" si="2"/>
        <v>74709</v>
      </c>
      <c r="M27" s="67">
        <f t="shared" si="2"/>
        <v>50872</v>
      </c>
      <c r="N27" s="151">
        <f t="shared" si="2"/>
        <v>745096</v>
      </c>
      <c r="O27" s="137"/>
    </row>
    <row r="28" spans="4:20" s="10" customFormat="1" ht="22.5" customHeight="1"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</row>
    <row r="29" s="10" customFormat="1" ht="12"/>
  </sheetData>
  <mergeCells count="19">
    <mergeCell ref="F2:G2"/>
    <mergeCell ref="B6:H6"/>
    <mergeCell ref="C8:E8"/>
    <mergeCell ref="C17:E17"/>
    <mergeCell ref="B2:C2"/>
    <mergeCell ref="B3:N3"/>
    <mergeCell ref="C11:E11"/>
    <mergeCell ref="C10:E10"/>
    <mergeCell ref="C12:E12"/>
    <mergeCell ref="C13:E13"/>
    <mergeCell ref="C9:E9"/>
    <mergeCell ref="C27:E27"/>
    <mergeCell ref="C19:E19"/>
    <mergeCell ref="B15:I15"/>
    <mergeCell ref="C18:E18"/>
    <mergeCell ref="C24:E24"/>
    <mergeCell ref="C20:E20"/>
    <mergeCell ref="C25:E25"/>
    <mergeCell ref="C26:E26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workbookViewId="0" topLeftCell="B23">
      <selection activeCell="O23" sqref="O23"/>
    </sheetView>
  </sheetViews>
  <sheetFormatPr defaultColWidth="9.00390625" defaultRowHeight="12.75"/>
  <cols>
    <col min="1" max="2" width="3.75390625" style="8" customWidth="1"/>
    <col min="3" max="4" width="2.75390625" style="8" customWidth="1"/>
    <col min="5" max="5" width="19.25390625" style="8" customWidth="1"/>
    <col min="6" max="14" width="9.75390625" style="8" customWidth="1"/>
    <col min="15" max="15" width="8.75390625" style="8" customWidth="1"/>
    <col min="16" max="17" width="5.125" style="8" customWidth="1"/>
    <col min="18" max="16384" width="9.125" style="8" customWidth="1"/>
  </cols>
  <sheetData>
    <row r="1" spans="1:15" ht="20.25" customHeight="1">
      <c r="A1" s="1"/>
      <c r="B1" s="2"/>
      <c r="C1" s="2"/>
      <c r="D1" s="2"/>
      <c r="E1" s="2"/>
      <c r="F1" s="97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1"/>
      <c r="B2" s="2"/>
      <c r="C2" s="2"/>
      <c r="D2" s="2"/>
      <c r="E2" s="2"/>
      <c r="F2" s="492" t="s">
        <v>218</v>
      </c>
      <c r="G2" s="49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8"/>
      <c r="B3" s="493" t="s">
        <v>201</v>
      </c>
      <c r="C3" s="493"/>
      <c r="D3" s="493"/>
      <c r="E3" s="493"/>
      <c r="F3" s="493"/>
      <c r="G3" s="493"/>
      <c r="H3" s="493"/>
      <c r="I3" s="493"/>
      <c r="J3" s="493"/>
      <c r="K3" s="493"/>
      <c r="L3" s="5"/>
      <c r="M3" s="5"/>
      <c r="N3" s="5"/>
      <c r="O3" s="5"/>
    </row>
    <row r="4" spans="2:15" ht="24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5"/>
      <c r="M4" s="5"/>
      <c r="N4" s="5"/>
      <c r="O4" s="5"/>
    </row>
    <row r="5" s="10" customFormat="1" ht="22.5" customHeight="1"/>
    <row r="6" spans="2:8" s="10" customFormat="1" ht="16.5" customHeight="1">
      <c r="B6" s="11" t="s">
        <v>225</v>
      </c>
      <c r="C6" s="11"/>
      <c r="D6" s="11"/>
      <c r="E6" s="11"/>
      <c r="F6" s="11"/>
      <c r="G6" s="11"/>
      <c r="H6" s="11"/>
    </row>
    <row r="7" spans="12:15" s="10" customFormat="1" ht="16.5" customHeight="1">
      <c r="L7" s="83"/>
      <c r="N7" s="83"/>
      <c r="O7" s="18"/>
    </row>
    <row r="8" spans="3:14" s="10" customFormat="1" ht="22.5" customHeight="1" thickBot="1">
      <c r="C8" s="307" t="s">
        <v>223</v>
      </c>
      <c r="D8" s="307"/>
      <c r="E8" s="307"/>
      <c r="F8" s="307"/>
      <c r="G8" s="307"/>
      <c r="H8" s="307"/>
      <c r="I8" s="307"/>
      <c r="J8" s="307"/>
      <c r="K8" s="307"/>
      <c r="L8" s="139"/>
      <c r="M8" s="139"/>
      <c r="N8" s="139" t="s">
        <v>93</v>
      </c>
    </row>
    <row r="9" spans="3:15" s="10" customFormat="1" ht="25.5" customHeight="1">
      <c r="C9" s="489" t="s">
        <v>89</v>
      </c>
      <c r="D9" s="490"/>
      <c r="E9" s="491"/>
      <c r="F9" s="25" t="s">
        <v>219</v>
      </c>
      <c r="G9" s="25" t="s">
        <v>220</v>
      </c>
      <c r="H9" s="306" t="s">
        <v>221</v>
      </c>
      <c r="I9" s="25" t="s">
        <v>33</v>
      </c>
      <c r="J9" s="25" t="s">
        <v>34</v>
      </c>
      <c r="K9" s="25" t="s">
        <v>35</v>
      </c>
      <c r="L9" s="25" t="s">
        <v>36</v>
      </c>
      <c r="M9" s="25" t="s">
        <v>37</v>
      </c>
      <c r="N9" s="26" t="s">
        <v>83</v>
      </c>
      <c r="O9" s="136"/>
    </row>
    <row r="10" spans="3:15" s="10" customFormat="1" ht="25.5" customHeight="1">
      <c r="C10" s="486" t="s">
        <v>41</v>
      </c>
      <c r="D10" s="487"/>
      <c r="E10" s="488"/>
      <c r="F10" s="65">
        <v>156</v>
      </c>
      <c r="G10" s="65">
        <v>356</v>
      </c>
      <c r="H10" s="65">
        <v>167</v>
      </c>
      <c r="I10" s="65">
        <v>12401</v>
      </c>
      <c r="J10" s="65">
        <v>15325</v>
      </c>
      <c r="K10" s="65">
        <v>17275</v>
      </c>
      <c r="L10" s="65">
        <v>10624</v>
      </c>
      <c r="M10" s="65">
        <v>4512</v>
      </c>
      <c r="N10" s="308">
        <f>SUM(F10:M10)</f>
        <v>60816</v>
      </c>
      <c r="O10" s="137"/>
    </row>
    <row r="11" spans="3:15" s="10" customFormat="1" ht="25.5" customHeight="1">
      <c r="C11" s="486" t="s">
        <v>42</v>
      </c>
      <c r="D11" s="487"/>
      <c r="E11" s="488"/>
      <c r="F11" s="65">
        <v>0</v>
      </c>
      <c r="G11" s="65">
        <v>0</v>
      </c>
      <c r="H11" s="65">
        <v>0</v>
      </c>
      <c r="I11" s="65">
        <v>225</v>
      </c>
      <c r="J11" s="65">
        <v>186</v>
      </c>
      <c r="K11" s="65">
        <v>353</v>
      </c>
      <c r="L11" s="65">
        <v>171</v>
      </c>
      <c r="M11" s="65">
        <v>212</v>
      </c>
      <c r="N11" s="138">
        <f>SUM(F11:M11)</f>
        <v>1147</v>
      </c>
      <c r="O11" s="137"/>
    </row>
    <row r="12" spans="3:15" s="10" customFormat="1" ht="25.5" customHeight="1" thickBot="1">
      <c r="C12" s="483" t="s">
        <v>40</v>
      </c>
      <c r="D12" s="484"/>
      <c r="E12" s="485"/>
      <c r="F12" s="67">
        <f aca="true" t="shared" si="0" ref="F12:N12">SUM(F10:F11)</f>
        <v>156</v>
      </c>
      <c r="G12" s="67">
        <f t="shared" si="0"/>
        <v>356</v>
      </c>
      <c r="H12" s="67">
        <f t="shared" si="0"/>
        <v>167</v>
      </c>
      <c r="I12" s="67">
        <f t="shared" si="0"/>
        <v>12626</v>
      </c>
      <c r="J12" s="67">
        <f t="shared" si="0"/>
        <v>15511</v>
      </c>
      <c r="K12" s="67">
        <f t="shared" si="0"/>
        <v>17628</v>
      </c>
      <c r="L12" s="67">
        <f t="shared" si="0"/>
        <v>10795</v>
      </c>
      <c r="M12" s="67">
        <f t="shared" si="0"/>
        <v>4724</v>
      </c>
      <c r="N12" s="151">
        <f t="shared" si="0"/>
        <v>61963</v>
      </c>
      <c r="O12" s="137"/>
    </row>
    <row r="13" spans="4:15" s="10" customFormat="1" ht="42" customHeight="1">
      <c r="D13" s="19"/>
      <c r="E13" s="19"/>
      <c r="F13" s="19"/>
      <c r="G13" s="18"/>
      <c r="H13" s="18"/>
      <c r="I13" s="70"/>
      <c r="J13" s="18"/>
      <c r="K13" s="18"/>
      <c r="L13" s="18"/>
      <c r="M13" s="18"/>
      <c r="N13" s="18"/>
      <c r="O13" s="18"/>
    </row>
    <row r="14" spans="2:9" s="10" customFormat="1" ht="22.5" customHeight="1">
      <c r="B14" s="450" t="s">
        <v>226</v>
      </c>
      <c r="C14" s="450"/>
      <c r="D14" s="450"/>
      <c r="E14" s="450"/>
      <c r="F14" s="450"/>
      <c r="G14" s="450"/>
      <c r="H14" s="450"/>
      <c r="I14" s="450"/>
    </row>
    <row r="15" spans="3:13" s="10" customFormat="1" ht="22.5" customHeight="1" thickBot="1">
      <c r="C15" s="307" t="s">
        <v>222</v>
      </c>
      <c r="D15" s="307"/>
      <c r="E15" s="307"/>
      <c r="F15" s="307"/>
      <c r="G15" s="307"/>
      <c r="H15" s="307"/>
      <c r="I15" s="307"/>
      <c r="J15" s="307"/>
      <c r="K15" s="307"/>
      <c r="L15" s="139"/>
      <c r="M15" s="139" t="s">
        <v>93</v>
      </c>
    </row>
    <row r="16" spans="3:17" s="10" customFormat="1" ht="25.5" customHeight="1">
      <c r="C16" s="489" t="s">
        <v>89</v>
      </c>
      <c r="D16" s="490"/>
      <c r="E16" s="491"/>
      <c r="F16" s="512" t="s">
        <v>29</v>
      </c>
      <c r="G16" s="520"/>
      <c r="H16" s="512" t="s">
        <v>30</v>
      </c>
      <c r="I16" s="520"/>
      <c r="J16" s="512" t="s">
        <v>31</v>
      </c>
      <c r="K16" s="520"/>
      <c r="L16" s="512" t="s">
        <v>83</v>
      </c>
      <c r="M16" s="513"/>
      <c r="N16" s="19"/>
      <c r="O16" s="19"/>
      <c r="P16" s="19"/>
      <c r="Q16" s="19"/>
    </row>
    <row r="17" spans="3:17" s="10" customFormat="1" ht="25.5" customHeight="1">
      <c r="C17" s="486" t="s">
        <v>41</v>
      </c>
      <c r="D17" s="487"/>
      <c r="E17" s="488"/>
      <c r="F17" s="514">
        <v>11346</v>
      </c>
      <c r="G17" s="515"/>
      <c r="H17" s="514">
        <v>7857</v>
      </c>
      <c r="I17" s="515"/>
      <c r="J17" s="514">
        <v>3793</v>
      </c>
      <c r="K17" s="515"/>
      <c r="L17" s="514">
        <f>SUM(F17:K17)</f>
        <v>22996</v>
      </c>
      <c r="M17" s="516"/>
      <c r="N17" s="497"/>
      <c r="O17" s="498"/>
      <c r="P17" s="497"/>
      <c r="Q17" s="498"/>
    </row>
    <row r="18" spans="3:17" s="10" customFormat="1" ht="25.5" customHeight="1">
      <c r="C18" s="486" t="s">
        <v>42</v>
      </c>
      <c r="D18" s="487"/>
      <c r="E18" s="488"/>
      <c r="F18" s="514">
        <v>171</v>
      </c>
      <c r="G18" s="515"/>
      <c r="H18" s="514">
        <v>161</v>
      </c>
      <c r="I18" s="515"/>
      <c r="J18" s="514">
        <v>128</v>
      </c>
      <c r="K18" s="515"/>
      <c r="L18" s="514">
        <f>SUM(F18:K18)</f>
        <v>460</v>
      </c>
      <c r="M18" s="516"/>
      <c r="N18" s="511"/>
      <c r="O18" s="511"/>
      <c r="P18" s="511"/>
      <c r="Q18" s="511"/>
    </row>
    <row r="19" spans="3:17" s="10" customFormat="1" ht="25.5" customHeight="1" thickBot="1">
      <c r="C19" s="483" t="s">
        <v>40</v>
      </c>
      <c r="D19" s="484"/>
      <c r="E19" s="485"/>
      <c r="F19" s="508">
        <f>SUM(F17:G18)</f>
        <v>11517</v>
      </c>
      <c r="G19" s="509"/>
      <c r="H19" s="508">
        <f>SUM(H17:I18)</f>
        <v>8018</v>
      </c>
      <c r="I19" s="509"/>
      <c r="J19" s="508">
        <f>SUM(J17:K18)</f>
        <v>3921</v>
      </c>
      <c r="K19" s="509"/>
      <c r="L19" s="508">
        <f>SUM(L17:M18)</f>
        <v>23456</v>
      </c>
      <c r="M19" s="510"/>
      <c r="N19" s="497"/>
      <c r="O19" s="498"/>
      <c r="P19" s="497"/>
      <c r="Q19" s="498"/>
    </row>
    <row r="20" spans="3:20" s="10" customFormat="1" ht="22.5" customHeight="1"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3:14" s="10" customFormat="1" ht="22.5" customHeight="1" thickBot="1">
      <c r="C21" s="519" t="s">
        <v>223</v>
      </c>
      <c r="D21" s="519"/>
      <c r="E21" s="519"/>
      <c r="F21" s="519"/>
      <c r="G21" s="519"/>
      <c r="H21" s="519"/>
      <c r="I21" s="519"/>
      <c r="J21" s="519"/>
      <c r="K21" s="519"/>
      <c r="L21" s="309"/>
      <c r="M21" s="139" t="s">
        <v>93</v>
      </c>
      <c r="N21" s="139"/>
    </row>
    <row r="22" spans="3:14" s="10" customFormat="1" ht="25.5" customHeight="1">
      <c r="C22" s="489" t="s">
        <v>89</v>
      </c>
      <c r="D22" s="490"/>
      <c r="E22" s="491"/>
      <c r="F22" s="25" t="s">
        <v>219</v>
      </c>
      <c r="G22" s="25" t="s">
        <v>220</v>
      </c>
      <c r="H22" s="25" t="s">
        <v>33</v>
      </c>
      <c r="I22" s="25" t="s">
        <v>34</v>
      </c>
      <c r="J22" s="25" t="s">
        <v>35</v>
      </c>
      <c r="K22" s="25" t="s">
        <v>36</v>
      </c>
      <c r="L22" s="25" t="s">
        <v>37</v>
      </c>
      <c r="M22" s="26" t="s">
        <v>83</v>
      </c>
      <c r="N22" s="136"/>
    </row>
    <row r="23" spans="3:14" s="10" customFormat="1" ht="25.5" customHeight="1">
      <c r="C23" s="499" t="s">
        <v>227</v>
      </c>
      <c r="D23" s="500"/>
      <c r="E23" s="501"/>
      <c r="F23" s="310">
        <v>128</v>
      </c>
      <c r="G23" s="310">
        <v>382</v>
      </c>
      <c r="H23" s="310">
        <v>9356</v>
      </c>
      <c r="I23" s="310">
        <v>15681</v>
      </c>
      <c r="J23" s="310">
        <v>26841</v>
      </c>
      <c r="K23" s="310">
        <v>40772</v>
      </c>
      <c r="L23" s="310">
        <v>36732</v>
      </c>
      <c r="M23" s="311">
        <f aca="true" t="shared" si="1" ref="M23:M31">SUM(F23:L23)</f>
        <v>129892</v>
      </c>
      <c r="N23" s="137"/>
    </row>
    <row r="24" spans="3:14" s="10" customFormat="1" ht="25.5" customHeight="1">
      <c r="C24" s="502" t="s">
        <v>230</v>
      </c>
      <c r="D24" s="503"/>
      <c r="E24" s="504"/>
      <c r="F24" s="312">
        <v>128</v>
      </c>
      <c r="G24" s="312">
        <v>375</v>
      </c>
      <c r="H24" s="312">
        <v>9182</v>
      </c>
      <c r="I24" s="312">
        <v>15433</v>
      </c>
      <c r="J24" s="312">
        <v>26449</v>
      </c>
      <c r="K24" s="312">
        <v>40250</v>
      </c>
      <c r="L24" s="312">
        <v>36225</v>
      </c>
      <c r="M24" s="313">
        <f t="shared" si="1"/>
        <v>128042</v>
      </c>
      <c r="N24" s="137"/>
    </row>
    <row r="25" spans="3:14" s="10" customFormat="1" ht="25.5" customHeight="1">
      <c r="C25" s="505" t="s">
        <v>231</v>
      </c>
      <c r="D25" s="506"/>
      <c r="E25" s="507"/>
      <c r="F25" s="65">
        <v>0</v>
      </c>
      <c r="G25" s="65">
        <v>7</v>
      </c>
      <c r="H25" s="65">
        <v>174</v>
      </c>
      <c r="I25" s="65">
        <v>248</v>
      </c>
      <c r="J25" s="65">
        <v>392</v>
      </c>
      <c r="K25" s="65">
        <v>522</v>
      </c>
      <c r="L25" s="65">
        <v>507</v>
      </c>
      <c r="M25" s="106">
        <f t="shared" si="1"/>
        <v>1850</v>
      </c>
      <c r="N25" s="137"/>
    </row>
    <row r="26" spans="3:14" s="10" customFormat="1" ht="25.5" customHeight="1">
      <c r="C26" s="499" t="s">
        <v>228</v>
      </c>
      <c r="D26" s="500"/>
      <c r="E26" s="501"/>
      <c r="F26" s="310">
        <v>67</v>
      </c>
      <c r="G26" s="310">
        <v>542</v>
      </c>
      <c r="H26" s="310">
        <v>11852</v>
      </c>
      <c r="I26" s="310">
        <v>15357</v>
      </c>
      <c r="J26" s="310">
        <v>24362</v>
      </c>
      <c r="K26" s="310">
        <v>25377</v>
      </c>
      <c r="L26" s="310">
        <v>13945</v>
      </c>
      <c r="M26" s="311">
        <f t="shared" si="1"/>
        <v>91502</v>
      </c>
      <c r="N26" s="137"/>
    </row>
    <row r="27" spans="3:14" s="10" customFormat="1" ht="25.5" customHeight="1">
      <c r="C27" s="502" t="s">
        <v>230</v>
      </c>
      <c r="D27" s="503"/>
      <c r="E27" s="504"/>
      <c r="F27" s="312">
        <v>67</v>
      </c>
      <c r="G27" s="312">
        <v>507</v>
      </c>
      <c r="H27" s="312">
        <v>11646</v>
      </c>
      <c r="I27" s="312">
        <v>14993</v>
      </c>
      <c r="J27" s="312">
        <v>23811</v>
      </c>
      <c r="K27" s="312">
        <v>24873</v>
      </c>
      <c r="L27" s="312">
        <v>13627</v>
      </c>
      <c r="M27" s="313">
        <f t="shared" si="1"/>
        <v>89524</v>
      </c>
      <c r="N27" s="137"/>
    </row>
    <row r="28" spans="3:14" s="10" customFormat="1" ht="25.5" customHeight="1">
      <c r="C28" s="505" t="s">
        <v>231</v>
      </c>
      <c r="D28" s="506"/>
      <c r="E28" s="507"/>
      <c r="F28" s="65">
        <v>0</v>
      </c>
      <c r="G28" s="65">
        <v>35</v>
      </c>
      <c r="H28" s="65">
        <v>206</v>
      </c>
      <c r="I28" s="65">
        <v>364</v>
      </c>
      <c r="J28" s="65">
        <v>551</v>
      </c>
      <c r="K28" s="65">
        <v>504</v>
      </c>
      <c r="L28" s="65">
        <v>318</v>
      </c>
      <c r="M28" s="106">
        <f t="shared" si="1"/>
        <v>1978</v>
      </c>
      <c r="N28" s="137"/>
    </row>
    <row r="29" spans="3:14" s="10" customFormat="1" ht="25.5" customHeight="1">
      <c r="C29" s="499" t="s">
        <v>229</v>
      </c>
      <c r="D29" s="500"/>
      <c r="E29" s="501"/>
      <c r="F29" s="310">
        <v>6</v>
      </c>
      <c r="G29" s="310">
        <v>43</v>
      </c>
      <c r="H29" s="310">
        <v>1814</v>
      </c>
      <c r="I29" s="310">
        <v>2893</v>
      </c>
      <c r="J29" s="310">
        <v>5492</v>
      </c>
      <c r="K29" s="310">
        <v>11496</v>
      </c>
      <c r="L29" s="310">
        <v>20108</v>
      </c>
      <c r="M29" s="311">
        <f t="shared" si="1"/>
        <v>41852</v>
      </c>
      <c r="N29" s="137"/>
    </row>
    <row r="30" spans="3:14" s="10" customFormat="1" ht="25.5" customHeight="1">
      <c r="C30" s="502" t="s">
        <v>230</v>
      </c>
      <c r="D30" s="503"/>
      <c r="E30" s="504"/>
      <c r="F30" s="312">
        <v>6</v>
      </c>
      <c r="G30" s="312">
        <v>43</v>
      </c>
      <c r="H30" s="312">
        <v>1777</v>
      </c>
      <c r="I30" s="312">
        <v>2814</v>
      </c>
      <c r="J30" s="312">
        <v>5394</v>
      </c>
      <c r="K30" s="312">
        <v>11213</v>
      </c>
      <c r="L30" s="312">
        <v>19274</v>
      </c>
      <c r="M30" s="313">
        <f t="shared" si="1"/>
        <v>40521</v>
      </c>
      <c r="N30" s="137"/>
    </row>
    <row r="31" spans="3:14" s="10" customFormat="1" ht="25.5" customHeight="1">
      <c r="C31" s="505" t="s">
        <v>231</v>
      </c>
      <c r="D31" s="506"/>
      <c r="E31" s="507"/>
      <c r="F31" s="65">
        <v>0</v>
      </c>
      <c r="G31" s="65">
        <v>0</v>
      </c>
      <c r="H31" s="65">
        <v>37</v>
      </c>
      <c r="I31" s="65">
        <v>79</v>
      </c>
      <c r="J31" s="65">
        <v>98</v>
      </c>
      <c r="K31" s="65">
        <v>283</v>
      </c>
      <c r="L31" s="65">
        <v>834</v>
      </c>
      <c r="M31" s="106">
        <f t="shared" si="1"/>
        <v>1331</v>
      </c>
      <c r="N31" s="137"/>
    </row>
    <row r="32" spans="3:14" s="10" customFormat="1" ht="25.5" customHeight="1" thickBot="1">
      <c r="C32" s="483" t="s">
        <v>40</v>
      </c>
      <c r="D32" s="484"/>
      <c r="E32" s="485"/>
      <c r="F32" s="67">
        <v>201</v>
      </c>
      <c r="G32" s="67">
        <v>967</v>
      </c>
      <c r="H32" s="67">
        <v>22963</v>
      </c>
      <c r="I32" s="67">
        <v>33824</v>
      </c>
      <c r="J32" s="67">
        <v>56362</v>
      </c>
      <c r="K32" s="67">
        <v>77197</v>
      </c>
      <c r="L32" s="67">
        <v>70567</v>
      </c>
      <c r="M32" s="151">
        <v>262081</v>
      </c>
      <c r="N32" s="137"/>
    </row>
    <row r="33" spans="3:20" s="10" customFormat="1" ht="27" customHeight="1">
      <c r="C33" s="517" t="s">
        <v>232</v>
      </c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</row>
    <row r="34" s="10" customFormat="1" ht="12"/>
    <row r="35" spans="6:13" ht="12">
      <c r="F35" s="314"/>
      <c r="G35" s="314"/>
      <c r="H35" s="314"/>
      <c r="I35" s="314"/>
      <c r="J35" s="314"/>
      <c r="K35" s="314"/>
      <c r="L35" s="314"/>
      <c r="M35" s="314"/>
    </row>
  </sheetData>
  <mergeCells count="44">
    <mergeCell ref="C21:K21"/>
    <mergeCell ref="C30:E30"/>
    <mergeCell ref="C31:E31"/>
    <mergeCell ref="F2:G2"/>
    <mergeCell ref="B3:K3"/>
    <mergeCell ref="C11:E11"/>
    <mergeCell ref="C10:E10"/>
    <mergeCell ref="F16:G16"/>
    <mergeCell ref="H16:I16"/>
    <mergeCell ref="J16:K16"/>
    <mergeCell ref="C33:T33"/>
    <mergeCell ref="C16:E16"/>
    <mergeCell ref="C22:E22"/>
    <mergeCell ref="C9:E9"/>
    <mergeCell ref="C12:E12"/>
    <mergeCell ref="C18:E18"/>
    <mergeCell ref="B14:I14"/>
    <mergeCell ref="C17:E17"/>
    <mergeCell ref="C32:E32"/>
    <mergeCell ref="C19:E19"/>
    <mergeCell ref="L16:M16"/>
    <mergeCell ref="P17:Q18"/>
    <mergeCell ref="F18:G18"/>
    <mergeCell ref="H18:I18"/>
    <mergeCell ref="J18:K18"/>
    <mergeCell ref="L18:M18"/>
    <mergeCell ref="F17:G17"/>
    <mergeCell ref="H17:I17"/>
    <mergeCell ref="J17:K17"/>
    <mergeCell ref="L17:M17"/>
    <mergeCell ref="J19:K19"/>
    <mergeCell ref="L19:M19"/>
    <mergeCell ref="N17:O18"/>
    <mergeCell ref="N19:O19"/>
    <mergeCell ref="P19:Q19"/>
    <mergeCell ref="C29:E29"/>
    <mergeCell ref="C26:E26"/>
    <mergeCell ref="C27:E27"/>
    <mergeCell ref="C28:E28"/>
    <mergeCell ref="C23:E23"/>
    <mergeCell ref="C24:E24"/>
    <mergeCell ref="C25:E25"/>
    <mergeCell ref="F19:G19"/>
    <mergeCell ref="H19:I19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0"/>
  <sheetViews>
    <sheetView tabSelected="1" view="pageBreakPreview" zoomScaleSheetLayoutView="100" workbookViewId="0" topLeftCell="A16">
      <selection activeCell="Q31" sqref="Q31:Q33"/>
    </sheetView>
  </sheetViews>
  <sheetFormatPr defaultColWidth="9.00390625" defaultRowHeight="12.75"/>
  <cols>
    <col min="1" max="4" width="2.625" style="8" customWidth="1"/>
    <col min="5" max="5" width="18.25390625" style="8" customWidth="1"/>
    <col min="6" max="17" width="7.25390625" style="8" customWidth="1"/>
    <col min="18" max="16384" width="9.125" style="8" customWidth="1"/>
  </cols>
  <sheetData>
    <row r="1" s="166" customFormat="1" ht="21" customHeight="1"/>
    <row r="2" spans="1:15" s="165" customFormat="1" ht="17.25">
      <c r="A2" s="164"/>
      <c r="F2" s="2"/>
      <c r="G2" s="2"/>
      <c r="H2" s="2"/>
      <c r="I2" s="2"/>
      <c r="J2" s="492" t="s">
        <v>218</v>
      </c>
      <c r="K2" s="492"/>
      <c r="L2" s="492"/>
      <c r="M2" s="2"/>
      <c r="N2" s="2"/>
      <c r="O2" s="2"/>
    </row>
    <row r="3" spans="1:15" s="165" customFormat="1" ht="30" customHeight="1">
      <c r="A3" s="164"/>
      <c r="F3" s="493" t="s">
        <v>97</v>
      </c>
      <c r="G3" s="493"/>
      <c r="H3" s="493"/>
      <c r="I3" s="493"/>
      <c r="J3" s="493"/>
      <c r="K3" s="493"/>
      <c r="L3" s="493"/>
      <c r="M3" s="493"/>
      <c r="N3" s="493"/>
      <c r="O3" s="493"/>
    </row>
    <row r="4" spans="1:15" s="165" customFormat="1" ht="22.5" customHeight="1">
      <c r="A4" s="164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="10" customFormat="1" ht="17.25">
      <c r="A5" s="9"/>
    </row>
    <row r="6" s="10" customFormat="1" ht="15" customHeight="1"/>
    <row r="7" s="10" customFormat="1" ht="14.25">
      <c r="B7" s="11" t="s">
        <v>234</v>
      </c>
    </row>
    <row r="8" s="10" customFormat="1" ht="6" customHeight="1" thickBot="1"/>
    <row r="9" spans="3:17" s="10" customFormat="1" ht="12.75" customHeight="1">
      <c r="C9" s="185"/>
      <c r="D9" s="186"/>
      <c r="E9" s="187"/>
      <c r="F9" s="524" t="s">
        <v>29</v>
      </c>
      <c r="G9" s="525"/>
      <c r="H9" s="524" t="s">
        <v>30</v>
      </c>
      <c r="I9" s="525"/>
      <c r="J9" s="530" t="s">
        <v>233</v>
      </c>
      <c r="K9" s="531"/>
      <c r="L9" s="530" t="s">
        <v>329</v>
      </c>
      <c r="M9" s="531"/>
      <c r="N9" s="524" t="s">
        <v>13</v>
      </c>
      <c r="O9" s="525"/>
      <c r="P9" s="524" t="s">
        <v>170</v>
      </c>
      <c r="Q9" s="528"/>
    </row>
    <row r="10" spans="3:17" s="10" customFormat="1" ht="12.75" customHeight="1">
      <c r="C10" s="188"/>
      <c r="D10" s="189"/>
      <c r="E10" s="190"/>
      <c r="F10" s="526"/>
      <c r="G10" s="527"/>
      <c r="H10" s="526"/>
      <c r="I10" s="527"/>
      <c r="J10" s="532"/>
      <c r="K10" s="533"/>
      <c r="L10" s="532"/>
      <c r="M10" s="533"/>
      <c r="N10" s="526"/>
      <c r="O10" s="527"/>
      <c r="P10" s="526"/>
      <c r="Q10" s="529"/>
    </row>
    <row r="11" spans="3:17" s="10" customFormat="1" ht="21.75" customHeight="1" thickBot="1">
      <c r="C11" s="191" t="s">
        <v>171</v>
      </c>
      <c r="D11" s="192"/>
      <c r="E11" s="193"/>
      <c r="F11" s="292"/>
      <c r="G11" s="297">
        <v>10038</v>
      </c>
      <c r="H11" s="298"/>
      <c r="I11" s="297">
        <v>4307</v>
      </c>
      <c r="J11" s="298"/>
      <c r="K11" s="297">
        <v>2329</v>
      </c>
      <c r="L11" s="298"/>
      <c r="M11" s="297">
        <v>9</v>
      </c>
      <c r="N11" s="298"/>
      <c r="O11" s="297">
        <v>9798</v>
      </c>
      <c r="P11" s="298"/>
      <c r="Q11" s="299">
        <v>26481</v>
      </c>
    </row>
    <row r="12" spans="3:17" s="10" customFormat="1" ht="24.75" customHeight="1">
      <c r="C12" s="14"/>
      <c r="D12" s="189"/>
      <c r="E12" s="190"/>
      <c r="F12" s="253" t="s">
        <v>172</v>
      </c>
      <c r="G12" s="253" t="s">
        <v>173</v>
      </c>
      <c r="H12" s="253" t="s">
        <v>172</v>
      </c>
      <c r="I12" s="253" t="s">
        <v>173</v>
      </c>
      <c r="J12" s="253" t="s">
        <v>172</v>
      </c>
      <c r="K12" s="253" t="s">
        <v>173</v>
      </c>
      <c r="L12" s="253" t="s">
        <v>172</v>
      </c>
      <c r="M12" s="253" t="s">
        <v>173</v>
      </c>
      <c r="N12" s="253" t="s">
        <v>172</v>
      </c>
      <c r="O12" s="315" t="s">
        <v>174</v>
      </c>
      <c r="P12" s="253" t="s">
        <v>172</v>
      </c>
      <c r="Q12" s="316" t="s">
        <v>174</v>
      </c>
    </row>
    <row r="13" spans="3:17" s="10" customFormat="1" ht="12" customHeight="1">
      <c r="C13" s="194" t="s">
        <v>175</v>
      </c>
      <c r="D13" s="195"/>
      <c r="E13" s="163"/>
      <c r="F13" s="523">
        <v>1940</v>
      </c>
      <c r="G13" s="523">
        <v>1938</v>
      </c>
      <c r="H13" s="523">
        <v>806</v>
      </c>
      <c r="I13" s="523">
        <v>806</v>
      </c>
      <c r="J13" s="523">
        <v>346</v>
      </c>
      <c r="K13" s="523">
        <v>346</v>
      </c>
      <c r="L13" s="523">
        <v>3</v>
      </c>
      <c r="M13" s="523">
        <v>3</v>
      </c>
      <c r="N13" s="523">
        <v>2069</v>
      </c>
      <c r="O13" s="523">
        <v>2069</v>
      </c>
      <c r="P13" s="523">
        <v>5164</v>
      </c>
      <c r="Q13" s="542">
        <v>5162</v>
      </c>
    </row>
    <row r="14" spans="3:17" s="10" customFormat="1" ht="12" customHeight="1">
      <c r="C14" s="14"/>
      <c r="D14" s="254" t="s">
        <v>192</v>
      </c>
      <c r="E14" s="18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43"/>
    </row>
    <row r="15" spans="3:17" s="10" customFormat="1" ht="24.75" customHeight="1" thickBot="1">
      <c r="C15" s="224" t="s">
        <v>238</v>
      </c>
      <c r="D15" s="225"/>
      <c r="E15" s="199"/>
      <c r="F15" s="294">
        <v>1667</v>
      </c>
      <c r="G15" s="294">
        <v>1665</v>
      </c>
      <c r="H15" s="294">
        <v>663</v>
      </c>
      <c r="I15" s="294">
        <v>663</v>
      </c>
      <c r="J15" s="294">
        <v>263</v>
      </c>
      <c r="K15" s="294">
        <v>263</v>
      </c>
      <c r="L15" s="294">
        <v>10</v>
      </c>
      <c r="M15" s="294">
        <v>10</v>
      </c>
      <c r="N15" s="294">
        <v>1632</v>
      </c>
      <c r="O15" s="294">
        <v>1632</v>
      </c>
      <c r="P15" s="294">
        <v>4235</v>
      </c>
      <c r="Q15" s="295">
        <v>4233</v>
      </c>
    </row>
    <row r="16" spans="3:17" s="10" customFormat="1" ht="12" customHeight="1" thickTop="1">
      <c r="C16" s="200" t="s">
        <v>176</v>
      </c>
      <c r="D16" s="18"/>
      <c r="E16" s="18"/>
      <c r="F16" s="521">
        <v>6777</v>
      </c>
      <c r="G16" s="521">
        <v>6777</v>
      </c>
      <c r="H16" s="521">
        <v>2032</v>
      </c>
      <c r="I16" s="521">
        <v>2023</v>
      </c>
      <c r="J16" s="521">
        <v>848</v>
      </c>
      <c r="K16" s="521">
        <v>845</v>
      </c>
      <c r="L16" s="521">
        <v>18</v>
      </c>
      <c r="M16" s="521">
        <v>18</v>
      </c>
      <c r="N16" s="521">
        <v>4452</v>
      </c>
      <c r="O16" s="521">
        <v>4452</v>
      </c>
      <c r="P16" s="521">
        <v>14127</v>
      </c>
      <c r="Q16" s="660">
        <v>14115</v>
      </c>
    </row>
    <row r="17" spans="3:17" s="10" customFormat="1" ht="12" customHeight="1">
      <c r="C17" s="14"/>
      <c r="D17" s="254" t="s">
        <v>192</v>
      </c>
      <c r="E17" s="189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661"/>
    </row>
    <row r="18" spans="3:17" s="10" customFormat="1" ht="24.75" customHeight="1" thickBot="1">
      <c r="C18" s="224" t="s">
        <v>238</v>
      </c>
      <c r="D18" s="198"/>
      <c r="E18" s="199"/>
      <c r="F18" s="294">
        <v>5907</v>
      </c>
      <c r="G18" s="294">
        <v>5907</v>
      </c>
      <c r="H18" s="294">
        <v>1690</v>
      </c>
      <c r="I18" s="294">
        <v>1689</v>
      </c>
      <c r="J18" s="294">
        <v>662</v>
      </c>
      <c r="K18" s="294">
        <v>661</v>
      </c>
      <c r="L18" s="294">
        <v>37</v>
      </c>
      <c r="M18" s="294">
        <v>37</v>
      </c>
      <c r="N18" s="294">
        <v>3751</v>
      </c>
      <c r="O18" s="294">
        <v>3751</v>
      </c>
      <c r="P18" s="294">
        <v>12047</v>
      </c>
      <c r="Q18" s="295">
        <v>12045</v>
      </c>
    </row>
    <row r="19" spans="3:17" s="10" customFormat="1" ht="12" customHeight="1" thickTop="1">
      <c r="C19" s="200" t="s">
        <v>177</v>
      </c>
      <c r="D19" s="18"/>
      <c r="E19" s="18"/>
      <c r="F19" s="540">
        <v>422</v>
      </c>
      <c r="G19" s="540">
        <v>424</v>
      </c>
      <c r="H19" s="540">
        <v>205</v>
      </c>
      <c r="I19" s="540">
        <v>206</v>
      </c>
      <c r="J19" s="540">
        <v>60</v>
      </c>
      <c r="K19" s="540">
        <v>61</v>
      </c>
      <c r="L19" s="540">
        <v>0</v>
      </c>
      <c r="M19" s="540">
        <v>0</v>
      </c>
      <c r="N19" s="540">
        <v>371</v>
      </c>
      <c r="O19" s="540">
        <v>371</v>
      </c>
      <c r="P19" s="540">
        <v>1058</v>
      </c>
      <c r="Q19" s="662">
        <v>1062</v>
      </c>
    </row>
    <row r="20" spans="3:17" s="10" customFormat="1" ht="12" customHeight="1">
      <c r="C20" s="14"/>
      <c r="D20" s="254" t="s">
        <v>192</v>
      </c>
      <c r="E20" s="189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663"/>
    </row>
    <row r="21" spans="3:17" s="10" customFormat="1" ht="24.75" customHeight="1" thickBot="1">
      <c r="C21" s="191" t="s">
        <v>238</v>
      </c>
      <c r="D21" s="202"/>
      <c r="E21" s="203"/>
      <c r="F21" s="296">
        <v>359</v>
      </c>
      <c r="G21" s="296">
        <v>361</v>
      </c>
      <c r="H21" s="296">
        <v>164</v>
      </c>
      <c r="I21" s="296">
        <v>165</v>
      </c>
      <c r="J21" s="296">
        <v>46</v>
      </c>
      <c r="K21" s="296">
        <v>47</v>
      </c>
      <c r="L21" s="296">
        <v>1</v>
      </c>
      <c r="M21" s="296">
        <v>1</v>
      </c>
      <c r="N21" s="296">
        <v>319</v>
      </c>
      <c r="O21" s="296">
        <v>319</v>
      </c>
      <c r="P21" s="296">
        <v>889</v>
      </c>
      <c r="Q21" s="60">
        <v>893</v>
      </c>
    </row>
    <row r="22" s="10" customFormat="1" ht="30" customHeight="1"/>
    <row r="23" s="10" customFormat="1" ht="14.25">
      <c r="B23" s="11" t="s">
        <v>235</v>
      </c>
    </row>
    <row r="24" s="10" customFormat="1" ht="6" customHeight="1" thickBot="1"/>
    <row r="25" spans="3:17" s="10" customFormat="1" ht="12.75" customHeight="1">
      <c r="C25" s="185"/>
      <c r="D25" s="186"/>
      <c r="E25" s="187"/>
      <c r="F25" s="524" t="s">
        <v>29</v>
      </c>
      <c r="G25" s="525"/>
      <c r="H25" s="524" t="s">
        <v>30</v>
      </c>
      <c r="I25" s="525"/>
      <c r="J25" s="530" t="s">
        <v>233</v>
      </c>
      <c r="K25" s="531"/>
      <c r="L25" s="530" t="s">
        <v>329</v>
      </c>
      <c r="M25" s="531"/>
      <c r="N25" s="524" t="s">
        <v>13</v>
      </c>
      <c r="O25" s="525"/>
      <c r="P25" s="524" t="s">
        <v>170</v>
      </c>
      <c r="Q25" s="528"/>
    </row>
    <row r="26" spans="3:17" s="10" customFormat="1" ht="12.75" customHeight="1">
      <c r="C26" s="188"/>
      <c r="D26" s="189"/>
      <c r="E26" s="190"/>
      <c r="F26" s="526"/>
      <c r="G26" s="527"/>
      <c r="H26" s="526"/>
      <c r="I26" s="527"/>
      <c r="J26" s="532"/>
      <c r="K26" s="533"/>
      <c r="L26" s="532"/>
      <c r="M26" s="533"/>
      <c r="N26" s="526"/>
      <c r="O26" s="527"/>
      <c r="P26" s="526"/>
      <c r="Q26" s="529"/>
    </row>
    <row r="27" spans="3:17" s="10" customFormat="1" ht="21.75" customHeight="1" thickBot="1">
      <c r="C27" s="191" t="s">
        <v>171</v>
      </c>
      <c r="D27" s="192"/>
      <c r="E27" s="193"/>
      <c r="F27" s="292"/>
      <c r="G27" s="297">
        <v>67</v>
      </c>
      <c r="H27" s="298"/>
      <c r="I27" s="297">
        <v>70</v>
      </c>
      <c r="J27" s="298"/>
      <c r="K27" s="297">
        <v>39</v>
      </c>
      <c r="L27" s="298"/>
      <c r="M27" s="297">
        <v>0</v>
      </c>
      <c r="N27" s="298"/>
      <c r="O27" s="297">
        <v>209</v>
      </c>
      <c r="P27" s="298"/>
      <c r="Q27" s="299">
        <v>385</v>
      </c>
    </row>
    <row r="28" spans="3:17" s="10" customFormat="1" ht="24.75" customHeight="1">
      <c r="C28" s="14"/>
      <c r="D28" s="189"/>
      <c r="E28" s="190"/>
      <c r="F28" s="253" t="s">
        <v>172</v>
      </c>
      <c r="G28" s="253" t="s">
        <v>173</v>
      </c>
      <c r="H28" s="253" t="s">
        <v>172</v>
      </c>
      <c r="I28" s="253" t="s">
        <v>173</v>
      </c>
      <c r="J28" s="253" t="s">
        <v>172</v>
      </c>
      <c r="K28" s="253" t="s">
        <v>173</v>
      </c>
      <c r="L28" s="253" t="s">
        <v>172</v>
      </c>
      <c r="M28" s="253" t="s">
        <v>173</v>
      </c>
      <c r="N28" s="253" t="s">
        <v>172</v>
      </c>
      <c r="O28" s="315" t="s">
        <v>174</v>
      </c>
      <c r="P28" s="253" t="s">
        <v>172</v>
      </c>
      <c r="Q28" s="316" t="s">
        <v>174</v>
      </c>
    </row>
    <row r="29" spans="3:17" s="10" customFormat="1" ht="12" customHeight="1">
      <c r="C29" s="194" t="s">
        <v>175</v>
      </c>
      <c r="D29" s="195"/>
      <c r="E29" s="163"/>
      <c r="F29" s="523">
        <v>41</v>
      </c>
      <c r="G29" s="523">
        <v>41</v>
      </c>
      <c r="H29" s="523">
        <v>60</v>
      </c>
      <c r="I29" s="523">
        <v>60</v>
      </c>
      <c r="J29" s="523">
        <v>33</v>
      </c>
      <c r="K29" s="523">
        <v>33</v>
      </c>
      <c r="L29" s="523">
        <v>0</v>
      </c>
      <c r="M29" s="523">
        <v>0</v>
      </c>
      <c r="N29" s="523">
        <v>179</v>
      </c>
      <c r="O29" s="523">
        <v>179</v>
      </c>
      <c r="P29" s="523">
        <v>313</v>
      </c>
      <c r="Q29" s="542">
        <v>313</v>
      </c>
    </row>
    <row r="30" spans="3:17" s="10" customFormat="1" ht="12" customHeight="1">
      <c r="C30" s="14"/>
      <c r="D30" s="254" t="s">
        <v>192</v>
      </c>
      <c r="E30" s="189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661"/>
    </row>
    <row r="31" spans="3:17" s="10" customFormat="1" ht="24.75" customHeight="1" thickBot="1">
      <c r="C31" s="224" t="s">
        <v>238</v>
      </c>
      <c r="D31" s="225"/>
      <c r="E31" s="199"/>
      <c r="F31" s="294">
        <v>31</v>
      </c>
      <c r="G31" s="294">
        <v>31</v>
      </c>
      <c r="H31" s="294">
        <v>49</v>
      </c>
      <c r="I31" s="294">
        <v>49</v>
      </c>
      <c r="J31" s="294">
        <v>28</v>
      </c>
      <c r="K31" s="294">
        <v>28</v>
      </c>
      <c r="L31" s="294">
        <v>0</v>
      </c>
      <c r="M31" s="294">
        <v>0</v>
      </c>
      <c r="N31" s="294">
        <v>171</v>
      </c>
      <c r="O31" s="294">
        <v>171</v>
      </c>
      <c r="P31" s="294">
        <v>279</v>
      </c>
      <c r="Q31" s="664">
        <v>279</v>
      </c>
    </row>
    <row r="32" spans="3:17" s="10" customFormat="1" ht="12" customHeight="1" thickTop="1">
      <c r="C32" s="200" t="s">
        <v>176</v>
      </c>
      <c r="D32" s="18"/>
      <c r="E32" s="18"/>
      <c r="F32" s="521">
        <v>2</v>
      </c>
      <c r="G32" s="521">
        <v>2</v>
      </c>
      <c r="H32" s="521">
        <v>2</v>
      </c>
      <c r="I32" s="521">
        <v>2</v>
      </c>
      <c r="J32" s="521">
        <v>1</v>
      </c>
      <c r="K32" s="521">
        <v>1</v>
      </c>
      <c r="L32" s="521">
        <v>0</v>
      </c>
      <c r="M32" s="521">
        <v>0</v>
      </c>
      <c r="N32" s="521">
        <v>4</v>
      </c>
      <c r="O32" s="521">
        <v>4</v>
      </c>
      <c r="P32" s="521">
        <v>9</v>
      </c>
      <c r="Q32" s="660">
        <v>9</v>
      </c>
    </row>
    <row r="33" spans="3:17" s="10" customFormat="1" ht="12" customHeight="1">
      <c r="C33" s="14"/>
      <c r="D33" s="254" t="s">
        <v>192</v>
      </c>
      <c r="E33" s="189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661"/>
    </row>
    <row r="34" spans="3:17" s="10" customFormat="1" ht="24.75" customHeight="1" thickBot="1">
      <c r="C34" s="191" t="s">
        <v>238</v>
      </c>
      <c r="D34" s="229"/>
      <c r="E34" s="192"/>
      <c r="F34" s="318">
        <v>2</v>
      </c>
      <c r="G34" s="318">
        <v>2</v>
      </c>
      <c r="H34" s="318">
        <v>1</v>
      </c>
      <c r="I34" s="318">
        <v>1</v>
      </c>
      <c r="J34" s="318">
        <v>1</v>
      </c>
      <c r="K34" s="318">
        <v>1</v>
      </c>
      <c r="L34" s="318">
        <v>0</v>
      </c>
      <c r="M34" s="318">
        <v>0</v>
      </c>
      <c r="N34" s="318">
        <v>3</v>
      </c>
      <c r="O34" s="318">
        <v>3</v>
      </c>
      <c r="P34" s="318">
        <v>7</v>
      </c>
      <c r="Q34" s="156">
        <v>7</v>
      </c>
    </row>
    <row r="35" s="10" customFormat="1" ht="30" customHeight="1"/>
    <row r="36" spans="2:9" s="166" customFormat="1" ht="14.25">
      <c r="B36" s="168" t="s">
        <v>196</v>
      </c>
      <c r="C36" s="167"/>
      <c r="D36" s="167"/>
      <c r="E36" s="167"/>
      <c r="F36" s="167"/>
      <c r="G36" s="167"/>
      <c r="H36" s="167"/>
      <c r="I36" s="167"/>
    </row>
    <row r="37" spans="2:9" s="166" customFormat="1" ht="14.25" thickBot="1">
      <c r="B37" s="167"/>
      <c r="C37" s="184"/>
      <c r="D37" s="184"/>
      <c r="E37" s="167"/>
      <c r="F37" s="167"/>
      <c r="G37" s="167"/>
      <c r="H37" s="167"/>
      <c r="I37" s="167"/>
    </row>
    <row r="38" spans="2:8" s="166" customFormat="1" ht="12">
      <c r="B38" s="167"/>
      <c r="C38" s="169"/>
      <c r="D38" s="170"/>
      <c r="E38" s="170"/>
      <c r="F38" s="293" t="s">
        <v>166</v>
      </c>
      <c r="G38" s="171"/>
      <c r="H38" s="180"/>
    </row>
    <row r="39" spans="2:8" s="166" customFormat="1" ht="27" customHeight="1" thickBot="1">
      <c r="B39" s="167"/>
      <c r="C39" s="534" t="s">
        <v>167</v>
      </c>
      <c r="D39" s="535"/>
      <c r="E39" s="536"/>
      <c r="F39" s="284"/>
      <c r="G39" s="290">
        <v>0</v>
      </c>
      <c r="H39" s="180"/>
    </row>
    <row r="40" spans="2:8" s="166" customFormat="1" ht="14.25" thickTop="1">
      <c r="B40" s="167"/>
      <c r="C40" s="174" t="s">
        <v>168</v>
      </c>
      <c r="D40" s="175"/>
      <c r="E40" s="175"/>
      <c r="F40" s="285"/>
      <c r="G40" s="537">
        <v>0</v>
      </c>
      <c r="H40" s="180"/>
    </row>
    <row r="41" spans="2:8" s="166" customFormat="1" ht="13.5">
      <c r="B41" s="167"/>
      <c r="C41" s="176" t="s">
        <v>164</v>
      </c>
      <c r="D41" s="177"/>
      <c r="E41" s="178"/>
      <c r="F41" s="286"/>
      <c r="G41" s="538"/>
      <c r="H41" s="180"/>
    </row>
    <row r="42" spans="2:8" s="166" customFormat="1" ht="26.25" customHeight="1" thickBot="1">
      <c r="B42" s="167"/>
      <c r="C42" s="172" t="s">
        <v>165</v>
      </c>
      <c r="D42" s="179"/>
      <c r="E42" s="173"/>
      <c r="F42" s="287"/>
      <c r="G42" s="290">
        <v>0</v>
      </c>
      <c r="H42" s="180"/>
    </row>
    <row r="43" spans="2:8" s="166" customFormat="1" ht="14.25" thickTop="1">
      <c r="B43" s="167"/>
      <c r="C43" s="180" t="s">
        <v>169</v>
      </c>
      <c r="D43" s="175"/>
      <c r="E43" s="175"/>
      <c r="F43" s="285"/>
      <c r="G43" s="537">
        <v>0</v>
      </c>
      <c r="H43" s="180"/>
    </row>
    <row r="44" spans="2:8" s="166" customFormat="1" ht="13.5">
      <c r="B44" s="167"/>
      <c r="C44" s="176" t="s">
        <v>164</v>
      </c>
      <c r="D44" s="177"/>
      <c r="E44" s="178"/>
      <c r="F44" s="288"/>
      <c r="G44" s="538"/>
      <c r="H44" s="180"/>
    </row>
    <row r="45" spans="2:8" s="166" customFormat="1" ht="27.75" customHeight="1" thickBot="1">
      <c r="B45" s="167"/>
      <c r="C45" s="181" t="s">
        <v>165</v>
      </c>
      <c r="D45" s="182"/>
      <c r="E45" s="183"/>
      <c r="F45" s="289"/>
      <c r="G45" s="291">
        <v>0</v>
      </c>
      <c r="H45" s="180"/>
    </row>
    <row r="46" s="10" customFormat="1" ht="9.75" customHeight="1"/>
    <row r="47" spans="4:16" s="10" customFormat="1" ht="21" customHeight="1">
      <c r="D47" s="18"/>
      <c r="E47" s="18"/>
      <c r="F47" s="18"/>
      <c r="G47" s="18"/>
      <c r="H47" s="220"/>
      <c r="I47" s="220"/>
      <c r="J47" s="18"/>
      <c r="K47" s="18"/>
      <c r="L47" s="18"/>
      <c r="M47" s="18"/>
      <c r="N47" s="18"/>
      <c r="O47" s="18"/>
      <c r="P47" s="18"/>
    </row>
    <row r="48" spans="4:16" s="10" customFormat="1" ht="21" customHeight="1">
      <c r="D48" s="18"/>
      <c r="E48" s="18"/>
      <c r="F48" s="18"/>
      <c r="G48" s="219"/>
      <c r="H48" s="18"/>
      <c r="I48" s="18"/>
      <c r="J48" s="18"/>
      <c r="K48" s="18"/>
      <c r="L48" s="18"/>
      <c r="M48" s="18"/>
      <c r="N48" s="18"/>
      <c r="O48" s="18"/>
      <c r="P48" s="18"/>
    </row>
    <row r="49" spans="4:16" s="10" customFormat="1" ht="21" customHeight="1">
      <c r="D49" s="18"/>
      <c r="E49" s="18"/>
      <c r="F49" s="18"/>
      <c r="G49" s="219"/>
      <c r="H49" s="18"/>
      <c r="I49" s="18"/>
      <c r="J49" s="18"/>
      <c r="K49" s="18"/>
      <c r="L49" s="18"/>
      <c r="M49" s="18"/>
      <c r="N49" s="18"/>
      <c r="O49" s="18"/>
      <c r="P49" s="18"/>
    </row>
    <row r="50" spans="4:16" s="10" customFormat="1" ht="21" customHeight="1">
      <c r="D50" s="18"/>
      <c r="E50" s="18"/>
      <c r="F50" s="18"/>
      <c r="G50" s="219"/>
      <c r="H50" s="219"/>
      <c r="I50" s="219"/>
      <c r="J50" s="219"/>
      <c r="K50" s="219"/>
      <c r="L50" s="219"/>
      <c r="M50" s="219"/>
      <c r="N50" s="219"/>
      <c r="O50" s="219"/>
      <c r="P50" s="219"/>
    </row>
    <row r="51" spans="4:16" s="10" customFormat="1" ht="21" customHeight="1">
      <c r="D51" s="18"/>
      <c r="E51" s="18"/>
      <c r="F51" s="18"/>
      <c r="G51" s="219"/>
      <c r="H51" s="18"/>
      <c r="I51" s="18"/>
      <c r="J51" s="18"/>
      <c r="K51" s="18"/>
      <c r="L51" s="18"/>
      <c r="M51" s="18"/>
      <c r="N51" s="18"/>
      <c r="O51" s="18"/>
      <c r="P51" s="18"/>
    </row>
    <row r="52" spans="4:16" s="10" customFormat="1" ht="21" customHeight="1">
      <c r="D52" s="18"/>
      <c r="E52" s="18"/>
      <c r="F52" s="18"/>
      <c r="G52" s="219"/>
      <c r="H52" s="18"/>
      <c r="I52" s="18"/>
      <c r="J52" s="18"/>
      <c r="K52" s="18"/>
      <c r="L52" s="18"/>
      <c r="M52" s="18"/>
      <c r="N52" s="18"/>
      <c r="O52" s="18"/>
      <c r="P52" s="18"/>
    </row>
    <row r="53" spans="4:16" s="10" customFormat="1" ht="21" customHeight="1">
      <c r="D53" s="18"/>
      <c r="E53" s="18"/>
      <c r="F53" s="18"/>
      <c r="G53" s="18"/>
      <c r="H53" s="220"/>
      <c r="I53" s="220"/>
      <c r="J53" s="18"/>
      <c r="K53" s="18"/>
      <c r="L53" s="18"/>
      <c r="M53" s="18"/>
      <c r="N53" s="18"/>
      <c r="O53" s="18"/>
      <c r="P53" s="18"/>
    </row>
    <row r="54" spans="4:16" s="10" customFormat="1" ht="21" customHeight="1">
      <c r="D54" s="18"/>
      <c r="E54" s="18"/>
      <c r="F54" s="18"/>
      <c r="G54" s="219"/>
      <c r="H54" s="18"/>
      <c r="I54" s="18"/>
      <c r="J54" s="18"/>
      <c r="K54" s="18"/>
      <c r="L54" s="18"/>
      <c r="M54" s="18"/>
      <c r="N54" s="18"/>
      <c r="O54" s="18"/>
      <c r="P54" s="18"/>
    </row>
    <row r="55" spans="4:16" s="10" customFormat="1" ht="21" customHeight="1">
      <c r="D55" s="18"/>
      <c r="E55" s="18"/>
      <c r="F55" s="18"/>
      <c r="G55" s="219"/>
      <c r="H55" s="18"/>
      <c r="I55" s="18"/>
      <c r="J55" s="18"/>
      <c r="K55" s="18"/>
      <c r="L55" s="18"/>
      <c r="M55" s="18"/>
      <c r="N55" s="18"/>
      <c r="O55" s="18"/>
      <c r="P55" s="18"/>
    </row>
    <row r="56" spans="4:16" s="10" customFormat="1" ht="21" customHeight="1">
      <c r="D56" s="18"/>
      <c r="E56" s="18"/>
      <c r="F56" s="18"/>
      <c r="G56" s="219"/>
      <c r="H56" s="18"/>
      <c r="I56" s="18"/>
      <c r="J56" s="18"/>
      <c r="K56" s="18"/>
      <c r="L56" s="18"/>
      <c r="M56" s="18"/>
      <c r="N56" s="18"/>
      <c r="O56" s="18"/>
      <c r="P56" s="18"/>
    </row>
    <row r="57" spans="4:16" s="10" customFormat="1" ht="21" customHeight="1">
      <c r="D57" s="18"/>
      <c r="E57" s="18"/>
      <c r="F57" s="18"/>
      <c r="G57" s="219"/>
      <c r="H57" s="18"/>
      <c r="I57" s="18"/>
      <c r="J57" s="18"/>
      <c r="K57" s="18"/>
      <c r="L57" s="18"/>
      <c r="M57" s="18"/>
      <c r="N57" s="18"/>
      <c r="O57" s="18"/>
      <c r="P57" s="18"/>
    </row>
    <row r="58" spans="4:16" s="10" customFormat="1" ht="21" customHeight="1">
      <c r="D58" s="18"/>
      <c r="E58" s="18"/>
      <c r="F58" s="18"/>
      <c r="G58" s="219"/>
      <c r="H58" s="18"/>
      <c r="I58" s="18"/>
      <c r="J58" s="18"/>
      <c r="K58" s="18"/>
      <c r="L58" s="18"/>
      <c r="M58" s="18"/>
      <c r="N58" s="18"/>
      <c r="O58" s="18"/>
      <c r="P58" s="18"/>
    </row>
    <row r="59" spans="4:16" s="10" customFormat="1" ht="21" customHeight="1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4:16" s="10" customFormat="1" ht="21" customHeight="1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="10" customFormat="1" ht="12"/>
  </sheetData>
  <mergeCells count="77">
    <mergeCell ref="P19:P20"/>
    <mergeCell ref="Q19:Q20"/>
    <mergeCell ref="L19:L20"/>
    <mergeCell ref="M19:M20"/>
    <mergeCell ref="N19:N20"/>
    <mergeCell ref="O19:O20"/>
    <mergeCell ref="F19:F20"/>
    <mergeCell ref="G19:G20"/>
    <mergeCell ref="H19:H20"/>
    <mergeCell ref="I19:I20"/>
    <mergeCell ref="L16:L17"/>
    <mergeCell ref="M16:M17"/>
    <mergeCell ref="N16:N17"/>
    <mergeCell ref="O16:O17"/>
    <mergeCell ref="M13:M14"/>
    <mergeCell ref="N13:N14"/>
    <mergeCell ref="O13:O14"/>
    <mergeCell ref="F13:F14"/>
    <mergeCell ref="G13:G14"/>
    <mergeCell ref="H13:H14"/>
    <mergeCell ref="I13:I14"/>
    <mergeCell ref="P9:Q10"/>
    <mergeCell ref="F16:F17"/>
    <mergeCell ref="G16:G17"/>
    <mergeCell ref="H16:H17"/>
    <mergeCell ref="I16:I17"/>
    <mergeCell ref="P13:P14"/>
    <mergeCell ref="Q13:Q14"/>
    <mergeCell ref="Q16:Q17"/>
    <mergeCell ref="P16:P17"/>
    <mergeCell ref="L13:L14"/>
    <mergeCell ref="J2:L2"/>
    <mergeCell ref="F3:O3"/>
    <mergeCell ref="N9:O10"/>
    <mergeCell ref="F9:G10"/>
    <mergeCell ref="H9:I10"/>
    <mergeCell ref="L9:M10"/>
    <mergeCell ref="C39:E39"/>
    <mergeCell ref="G40:G41"/>
    <mergeCell ref="G43:G44"/>
    <mergeCell ref="J9:K10"/>
    <mergeCell ref="J13:J14"/>
    <mergeCell ref="K13:K14"/>
    <mergeCell ref="J16:J17"/>
    <mergeCell ref="K16:K17"/>
    <mergeCell ref="J19:J20"/>
    <mergeCell ref="K19:K20"/>
    <mergeCell ref="F25:G26"/>
    <mergeCell ref="H25:I26"/>
    <mergeCell ref="J25:K26"/>
    <mergeCell ref="L25:M26"/>
    <mergeCell ref="N25:O26"/>
    <mergeCell ref="P25:Q26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</mergeCells>
  <printOptions horizontalCentered="1"/>
  <pageMargins left="0.5905511811023623" right="0.5905511811023623" top="0.4330708661417323" bottom="0.1968503937007874" header="0.5118110236220472" footer="0.5118110236220472"/>
  <pageSetup horizontalDpi="300" verticalDpi="3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4"/>
  <sheetViews>
    <sheetView view="pageBreakPreview" zoomScaleSheetLayoutView="100" workbookViewId="0" topLeftCell="A1">
      <selection activeCell="O23" sqref="O23"/>
    </sheetView>
  </sheetViews>
  <sheetFormatPr defaultColWidth="9.00390625" defaultRowHeight="12.75"/>
  <cols>
    <col min="1" max="1" width="3.75390625" style="8" customWidth="1"/>
    <col min="2" max="5" width="2.625" style="8" customWidth="1"/>
    <col min="6" max="6" width="15.625" style="8" customWidth="1"/>
    <col min="7" max="12" width="7.375" style="8" customWidth="1"/>
    <col min="13" max="13" width="11.125" style="8" customWidth="1"/>
    <col min="14" max="14" width="8.875" style="8" customWidth="1"/>
    <col min="15" max="15" width="10.25390625" style="8" customWidth="1"/>
    <col min="16" max="16384" width="9.125" style="8" customWidth="1"/>
  </cols>
  <sheetData>
    <row r="1" s="166" customFormat="1" ht="21" customHeight="1"/>
    <row r="2" spans="2:16" s="165" customFormat="1" ht="17.25">
      <c r="B2" s="164"/>
      <c r="G2" s="2"/>
      <c r="H2" s="492" t="s">
        <v>218</v>
      </c>
      <c r="I2" s="492"/>
      <c r="J2" s="492"/>
      <c r="N2" s="2"/>
      <c r="O2" s="2"/>
      <c r="P2" s="2"/>
    </row>
    <row r="3" spans="2:15" s="165" customFormat="1" ht="30" customHeight="1">
      <c r="B3" s="493" t="s">
        <v>97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</row>
    <row r="4" spans="10:13" s="2" customFormat="1" ht="17.25">
      <c r="J4" s="221"/>
      <c r="K4" s="23"/>
      <c r="L4" s="29"/>
      <c r="M4" s="222"/>
    </row>
    <row r="5" s="10" customFormat="1" ht="15" customHeight="1"/>
    <row r="6" s="10" customFormat="1" ht="14.25">
      <c r="B6" s="11" t="s">
        <v>236</v>
      </c>
    </row>
    <row r="7" s="10" customFormat="1" ht="18" customHeight="1" thickBot="1">
      <c r="B7" s="21"/>
    </row>
    <row r="8" spans="2:16" s="10" customFormat="1" ht="12.75" customHeight="1">
      <c r="B8" s="204"/>
      <c r="C8" s="205"/>
      <c r="D8" s="205"/>
      <c r="E8" s="205"/>
      <c r="F8" s="206"/>
      <c r="G8" s="464" t="s">
        <v>178</v>
      </c>
      <c r="H8" s="465"/>
      <c r="I8" s="465"/>
      <c r="J8" s="578"/>
      <c r="K8" s="207"/>
      <c r="L8" s="208"/>
      <c r="M8" s="209"/>
      <c r="N8" s="576" t="s">
        <v>166</v>
      </c>
      <c r="O8" s="577"/>
      <c r="P8" s="210"/>
    </row>
    <row r="9" spans="2:16" s="10" customFormat="1" ht="24.75" customHeight="1" thickBot="1">
      <c r="B9" s="197" t="s">
        <v>171</v>
      </c>
      <c r="C9" s="199"/>
      <c r="D9" s="199"/>
      <c r="E9" s="199"/>
      <c r="F9" s="199"/>
      <c r="G9" s="211"/>
      <c r="H9" s="212"/>
      <c r="I9" s="212"/>
      <c r="J9" s="317">
        <v>2001</v>
      </c>
      <c r="K9" s="198" t="s">
        <v>193</v>
      </c>
      <c r="L9" s="199"/>
      <c r="M9" s="199"/>
      <c r="N9" s="546">
        <v>1470</v>
      </c>
      <c r="O9" s="547"/>
      <c r="P9" s="213"/>
    </row>
    <row r="10" spans="2:16" s="10" customFormat="1" ht="13.5" customHeight="1" thickTop="1">
      <c r="B10" s="214"/>
      <c r="C10" s="215"/>
      <c r="D10" s="215"/>
      <c r="E10" s="215"/>
      <c r="F10" s="216"/>
      <c r="G10" s="553" t="s">
        <v>172</v>
      </c>
      <c r="H10" s="553"/>
      <c r="I10" s="553" t="s">
        <v>173</v>
      </c>
      <c r="J10" s="561"/>
      <c r="K10" s="562" t="s">
        <v>179</v>
      </c>
      <c r="L10" s="563"/>
      <c r="M10" s="19"/>
      <c r="N10" s="548">
        <v>766</v>
      </c>
      <c r="O10" s="558"/>
      <c r="P10" s="213"/>
    </row>
    <row r="11" spans="2:16" s="10" customFormat="1" ht="14.25" customHeight="1">
      <c r="B11" s="200" t="s">
        <v>239</v>
      </c>
      <c r="C11" s="18"/>
      <c r="D11" s="18"/>
      <c r="E11" s="18"/>
      <c r="F11" s="18"/>
      <c r="G11" s="571">
        <v>309</v>
      </c>
      <c r="H11" s="572"/>
      <c r="I11" s="571">
        <v>223</v>
      </c>
      <c r="J11" s="573"/>
      <c r="K11" s="564"/>
      <c r="L11" s="565"/>
      <c r="M11" s="52"/>
      <c r="N11" s="566"/>
      <c r="O11" s="567"/>
      <c r="P11" s="217"/>
    </row>
    <row r="12" spans="2:16" s="10" customFormat="1" ht="12" customHeight="1">
      <c r="B12" s="14"/>
      <c r="C12" s="254" t="s">
        <v>192</v>
      </c>
      <c r="D12" s="254"/>
      <c r="E12" s="254"/>
      <c r="F12" s="189"/>
      <c r="G12" s="550"/>
      <c r="H12" s="551"/>
      <c r="I12" s="559"/>
      <c r="J12" s="560"/>
      <c r="K12" s="254" t="s">
        <v>194</v>
      </c>
      <c r="L12" s="196"/>
      <c r="M12" s="196"/>
      <c r="N12" s="559"/>
      <c r="O12" s="560"/>
      <c r="P12" s="217"/>
    </row>
    <row r="13" spans="2:16" s="10" customFormat="1" ht="24.75" customHeight="1" thickBot="1">
      <c r="B13" s="224" t="s">
        <v>240</v>
      </c>
      <c r="C13" s="198"/>
      <c r="D13" s="198"/>
      <c r="E13" s="198"/>
      <c r="F13" s="199"/>
      <c r="G13" s="546">
        <v>232</v>
      </c>
      <c r="H13" s="552"/>
      <c r="I13" s="546">
        <v>204</v>
      </c>
      <c r="J13" s="547"/>
      <c r="K13" s="197" t="s">
        <v>243</v>
      </c>
      <c r="L13" s="198"/>
      <c r="M13" s="198"/>
      <c r="N13" s="546">
        <v>700</v>
      </c>
      <c r="O13" s="547"/>
      <c r="P13" s="217"/>
    </row>
    <row r="14" spans="2:16" s="10" customFormat="1" ht="14.25" customHeight="1" thickTop="1">
      <c r="B14" s="200" t="s">
        <v>241</v>
      </c>
      <c r="C14" s="18"/>
      <c r="D14" s="18"/>
      <c r="E14" s="18"/>
      <c r="F14" s="18"/>
      <c r="G14" s="548">
        <v>1405</v>
      </c>
      <c r="H14" s="549"/>
      <c r="I14" s="548">
        <v>897</v>
      </c>
      <c r="J14" s="558"/>
      <c r="K14" s="17" t="s">
        <v>180</v>
      </c>
      <c r="L14" s="18"/>
      <c r="M14" s="52"/>
      <c r="N14" s="548">
        <v>374</v>
      </c>
      <c r="O14" s="558"/>
      <c r="P14" s="217"/>
    </row>
    <row r="15" spans="2:16" s="10" customFormat="1" ht="12" customHeight="1">
      <c r="B15" s="14"/>
      <c r="C15" s="254" t="s">
        <v>192</v>
      </c>
      <c r="D15" s="254"/>
      <c r="E15" s="254"/>
      <c r="F15" s="189"/>
      <c r="G15" s="550"/>
      <c r="H15" s="551"/>
      <c r="I15" s="559"/>
      <c r="J15" s="560"/>
      <c r="K15" s="254" t="s">
        <v>194</v>
      </c>
      <c r="L15" s="196"/>
      <c r="M15" s="196"/>
      <c r="N15" s="559"/>
      <c r="O15" s="560"/>
      <c r="P15" s="217"/>
    </row>
    <row r="16" spans="2:16" s="10" customFormat="1" ht="24.75" customHeight="1" thickBot="1">
      <c r="B16" s="224" t="s">
        <v>240</v>
      </c>
      <c r="C16" s="198"/>
      <c r="D16" s="198"/>
      <c r="E16" s="198"/>
      <c r="F16" s="199"/>
      <c r="G16" s="546">
        <v>1198</v>
      </c>
      <c r="H16" s="552"/>
      <c r="I16" s="546">
        <v>783</v>
      </c>
      <c r="J16" s="547"/>
      <c r="K16" s="201" t="s">
        <v>244</v>
      </c>
      <c r="L16" s="202"/>
      <c r="M16" s="202"/>
      <c r="N16" s="544">
        <v>328</v>
      </c>
      <c r="O16" s="545"/>
      <c r="P16" s="217"/>
    </row>
    <row r="17" spans="2:16" s="10" customFormat="1" ht="14.25" customHeight="1" thickTop="1">
      <c r="B17" s="200" t="s">
        <v>242</v>
      </c>
      <c r="C17" s="18"/>
      <c r="D17" s="18"/>
      <c r="E17" s="18"/>
      <c r="F17" s="18"/>
      <c r="G17" s="554">
        <v>254</v>
      </c>
      <c r="H17" s="555"/>
      <c r="I17" s="548">
        <v>838</v>
      </c>
      <c r="J17" s="558"/>
      <c r="K17" s="200"/>
      <c r="L17" s="18"/>
      <c r="M17" s="18"/>
      <c r="N17" s="52"/>
      <c r="O17" s="52"/>
      <c r="P17" s="52"/>
    </row>
    <row r="18" spans="2:16" s="10" customFormat="1" ht="12" customHeight="1">
      <c r="B18" s="14"/>
      <c r="C18" s="254" t="s">
        <v>192</v>
      </c>
      <c r="D18" s="254"/>
      <c r="E18" s="254"/>
      <c r="F18" s="189"/>
      <c r="G18" s="556"/>
      <c r="H18" s="557"/>
      <c r="I18" s="559"/>
      <c r="J18" s="560"/>
      <c r="K18" s="17"/>
      <c r="L18" s="18"/>
      <c r="M18" s="19"/>
      <c r="N18" s="18"/>
      <c r="O18" s="18"/>
      <c r="P18" s="18"/>
    </row>
    <row r="19" spans="2:16" s="10" customFormat="1" ht="24.75" customHeight="1" thickBot="1">
      <c r="B19" s="191" t="s">
        <v>240</v>
      </c>
      <c r="C19" s="202"/>
      <c r="D19" s="202"/>
      <c r="E19" s="202"/>
      <c r="F19" s="203"/>
      <c r="G19" s="574">
        <v>223</v>
      </c>
      <c r="H19" s="575"/>
      <c r="I19" s="544">
        <v>662</v>
      </c>
      <c r="J19" s="545"/>
      <c r="K19" s="17"/>
      <c r="L19" s="18"/>
      <c r="M19" s="19"/>
      <c r="N19" s="18"/>
      <c r="O19" s="18"/>
      <c r="P19" s="18"/>
    </row>
    <row r="20" s="10" customFormat="1" ht="15" customHeight="1"/>
    <row r="21" s="10" customFormat="1" ht="28.5" customHeight="1"/>
    <row r="22" s="10" customFormat="1" ht="14.25">
      <c r="B22" s="11" t="s">
        <v>237</v>
      </c>
    </row>
    <row r="23" spans="7:13" s="2" customFormat="1" ht="18" thickBot="1">
      <c r="G23" s="223"/>
      <c r="H23" s="223"/>
      <c r="I23" s="223"/>
      <c r="J23" s="221"/>
      <c r="K23" s="23"/>
      <c r="L23" s="29"/>
      <c r="M23" s="222"/>
    </row>
    <row r="24" spans="2:14" ht="25.5" customHeight="1">
      <c r="B24" s="582"/>
      <c r="C24" s="583"/>
      <c r="D24" s="583"/>
      <c r="E24" s="583"/>
      <c r="F24" s="584"/>
      <c r="G24" s="512" t="s">
        <v>41</v>
      </c>
      <c r="H24" s="585"/>
      <c r="I24" s="520"/>
      <c r="J24" s="512" t="s">
        <v>42</v>
      </c>
      <c r="K24" s="585"/>
      <c r="L24" s="520"/>
      <c r="M24" s="512" t="s">
        <v>4</v>
      </c>
      <c r="N24" s="513"/>
    </row>
    <row r="25" spans="2:14" s="10" customFormat="1" ht="27.75" customHeight="1" thickBot="1">
      <c r="B25" s="568" t="s">
        <v>188</v>
      </c>
      <c r="C25" s="569"/>
      <c r="D25" s="569"/>
      <c r="E25" s="569"/>
      <c r="F25" s="570"/>
      <c r="G25" s="262"/>
      <c r="H25" s="263"/>
      <c r="I25" s="263">
        <v>22</v>
      </c>
      <c r="J25" s="262"/>
      <c r="K25" s="263"/>
      <c r="L25" s="264">
        <v>0</v>
      </c>
      <c r="M25" s="263"/>
      <c r="N25" s="265">
        <f>SUM(I25,L25)</f>
        <v>22</v>
      </c>
    </row>
    <row r="26" spans="2:14" ht="16.5" customHeight="1" thickTop="1">
      <c r="B26" s="17" t="s">
        <v>181</v>
      </c>
      <c r="C26" s="18"/>
      <c r="D26" s="162"/>
      <c r="E26" s="18"/>
      <c r="F26" s="162"/>
      <c r="G26" s="266"/>
      <c r="H26" s="267"/>
      <c r="I26" s="267"/>
      <c r="J26" s="266"/>
      <c r="K26" s="267"/>
      <c r="L26" s="268"/>
      <c r="M26" s="267"/>
      <c r="N26" s="269"/>
    </row>
    <row r="27" spans="2:14" ht="16.5" customHeight="1">
      <c r="B27" s="14"/>
      <c r="C27" s="196" t="s">
        <v>189</v>
      </c>
      <c r="D27" s="196"/>
      <c r="E27" s="196"/>
      <c r="F27" s="218"/>
      <c r="G27" s="266"/>
      <c r="H27" s="267"/>
      <c r="I27" s="267">
        <v>0</v>
      </c>
      <c r="J27" s="266"/>
      <c r="K27" s="267"/>
      <c r="L27" s="268">
        <v>0</v>
      </c>
      <c r="M27" s="267"/>
      <c r="N27" s="269">
        <f>SUM(I27,L27)</f>
        <v>0</v>
      </c>
    </row>
    <row r="28" spans="2:14" ht="27.75" customHeight="1" thickBot="1">
      <c r="B28" s="224" t="s">
        <v>245</v>
      </c>
      <c r="C28" s="20"/>
      <c r="D28" s="225"/>
      <c r="E28" s="225"/>
      <c r="F28" s="226"/>
      <c r="G28" s="262"/>
      <c r="H28" s="263"/>
      <c r="I28" s="263">
        <v>0</v>
      </c>
      <c r="J28" s="262"/>
      <c r="K28" s="263"/>
      <c r="L28" s="264">
        <v>0</v>
      </c>
      <c r="M28" s="263"/>
      <c r="N28" s="265">
        <f>SUM(I28,L28)</f>
        <v>0</v>
      </c>
    </row>
    <row r="29" spans="2:14" ht="16.5" customHeight="1" thickTop="1">
      <c r="B29" s="579" t="s">
        <v>182</v>
      </c>
      <c r="C29" s="580"/>
      <c r="D29" s="580"/>
      <c r="E29" s="580"/>
      <c r="F29" s="581"/>
      <c r="G29" s="270"/>
      <c r="H29" s="271"/>
      <c r="I29" s="271"/>
      <c r="J29" s="270"/>
      <c r="K29" s="271"/>
      <c r="L29" s="272"/>
      <c r="M29" s="271"/>
      <c r="N29" s="273"/>
    </row>
    <row r="30" spans="2:14" ht="16.5" customHeight="1">
      <c r="B30" s="227"/>
      <c r="C30" s="196" t="s">
        <v>190</v>
      </c>
      <c r="D30" s="196"/>
      <c r="E30" s="196"/>
      <c r="F30" s="218"/>
      <c r="G30" s="274"/>
      <c r="H30" s="275"/>
      <c r="I30" s="275">
        <v>0</v>
      </c>
      <c r="J30" s="274"/>
      <c r="K30" s="275"/>
      <c r="L30" s="276">
        <v>0</v>
      </c>
      <c r="M30" s="275"/>
      <c r="N30" s="277">
        <f>SUM(I30,L30)</f>
        <v>0</v>
      </c>
    </row>
    <row r="31" spans="2:14" ht="27.75" customHeight="1" thickBot="1">
      <c r="B31" s="224" t="s">
        <v>245</v>
      </c>
      <c r="C31" s="20"/>
      <c r="D31" s="225"/>
      <c r="E31" s="225"/>
      <c r="F31" s="226"/>
      <c r="G31" s="262"/>
      <c r="H31" s="263"/>
      <c r="I31" s="263">
        <v>0</v>
      </c>
      <c r="J31" s="262"/>
      <c r="K31" s="263"/>
      <c r="L31" s="264">
        <v>0</v>
      </c>
      <c r="M31" s="263"/>
      <c r="N31" s="265">
        <f>SUM(I31,L31)</f>
        <v>0</v>
      </c>
    </row>
    <row r="32" spans="2:14" ht="16.5" customHeight="1" thickTop="1">
      <c r="B32" s="579" t="s">
        <v>183</v>
      </c>
      <c r="C32" s="580"/>
      <c r="D32" s="580"/>
      <c r="E32" s="580"/>
      <c r="F32" s="581"/>
      <c r="G32" s="270"/>
      <c r="H32" s="271"/>
      <c r="I32" s="271"/>
      <c r="J32" s="270"/>
      <c r="K32" s="271"/>
      <c r="L32" s="272"/>
      <c r="M32" s="271"/>
      <c r="N32" s="273"/>
    </row>
    <row r="33" spans="2:14" ht="16.5" customHeight="1">
      <c r="B33" s="228"/>
      <c r="C33" s="196" t="s">
        <v>191</v>
      </c>
      <c r="D33" s="196"/>
      <c r="E33" s="196"/>
      <c r="F33" s="218"/>
      <c r="G33" s="274"/>
      <c r="H33" s="275"/>
      <c r="I33" s="275">
        <v>3</v>
      </c>
      <c r="J33" s="274"/>
      <c r="K33" s="275"/>
      <c r="L33" s="276">
        <v>0</v>
      </c>
      <c r="M33" s="275"/>
      <c r="N33" s="277">
        <f>SUM(I33,L33)</f>
        <v>3</v>
      </c>
    </row>
    <row r="34" spans="2:14" ht="27.75" customHeight="1" thickBot="1">
      <c r="B34" s="191" t="s">
        <v>245</v>
      </c>
      <c r="C34" s="261"/>
      <c r="D34" s="229"/>
      <c r="E34" s="229"/>
      <c r="F34" s="230"/>
      <c r="G34" s="278"/>
      <c r="H34" s="279"/>
      <c r="I34" s="279">
        <v>0</v>
      </c>
      <c r="J34" s="278"/>
      <c r="K34" s="279"/>
      <c r="L34" s="280">
        <v>0</v>
      </c>
      <c r="M34" s="279"/>
      <c r="N34" s="281">
        <f>SUM(I34,L34)</f>
        <v>0</v>
      </c>
    </row>
  </sheetData>
  <mergeCells count="31">
    <mergeCell ref="B29:F29"/>
    <mergeCell ref="B32:F32"/>
    <mergeCell ref="M24:N24"/>
    <mergeCell ref="B24:F24"/>
    <mergeCell ref="J24:L24"/>
    <mergeCell ref="G24:I24"/>
    <mergeCell ref="H2:J2"/>
    <mergeCell ref="B25:F25"/>
    <mergeCell ref="G11:H12"/>
    <mergeCell ref="I11:J12"/>
    <mergeCell ref="I14:J15"/>
    <mergeCell ref="G19:H19"/>
    <mergeCell ref="I19:J19"/>
    <mergeCell ref="B3:O3"/>
    <mergeCell ref="N8:O8"/>
    <mergeCell ref="G8:J8"/>
    <mergeCell ref="N9:O9"/>
    <mergeCell ref="G10:H10"/>
    <mergeCell ref="G17:H18"/>
    <mergeCell ref="I17:J18"/>
    <mergeCell ref="N14:O15"/>
    <mergeCell ref="I10:J10"/>
    <mergeCell ref="K10:L11"/>
    <mergeCell ref="N10:O12"/>
    <mergeCell ref="N13:O13"/>
    <mergeCell ref="G13:H13"/>
    <mergeCell ref="N16:O16"/>
    <mergeCell ref="I13:J13"/>
    <mergeCell ref="G14:H15"/>
    <mergeCell ref="G16:H16"/>
    <mergeCell ref="I16:J16"/>
  </mergeCells>
  <printOptions horizontalCentered="1"/>
  <pageMargins left="0.5905511811023623" right="0.5905511811023623" top="0.42" bottom="0.5905511811023623" header="0.5118110236220472" footer="0.511811023622047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SheetLayoutView="100" workbookViewId="0" topLeftCell="A1">
      <selection activeCell="O23" sqref="O23"/>
    </sheetView>
  </sheetViews>
  <sheetFormatPr defaultColWidth="9.00390625" defaultRowHeight="12.75"/>
  <cols>
    <col min="1" max="3" width="1.75390625" style="167" customWidth="1"/>
    <col min="4" max="4" width="22.00390625" style="167" customWidth="1"/>
    <col min="5" max="5" width="10.375" style="167" customWidth="1"/>
    <col min="6" max="6" width="12.25390625" style="167" customWidth="1"/>
    <col min="7" max="11" width="13.125" style="167" customWidth="1"/>
    <col min="12" max="12" width="14.125" style="167" customWidth="1"/>
    <col min="13" max="13" width="1.75390625" style="167" customWidth="1"/>
    <col min="14" max="16384" width="9.125" style="167" customWidth="1"/>
  </cols>
  <sheetData>
    <row r="1" spans="1:13" ht="12.75" customHeight="1">
      <c r="A1" s="164"/>
      <c r="I1" s="354"/>
      <c r="J1" s="354"/>
      <c r="K1" s="354"/>
      <c r="L1" s="354"/>
      <c r="M1" s="397"/>
    </row>
    <row r="2" spans="5:7" s="165" customFormat="1" ht="17.25" customHeight="1">
      <c r="E2" s="586" t="s">
        <v>218</v>
      </c>
      <c r="F2" s="586"/>
      <c r="G2" s="586"/>
    </row>
    <row r="3" spans="1:12" s="165" customFormat="1" ht="18.75" customHeight="1">
      <c r="A3" s="598" t="s">
        <v>97</v>
      </c>
      <c r="B3" s="598"/>
      <c r="C3" s="598"/>
      <c r="D3" s="598"/>
      <c r="E3" s="598"/>
      <c r="F3" s="598"/>
      <c r="G3" s="598"/>
      <c r="H3" s="598"/>
      <c r="I3" s="598"/>
      <c r="J3" s="598"/>
      <c r="K3" s="355"/>
      <c r="L3" s="355"/>
    </row>
    <row r="4" spans="1:12" s="164" customFormat="1" ht="13.5" customHeigh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="357" customFormat="1" ht="15" customHeight="1">
      <c r="A5" s="168"/>
    </row>
    <row r="6" spans="1:3" ht="12" customHeight="1">
      <c r="A6" s="357"/>
      <c r="B6" s="357"/>
      <c r="C6" s="357"/>
    </row>
    <row r="7" spans="2:9" s="184" customFormat="1" ht="15" customHeight="1">
      <c r="B7" s="599" t="s">
        <v>197</v>
      </c>
      <c r="C7" s="599"/>
      <c r="D7" s="599"/>
      <c r="E7" s="599"/>
      <c r="F7" s="599"/>
      <c r="G7" s="599"/>
      <c r="H7" s="599"/>
      <c r="I7" s="599"/>
    </row>
    <row r="8" ht="15" customHeight="1"/>
    <row r="9" spans="6:12" ht="15" customHeight="1">
      <c r="F9" s="600" t="s">
        <v>222</v>
      </c>
      <c r="G9" s="600"/>
      <c r="H9" s="600"/>
      <c r="I9" s="600"/>
      <c r="J9" s="600"/>
      <c r="K9" s="600"/>
      <c r="L9" s="600"/>
    </row>
    <row r="10" ht="15" customHeight="1" thickBot="1">
      <c r="B10" s="168"/>
    </row>
    <row r="11" spans="3:12" ht="14.25" customHeight="1">
      <c r="C11" s="601" t="s">
        <v>43</v>
      </c>
      <c r="D11" s="602"/>
      <c r="E11" s="358" t="s">
        <v>44</v>
      </c>
      <c r="F11" s="358" t="s">
        <v>32</v>
      </c>
      <c r="G11" s="358" t="s">
        <v>33</v>
      </c>
      <c r="H11" s="358" t="s">
        <v>34</v>
      </c>
      <c r="I11" s="358" t="s">
        <v>35</v>
      </c>
      <c r="J11" s="358" t="s">
        <v>36</v>
      </c>
      <c r="K11" s="358" t="s">
        <v>37</v>
      </c>
      <c r="L11" s="359" t="s">
        <v>4</v>
      </c>
    </row>
    <row r="12" spans="3:12" ht="12.75" customHeight="1">
      <c r="C12" s="596" t="s">
        <v>94</v>
      </c>
      <c r="D12" s="597"/>
      <c r="E12" s="360"/>
      <c r="F12" s="360"/>
      <c r="G12" s="360"/>
      <c r="H12" s="360"/>
      <c r="I12" s="360"/>
      <c r="J12" s="360"/>
      <c r="K12" s="360"/>
      <c r="L12" s="361"/>
    </row>
    <row r="13" spans="3:12" ht="18" customHeight="1">
      <c r="C13" s="591" t="s">
        <v>96</v>
      </c>
      <c r="D13" s="592"/>
      <c r="E13" s="362" t="s">
        <v>143</v>
      </c>
      <c r="F13" s="363">
        <f aca="true" t="shared" si="0" ref="F13:K13">SUM(F14:F18)</f>
        <v>19095</v>
      </c>
      <c r="G13" s="363">
        <f t="shared" si="0"/>
        <v>71767</v>
      </c>
      <c r="H13" s="363">
        <f t="shared" si="0"/>
        <v>37205</v>
      </c>
      <c r="I13" s="363">
        <f t="shared" si="0"/>
        <v>30197</v>
      </c>
      <c r="J13" s="363">
        <f t="shared" si="0"/>
        <v>25616</v>
      </c>
      <c r="K13" s="363">
        <f t="shared" si="0"/>
        <v>20940</v>
      </c>
      <c r="L13" s="364">
        <f>SUM(E13:K13)</f>
        <v>204820</v>
      </c>
    </row>
    <row r="14" spans="3:12" ht="18" customHeight="1">
      <c r="C14" s="180"/>
      <c r="D14" s="398" t="s">
        <v>84</v>
      </c>
      <c r="E14" s="365" t="s">
        <v>143</v>
      </c>
      <c r="F14" s="366">
        <v>10205</v>
      </c>
      <c r="G14" s="366">
        <v>40576</v>
      </c>
      <c r="H14" s="366">
        <v>20925</v>
      </c>
      <c r="I14" s="366">
        <v>16957</v>
      </c>
      <c r="J14" s="366">
        <v>15113</v>
      </c>
      <c r="K14" s="366">
        <v>13028</v>
      </c>
      <c r="L14" s="100">
        <f>SUM(F14:K14)</f>
        <v>116804</v>
      </c>
    </row>
    <row r="15" spans="3:12" ht="18" customHeight="1">
      <c r="C15" s="180"/>
      <c r="D15" s="400" t="s">
        <v>85</v>
      </c>
      <c r="E15" s="367" t="s">
        <v>143</v>
      </c>
      <c r="F15" s="368">
        <v>111</v>
      </c>
      <c r="G15" s="368">
        <v>1959</v>
      </c>
      <c r="H15" s="368">
        <v>2335</v>
      </c>
      <c r="I15" s="368">
        <v>2634</v>
      </c>
      <c r="J15" s="368">
        <v>2547</v>
      </c>
      <c r="K15" s="368">
        <v>1839</v>
      </c>
      <c r="L15" s="369">
        <f>SUM(F15:K15)</f>
        <v>11425</v>
      </c>
    </row>
    <row r="16" spans="3:12" ht="18" customHeight="1">
      <c r="C16" s="180"/>
      <c r="D16" s="400" t="s">
        <v>86</v>
      </c>
      <c r="E16" s="367" t="s">
        <v>143</v>
      </c>
      <c r="F16" s="368">
        <v>8540</v>
      </c>
      <c r="G16" s="368">
        <v>28427</v>
      </c>
      <c r="H16" s="368">
        <v>13521</v>
      </c>
      <c r="I16" s="368">
        <v>10303</v>
      </c>
      <c r="J16" s="368">
        <v>7779</v>
      </c>
      <c r="K16" s="368">
        <v>6004</v>
      </c>
      <c r="L16" s="369">
        <f>SUM(F16:K16)</f>
        <v>74574</v>
      </c>
    </row>
    <row r="17" spans="3:12" ht="18" customHeight="1">
      <c r="C17" s="180"/>
      <c r="D17" s="400" t="s">
        <v>87</v>
      </c>
      <c r="E17" s="367" t="s">
        <v>143</v>
      </c>
      <c r="F17" s="368">
        <v>102</v>
      </c>
      <c r="G17" s="368">
        <v>399</v>
      </c>
      <c r="H17" s="368">
        <v>212</v>
      </c>
      <c r="I17" s="368">
        <v>157</v>
      </c>
      <c r="J17" s="368">
        <v>104</v>
      </c>
      <c r="K17" s="368">
        <v>49</v>
      </c>
      <c r="L17" s="369">
        <f>SUM(F17:K17)</f>
        <v>1023</v>
      </c>
    </row>
    <row r="18" spans="3:12" ht="18" customHeight="1">
      <c r="C18" s="180"/>
      <c r="D18" s="416" t="s">
        <v>88</v>
      </c>
      <c r="E18" s="370" t="s">
        <v>143</v>
      </c>
      <c r="F18" s="371">
        <v>137</v>
      </c>
      <c r="G18" s="371">
        <v>406</v>
      </c>
      <c r="H18" s="371">
        <v>212</v>
      </c>
      <c r="I18" s="371">
        <v>146</v>
      </c>
      <c r="J18" s="371">
        <v>73</v>
      </c>
      <c r="K18" s="371">
        <v>20</v>
      </c>
      <c r="L18" s="373">
        <f>SUM(F18:K18)</f>
        <v>994</v>
      </c>
    </row>
    <row r="19" spans="3:12" ht="18" customHeight="1">
      <c r="C19" s="593" t="s">
        <v>82</v>
      </c>
      <c r="D19" s="594"/>
      <c r="E19" s="372">
        <v>0</v>
      </c>
      <c r="F19" s="372">
        <v>0</v>
      </c>
      <c r="G19" s="372">
        <f aca="true" t="shared" si="1" ref="G19:L19">SUM(G20:G22)</f>
        <v>2354</v>
      </c>
      <c r="H19" s="372">
        <f t="shared" si="1"/>
        <v>3122</v>
      </c>
      <c r="I19" s="372">
        <f t="shared" si="1"/>
        <v>4943</v>
      </c>
      <c r="J19" s="372">
        <f t="shared" si="1"/>
        <v>6999</v>
      </c>
      <c r="K19" s="372">
        <f t="shared" si="1"/>
        <v>6338</v>
      </c>
      <c r="L19" s="439">
        <f t="shared" si="1"/>
        <v>23756</v>
      </c>
    </row>
    <row r="20" spans="3:12" ht="18" customHeight="1">
      <c r="C20" s="180"/>
      <c r="D20" s="417" t="s">
        <v>45</v>
      </c>
      <c r="E20" s="366">
        <v>0</v>
      </c>
      <c r="F20" s="366">
        <v>0</v>
      </c>
      <c r="G20" s="366">
        <v>972</v>
      </c>
      <c r="H20" s="366">
        <v>1418</v>
      </c>
      <c r="I20" s="366">
        <v>2297</v>
      </c>
      <c r="J20" s="366">
        <v>3616</v>
      </c>
      <c r="K20" s="366">
        <v>3285</v>
      </c>
      <c r="L20" s="100">
        <f>SUM(E20:K20)</f>
        <v>11588</v>
      </c>
    </row>
    <row r="21" spans="3:12" ht="18" customHeight="1">
      <c r="C21" s="180"/>
      <c r="D21" s="410" t="s">
        <v>46</v>
      </c>
      <c r="E21" s="367" t="s">
        <v>143</v>
      </c>
      <c r="F21" s="367" t="s">
        <v>143</v>
      </c>
      <c r="G21" s="374">
        <v>1164</v>
      </c>
      <c r="H21" s="374">
        <v>1417</v>
      </c>
      <c r="I21" s="374">
        <v>2110</v>
      </c>
      <c r="J21" s="374">
        <v>2298</v>
      </c>
      <c r="K21" s="374">
        <v>1189</v>
      </c>
      <c r="L21" s="375">
        <f>SUM(G21:K21)</f>
        <v>8178</v>
      </c>
    </row>
    <row r="22" spans="3:12" ht="18" customHeight="1">
      <c r="C22" s="180"/>
      <c r="D22" s="410" t="s">
        <v>47</v>
      </c>
      <c r="E22" s="367" t="s">
        <v>143</v>
      </c>
      <c r="F22" s="367" t="s">
        <v>143</v>
      </c>
      <c r="G22" s="372">
        <v>218</v>
      </c>
      <c r="H22" s="372">
        <v>287</v>
      </c>
      <c r="I22" s="372">
        <v>536</v>
      </c>
      <c r="J22" s="372">
        <v>1085</v>
      </c>
      <c r="K22" s="372">
        <v>1864</v>
      </c>
      <c r="L22" s="376">
        <f>SUM(G22:K22)</f>
        <v>3990</v>
      </c>
    </row>
    <row r="23" spans="3:12" ht="18" customHeight="1" thickBot="1">
      <c r="C23" s="587" t="s">
        <v>48</v>
      </c>
      <c r="D23" s="588"/>
      <c r="E23" s="377">
        <f>SUM(E13,E19)</f>
        <v>0</v>
      </c>
      <c r="F23" s="378">
        <f aca="true" t="shared" si="2" ref="F23:K23">SUM(F13,F19)</f>
        <v>19095</v>
      </c>
      <c r="G23" s="377">
        <f t="shared" si="2"/>
        <v>74121</v>
      </c>
      <c r="H23" s="377">
        <f t="shared" si="2"/>
        <v>40327</v>
      </c>
      <c r="I23" s="377">
        <f>SUM(I13,I19)</f>
        <v>35140</v>
      </c>
      <c r="J23" s="377">
        <f t="shared" si="2"/>
        <v>32615</v>
      </c>
      <c r="K23" s="377">
        <f t="shared" si="2"/>
        <v>27278</v>
      </c>
      <c r="L23" s="379">
        <f>SUM(L13,L19)</f>
        <v>228576</v>
      </c>
    </row>
    <row r="24" spans="3:12" ht="18" customHeight="1">
      <c r="C24" s="589" t="s">
        <v>95</v>
      </c>
      <c r="D24" s="590"/>
      <c r="E24" s="590"/>
      <c r="F24" s="380"/>
      <c r="G24" s="380"/>
      <c r="H24" s="380"/>
      <c r="I24" s="380"/>
      <c r="J24" s="380"/>
      <c r="K24" s="380"/>
      <c r="L24" s="381"/>
    </row>
    <row r="25" spans="3:12" ht="18" customHeight="1">
      <c r="C25" s="591" t="s">
        <v>96</v>
      </c>
      <c r="D25" s="592"/>
      <c r="E25" s="362" t="s">
        <v>143</v>
      </c>
      <c r="F25" s="363">
        <f>SUM(F26:F28)</f>
        <v>34289201</v>
      </c>
      <c r="G25" s="363">
        <f aca="true" t="shared" si="3" ref="G25:L25">SUM(G26:G28)</f>
        <v>223548480</v>
      </c>
      <c r="H25" s="363">
        <f t="shared" si="3"/>
        <v>151353417</v>
      </c>
      <c r="I25" s="363">
        <f t="shared" si="3"/>
        <v>154759351</v>
      </c>
      <c r="J25" s="363">
        <f t="shared" si="3"/>
        <v>129276777</v>
      </c>
      <c r="K25" s="363">
        <f t="shared" si="3"/>
        <v>99836364</v>
      </c>
      <c r="L25" s="364">
        <f t="shared" si="3"/>
        <v>793063590</v>
      </c>
    </row>
    <row r="26" spans="3:12" ht="18" customHeight="1">
      <c r="C26" s="180"/>
      <c r="D26" s="398" t="s">
        <v>84</v>
      </c>
      <c r="E26" s="382" t="s">
        <v>143</v>
      </c>
      <c r="F26" s="366">
        <v>25865298</v>
      </c>
      <c r="G26" s="366">
        <v>164840950</v>
      </c>
      <c r="H26" s="366">
        <v>102148926</v>
      </c>
      <c r="I26" s="366">
        <v>100643949</v>
      </c>
      <c r="J26" s="366">
        <v>85103100</v>
      </c>
      <c r="K26" s="366">
        <v>70959572</v>
      </c>
      <c r="L26" s="100">
        <f aca="true" t="shared" si="4" ref="L26:L32">SUM(E26:K26)</f>
        <v>549561795</v>
      </c>
    </row>
    <row r="27" spans="3:12" ht="18" customHeight="1">
      <c r="C27" s="180"/>
      <c r="D27" s="400" t="s">
        <v>85</v>
      </c>
      <c r="E27" s="367" t="s">
        <v>143</v>
      </c>
      <c r="F27" s="368">
        <v>315391</v>
      </c>
      <c r="G27" s="368">
        <v>9372317</v>
      </c>
      <c r="H27" s="368">
        <v>14098598</v>
      </c>
      <c r="I27" s="368">
        <v>20193749</v>
      </c>
      <c r="J27" s="368">
        <v>22454495</v>
      </c>
      <c r="K27" s="368">
        <v>18149496</v>
      </c>
      <c r="L27" s="369">
        <f t="shared" si="4"/>
        <v>84584046</v>
      </c>
    </row>
    <row r="28" spans="3:12" ht="18" customHeight="1">
      <c r="C28" s="180"/>
      <c r="D28" s="418" t="s">
        <v>86</v>
      </c>
      <c r="E28" s="367" t="s">
        <v>143</v>
      </c>
      <c r="F28" s="383">
        <v>8108512</v>
      </c>
      <c r="G28" s="383">
        <v>49335213</v>
      </c>
      <c r="H28" s="383">
        <v>35105893</v>
      </c>
      <c r="I28" s="383">
        <v>33921653</v>
      </c>
      <c r="J28" s="383">
        <v>21719182</v>
      </c>
      <c r="K28" s="383">
        <v>10727296</v>
      </c>
      <c r="L28" s="384">
        <f t="shared" si="4"/>
        <v>158917749</v>
      </c>
    </row>
    <row r="29" spans="3:12" ht="18" customHeight="1">
      <c r="C29" s="591" t="s">
        <v>82</v>
      </c>
      <c r="D29" s="595"/>
      <c r="E29" s="385">
        <f aca="true" t="shared" si="5" ref="E29:L29">SUM(E30:E32)</f>
        <v>0</v>
      </c>
      <c r="F29" s="385">
        <f t="shared" si="5"/>
        <v>0</v>
      </c>
      <c r="G29" s="385">
        <f t="shared" si="5"/>
        <v>53478653</v>
      </c>
      <c r="H29" s="385">
        <f t="shared" si="5"/>
        <v>75781917</v>
      </c>
      <c r="I29" s="385">
        <f t="shared" si="5"/>
        <v>131206036</v>
      </c>
      <c r="J29" s="385">
        <f t="shared" si="5"/>
        <v>205393704</v>
      </c>
      <c r="K29" s="385">
        <f t="shared" si="5"/>
        <v>205106331</v>
      </c>
      <c r="L29" s="364">
        <f t="shared" si="5"/>
        <v>670966641</v>
      </c>
    </row>
    <row r="30" spans="3:12" ht="18" customHeight="1">
      <c r="C30" s="409"/>
      <c r="D30" s="410" t="s">
        <v>45</v>
      </c>
      <c r="E30" s="366">
        <v>0</v>
      </c>
      <c r="F30" s="366">
        <v>0</v>
      </c>
      <c r="G30" s="366">
        <v>20006397</v>
      </c>
      <c r="H30" s="366">
        <v>31783440</v>
      </c>
      <c r="I30" s="366">
        <v>55416124</v>
      </c>
      <c r="J30" s="366">
        <v>96159247</v>
      </c>
      <c r="K30" s="366">
        <v>92300956</v>
      </c>
      <c r="L30" s="100">
        <f t="shared" si="4"/>
        <v>295666164</v>
      </c>
    </row>
    <row r="31" spans="3:12" ht="18" customHeight="1">
      <c r="C31" s="180"/>
      <c r="D31" s="410" t="s">
        <v>46</v>
      </c>
      <c r="E31" s="367" t="s">
        <v>143</v>
      </c>
      <c r="F31" s="367" t="s">
        <v>143</v>
      </c>
      <c r="G31" s="374">
        <v>28276309</v>
      </c>
      <c r="H31" s="374">
        <v>36130921</v>
      </c>
      <c r="I31" s="374">
        <v>57826613</v>
      </c>
      <c r="J31" s="374">
        <v>67705604</v>
      </c>
      <c r="K31" s="374">
        <v>36579697</v>
      </c>
      <c r="L31" s="375">
        <f t="shared" si="4"/>
        <v>226519144</v>
      </c>
    </row>
    <row r="32" spans="3:12" ht="18" customHeight="1">
      <c r="C32" s="180"/>
      <c r="D32" s="410" t="s">
        <v>47</v>
      </c>
      <c r="E32" s="367" t="s">
        <v>143</v>
      </c>
      <c r="F32" s="367" t="s">
        <v>143</v>
      </c>
      <c r="G32" s="372">
        <v>5195947</v>
      </c>
      <c r="H32" s="372">
        <v>7867556</v>
      </c>
      <c r="I32" s="372">
        <v>17963299</v>
      </c>
      <c r="J32" s="372">
        <v>41528853</v>
      </c>
      <c r="K32" s="372">
        <v>76225678</v>
      </c>
      <c r="L32" s="376">
        <f t="shared" si="4"/>
        <v>148781333</v>
      </c>
    </row>
    <row r="33" spans="3:12" ht="18" customHeight="1" thickBot="1">
      <c r="C33" s="587" t="s">
        <v>48</v>
      </c>
      <c r="D33" s="588"/>
      <c r="E33" s="377">
        <f>SUM(E25,E29)</f>
        <v>0</v>
      </c>
      <c r="F33" s="378">
        <f aca="true" t="shared" si="6" ref="F33:L33">SUM(F25,F29)</f>
        <v>34289201</v>
      </c>
      <c r="G33" s="377">
        <f t="shared" si="6"/>
        <v>277027133</v>
      </c>
      <c r="H33" s="377">
        <f t="shared" si="6"/>
        <v>227135334</v>
      </c>
      <c r="I33" s="377">
        <f t="shared" si="6"/>
        <v>285965387</v>
      </c>
      <c r="J33" s="377">
        <f t="shared" si="6"/>
        <v>334670481</v>
      </c>
      <c r="K33" s="377">
        <f t="shared" si="6"/>
        <v>304942695</v>
      </c>
      <c r="L33" s="379">
        <f t="shared" si="6"/>
        <v>1464030231</v>
      </c>
    </row>
    <row r="34" spans="3:12" ht="18" customHeight="1">
      <c r="C34" s="589" t="s">
        <v>98</v>
      </c>
      <c r="D34" s="590"/>
      <c r="E34" s="380"/>
      <c r="F34" s="380"/>
      <c r="G34" s="380"/>
      <c r="H34" s="380"/>
      <c r="I34" s="380"/>
      <c r="J34" s="380"/>
      <c r="K34" s="380"/>
      <c r="L34" s="381"/>
    </row>
    <row r="35" spans="3:12" ht="18" customHeight="1">
      <c r="C35" s="591" t="s">
        <v>96</v>
      </c>
      <c r="D35" s="592"/>
      <c r="E35" s="362" t="s">
        <v>143</v>
      </c>
      <c r="F35" s="363">
        <f>SUM(F36:F40)</f>
        <v>362688193</v>
      </c>
      <c r="G35" s="363">
        <f aca="true" t="shared" si="7" ref="G35:L35">SUM(G36:G40)</f>
        <v>2299602450</v>
      </c>
      <c r="H35" s="363">
        <f t="shared" si="7"/>
        <v>1549519273</v>
      </c>
      <c r="I35" s="363">
        <f t="shared" si="7"/>
        <v>1576163986</v>
      </c>
      <c r="J35" s="363">
        <f t="shared" si="7"/>
        <v>1308689080</v>
      </c>
      <c r="K35" s="363">
        <f t="shared" si="7"/>
        <v>1006048940</v>
      </c>
      <c r="L35" s="363">
        <f t="shared" si="7"/>
        <v>8102711922</v>
      </c>
    </row>
    <row r="36" spans="3:12" ht="18" customHeight="1">
      <c r="C36" s="180"/>
      <c r="D36" s="398" t="s">
        <v>84</v>
      </c>
      <c r="E36" s="382" t="s">
        <v>143</v>
      </c>
      <c r="F36" s="366">
        <v>259676281</v>
      </c>
      <c r="G36" s="366">
        <v>1653381712</v>
      </c>
      <c r="H36" s="366">
        <v>1024688392</v>
      </c>
      <c r="I36" s="366">
        <v>1009880247</v>
      </c>
      <c r="J36" s="366">
        <v>853746255</v>
      </c>
      <c r="K36" s="366">
        <v>712049707</v>
      </c>
      <c r="L36" s="100">
        <f>SUM(F36:K36)</f>
        <v>5513422594</v>
      </c>
    </row>
    <row r="37" spans="3:12" ht="18" customHeight="1">
      <c r="C37" s="180"/>
      <c r="D37" s="400" t="s">
        <v>85</v>
      </c>
      <c r="E37" s="367" t="s">
        <v>143</v>
      </c>
      <c r="F37" s="368">
        <v>3162857</v>
      </c>
      <c r="G37" s="368">
        <v>93936208</v>
      </c>
      <c r="H37" s="368">
        <v>141255205</v>
      </c>
      <c r="I37" s="368">
        <v>202299771</v>
      </c>
      <c r="J37" s="368">
        <v>224981981</v>
      </c>
      <c r="K37" s="368">
        <v>181915327</v>
      </c>
      <c r="L37" s="369">
        <f>SUM(F37:K37)</f>
        <v>847551349</v>
      </c>
    </row>
    <row r="38" spans="3:12" ht="18" customHeight="1">
      <c r="C38" s="180"/>
      <c r="D38" s="400" t="s">
        <v>86</v>
      </c>
      <c r="E38" s="367" t="s">
        <v>143</v>
      </c>
      <c r="F38" s="368">
        <v>81435756</v>
      </c>
      <c r="G38" s="368">
        <v>495198893</v>
      </c>
      <c r="H38" s="368">
        <v>352405153</v>
      </c>
      <c r="I38" s="368">
        <v>340631478</v>
      </c>
      <c r="J38" s="368">
        <v>218066091</v>
      </c>
      <c r="K38" s="368">
        <v>107744857</v>
      </c>
      <c r="L38" s="369">
        <f>SUM(F38:K38)</f>
        <v>1595482228</v>
      </c>
    </row>
    <row r="39" spans="3:12" ht="18" customHeight="1">
      <c r="C39" s="180"/>
      <c r="D39" s="400" t="s">
        <v>87</v>
      </c>
      <c r="E39" s="367" t="s">
        <v>143</v>
      </c>
      <c r="F39" s="368">
        <v>2394803</v>
      </c>
      <c r="G39" s="368">
        <v>11531171</v>
      </c>
      <c r="H39" s="368">
        <v>6336108</v>
      </c>
      <c r="I39" s="368">
        <v>5041946</v>
      </c>
      <c r="J39" s="368">
        <v>3777722</v>
      </c>
      <c r="K39" s="368">
        <v>1756972</v>
      </c>
      <c r="L39" s="369">
        <f>SUM(F39:K39)</f>
        <v>30838722</v>
      </c>
    </row>
    <row r="40" spans="3:12" ht="18" customHeight="1">
      <c r="C40" s="180"/>
      <c r="D40" s="416" t="s">
        <v>88</v>
      </c>
      <c r="E40" s="370" t="s">
        <v>143</v>
      </c>
      <c r="F40" s="371">
        <v>16018496</v>
      </c>
      <c r="G40" s="371">
        <v>45554466</v>
      </c>
      <c r="H40" s="371">
        <v>24834415</v>
      </c>
      <c r="I40" s="371">
        <v>18310544</v>
      </c>
      <c r="J40" s="371">
        <v>8117031</v>
      </c>
      <c r="K40" s="371">
        <v>2582077</v>
      </c>
      <c r="L40" s="373">
        <f>SUM(F40:K40)</f>
        <v>115417029</v>
      </c>
    </row>
    <row r="41" spans="3:12" ht="18" customHeight="1">
      <c r="C41" s="593" t="s">
        <v>82</v>
      </c>
      <c r="D41" s="594"/>
      <c r="E41" s="372">
        <v>0</v>
      </c>
      <c r="F41" s="372">
        <v>0</v>
      </c>
      <c r="G41" s="372">
        <f aca="true" t="shared" si="8" ref="G41:L41">SUM(G42:G44)</f>
        <v>536105656</v>
      </c>
      <c r="H41" s="372">
        <f t="shared" si="8"/>
        <v>759427059</v>
      </c>
      <c r="I41" s="372">
        <f t="shared" si="8"/>
        <v>1315321878</v>
      </c>
      <c r="J41" s="372">
        <f t="shared" si="8"/>
        <v>2057468814</v>
      </c>
      <c r="K41" s="372">
        <f t="shared" si="8"/>
        <v>2054273953</v>
      </c>
      <c r="L41" s="376">
        <f t="shared" si="8"/>
        <v>6722597360</v>
      </c>
    </row>
    <row r="42" spans="3:12" ht="18" customHeight="1">
      <c r="C42" s="180"/>
      <c r="D42" s="417" t="s">
        <v>45</v>
      </c>
      <c r="E42" s="366">
        <v>0</v>
      </c>
      <c r="F42" s="366">
        <v>0</v>
      </c>
      <c r="G42" s="366">
        <v>200637438</v>
      </c>
      <c r="H42" s="366">
        <v>318494137</v>
      </c>
      <c r="I42" s="366">
        <v>555659968</v>
      </c>
      <c r="J42" s="366">
        <v>963220857</v>
      </c>
      <c r="K42" s="366">
        <v>924198491</v>
      </c>
      <c r="L42" s="100">
        <f>SUM(E42:K42)</f>
        <v>2962210891</v>
      </c>
    </row>
    <row r="43" spans="3:12" ht="18" customHeight="1">
      <c r="C43" s="180"/>
      <c r="D43" s="410" t="s">
        <v>46</v>
      </c>
      <c r="E43" s="386" t="s">
        <v>143</v>
      </c>
      <c r="F43" s="386" t="s">
        <v>143</v>
      </c>
      <c r="G43" s="374">
        <v>283391942</v>
      </c>
      <c r="H43" s="374">
        <v>362118439</v>
      </c>
      <c r="I43" s="374">
        <v>579708045</v>
      </c>
      <c r="J43" s="374">
        <v>678559182</v>
      </c>
      <c r="K43" s="374">
        <v>366706751</v>
      </c>
      <c r="L43" s="375">
        <f>SUM(G43:K43)</f>
        <v>2270484359</v>
      </c>
    </row>
    <row r="44" spans="3:12" ht="18" customHeight="1">
      <c r="C44" s="180"/>
      <c r="D44" s="410" t="s">
        <v>47</v>
      </c>
      <c r="E44" s="386" t="s">
        <v>143</v>
      </c>
      <c r="F44" s="386" t="s">
        <v>143</v>
      </c>
      <c r="G44" s="372">
        <v>52076276</v>
      </c>
      <c r="H44" s="372">
        <v>78814483</v>
      </c>
      <c r="I44" s="372">
        <v>179953865</v>
      </c>
      <c r="J44" s="372">
        <v>415688775</v>
      </c>
      <c r="K44" s="372">
        <v>763368711</v>
      </c>
      <c r="L44" s="376">
        <f>SUM(G44:K44)</f>
        <v>1489902110</v>
      </c>
    </row>
    <row r="45" spans="3:12" ht="18" customHeight="1" thickBot="1">
      <c r="C45" s="587" t="s">
        <v>48</v>
      </c>
      <c r="D45" s="588"/>
      <c r="E45" s="377">
        <f>SUM(E35,E41)</f>
        <v>0</v>
      </c>
      <c r="F45" s="377">
        <f>SUM(F35,F41)</f>
        <v>362688193</v>
      </c>
      <c r="G45" s="377">
        <f aca="true" t="shared" si="9" ref="G45:L45">SUM(G35,G41)</f>
        <v>2835708106</v>
      </c>
      <c r="H45" s="377">
        <f t="shared" si="9"/>
        <v>2308946332</v>
      </c>
      <c r="I45" s="377">
        <f t="shared" si="9"/>
        <v>2891485864</v>
      </c>
      <c r="J45" s="377">
        <f t="shared" si="9"/>
        <v>3366157894</v>
      </c>
      <c r="K45" s="377">
        <f t="shared" si="9"/>
        <v>3060322893</v>
      </c>
      <c r="L45" s="379">
        <f t="shared" si="9"/>
        <v>14825309282</v>
      </c>
    </row>
    <row r="46" spans="3:12" ht="18" customHeight="1">
      <c r="C46" s="589" t="s">
        <v>109</v>
      </c>
      <c r="D46" s="590"/>
      <c r="E46" s="380"/>
      <c r="F46" s="380"/>
      <c r="G46" s="380"/>
      <c r="H46" s="380"/>
      <c r="I46" s="380"/>
      <c r="J46" s="380"/>
      <c r="K46" s="380"/>
      <c r="L46" s="381"/>
    </row>
    <row r="47" spans="3:12" ht="18" customHeight="1">
      <c r="C47" s="591" t="s">
        <v>96</v>
      </c>
      <c r="D47" s="592"/>
      <c r="E47" s="370" t="s">
        <v>143</v>
      </c>
      <c r="F47" s="363">
        <f>SUM(F48:F52)</f>
        <v>333159709</v>
      </c>
      <c r="G47" s="363">
        <f aca="true" t="shared" si="10" ref="G47:L47">SUM(G48:G52)</f>
        <v>2091100547</v>
      </c>
      <c r="H47" s="363">
        <f t="shared" si="10"/>
        <v>1404110089</v>
      </c>
      <c r="I47" s="363">
        <f t="shared" si="10"/>
        <v>1425286228</v>
      </c>
      <c r="J47" s="363">
        <f t="shared" si="10"/>
        <v>1182882748</v>
      </c>
      <c r="K47" s="363">
        <f t="shared" si="10"/>
        <v>909121439</v>
      </c>
      <c r="L47" s="364">
        <f t="shared" si="10"/>
        <v>7345660760</v>
      </c>
    </row>
    <row r="48" spans="3:12" ht="18" customHeight="1">
      <c r="C48" s="180"/>
      <c r="D48" s="398" t="s">
        <v>84</v>
      </c>
      <c r="E48" s="365" t="s">
        <v>143</v>
      </c>
      <c r="F48" s="366">
        <v>233702027</v>
      </c>
      <c r="G48" s="366">
        <v>1488015338</v>
      </c>
      <c r="H48" s="366">
        <v>922211835</v>
      </c>
      <c r="I48" s="366">
        <v>908878140</v>
      </c>
      <c r="J48" s="366">
        <v>768334975</v>
      </c>
      <c r="K48" s="366">
        <v>640843732</v>
      </c>
      <c r="L48" s="100">
        <f>SUM(F48:K48)</f>
        <v>4961986047</v>
      </c>
    </row>
    <row r="49" spans="3:12" ht="18" customHeight="1">
      <c r="C49" s="180"/>
      <c r="D49" s="400" t="s">
        <v>85</v>
      </c>
      <c r="E49" s="367" t="s">
        <v>143</v>
      </c>
      <c r="F49" s="368">
        <v>2846564</v>
      </c>
      <c r="G49" s="368">
        <v>84542418</v>
      </c>
      <c r="H49" s="368">
        <v>127129489</v>
      </c>
      <c r="I49" s="368">
        <v>182069589</v>
      </c>
      <c r="J49" s="368">
        <v>202483565</v>
      </c>
      <c r="K49" s="368">
        <v>163723614</v>
      </c>
      <c r="L49" s="369">
        <f>SUM(F49:K49)</f>
        <v>762795239</v>
      </c>
    </row>
    <row r="50" spans="3:12" ht="18" customHeight="1">
      <c r="C50" s="180"/>
      <c r="D50" s="400" t="s">
        <v>86</v>
      </c>
      <c r="E50" s="367" t="s">
        <v>143</v>
      </c>
      <c r="F50" s="368">
        <v>80402943</v>
      </c>
      <c r="G50" s="368">
        <v>468356539</v>
      </c>
      <c r="H50" s="368">
        <v>327406092</v>
      </c>
      <c r="I50" s="368">
        <v>313968112</v>
      </c>
      <c r="J50" s="368">
        <v>201762411</v>
      </c>
      <c r="K50" s="368">
        <v>100938881</v>
      </c>
      <c r="L50" s="369">
        <f>SUM(F50:K50)</f>
        <v>1492834978</v>
      </c>
    </row>
    <row r="51" spans="3:12" ht="18" customHeight="1">
      <c r="C51" s="180"/>
      <c r="D51" s="400" t="s">
        <v>87</v>
      </c>
      <c r="E51" s="367" t="s">
        <v>143</v>
      </c>
      <c r="F51" s="368">
        <v>2092706</v>
      </c>
      <c r="G51" s="368">
        <v>10023856</v>
      </c>
      <c r="H51" s="368">
        <v>5497057</v>
      </c>
      <c r="I51" s="368">
        <v>4389127</v>
      </c>
      <c r="J51" s="368">
        <v>3285156</v>
      </c>
      <c r="K51" s="368">
        <v>1520485</v>
      </c>
      <c r="L51" s="369">
        <f>SUM(F51:K51)</f>
        <v>26808387</v>
      </c>
    </row>
    <row r="52" spans="3:12" ht="18" customHeight="1">
      <c r="C52" s="180"/>
      <c r="D52" s="416" t="s">
        <v>88</v>
      </c>
      <c r="E52" s="370" t="s">
        <v>143</v>
      </c>
      <c r="F52" s="371">
        <v>14115469</v>
      </c>
      <c r="G52" s="371">
        <v>40162396</v>
      </c>
      <c r="H52" s="371">
        <v>21865616</v>
      </c>
      <c r="I52" s="371">
        <v>15981260</v>
      </c>
      <c r="J52" s="371">
        <v>7016641</v>
      </c>
      <c r="K52" s="371">
        <v>2094727</v>
      </c>
      <c r="L52" s="373">
        <f>SUM(F52:K52)</f>
        <v>101236109</v>
      </c>
    </row>
    <row r="53" spans="3:12" ht="18" customHeight="1">
      <c r="C53" s="593" t="s">
        <v>82</v>
      </c>
      <c r="D53" s="594"/>
      <c r="E53" s="372">
        <v>0</v>
      </c>
      <c r="F53" s="372">
        <v>0</v>
      </c>
      <c r="G53" s="372">
        <f aca="true" t="shared" si="11" ref="G53:L53">SUM(G54:G56)</f>
        <v>483541982</v>
      </c>
      <c r="H53" s="372">
        <f t="shared" si="11"/>
        <v>684790353</v>
      </c>
      <c r="I53" s="372">
        <f t="shared" si="11"/>
        <v>1186071801</v>
      </c>
      <c r="J53" s="372">
        <f t="shared" si="11"/>
        <v>1857038321</v>
      </c>
      <c r="K53" s="372">
        <f t="shared" si="11"/>
        <v>1858502680</v>
      </c>
      <c r="L53" s="376">
        <f t="shared" si="11"/>
        <v>6069945137</v>
      </c>
    </row>
    <row r="54" spans="3:12" ht="18" customHeight="1">
      <c r="C54" s="180"/>
      <c r="D54" s="417" t="s">
        <v>45</v>
      </c>
      <c r="E54" s="366">
        <v>0</v>
      </c>
      <c r="F54" s="366">
        <v>0</v>
      </c>
      <c r="G54" s="366">
        <v>181638134</v>
      </c>
      <c r="H54" s="366">
        <v>287993239</v>
      </c>
      <c r="I54" s="366">
        <v>502445683</v>
      </c>
      <c r="J54" s="366">
        <v>872265098</v>
      </c>
      <c r="K54" s="366">
        <v>841464162</v>
      </c>
      <c r="L54" s="100">
        <f>SUM(E54:K54)</f>
        <v>2685806316</v>
      </c>
    </row>
    <row r="55" spans="3:12" ht="18" customHeight="1">
      <c r="C55" s="180"/>
      <c r="D55" s="410" t="s">
        <v>46</v>
      </c>
      <c r="E55" s="367" t="s">
        <v>143</v>
      </c>
      <c r="F55" s="367" t="s">
        <v>143</v>
      </c>
      <c r="G55" s="374">
        <v>255043207</v>
      </c>
      <c r="H55" s="374">
        <v>325931917</v>
      </c>
      <c r="I55" s="374">
        <v>521688162</v>
      </c>
      <c r="J55" s="374">
        <v>610668155</v>
      </c>
      <c r="K55" s="374">
        <v>330019529</v>
      </c>
      <c r="L55" s="375">
        <f>SUM(G55:K55)</f>
        <v>2043350970</v>
      </c>
    </row>
    <row r="56" spans="3:12" ht="18" customHeight="1">
      <c r="C56" s="180"/>
      <c r="D56" s="410" t="s">
        <v>47</v>
      </c>
      <c r="E56" s="367" t="s">
        <v>143</v>
      </c>
      <c r="F56" s="367" t="s">
        <v>143</v>
      </c>
      <c r="G56" s="374">
        <v>46860641</v>
      </c>
      <c r="H56" s="374">
        <v>70865197</v>
      </c>
      <c r="I56" s="374">
        <v>161937956</v>
      </c>
      <c r="J56" s="374">
        <v>374105068</v>
      </c>
      <c r="K56" s="374">
        <v>687018989</v>
      </c>
      <c r="L56" s="375">
        <f>SUM(G56:K56)</f>
        <v>1340787851</v>
      </c>
    </row>
    <row r="57" spans="3:12" ht="18" customHeight="1" thickBot="1">
      <c r="C57" s="587" t="s">
        <v>48</v>
      </c>
      <c r="D57" s="588"/>
      <c r="E57" s="377">
        <f>SUM(E47,E53)</f>
        <v>0</v>
      </c>
      <c r="F57" s="377">
        <f aca="true" t="shared" si="12" ref="F57:L57">SUM(F47,F53)</f>
        <v>333159709</v>
      </c>
      <c r="G57" s="377">
        <f t="shared" si="12"/>
        <v>2574642529</v>
      </c>
      <c r="H57" s="378">
        <f t="shared" si="12"/>
        <v>2088900442</v>
      </c>
      <c r="I57" s="378">
        <f t="shared" si="12"/>
        <v>2611358029</v>
      </c>
      <c r="J57" s="378">
        <f t="shared" si="12"/>
        <v>3039921069</v>
      </c>
      <c r="K57" s="378">
        <f t="shared" si="12"/>
        <v>2767624119</v>
      </c>
      <c r="L57" s="379">
        <f t="shared" si="12"/>
        <v>13415605897</v>
      </c>
    </row>
    <row r="58" ht="12" customHeight="1"/>
  </sheetData>
  <mergeCells count="21">
    <mergeCell ref="A3:J3"/>
    <mergeCell ref="B7:I7"/>
    <mergeCell ref="F9:L9"/>
    <mergeCell ref="C11:D11"/>
    <mergeCell ref="C29:D29"/>
    <mergeCell ref="C57:D57"/>
    <mergeCell ref="C53:D53"/>
    <mergeCell ref="C12:D12"/>
    <mergeCell ref="C13:D13"/>
    <mergeCell ref="C19:D19"/>
    <mergeCell ref="C23:D23"/>
    <mergeCell ref="E2:G2"/>
    <mergeCell ref="C45:D45"/>
    <mergeCell ref="C46:D46"/>
    <mergeCell ref="C47:D47"/>
    <mergeCell ref="C33:D33"/>
    <mergeCell ref="C34:D34"/>
    <mergeCell ref="C35:D35"/>
    <mergeCell ref="C41:D41"/>
    <mergeCell ref="C24:E24"/>
    <mergeCell ref="C25:D25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300" verticalDpi="3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75" zoomScaleNormal="75" zoomScaleSheetLayoutView="75" workbookViewId="0" topLeftCell="A22">
      <selection activeCell="O23" sqref="O23"/>
    </sheetView>
  </sheetViews>
  <sheetFormatPr defaultColWidth="9.00390625" defaultRowHeight="12.75"/>
  <cols>
    <col min="1" max="3" width="1.75390625" style="10" customWidth="1"/>
    <col min="4" max="4" width="23.125" style="10" customWidth="1"/>
    <col min="5" max="6" width="12.25390625" style="10" customWidth="1"/>
    <col min="7" max="12" width="13.125" style="10" customWidth="1"/>
    <col min="13" max="13" width="14.125" style="10" customWidth="1"/>
    <col min="14" max="14" width="1.75390625" style="10" customWidth="1"/>
    <col min="15" max="16384" width="9.125" style="10" customWidth="1"/>
  </cols>
  <sheetData>
    <row r="1" spans="1:14" ht="12.75" customHeight="1">
      <c r="A1" s="1"/>
      <c r="J1"/>
      <c r="K1"/>
      <c r="L1"/>
      <c r="M1"/>
      <c r="N1" s="53"/>
    </row>
    <row r="2" spans="5:8" s="2" customFormat="1" ht="17.25" customHeight="1">
      <c r="E2" s="492" t="s">
        <v>218</v>
      </c>
      <c r="F2" s="492"/>
      <c r="G2" s="492"/>
      <c r="H2" s="492"/>
    </row>
    <row r="3" spans="1:13" s="2" customFormat="1" ht="18.75" customHeight="1">
      <c r="A3" s="493" t="s">
        <v>201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5"/>
      <c r="M3" s="5"/>
    </row>
    <row r="4" spans="1:13" s="1" customFormat="1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="9" customFormat="1" ht="15" customHeight="1">
      <c r="A5" s="11"/>
    </row>
    <row r="6" spans="1:3" ht="12" customHeight="1">
      <c r="A6" s="9"/>
      <c r="B6" s="9"/>
      <c r="C6" s="9"/>
    </row>
    <row r="7" spans="2:10" s="21" customFormat="1" ht="15" customHeight="1">
      <c r="B7" s="450" t="s">
        <v>197</v>
      </c>
      <c r="C7" s="450"/>
      <c r="D7" s="450"/>
      <c r="E7" s="450"/>
      <c r="F7" s="450"/>
      <c r="G7" s="450"/>
      <c r="H7" s="450"/>
      <c r="I7" s="450"/>
      <c r="J7" s="450"/>
    </row>
    <row r="8" ht="15" customHeight="1"/>
    <row r="9" spans="6:13" ht="15" customHeight="1">
      <c r="F9" s="458" t="s">
        <v>272</v>
      </c>
      <c r="G9" s="458"/>
      <c r="H9" s="458"/>
      <c r="I9" s="458"/>
      <c r="J9" s="458"/>
      <c r="K9" s="458"/>
      <c r="L9" s="458"/>
      <c r="M9" s="458"/>
    </row>
    <row r="10" ht="15" customHeight="1" thickBot="1">
      <c r="B10" s="11"/>
    </row>
    <row r="11" spans="3:13" ht="24" customHeight="1">
      <c r="C11" s="609" t="s">
        <v>43</v>
      </c>
      <c r="D11" s="520"/>
      <c r="E11" s="54" t="s">
        <v>253</v>
      </c>
      <c r="F11" s="54" t="s">
        <v>252</v>
      </c>
      <c r="G11" s="54" t="s">
        <v>251</v>
      </c>
      <c r="H11" s="54" t="s">
        <v>33</v>
      </c>
      <c r="I11" s="54" t="s">
        <v>34</v>
      </c>
      <c r="J11" s="54" t="s">
        <v>35</v>
      </c>
      <c r="K11" s="54" t="s">
        <v>36</v>
      </c>
      <c r="L11" s="54" t="s">
        <v>37</v>
      </c>
      <c r="M11" s="28" t="s">
        <v>4</v>
      </c>
    </row>
    <row r="12" spans="3:13" ht="24" customHeight="1">
      <c r="C12" s="480" t="s">
        <v>94</v>
      </c>
      <c r="D12" s="481"/>
      <c r="E12" s="57"/>
      <c r="F12" s="57"/>
      <c r="G12" s="57"/>
      <c r="H12" s="57"/>
      <c r="I12" s="57"/>
      <c r="J12" s="57"/>
      <c r="K12" s="57"/>
      <c r="L12" s="57"/>
      <c r="M12" s="58"/>
    </row>
    <row r="13" spans="3:13" ht="24" customHeight="1">
      <c r="C13" s="603" t="s">
        <v>250</v>
      </c>
      <c r="D13" s="604"/>
      <c r="E13" s="71">
        <f aca="true" t="shared" si="0" ref="E13:M13">SUM(E14:E19)</f>
        <v>89357</v>
      </c>
      <c r="F13" s="71">
        <f t="shared" si="0"/>
        <v>131957</v>
      </c>
      <c r="G13" s="71">
        <f t="shared" si="0"/>
        <v>86952</v>
      </c>
      <c r="H13" s="71">
        <f t="shared" si="0"/>
        <v>575240</v>
      </c>
      <c r="I13" s="71">
        <f t="shared" si="0"/>
        <v>427489</v>
      </c>
      <c r="J13" s="71">
        <f t="shared" si="0"/>
        <v>353446</v>
      </c>
      <c r="K13" s="71">
        <f t="shared" si="0"/>
        <v>277997</v>
      </c>
      <c r="L13" s="71">
        <f t="shared" si="0"/>
        <v>224555</v>
      </c>
      <c r="M13" s="72">
        <f t="shared" si="0"/>
        <v>2166993</v>
      </c>
    </row>
    <row r="14" spans="3:13" ht="24" customHeight="1">
      <c r="C14" s="17"/>
      <c r="D14" s="55" t="s">
        <v>254</v>
      </c>
      <c r="E14" s="351">
        <v>18677</v>
      </c>
      <c r="F14" s="73">
        <v>25140</v>
      </c>
      <c r="G14" s="73">
        <v>17934</v>
      </c>
      <c r="H14" s="73">
        <v>106821</v>
      </c>
      <c r="I14" s="73">
        <v>70375</v>
      </c>
      <c r="J14" s="73">
        <v>64534</v>
      </c>
      <c r="K14" s="73">
        <v>65960</v>
      </c>
      <c r="L14" s="73">
        <v>86226</v>
      </c>
      <c r="M14" s="74">
        <f aca="true" t="shared" si="1" ref="M14:M19">SUM(E14:L14)</f>
        <v>455667</v>
      </c>
    </row>
    <row r="15" spans="3:13" ht="24" customHeight="1">
      <c r="C15" s="17"/>
      <c r="D15" s="56" t="s">
        <v>255</v>
      </c>
      <c r="E15" s="352">
        <v>23117</v>
      </c>
      <c r="F15" s="75">
        <v>34855</v>
      </c>
      <c r="G15" s="75">
        <v>21257</v>
      </c>
      <c r="H15" s="75">
        <v>161988</v>
      </c>
      <c r="I15" s="75">
        <v>113091</v>
      </c>
      <c r="J15" s="75">
        <v>81257</v>
      </c>
      <c r="K15" s="75">
        <v>49787</v>
      </c>
      <c r="L15" s="75">
        <v>20003</v>
      </c>
      <c r="M15" s="76">
        <f t="shared" si="1"/>
        <v>505355</v>
      </c>
    </row>
    <row r="16" spans="3:13" ht="24" customHeight="1">
      <c r="C16" s="17"/>
      <c r="D16" s="56" t="s">
        <v>246</v>
      </c>
      <c r="E16" s="352">
        <v>577</v>
      </c>
      <c r="F16" s="75">
        <v>1605</v>
      </c>
      <c r="G16" s="75">
        <v>668</v>
      </c>
      <c r="H16" s="75">
        <v>19420</v>
      </c>
      <c r="I16" s="75">
        <v>25897</v>
      </c>
      <c r="J16" s="75">
        <v>31604</v>
      </c>
      <c r="K16" s="75">
        <v>28961</v>
      </c>
      <c r="L16" s="75">
        <v>19977</v>
      </c>
      <c r="M16" s="76">
        <f t="shared" si="1"/>
        <v>128709</v>
      </c>
    </row>
    <row r="17" spans="3:13" ht="24" customHeight="1">
      <c r="C17" s="17"/>
      <c r="D17" s="319" t="s">
        <v>265</v>
      </c>
      <c r="E17" s="352">
        <v>6075</v>
      </c>
      <c r="F17" s="75">
        <v>13270</v>
      </c>
      <c r="G17" s="75">
        <v>8156</v>
      </c>
      <c r="H17" s="75">
        <v>62593</v>
      </c>
      <c r="I17" s="75">
        <v>72793</v>
      </c>
      <c r="J17" s="75">
        <v>68167</v>
      </c>
      <c r="K17" s="75">
        <v>59428</v>
      </c>
      <c r="L17" s="75">
        <v>47969</v>
      </c>
      <c r="M17" s="76">
        <f t="shared" si="1"/>
        <v>338451</v>
      </c>
    </row>
    <row r="18" spans="3:13" ht="24" customHeight="1">
      <c r="C18" s="17"/>
      <c r="D18" s="319" t="s">
        <v>256</v>
      </c>
      <c r="E18" s="352">
        <v>857</v>
      </c>
      <c r="F18" s="75">
        <v>1090</v>
      </c>
      <c r="G18" s="75">
        <v>617</v>
      </c>
      <c r="H18" s="75">
        <v>4739</v>
      </c>
      <c r="I18" s="75">
        <v>2948</v>
      </c>
      <c r="J18" s="75">
        <v>2742</v>
      </c>
      <c r="K18" s="75">
        <v>2498</v>
      </c>
      <c r="L18" s="75">
        <v>1605</v>
      </c>
      <c r="M18" s="76">
        <f t="shared" si="1"/>
        <v>17096</v>
      </c>
    </row>
    <row r="19" spans="3:13" ht="24" customHeight="1">
      <c r="C19" s="17"/>
      <c r="D19" s="320" t="s">
        <v>257</v>
      </c>
      <c r="E19" s="353">
        <v>40054</v>
      </c>
      <c r="F19" s="77">
        <v>55997</v>
      </c>
      <c r="G19" s="77">
        <v>38320</v>
      </c>
      <c r="H19" s="77">
        <v>219679</v>
      </c>
      <c r="I19" s="77">
        <v>142385</v>
      </c>
      <c r="J19" s="77">
        <v>105142</v>
      </c>
      <c r="K19" s="77">
        <v>71363</v>
      </c>
      <c r="L19" s="77">
        <v>48775</v>
      </c>
      <c r="M19" s="76">
        <f t="shared" si="1"/>
        <v>721715</v>
      </c>
    </row>
    <row r="20" spans="3:13" ht="24" customHeight="1">
      <c r="C20" s="605" t="s">
        <v>258</v>
      </c>
      <c r="D20" s="606"/>
      <c r="E20" s="71">
        <f aca="true" t="shared" si="2" ref="E20:M20">SUM(E21:E26)</f>
        <v>171</v>
      </c>
      <c r="F20" s="71">
        <f t="shared" si="2"/>
        <v>380</v>
      </c>
      <c r="G20" s="71">
        <f t="shared" si="2"/>
        <v>176</v>
      </c>
      <c r="H20" s="71">
        <f t="shared" si="2"/>
        <v>13009</v>
      </c>
      <c r="I20" s="71">
        <f t="shared" si="2"/>
        <v>15806</v>
      </c>
      <c r="J20" s="71">
        <f t="shared" si="2"/>
        <v>18024</v>
      </c>
      <c r="K20" s="71">
        <f t="shared" si="2"/>
        <v>11145</v>
      </c>
      <c r="L20" s="71">
        <f t="shared" si="2"/>
        <v>4997</v>
      </c>
      <c r="M20" s="72">
        <f t="shared" si="2"/>
        <v>63708</v>
      </c>
    </row>
    <row r="21" spans="3:13" ht="24" customHeight="1">
      <c r="C21" s="321"/>
      <c r="D21" s="322" t="s">
        <v>259</v>
      </c>
      <c r="E21" s="388" t="s">
        <v>325</v>
      </c>
      <c r="F21" s="389" t="s">
        <v>325</v>
      </c>
      <c r="G21" s="389" t="s">
        <v>325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4">
        <f aca="true" t="shared" si="3" ref="M21:M26">SUM(E21:L21)</f>
        <v>0</v>
      </c>
    </row>
    <row r="22" spans="3:13" ht="24" customHeight="1">
      <c r="C22" s="321"/>
      <c r="D22" s="319" t="s">
        <v>260</v>
      </c>
      <c r="E22" s="352">
        <v>125</v>
      </c>
      <c r="F22" s="75">
        <v>78</v>
      </c>
      <c r="G22" s="75">
        <v>138</v>
      </c>
      <c r="H22" s="75">
        <v>4078</v>
      </c>
      <c r="I22" s="75">
        <v>5464</v>
      </c>
      <c r="J22" s="75">
        <v>6884</v>
      </c>
      <c r="K22" s="75">
        <v>5557</v>
      </c>
      <c r="L22" s="75">
        <v>3487</v>
      </c>
      <c r="M22" s="76">
        <f t="shared" si="3"/>
        <v>25811</v>
      </c>
    </row>
    <row r="23" spans="3:13" ht="24" customHeight="1">
      <c r="C23" s="321"/>
      <c r="D23" s="319" t="s">
        <v>261</v>
      </c>
      <c r="E23" s="352">
        <v>46</v>
      </c>
      <c r="F23" s="75">
        <v>64</v>
      </c>
      <c r="G23" s="75">
        <v>38</v>
      </c>
      <c r="H23" s="75">
        <v>283</v>
      </c>
      <c r="I23" s="75">
        <v>207</v>
      </c>
      <c r="J23" s="75">
        <v>223</v>
      </c>
      <c r="K23" s="75">
        <v>135</v>
      </c>
      <c r="L23" s="75">
        <v>60</v>
      </c>
      <c r="M23" s="76">
        <f t="shared" si="3"/>
        <v>1056</v>
      </c>
    </row>
    <row r="24" spans="3:13" ht="24" customHeight="1">
      <c r="C24" s="321"/>
      <c r="D24" s="319" t="s">
        <v>262</v>
      </c>
      <c r="E24" s="390" t="s">
        <v>325</v>
      </c>
      <c r="F24" s="75">
        <v>238</v>
      </c>
      <c r="G24" s="391" t="s">
        <v>325</v>
      </c>
      <c r="H24" s="75">
        <v>8554</v>
      </c>
      <c r="I24" s="75">
        <v>10039</v>
      </c>
      <c r="J24" s="75">
        <v>10855</v>
      </c>
      <c r="K24" s="75">
        <v>5410</v>
      </c>
      <c r="L24" s="75">
        <v>1391</v>
      </c>
      <c r="M24" s="76">
        <f t="shared" si="3"/>
        <v>36487</v>
      </c>
    </row>
    <row r="25" spans="3:13" ht="24" customHeight="1">
      <c r="C25" s="321"/>
      <c r="D25" s="319" t="s">
        <v>263</v>
      </c>
      <c r="E25" s="390" t="s">
        <v>325</v>
      </c>
      <c r="F25" s="391" t="s">
        <v>325</v>
      </c>
      <c r="G25" s="391" t="s">
        <v>325</v>
      </c>
      <c r="H25" s="75">
        <v>53</v>
      </c>
      <c r="I25" s="75">
        <v>39</v>
      </c>
      <c r="J25" s="75">
        <v>23</v>
      </c>
      <c r="K25" s="75">
        <v>21</v>
      </c>
      <c r="L25" s="75">
        <v>16</v>
      </c>
      <c r="M25" s="76">
        <f t="shared" si="3"/>
        <v>152</v>
      </c>
    </row>
    <row r="26" spans="3:13" ht="24" customHeight="1">
      <c r="C26" s="321"/>
      <c r="D26" s="320" t="s">
        <v>264</v>
      </c>
      <c r="E26" s="353">
        <v>0</v>
      </c>
      <c r="F26" s="77">
        <v>0</v>
      </c>
      <c r="G26" s="393" t="s">
        <v>325</v>
      </c>
      <c r="H26" s="77">
        <v>41</v>
      </c>
      <c r="I26" s="77">
        <v>57</v>
      </c>
      <c r="J26" s="77">
        <v>39</v>
      </c>
      <c r="K26" s="77">
        <v>22</v>
      </c>
      <c r="L26" s="77">
        <v>43</v>
      </c>
      <c r="M26" s="76">
        <f t="shared" si="3"/>
        <v>202</v>
      </c>
    </row>
    <row r="27" spans="3:13" ht="24" customHeight="1">
      <c r="C27" s="603" t="s">
        <v>247</v>
      </c>
      <c r="D27" s="482"/>
      <c r="E27" s="82">
        <f aca="true" t="shared" si="4" ref="E27:M27">SUM(E28:E30)</f>
        <v>201</v>
      </c>
      <c r="F27" s="82">
        <f t="shared" si="4"/>
        <v>973</v>
      </c>
      <c r="G27" s="82">
        <f t="shared" si="4"/>
        <v>0</v>
      </c>
      <c r="H27" s="82">
        <f t="shared" si="4"/>
        <v>23338</v>
      </c>
      <c r="I27" s="82">
        <f t="shared" si="4"/>
        <v>34349</v>
      </c>
      <c r="J27" s="82">
        <f t="shared" si="4"/>
        <v>57370</v>
      </c>
      <c r="K27" s="82">
        <f t="shared" si="4"/>
        <v>78715</v>
      </c>
      <c r="L27" s="82">
        <f t="shared" si="4"/>
        <v>71861</v>
      </c>
      <c r="M27" s="72">
        <f t="shared" si="4"/>
        <v>266807</v>
      </c>
    </row>
    <row r="28" spans="3:13" ht="24" customHeight="1">
      <c r="C28" s="142"/>
      <c r="D28" s="22" t="s">
        <v>45</v>
      </c>
      <c r="E28" s="73">
        <v>126</v>
      </c>
      <c r="F28" s="73">
        <v>382</v>
      </c>
      <c r="G28" s="389" t="s">
        <v>325</v>
      </c>
      <c r="H28" s="73">
        <v>9445</v>
      </c>
      <c r="I28" s="73">
        <v>15781</v>
      </c>
      <c r="J28" s="73">
        <v>26960</v>
      </c>
      <c r="K28" s="73">
        <v>41066</v>
      </c>
      <c r="L28" s="73">
        <v>37050</v>
      </c>
      <c r="M28" s="74">
        <f>SUM(E28:L28)</f>
        <v>130810</v>
      </c>
    </row>
    <row r="29" spans="3:13" ht="24" customHeight="1">
      <c r="C29" s="17"/>
      <c r="D29" s="22" t="s">
        <v>46</v>
      </c>
      <c r="E29" s="352">
        <v>70</v>
      </c>
      <c r="F29" s="352">
        <v>544</v>
      </c>
      <c r="G29" s="392" t="s">
        <v>325</v>
      </c>
      <c r="H29" s="80">
        <v>12043</v>
      </c>
      <c r="I29" s="80">
        <v>15603</v>
      </c>
      <c r="J29" s="80">
        <v>24785</v>
      </c>
      <c r="K29" s="80">
        <v>25877</v>
      </c>
      <c r="L29" s="80">
        <v>14156</v>
      </c>
      <c r="M29" s="81">
        <f>SUM(E29:L29)</f>
        <v>93078</v>
      </c>
    </row>
    <row r="30" spans="3:13" ht="24" customHeight="1">
      <c r="C30" s="17"/>
      <c r="D30" s="22" t="s">
        <v>47</v>
      </c>
      <c r="E30" s="352">
        <v>5</v>
      </c>
      <c r="F30" s="352">
        <v>47</v>
      </c>
      <c r="G30" s="393" t="s">
        <v>325</v>
      </c>
      <c r="H30" s="78">
        <v>1850</v>
      </c>
      <c r="I30" s="78">
        <v>2965</v>
      </c>
      <c r="J30" s="78">
        <v>5625</v>
      </c>
      <c r="K30" s="78">
        <v>11772</v>
      </c>
      <c r="L30" s="78">
        <v>20655</v>
      </c>
      <c r="M30" s="79">
        <f>SUM(E30:L30)</f>
        <v>42919</v>
      </c>
    </row>
    <row r="31" spans="3:13" ht="24" customHeight="1" thickBot="1">
      <c r="C31" s="483" t="s">
        <v>48</v>
      </c>
      <c r="D31" s="485"/>
      <c r="E31" s="152">
        <f>E13+E20+E27</f>
        <v>89729</v>
      </c>
      <c r="F31" s="152">
        <f aca="true" t="shared" si="5" ref="F31:M31">F13+F20+F27</f>
        <v>133310</v>
      </c>
      <c r="G31" s="152">
        <f t="shared" si="5"/>
        <v>87128</v>
      </c>
      <c r="H31" s="152">
        <f t="shared" si="5"/>
        <v>611587</v>
      </c>
      <c r="I31" s="152">
        <f t="shared" si="5"/>
        <v>477644</v>
      </c>
      <c r="J31" s="152">
        <f t="shared" si="5"/>
        <v>428840</v>
      </c>
      <c r="K31" s="152">
        <f t="shared" si="5"/>
        <v>367857</v>
      </c>
      <c r="L31" s="152">
        <f t="shared" si="5"/>
        <v>301413</v>
      </c>
      <c r="M31" s="98">
        <f t="shared" si="5"/>
        <v>2497508</v>
      </c>
    </row>
    <row r="32" spans="3:13" ht="24" customHeight="1">
      <c r="C32" s="607" t="s">
        <v>95</v>
      </c>
      <c r="D32" s="608"/>
      <c r="E32" s="608"/>
      <c r="F32" s="57"/>
      <c r="G32" s="57"/>
      <c r="H32" s="57"/>
      <c r="I32" s="57"/>
      <c r="J32" s="57"/>
      <c r="K32" s="57"/>
      <c r="L32" s="57"/>
      <c r="M32" s="58"/>
    </row>
    <row r="33" spans="3:13" ht="24" customHeight="1">
      <c r="C33" s="603" t="s">
        <v>250</v>
      </c>
      <c r="D33" s="604"/>
      <c r="E33" s="71">
        <f>SUM(E34:E39)</f>
        <v>118604124</v>
      </c>
      <c r="F33" s="71">
        <f>SUM(F34:F39)</f>
        <v>277899681</v>
      </c>
      <c r="G33" s="71">
        <f aca="true" t="shared" si="6" ref="G33:M33">SUM(G34:G39)</f>
        <v>155348514</v>
      </c>
      <c r="H33" s="71">
        <f t="shared" si="6"/>
        <v>1676546627</v>
      </c>
      <c r="I33" s="71">
        <f t="shared" si="6"/>
        <v>1513815169</v>
      </c>
      <c r="J33" s="71">
        <f t="shared" si="6"/>
        <v>1516887879</v>
      </c>
      <c r="K33" s="71">
        <f t="shared" si="6"/>
        <v>1285729846</v>
      </c>
      <c r="L33" s="71">
        <f t="shared" si="6"/>
        <v>1046556815</v>
      </c>
      <c r="M33" s="72">
        <f t="shared" si="6"/>
        <v>7591388655</v>
      </c>
    </row>
    <row r="34" spans="3:13" ht="24" customHeight="1">
      <c r="C34" s="17"/>
      <c r="D34" s="55" t="s">
        <v>254</v>
      </c>
      <c r="E34" s="351">
        <v>33135871</v>
      </c>
      <c r="F34" s="73">
        <v>58683085</v>
      </c>
      <c r="G34" s="73">
        <v>36465545</v>
      </c>
      <c r="H34" s="73">
        <v>346055271</v>
      </c>
      <c r="I34" s="73">
        <v>277226096</v>
      </c>
      <c r="J34" s="73">
        <v>302796434</v>
      </c>
      <c r="K34" s="73">
        <v>323352964</v>
      </c>
      <c r="L34" s="73">
        <v>464292834</v>
      </c>
      <c r="M34" s="74">
        <f aca="true" t="shared" si="7" ref="M34:M46">SUM(E34:L34)</f>
        <v>1842008100</v>
      </c>
    </row>
    <row r="35" spans="3:13" ht="24" customHeight="1">
      <c r="C35" s="17"/>
      <c r="D35" s="56" t="s">
        <v>255</v>
      </c>
      <c r="E35" s="352">
        <v>55800876</v>
      </c>
      <c r="F35" s="75">
        <v>161479388</v>
      </c>
      <c r="G35" s="75">
        <v>70934089</v>
      </c>
      <c r="H35" s="75">
        <v>877390721</v>
      </c>
      <c r="I35" s="75">
        <v>792588572</v>
      </c>
      <c r="J35" s="75">
        <v>676524814</v>
      </c>
      <c r="K35" s="75">
        <v>448367083</v>
      </c>
      <c r="L35" s="75">
        <v>184944686</v>
      </c>
      <c r="M35" s="76">
        <f t="shared" si="7"/>
        <v>3268030229</v>
      </c>
    </row>
    <row r="36" spans="3:13" ht="24" customHeight="1">
      <c r="C36" s="17"/>
      <c r="D36" s="56" t="s">
        <v>246</v>
      </c>
      <c r="E36" s="352">
        <v>1350761</v>
      </c>
      <c r="F36" s="75">
        <v>5507384</v>
      </c>
      <c r="G36" s="75">
        <v>1582183</v>
      </c>
      <c r="H36" s="75">
        <v>94588643</v>
      </c>
      <c r="I36" s="75">
        <v>154392745</v>
      </c>
      <c r="J36" s="75">
        <v>242070955</v>
      </c>
      <c r="K36" s="75">
        <v>259202223</v>
      </c>
      <c r="L36" s="75">
        <v>195246516</v>
      </c>
      <c r="M36" s="76">
        <f t="shared" si="7"/>
        <v>953941410</v>
      </c>
    </row>
    <row r="37" spans="3:13" ht="24" customHeight="1">
      <c r="C37" s="17"/>
      <c r="D37" s="319" t="s">
        <v>265</v>
      </c>
      <c r="E37" s="352">
        <v>5201701</v>
      </c>
      <c r="F37" s="75">
        <v>11698647</v>
      </c>
      <c r="G37" s="75">
        <v>9541122</v>
      </c>
      <c r="H37" s="75">
        <v>67000163</v>
      </c>
      <c r="I37" s="75">
        <v>96544254</v>
      </c>
      <c r="J37" s="75">
        <v>106148879</v>
      </c>
      <c r="K37" s="75">
        <v>108975734</v>
      </c>
      <c r="L37" s="75">
        <v>101888166</v>
      </c>
      <c r="M37" s="76">
        <f t="shared" si="7"/>
        <v>506998666</v>
      </c>
    </row>
    <row r="38" spans="3:13" ht="24" customHeight="1">
      <c r="C38" s="17"/>
      <c r="D38" s="319" t="s">
        <v>256</v>
      </c>
      <c r="E38" s="352">
        <v>5310700</v>
      </c>
      <c r="F38" s="75">
        <v>15569343</v>
      </c>
      <c r="G38" s="75">
        <v>4024807</v>
      </c>
      <c r="H38" s="75">
        <v>75014357</v>
      </c>
      <c r="I38" s="75">
        <v>52417858</v>
      </c>
      <c r="J38" s="75">
        <v>54406466</v>
      </c>
      <c r="K38" s="75">
        <v>54247349</v>
      </c>
      <c r="L38" s="75">
        <v>37612218</v>
      </c>
      <c r="M38" s="76">
        <f t="shared" si="7"/>
        <v>298603098</v>
      </c>
    </row>
    <row r="39" spans="3:13" ht="24" customHeight="1">
      <c r="C39" s="17"/>
      <c r="D39" s="320" t="s">
        <v>257</v>
      </c>
      <c r="E39" s="353">
        <v>17804215</v>
      </c>
      <c r="F39" s="77">
        <v>24961834</v>
      </c>
      <c r="G39" s="77">
        <v>32800768</v>
      </c>
      <c r="H39" s="77">
        <v>216497472</v>
      </c>
      <c r="I39" s="77">
        <v>140645644</v>
      </c>
      <c r="J39" s="77">
        <v>134940331</v>
      </c>
      <c r="K39" s="77">
        <v>91584493</v>
      </c>
      <c r="L39" s="77">
        <v>62572395</v>
      </c>
      <c r="M39" s="76">
        <f t="shared" si="7"/>
        <v>721807152</v>
      </c>
    </row>
    <row r="40" spans="3:13" ht="24" customHeight="1">
      <c r="C40" s="605" t="s">
        <v>258</v>
      </c>
      <c r="D40" s="606"/>
      <c r="E40" s="71">
        <f>SUM(E41:E46)</f>
        <v>655406</v>
      </c>
      <c r="F40" s="71">
        <f>SUM(F41:F46)</f>
        <v>6340237</v>
      </c>
      <c r="G40" s="71">
        <f aca="true" t="shared" si="8" ref="G40:M40">SUM(G41:G46)</f>
        <v>718902</v>
      </c>
      <c r="H40" s="71">
        <f t="shared" si="8"/>
        <v>244826998</v>
      </c>
      <c r="I40" s="71">
        <f t="shared" si="8"/>
        <v>307933419</v>
      </c>
      <c r="J40" s="71">
        <f t="shared" si="8"/>
        <v>355889376</v>
      </c>
      <c r="K40" s="71">
        <f t="shared" si="8"/>
        <v>205752059</v>
      </c>
      <c r="L40" s="71">
        <f t="shared" si="8"/>
        <v>75721125</v>
      </c>
      <c r="M40" s="72">
        <f t="shared" si="8"/>
        <v>1197837522</v>
      </c>
    </row>
    <row r="41" spans="3:13" ht="24" customHeight="1">
      <c r="C41" s="321"/>
      <c r="D41" s="322" t="s">
        <v>259</v>
      </c>
      <c r="E41" s="388" t="s">
        <v>325</v>
      </c>
      <c r="F41" s="389" t="s">
        <v>325</v>
      </c>
      <c r="G41" s="389" t="s">
        <v>325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4">
        <f t="shared" si="7"/>
        <v>0</v>
      </c>
    </row>
    <row r="42" spans="3:13" ht="24" customHeight="1">
      <c r="C42" s="321"/>
      <c r="D42" s="319" t="s">
        <v>260</v>
      </c>
      <c r="E42" s="352">
        <v>453548</v>
      </c>
      <c r="F42" s="387">
        <v>446524</v>
      </c>
      <c r="G42" s="387">
        <v>546826</v>
      </c>
      <c r="H42" s="75">
        <v>30735962</v>
      </c>
      <c r="I42" s="75">
        <v>50291511</v>
      </c>
      <c r="J42" s="75">
        <v>71499106</v>
      </c>
      <c r="K42" s="75">
        <v>61402250</v>
      </c>
      <c r="L42" s="75">
        <v>36463872</v>
      </c>
      <c r="M42" s="76">
        <f t="shared" si="7"/>
        <v>251839599</v>
      </c>
    </row>
    <row r="43" spans="3:13" ht="24" customHeight="1">
      <c r="C43" s="321"/>
      <c r="D43" s="319" t="s">
        <v>261</v>
      </c>
      <c r="E43" s="352">
        <v>201858</v>
      </c>
      <c r="F43" s="387">
        <v>508094</v>
      </c>
      <c r="G43" s="387">
        <v>172076</v>
      </c>
      <c r="H43" s="75">
        <v>3147448</v>
      </c>
      <c r="I43" s="75">
        <v>3271657</v>
      </c>
      <c r="J43" s="75">
        <v>4966894</v>
      </c>
      <c r="K43" s="75">
        <v>3129118</v>
      </c>
      <c r="L43" s="75">
        <v>1620160</v>
      </c>
      <c r="M43" s="76">
        <f t="shared" si="7"/>
        <v>17017305</v>
      </c>
    </row>
    <row r="44" spans="3:13" ht="24" customHeight="1">
      <c r="C44" s="321"/>
      <c r="D44" s="319" t="s">
        <v>262</v>
      </c>
      <c r="E44" s="390" t="s">
        <v>325</v>
      </c>
      <c r="F44" s="387">
        <v>5385619</v>
      </c>
      <c r="G44" s="391" t="s">
        <v>325</v>
      </c>
      <c r="H44" s="75">
        <v>209327072</v>
      </c>
      <c r="I44" s="75">
        <v>252477787</v>
      </c>
      <c r="J44" s="75">
        <v>278105623</v>
      </c>
      <c r="K44" s="75">
        <v>140236358</v>
      </c>
      <c r="L44" s="75">
        <v>36142141</v>
      </c>
      <c r="M44" s="76">
        <f t="shared" si="7"/>
        <v>921674600</v>
      </c>
    </row>
    <row r="45" spans="3:13" ht="24" customHeight="1">
      <c r="C45" s="321"/>
      <c r="D45" s="319" t="s">
        <v>263</v>
      </c>
      <c r="E45" s="390" t="s">
        <v>325</v>
      </c>
      <c r="F45" s="391" t="s">
        <v>325</v>
      </c>
      <c r="G45" s="391" t="s">
        <v>325</v>
      </c>
      <c r="H45" s="75">
        <v>869616</v>
      </c>
      <c r="I45" s="75">
        <v>728728</v>
      </c>
      <c r="J45" s="75">
        <v>447123</v>
      </c>
      <c r="K45" s="75">
        <v>432307</v>
      </c>
      <c r="L45" s="75">
        <v>376280</v>
      </c>
      <c r="M45" s="76">
        <f t="shared" si="7"/>
        <v>2854054</v>
      </c>
    </row>
    <row r="46" spans="3:13" ht="24" customHeight="1">
      <c r="C46" s="321"/>
      <c r="D46" s="320" t="s">
        <v>264</v>
      </c>
      <c r="E46" s="353">
        <v>0</v>
      </c>
      <c r="F46" s="77">
        <v>0</v>
      </c>
      <c r="G46" s="393" t="s">
        <v>325</v>
      </c>
      <c r="H46" s="77">
        <v>746900</v>
      </c>
      <c r="I46" s="77">
        <v>1163736</v>
      </c>
      <c r="J46" s="77">
        <v>870630</v>
      </c>
      <c r="K46" s="77">
        <v>552026</v>
      </c>
      <c r="L46" s="77">
        <v>1118672</v>
      </c>
      <c r="M46" s="76">
        <f t="shared" si="7"/>
        <v>4451964</v>
      </c>
    </row>
    <row r="47" spans="3:13" ht="24" customHeight="1">
      <c r="C47" s="603" t="s">
        <v>247</v>
      </c>
      <c r="D47" s="482"/>
      <c r="E47" s="82">
        <f>SUM(E48:E50)</f>
        <v>4362884</v>
      </c>
      <c r="F47" s="82">
        <f aca="true" t="shared" si="9" ref="F47:M47">SUM(F48:F50)</f>
        <v>21989913</v>
      </c>
      <c r="G47" s="82">
        <f t="shared" si="9"/>
        <v>0</v>
      </c>
      <c r="H47" s="82">
        <f t="shared" si="9"/>
        <v>518204912</v>
      </c>
      <c r="I47" s="82">
        <f t="shared" si="9"/>
        <v>821624010</v>
      </c>
      <c r="J47" s="82">
        <f t="shared" si="9"/>
        <v>1497812164</v>
      </c>
      <c r="K47" s="82">
        <f t="shared" si="9"/>
        <v>2249482648</v>
      </c>
      <c r="L47" s="82">
        <f t="shared" si="9"/>
        <v>2272032322</v>
      </c>
      <c r="M47" s="72">
        <f t="shared" si="9"/>
        <v>7385508853</v>
      </c>
    </row>
    <row r="48" spans="3:13" ht="24" customHeight="1">
      <c r="C48" s="142"/>
      <c r="D48" s="22" t="s">
        <v>45</v>
      </c>
      <c r="E48" s="73">
        <v>2572254</v>
      </c>
      <c r="F48" s="73">
        <v>7754526</v>
      </c>
      <c r="G48" s="389" t="s">
        <v>325</v>
      </c>
      <c r="H48" s="73">
        <v>190935819</v>
      </c>
      <c r="I48" s="73">
        <v>354100901</v>
      </c>
      <c r="J48" s="73">
        <v>649596756</v>
      </c>
      <c r="K48" s="73">
        <v>1083869651</v>
      </c>
      <c r="L48" s="73">
        <v>1031347405</v>
      </c>
      <c r="M48" s="74">
        <f>SUM(E48:L48)</f>
        <v>3320177312</v>
      </c>
    </row>
    <row r="49" spans="3:13" ht="24" customHeight="1">
      <c r="C49" s="17"/>
      <c r="D49" s="22" t="s">
        <v>46</v>
      </c>
      <c r="E49" s="352">
        <v>1661750</v>
      </c>
      <c r="F49" s="352">
        <v>13046242</v>
      </c>
      <c r="G49" s="392" t="s">
        <v>325</v>
      </c>
      <c r="H49" s="80">
        <v>282683888</v>
      </c>
      <c r="I49" s="80">
        <v>387619046</v>
      </c>
      <c r="J49" s="80">
        <v>660226388</v>
      </c>
      <c r="K49" s="80">
        <v>728778600</v>
      </c>
      <c r="L49" s="80">
        <v>415749660</v>
      </c>
      <c r="M49" s="81">
        <f>SUM(E49:L49)</f>
        <v>2489765574</v>
      </c>
    </row>
    <row r="50" spans="3:13" ht="24" customHeight="1">
      <c r="C50" s="17"/>
      <c r="D50" s="22" t="s">
        <v>47</v>
      </c>
      <c r="E50" s="352">
        <v>128880</v>
      </c>
      <c r="F50" s="352">
        <v>1189145</v>
      </c>
      <c r="G50" s="393" t="s">
        <v>325</v>
      </c>
      <c r="H50" s="78">
        <v>44585205</v>
      </c>
      <c r="I50" s="78">
        <v>79904063</v>
      </c>
      <c r="J50" s="78">
        <v>187989020</v>
      </c>
      <c r="K50" s="78">
        <v>436834397</v>
      </c>
      <c r="L50" s="78">
        <v>824935257</v>
      </c>
      <c r="M50" s="79">
        <f>SUM(E50:L50)</f>
        <v>1575565967</v>
      </c>
    </row>
    <row r="51" spans="3:13" ht="24" customHeight="1" thickBot="1">
      <c r="C51" s="483" t="s">
        <v>48</v>
      </c>
      <c r="D51" s="485"/>
      <c r="E51" s="152">
        <f>E33+E40+E47</f>
        <v>123622414</v>
      </c>
      <c r="F51" s="152">
        <f aca="true" t="shared" si="10" ref="F51:M51">F33+F40+F47</f>
        <v>306229831</v>
      </c>
      <c r="G51" s="152">
        <f t="shared" si="10"/>
        <v>156067416</v>
      </c>
      <c r="H51" s="152">
        <f t="shared" si="10"/>
        <v>2439578537</v>
      </c>
      <c r="I51" s="152">
        <f t="shared" si="10"/>
        <v>2643372598</v>
      </c>
      <c r="J51" s="152">
        <f t="shared" si="10"/>
        <v>3370589419</v>
      </c>
      <c r="K51" s="152">
        <f t="shared" si="10"/>
        <v>3740964553</v>
      </c>
      <c r="L51" s="152">
        <f t="shared" si="10"/>
        <v>3394310262</v>
      </c>
      <c r="M51" s="98">
        <f t="shared" si="10"/>
        <v>16174735030</v>
      </c>
    </row>
    <row r="52" ht="12" customHeight="1"/>
  </sheetData>
  <mergeCells count="15">
    <mergeCell ref="F9:M9"/>
    <mergeCell ref="C20:D20"/>
    <mergeCell ref="C27:D27"/>
    <mergeCell ref="C31:D31"/>
    <mergeCell ref="C11:D11"/>
    <mergeCell ref="E2:H2"/>
    <mergeCell ref="C51:D51"/>
    <mergeCell ref="C12:D12"/>
    <mergeCell ref="C13:D13"/>
    <mergeCell ref="C47:D47"/>
    <mergeCell ref="C33:D33"/>
    <mergeCell ref="C40:D40"/>
    <mergeCell ref="A3:K3"/>
    <mergeCell ref="B7:J7"/>
    <mergeCell ref="C32:E32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300" verticalDpi="3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SheetLayoutView="100" workbookViewId="0" topLeftCell="I8">
      <selection activeCell="O23" sqref="O23"/>
    </sheetView>
  </sheetViews>
  <sheetFormatPr defaultColWidth="9.00390625" defaultRowHeight="12.75"/>
  <cols>
    <col min="1" max="3" width="1.75390625" style="167" customWidth="1"/>
    <col min="4" max="4" width="23.125" style="167" customWidth="1"/>
    <col min="5" max="6" width="12.25390625" style="167" customWidth="1"/>
    <col min="7" max="12" width="13.125" style="167" customWidth="1"/>
    <col min="13" max="13" width="14.125" style="167" customWidth="1"/>
    <col min="14" max="14" width="1.75390625" style="167" customWidth="1"/>
    <col min="15" max="16384" width="9.125" style="167" customWidth="1"/>
  </cols>
  <sheetData>
    <row r="1" spans="1:14" ht="12.75" customHeight="1">
      <c r="A1" s="164"/>
      <c r="J1" s="354"/>
      <c r="K1" s="354"/>
      <c r="L1" s="354"/>
      <c r="M1" s="354"/>
      <c r="N1" s="397"/>
    </row>
    <row r="2" spans="5:8" s="165" customFormat="1" ht="17.25" customHeight="1">
      <c r="E2" s="586" t="s">
        <v>218</v>
      </c>
      <c r="F2" s="586"/>
      <c r="G2" s="586"/>
      <c r="H2" s="586"/>
    </row>
    <row r="3" spans="1:13" s="165" customFormat="1" ht="18.75" customHeight="1">
      <c r="A3" s="598" t="s">
        <v>201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55"/>
      <c r="M3" s="355"/>
    </row>
    <row r="4" spans="1:13" s="164" customFormat="1" ht="13.5" customHeigh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="357" customFormat="1" ht="15" customHeight="1">
      <c r="A5" s="168"/>
    </row>
    <row r="6" spans="1:3" ht="12" customHeight="1">
      <c r="A6" s="357"/>
      <c r="B6" s="357"/>
      <c r="C6" s="357"/>
    </row>
    <row r="7" spans="2:10" s="184" customFormat="1" ht="15" customHeight="1">
      <c r="B7" s="599" t="s">
        <v>197</v>
      </c>
      <c r="C7" s="599"/>
      <c r="D7" s="599"/>
      <c r="E7" s="599"/>
      <c r="F7" s="599"/>
      <c r="G7" s="599"/>
      <c r="H7" s="599"/>
      <c r="I7" s="599"/>
      <c r="J7" s="599"/>
    </row>
    <row r="8" ht="15" customHeight="1"/>
    <row r="9" spans="6:13" ht="15" customHeight="1">
      <c r="F9" s="600" t="s">
        <v>273</v>
      </c>
      <c r="G9" s="600"/>
      <c r="H9" s="600"/>
      <c r="I9" s="600"/>
      <c r="J9" s="600"/>
      <c r="K9" s="600"/>
      <c r="L9" s="600"/>
      <c r="M9" s="600"/>
    </row>
    <row r="10" ht="15" customHeight="1" thickBot="1">
      <c r="B10" s="168"/>
    </row>
    <row r="11" spans="3:13" ht="24" customHeight="1">
      <c r="C11" s="601" t="s">
        <v>43</v>
      </c>
      <c r="D11" s="602"/>
      <c r="E11" s="358" t="s">
        <v>253</v>
      </c>
      <c r="F11" s="358" t="s">
        <v>220</v>
      </c>
      <c r="G11" s="358" t="s">
        <v>251</v>
      </c>
      <c r="H11" s="358" t="s">
        <v>33</v>
      </c>
      <c r="I11" s="358" t="s">
        <v>34</v>
      </c>
      <c r="J11" s="358" t="s">
        <v>35</v>
      </c>
      <c r="K11" s="358" t="s">
        <v>36</v>
      </c>
      <c r="L11" s="358" t="s">
        <v>37</v>
      </c>
      <c r="M11" s="359" t="s">
        <v>4</v>
      </c>
    </row>
    <row r="12" spans="3:13" ht="24" customHeight="1">
      <c r="C12" s="612" t="s">
        <v>248</v>
      </c>
      <c r="D12" s="613"/>
      <c r="E12" s="380"/>
      <c r="F12" s="380"/>
      <c r="G12" s="380"/>
      <c r="H12" s="380"/>
      <c r="I12" s="380"/>
      <c r="J12" s="380"/>
      <c r="K12" s="380"/>
      <c r="L12" s="380"/>
      <c r="M12" s="381"/>
    </row>
    <row r="13" spans="3:13" ht="24" customHeight="1">
      <c r="C13" s="591" t="s">
        <v>250</v>
      </c>
      <c r="D13" s="592"/>
      <c r="E13" s="363">
        <f aca="true" t="shared" si="0" ref="E13:M13">SUM(E14:E19)</f>
        <v>1263098450</v>
      </c>
      <c r="F13" s="363">
        <f t="shared" si="0"/>
        <v>2903988367</v>
      </c>
      <c r="G13" s="363">
        <f t="shared" si="0"/>
        <v>1608851545</v>
      </c>
      <c r="H13" s="363">
        <f t="shared" si="0"/>
        <v>17113945626</v>
      </c>
      <c r="I13" s="363">
        <f t="shared" si="0"/>
        <v>15414504872</v>
      </c>
      <c r="J13" s="363">
        <f t="shared" si="0"/>
        <v>15421834382</v>
      </c>
      <c r="K13" s="363">
        <f t="shared" si="0"/>
        <v>13010597223</v>
      </c>
      <c r="L13" s="363">
        <f t="shared" si="0"/>
        <v>10537415813</v>
      </c>
      <c r="M13" s="364">
        <f t="shared" si="0"/>
        <v>77274236278</v>
      </c>
    </row>
    <row r="14" spans="3:13" ht="24" customHeight="1">
      <c r="C14" s="180"/>
      <c r="D14" s="398" t="s">
        <v>266</v>
      </c>
      <c r="E14" s="399">
        <v>333144441</v>
      </c>
      <c r="F14" s="366">
        <v>589572912</v>
      </c>
      <c r="G14" s="366">
        <v>366694623</v>
      </c>
      <c r="H14" s="366">
        <v>3475267599</v>
      </c>
      <c r="I14" s="366">
        <v>2784892928</v>
      </c>
      <c r="J14" s="366">
        <v>3042563600</v>
      </c>
      <c r="K14" s="366">
        <v>3247729962</v>
      </c>
      <c r="L14" s="366">
        <v>4663603251</v>
      </c>
      <c r="M14" s="100">
        <f aca="true" t="shared" si="1" ref="M14:M19">SUM(E14:L14)</f>
        <v>18503469316</v>
      </c>
    </row>
    <row r="15" spans="3:13" ht="24" customHeight="1">
      <c r="C15" s="180"/>
      <c r="D15" s="400" t="s">
        <v>255</v>
      </c>
      <c r="E15" s="401">
        <v>560216983</v>
      </c>
      <c r="F15" s="368">
        <v>1620524853</v>
      </c>
      <c r="G15" s="368">
        <v>711985619</v>
      </c>
      <c r="H15" s="368">
        <v>8796552266</v>
      </c>
      <c r="I15" s="368">
        <v>7949191233</v>
      </c>
      <c r="J15" s="368">
        <v>6786979206</v>
      </c>
      <c r="K15" s="368">
        <v>4495626071</v>
      </c>
      <c r="L15" s="368">
        <v>1854278674</v>
      </c>
      <c r="M15" s="369">
        <f t="shared" si="1"/>
        <v>32775354905</v>
      </c>
    </row>
    <row r="16" spans="3:13" ht="24" customHeight="1">
      <c r="C16" s="180"/>
      <c r="D16" s="400" t="s">
        <v>267</v>
      </c>
      <c r="E16" s="401">
        <v>13553141</v>
      </c>
      <c r="F16" s="368">
        <v>55202151</v>
      </c>
      <c r="G16" s="368">
        <v>15856479</v>
      </c>
      <c r="H16" s="368">
        <v>947912975</v>
      </c>
      <c r="I16" s="368">
        <v>1547117378</v>
      </c>
      <c r="J16" s="368">
        <v>2426076543</v>
      </c>
      <c r="K16" s="368">
        <v>2597367549</v>
      </c>
      <c r="L16" s="368">
        <v>1957340291</v>
      </c>
      <c r="M16" s="369">
        <f t="shared" si="1"/>
        <v>9560426507</v>
      </c>
    </row>
    <row r="17" spans="3:13" ht="24" customHeight="1">
      <c r="C17" s="180"/>
      <c r="D17" s="402" t="s">
        <v>265</v>
      </c>
      <c r="E17" s="401">
        <v>124005571</v>
      </c>
      <c r="F17" s="368">
        <v>231335023</v>
      </c>
      <c r="G17" s="368">
        <v>144395573</v>
      </c>
      <c r="H17" s="368">
        <v>967832610</v>
      </c>
      <c r="I17" s="368">
        <v>1199575540</v>
      </c>
      <c r="J17" s="368">
        <v>1264217237</v>
      </c>
      <c r="K17" s="368">
        <v>1205394588</v>
      </c>
      <c r="L17" s="368">
        <v>1054852267</v>
      </c>
      <c r="M17" s="369">
        <f t="shared" si="1"/>
        <v>6191608409</v>
      </c>
    </row>
    <row r="18" spans="3:13" ht="24" customHeight="1">
      <c r="C18" s="180"/>
      <c r="D18" s="402" t="s">
        <v>256</v>
      </c>
      <c r="E18" s="401">
        <v>53270723</v>
      </c>
      <c r="F18" s="368">
        <v>156679254</v>
      </c>
      <c r="G18" s="368">
        <v>40354951</v>
      </c>
      <c r="H18" s="368">
        <v>754058519</v>
      </c>
      <c r="I18" s="368">
        <v>527032440</v>
      </c>
      <c r="J18" s="368">
        <v>547140788</v>
      </c>
      <c r="K18" s="368">
        <v>545192128</v>
      </c>
      <c r="L18" s="368">
        <v>379034974</v>
      </c>
      <c r="M18" s="369">
        <f t="shared" si="1"/>
        <v>3002763777</v>
      </c>
    </row>
    <row r="19" spans="3:13" ht="24" customHeight="1">
      <c r="C19" s="180"/>
      <c r="D19" s="403" t="s">
        <v>257</v>
      </c>
      <c r="E19" s="404">
        <v>178907591</v>
      </c>
      <c r="F19" s="371">
        <v>250674174</v>
      </c>
      <c r="G19" s="371">
        <v>329564300</v>
      </c>
      <c r="H19" s="371">
        <v>2172321657</v>
      </c>
      <c r="I19" s="371">
        <v>1406695353</v>
      </c>
      <c r="J19" s="371">
        <v>1354857008</v>
      </c>
      <c r="K19" s="371">
        <v>919286925</v>
      </c>
      <c r="L19" s="371">
        <v>628306356</v>
      </c>
      <c r="M19" s="369">
        <f t="shared" si="1"/>
        <v>7240613364</v>
      </c>
    </row>
    <row r="20" spans="3:13" ht="24" customHeight="1">
      <c r="C20" s="610" t="s">
        <v>258</v>
      </c>
      <c r="D20" s="611"/>
      <c r="E20" s="363">
        <f aca="true" t="shared" si="2" ref="E20:M20">SUM(E21:E26)</f>
        <v>6588546</v>
      </c>
      <c r="F20" s="363">
        <f t="shared" si="2"/>
        <v>63786246</v>
      </c>
      <c r="G20" s="363">
        <f t="shared" si="2"/>
        <v>7240009</v>
      </c>
      <c r="H20" s="363">
        <f t="shared" si="2"/>
        <v>2458598174</v>
      </c>
      <c r="I20" s="363">
        <f t="shared" si="2"/>
        <v>3092630683</v>
      </c>
      <c r="J20" s="363">
        <f t="shared" si="2"/>
        <v>3577265980</v>
      </c>
      <c r="K20" s="363">
        <f t="shared" si="2"/>
        <v>2067721401</v>
      </c>
      <c r="L20" s="363">
        <f t="shared" si="2"/>
        <v>761067850</v>
      </c>
      <c r="M20" s="364">
        <f t="shared" si="2"/>
        <v>12034898889</v>
      </c>
    </row>
    <row r="21" spans="3:13" ht="24" customHeight="1">
      <c r="C21" s="405"/>
      <c r="D21" s="406" t="s">
        <v>259</v>
      </c>
      <c r="E21" s="365" t="s">
        <v>269</v>
      </c>
      <c r="F21" s="407" t="s">
        <v>269</v>
      </c>
      <c r="G21" s="407" t="s">
        <v>269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100">
        <f aca="true" t="shared" si="3" ref="M21:M26">SUM(E21:L21)</f>
        <v>0</v>
      </c>
    </row>
    <row r="22" spans="3:13" ht="24" customHeight="1">
      <c r="C22" s="405"/>
      <c r="D22" s="402" t="s">
        <v>260</v>
      </c>
      <c r="E22" s="401">
        <v>4561926</v>
      </c>
      <c r="F22" s="368">
        <v>4484839</v>
      </c>
      <c r="G22" s="368">
        <v>5507507</v>
      </c>
      <c r="H22" s="368">
        <v>308751224</v>
      </c>
      <c r="I22" s="368">
        <v>505076260</v>
      </c>
      <c r="J22" s="368">
        <v>718667632</v>
      </c>
      <c r="K22" s="368">
        <v>617308682</v>
      </c>
      <c r="L22" s="368">
        <v>366833521</v>
      </c>
      <c r="M22" s="369">
        <f t="shared" si="3"/>
        <v>2531191591</v>
      </c>
    </row>
    <row r="23" spans="3:13" ht="24" customHeight="1">
      <c r="C23" s="405"/>
      <c r="D23" s="402" t="s">
        <v>261</v>
      </c>
      <c r="E23" s="401">
        <v>2026620</v>
      </c>
      <c r="F23" s="368">
        <v>5130514</v>
      </c>
      <c r="G23" s="368">
        <v>1732502</v>
      </c>
      <c r="H23" s="368">
        <v>31671399</v>
      </c>
      <c r="I23" s="368">
        <v>32950281</v>
      </c>
      <c r="J23" s="368">
        <v>50002097</v>
      </c>
      <c r="K23" s="368">
        <v>31393643</v>
      </c>
      <c r="L23" s="368">
        <v>16310864</v>
      </c>
      <c r="M23" s="369">
        <f t="shared" si="3"/>
        <v>171217920</v>
      </c>
    </row>
    <row r="24" spans="3:13" ht="24" customHeight="1">
      <c r="C24" s="405"/>
      <c r="D24" s="402" t="s">
        <v>262</v>
      </c>
      <c r="E24" s="367" t="s">
        <v>268</v>
      </c>
      <c r="F24" s="368">
        <v>54170893</v>
      </c>
      <c r="G24" s="367" t="s">
        <v>268</v>
      </c>
      <c r="H24" s="368">
        <v>2101920781</v>
      </c>
      <c r="I24" s="368">
        <v>2535539880</v>
      </c>
      <c r="J24" s="368">
        <v>2795314265</v>
      </c>
      <c r="K24" s="368">
        <v>1409109513</v>
      </c>
      <c r="L24" s="368">
        <v>362839720</v>
      </c>
      <c r="M24" s="369">
        <f t="shared" si="3"/>
        <v>9258895052</v>
      </c>
    </row>
    <row r="25" spans="3:13" ht="24" customHeight="1">
      <c r="C25" s="405"/>
      <c r="D25" s="402" t="s">
        <v>263</v>
      </c>
      <c r="E25" s="367" t="s">
        <v>270</v>
      </c>
      <c r="F25" s="367" t="s">
        <v>270</v>
      </c>
      <c r="G25" s="367" t="s">
        <v>270</v>
      </c>
      <c r="H25" s="368">
        <v>8696160</v>
      </c>
      <c r="I25" s="368">
        <v>7287280</v>
      </c>
      <c r="J25" s="368">
        <v>4471230</v>
      </c>
      <c r="K25" s="368">
        <v>4323070</v>
      </c>
      <c r="L25" s="368">
        <v>3762800</v>
      </c>
      <c r="M25" s="369">
        <f t="shared" si="3"/>
        <v>28540540</v>
      </c>
    </row>
    <row r="26" spans="3:13" ht="24" customHeight="1">
      <c r="C26" s="405"/>
      <c r="D26" s="403" t="s">
        <v>264</v>
      </c>
      <c r="E26" s="404">
        <v>0</v>
      </c>
      <c r="F26" s="371">
        <v>0</v>
      </c>
      <c r="G26" s="408" t="s">
        <v>325</v>
      </c>
      <c r="H26" s="371">
        <v>7558610</v>
      </c>
      <c r="I26" s="371">
        <v>11776982</v>
      </c>
      <c r="J26" s="371">
        <v>8810756</v>
      </c>
      <c r="K26" s="371">
        <v>5586493</v>
      </c>
      <c r="L26" s="371">
        <v>11320945</v>
      </c>
      <c r="M26" s="369">
        <f t="shared" si="3"/>
        <v>45053786</v>
      </c>
    </row>
    <row r="27" spans="3:13" ht="24" customHeight="1">
      <c r="C27" s="591" t="s">
        <v>271</v>
      </c>
      <c r="D27" s="595"/>
      <c r="E27" s="385">
        <f>SUM(E28:E30)</f>
        <v>43735924</v>
      </c>
      <c r="F27" s="385">
        <f aca="true" t="shared" si="4" ref="F27:L27">SUM(F28:F30)</f>
        <v>220503226</v>
      </c>
      <c r="G27" s="385">
        <f t="shared" si="4"/>
        <v>0</v>
      </c>
      <c r="H27" s="385">
        <f t="shared" si="4"/>
        <v>5191906430</v>
      </c>
      <c r="I27" s="385">
        <f t="shared" si="4"/>
        <v>8227743913</v>
      </c>
      <c r="J27" s="385">
        <f t="shared" si="4"/>
        <v>15009617019</v>
      </c>
      <c r="K27" s="385">
        <f t="shared" si="4"/>
        <v>22537924350</v>
      </c>
      <c r="L27" s="385">
        <f t="shared" si="4"/>
        <v>22766490047</v>
      </c>
      <c r="M27" s="364">
        <f>SUM(M28:M30)</f>
        <v>73997920909</v>
      </c>
    </row>
    <row r="28" spans="3:13" ht="24" customHeight="1">
      <c r="C28" s="409"/>
      <c r="D28" s="410" t="s">
        <v>45</v>
      </c>
      <c r="E28" s="366">
        <v>25818887</v>
      </c>
      <c r="F28" s="366">
        <v>77750578</v>
      </c>
      <c r="G28" s="411" t="s">
        <v>325</v>
      </c>
      <c r="H28" s="366">
        <v>1913321348</v>
      </c>
      <c r="I28" s="366">
        <v>3544120398</v>
      </c>
      <c r="J28" s="366">
        <v>6513390585</v>
      </c>
      <c r="K28" s="366">
        <v>10861489744</v>
      </c>
      <c r="L28" s="366">
        <v>10338857033</v>
      </c>
      <c r="M28" s="100">
        <f>SUM(E28:L28)</f>
        <v>33274748573</v>
      </c>
    </row>
    <row r="29" spans="3:13" ht="24" customHeight="1">
      <c r="C29" s="180"/>
      <c r="D29" s="410" t="s">
        <v>46</v>
      </c>
      <c r="E29" s="401">
        <v>16628237</v>
      </c>
      <c r="F29" s="401">
        <v>130846900</v>
      </c>
      <c r="G29" s="412" t="s">
        <v>325</v>
      </c>
      <c r="H29" s="374">
        <v>2832102673</v>
      </c>
      <c r="I29" s="374">
        <v>3883783895</v>
      </c>
      <c r="J29" s="374">
        <v>6614340225</v>
      </c>
      <c r="K29" s="374">
        <v>7303371157</v>
      </c>
      <c r="L29" s="374">
        <v>4167144884</v>
      </c>
      <c r="M29" s="375">
        <f>SUM(E29:L29)</f>
        <v>24948217971</v>
      </c>
    </row>
    <row r="30" spans="3:13" ht="24" customHeight="1">
      <c r="C30" s="180"/>
      <c r="D30" s="410" t="s">
        <v>47</v>
      </c>
      <c r="E30" s="401">
        <v>1288800</v>
      </c>
      <c r="F30" s="401">
        <v>11905748</v>
      </c>
      <c r="G30" s="408" t="s">
        <v>325</v>
      </c>
      <c r="H30" s="372">
        <v>446482409</v>
      </c>
      <c r="I30" s="372">
        <v>799839620</v>
      </c>
      <c r="J30" s="372">
        <v>1881886209</v>
      </c>
      <c r="K30" s="372">
        <v>4373063449</v>
      </c>
      <c r="L30" s="372">
        <v>8260488130</v>
      </c>
      <c r="M30" s="376">
        <f>SUM(E30:L30)</f>
        <v>15774954365</v>
      </c>
    </row>
    <row r="31" spans="3:13" ht="24" customHeight="1" thickBot="1">
      <c r="C31" s="587" t="s">
        <v>48</v>
      </c>
      <c r="D31" s="588"/>
      <c r="E31" s="377">
        <f aca="true" t="shared" si="5" ref="E31:M31">E13+E20+E27</f>
        <v>1313422920</v>
      </c>
      <c r="F31" s="377">
        <f t="shared" si="5"/>
        <v>3188277839</v>
      </c>
      <c r="G31" s="377">
        <f t="shared" si="5"/>
        <v>1616091554</v>
      </c>
      <c r="H31" s="377">
        <f t="shared" si="5"/>
        <v>24764450230</v>
      </c>
      <c r="I31" s="377">
        <f t="shared" si="5"/>
        <v>26734879468</v>
      </c>
      <c r="J31" s="377">
        <f t="shared" si="5"/>
        <v>34008717381</v>
      </c>
      <c r="K31" s="377">
        <f t="shared" si="5"/>
        <v>37616242974</v>
      </c>
      <c r="L31" s="377">
        <f t="shared" si="5"/>
        <v>34064973710</v>
      </c>
      <c r="M31" s="379">
        <f t="shared" si="5"/>
        <v>163307056076</v>
      </c>
    </row>
    <row r="32" spans="3:13" ht="24" customHeight="1">
      <c r="C32" s="589" t="s">
        <v>249</v>
      </c>
      <c r="D32" s="590"/>
      <c r="E32" s="380"/>
      <c r="F32" s="380"/>
      <c r="G32" s="380"/>
      <c r="H32" s="380"/>
      <c r="I32" s="380"/>
      <c r="J32" s="380"/>
      <c r="K32" s="380"/>
      <c r="L32" s="380"/>
      <c r="M32" s="381"/>
    </row>
    <row r="33" spans="3:13" ht="24" customHeight="1">
      <c r="C33" s="591" t="s">
        <v>250</v>
      </c>
      <c r="D33" s="592"/>
      <c r="E33" s="363">
        <f aca="true" t="shared" si="6" ref="E33:M33">SUM(E34:E39)</f>
        <v>1154707315</v>
      </c>
      <c r="F33" s="363">
        <f t="shared" si="6"/>
        <v>2637128951</v>
      </c>
      <c r="G33" s="363">
        <f t="shared" si="6"/>
        <v>1480164152</v>
      </c>
      <c r="H33" s="363">
        <f t="shared" si="6"/>
        <v>15609198099</v>
      </c>
      <c r="I33" s="363">
        <f t="shared" si="6"/>
        <v>14003090030</v>
      </c>
      <c r="J33" s="363">
        <f t="shared" si="6"/>
        <v>14000247347</v>
      </c>
      <c r="K33" s="363">
        <f t="shared" si="6"/>
        <v>11790766945</v>
      </c>
      <c r="L33" s="363">
        <f t="shared" si="6"/>
        <v>9545220316</v>
      </c>
      <c r="M33" s="364">
        <f t="shared" si="6"/>
        <v>70220523155</v>
      </c>
    </row>
    <row r="34" spans="3:13" ht="24" customHeight="1">
      <c r="C34" s="180"/>
      <c r="D34" s="398" t="s">
        <v>266</v>
      </c>
      <c r="E34" s="399">
        <v>299749778</v>
      </c>
      <c r="F34" s="366">
        <v>530401632</v>
      </c>
      <c r="G34" s="366">
        <v>330022898</v>
      </c>
      <c r="H34" s="366">
        <v>3126639502</v>
      </c>
      <c r="I34" s="366">
        <v>2505005947</v>
      </c>
      <c r="J34" s="366">
        <v>2737225677</v>
      </c>
      <c r="K34" s="366">
        <v>2922123037</v>
      </c>
      <c r="L34" s="366">
        <v>4194955406</v>
      </c>
      <c r="M34" s="100">
        <f aca="true" t="shared" si="7" ref="M34:M39">SUM(E34:L34)</f>
        <v>16646123877</v>
      </c>
    </row>
    <row r="35" spans="3:13" ht="24" customHeight="1">
      <c r="C35" s="180"/>
      <c r="D35" s="400" t="s">
        <v>255</v>
      </c>
      <c r="E35" s="401">
        <v>504106771</v>
      </c>
      <c r="F35" s="368">
        <v>1457230769</v>
      </c>
      <c r="G35" s="368">
        <v>640774011</v>
      </c>
      <c r="H35" s="368">
        <v>7909602889</v>
      </c>
      <c r="I35" s="368">
        <v>7146521092</v>
      </c>
      <c r="J35" s="368">
        <v>6099786019</v>
      </c>
      <c r="K35" s="368">
        <v>4041959952</v>
      </c>
      <c r="L35" s="368">
        <v>1667288515</v>
      </c>
      <c r="M35" s="369">
        <f t="shared" si="7"/>
        <v>29467270018</v>
      </c>
    </row>
    <row r="36" spans="3:13" ht="24" customHeight="1">
      <c r="C36" s="180"/>
      <c r="D36" s="400" t="s">
        <v>267</v>
      </c>
      <c r="E36" s="401">
        <v>12197767</v>
      </c>
      <c r="F36" s="368">
        <v>49589861</v>
      </c>
      <c r="G36" s="368">
        <v>14270780</v>
      </c>
      <c r="H36" s="368">
        <v>852168813</v>
      </c>
      <c r="I36" s="368">
        <v>1391651514</v>
      </c>
      <c r="J36" s="368">
        <v>2180906386</v>
      </c>
      <c r="K36" s="368">
        <v>2334211977</v>
      </c>
      <c r="L36" s="368">
        <v>1759659438</v>
      </c>
      <c r="M36" s="369">
        <f t="shared" si="7"/>
        <v>8594656536</v>
      </c>
    </row>
    <row r="37" spans="3:13" ht="24" customHeight="1">
      <c r="C37" s="180"/>
      <c r="D37" s="402" t="s">
        <v>265</v>
      </c>
      <c r="E37" s="401">
        <v>111820322</v>
      </c>
      <c r="F37" s="368">
        <v>208382808</v>
      </c>
      <c r="G37" s="368">
        <v>129374922</v>
      </c>
      <c r="H37" s="368">
        <v>871532176</v>
      </c>
      <c r="I37" s="368">
        <v>1075580418</v>
      </c>
      <c r="J37" s="368">
        <v>1137160733</v>
      </c>
      <c r="K37" s="368">
        <v>1084253868</v>
      </c>
      <c r="L37" s="368">
        <v>954427886</v>
      </c>
      <c r="M37" s="369">
        <f t="shared" si="7"/>
        <v>5572533133</v>
      </c>
    </row>
    <row r="38" spans="3:13" ht="24" customHeight="1">
      <c r="C38" s="180"/>
      <c r="D38" s="402" t="s">
        <v>256</v>
      </c>
      <c r="E38" s="401">
        <v>47943586</v>
      </c>
      <c r="F38" s="368">
        <v>141011207</v>
      </c>
      <c r="G38" s="368">
        <v>36157853</v>
      </c>
      <c r="H38" s="368">
        <v>678657642</v>
      </c>
      <c r="I38" s="368">
        <v>474328899</v>
      </c>
      <c r="J38" s="368">
        <v>492076090</v>
      </c>
      <c r="K38" s="368">
        <v>489904654</v>
      </c>
      <c r="L38" s="368">
        <v>341131246</v>
      </c>
      <c r="M38" s="369">
        <f t="shared" si="7"/>
        <v>2701211177</v>
      </c>
    </row>
    <row r="39" spans="3:13" ht="24" customHeight="1">
      <c r="C39" s="180"/>
      <c r="D39" s="403" t="s">
        <v>257</v>
      </c>
      <c r="E39" s="404">
        <v>178889091</v>
      </c>
      <c r="F39" s="371">
        <v>250512674</v>
      </c>
      <c r="G39" s="371">
        <v>329563688</v>
      </c>
      <c r="H39" s="371">
        <v>2170597077</v>
      </c>
      <c r="I39" s="371">
        <v>1410002160</v>
      </c>
      <c r="J39" s="371">
        <v>1353092442</v>
      </c>
      <c r="K39" s="371">
        <v>918313457</v>
      </c>
      <c r="L39" s="371">
        <v>627757825</v>
      </c>
      <c r="M39" s="369">
        <f t="shared" si="7"/>
        <v>7238728414</v>
      </c>
    </row>
    <row r="40" spans="3:13" ht="24" customHeight="1">
      <c r="C40" s="610" t="s">
        <v>258</v>
      </c>
      <c r="D40" s="611"/>
      <c r="E40" s="363">
        <f aca="true" t="shared" si="8" ref="E40:M40">SUM(E41:E46)</f>
        <v>5929670</v>
      </c>
      <c r="F40" s="363">
        <f t="shared" si="8"/>
        <v>57435931</v>
      </c>
      <c r="G40" s="363">
        <f t="shared" si="8"/>
        <v>6515977</v>
      </c>
      <c r="H40" s="363">
        <f t="shared" si="8"/>
        <v>2211686765</v>
      </c>
      <c r="I40" s="363">
        <f t="shared" si="8"/>
        <v>2780020918</v>
      </c>
      <c r="J40" s="363">
        <f t="shared" si="8"/>
        <v>3213971268</v>
      </c>
      <c r="K40" s="363">
        <f t="shared" si="8"/>
        <v>1855737594</v>
      </c>
      <c r="L40" s="363">
        <f t="shared" si="8"/>
        <v>683729397</v>
      </c>
      <c r="M40" s="364">
        <f t="shared" si="8"/>
        <v>10815027520</v>
      </c>
    </row>
    <row r="41" spans="3:13" ht="24" customHeight="1">
      <c r="C41" s="405"/>
      <c r="D41" s="406" t="s">
        <v>259</v>
      </c>
      <c r="E41" s="365" t="s">
        <v>269</v>
      </c>
      <c r="F41" s="365" t="s">
        <v>269</v>
      </c>
      <c r="G41" s="365" t="s">
        <v>269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100">
        <f aca="true" t="shared" si="9" ref="M41:M46">SUM(E41:L41)</f>
        <v>0</v>
      </c>
    </row>
    <row r="42" spans="3:13" ht="24" customHeight="1">
      <c r="C42" s="405"/>
      <c r="D42" s="402" t="s">
        <v>260</v>
      </c>
      <c r="E42" s="401">
        <v>4105718</v>
      </c>
      <c r="F42" s="368">
        <v>4064698</v>
      </c>
      <c r="G42" s="368">
        <v>4956733</v>
      </c>
      <c r="H42" s="368">
        <v>277460556</v>
      </c>
      <c r="I42" s="368">
        <v>453176923</v>
      </c>
      <c r="J42" s="368">
        <v>644916696</v>
      </c>
      <c r="K42" s="368">
        <v>553408272</v>
      </c>
      <c r="L42" s="368">
        <v>329154133</v>
      </c>
      <c r="M42" s="369">
        <f t="shared" si="9"/>
        <v>2271243729</v>
      </c>
    </row>
    <row r="43" spans="3:13" ht="24" customHeight="1">
      <c r="C43" s="405"/>
      <c r="D43" s="402" t="s">
        <v>261</v>
      </c>
      <c r="E43" s="413">
        <v>1823952</v>
      </c>
      <c r="F43" s="383">
        <v>4617456</v>
      </c>
      <c r="G43" s="383">
        <v>1559244</v>
      </c>
      <c r="H43" s="368">
        <v>28504232</v>
      </c>
      <c r="I43" s="368">
        <v>29655239</v>
      </c>
      <c r="J43" s="368">
        <v>45001817</v>
      </c>
      <c r="K43" s="368">
        <v>28254271</v>
      </c>
      <c r="L43" s="368">
        <v>14679759</v>
      </c>
      <c r="M43" s="369">
        <f t="shared" si="9"/>
        <v>154095970</v>
      </c>
    </row>
    <row r="44" spans="3:13" ht="24" customHeight="1">
      <c r="C44" s="405"/>
      <c r="D44" s="402" t="s">
        <v>262</v>
      </c>
      <c r="E44" s="367" t="s">
        <v>268</v>
      </c>
      <c r="F44" s="368">
        <v>48753777</v>
      </c>
      <c r="G44" s="367" t="s">
        <v>269</v>
      </c>
      <c r="H44" s="368">
        <v>1891092692</v>
      </c>
      <c r="I44" s="368">
        <v>2280030940</v>
      </c>
      <c r="J44" s="368">
        <v>2512098982</v>
      </c>
      <c r="K44" s="368">
        <v>1265156457</v>
      </c>
      <c r="L44" s="368">
        <v>326320157</v>
      </c>
      <c r="M44" s="369">
        <f t="shared" si="9"/>
        <v>8323453005</v>
      </c>
    </row>
    <row r="45" spans="3:13" ht="24" customHeight="1">
      <c r="C45" s="405"/>
      <c r="D45" s="402" t="s">
        <v>263</v>
      </c>
      <c r="E45" s="367" t="s">
        <v>269</v>
      </c>
      <c r="F45" s="367" t="s">
        <v>269</v>
      </c>
      <c r="G45" s="367" t="s">
        <v>269</v>
      </c>
      <c r="H45" s="368">
        <v>7826544</v>
      </c>
      <c r="I45" s="368">
        <v>6558552</v>
      </c>
      <c r="J45" s="368">
        <v>4024107</v>
      </c>
      <c r="K45" s="368">
        <v>3890763</v>
      </c>
      <c r="L45" s="368">
        <v>3386520</v>
      </c>
      <c r="M45" s="369">
        <f t="shared" si="9"/>
        <v>25686486</v>
      </c>
    </row>
    <row r="46" spans="3:13" ht="24" customHeight="1">
      <c r="C46" s="405"/>
      <c r="D46" s="403" t="s">
        <v>264</v>
      </c>
      <c r="E46" s="404">
        <v>0</v>
      </c>
      <c r="F46" s="371">
        <v>0</v>
      </c>
      <c r="G46" s="414" t="s">
        <v>269</v>
      </c>
      <c r="H46" s="371">
        <v>6802741</v>
      </c>
      <c r="I46" s="371">
        <v>10599264</v>
      </c>
      <c r="J46" s="371">
        <v>7929666</v>
      </c>
      <c r="K46" s="371">
        <v>5027831</v>
      </c>
      <c r="L46" s="371">
        <v>10188828</v>
      </c>
      <c r="M46" s="369">
        <f t="shared" si="9"/>
        <v>40548330</v>
      </c>
    </row>
    <row r="47" spans="3:13" ht="24" customHeight="1">
      <c r="C47" s="591" t="s">
        <v>271</v>
      </c>
      <c r="D47" s="595"/>
      <c r="E47" s="385">
        <f aca="true" t="shared" si="10" ref="E47:M47">SUM(E48:E50)</f>
        <v>39560752</v>
      </c>
      <c r="F47" s="385">
        <f t="shared" si="10"/>
        <v>198732363</v>
      </c>
      <c r="G47" s="385">
        <f t="shared" si="10"/>
        <v>0</v>
      </c>
      <c r="H47" s="385">
        <f t="shared" si="10"/>
        <v>4679277209</v>
      </c>
      <c r="I47" s="385">
        <f t="shared" si="10"/>
        <v>7413180871</v>
      </c>
      <c r="J47" s="385">
        <f t="shared" si="10"/>
        <v>13517764712</v>
      </c>
      <c r="K47" s="385">
        <f t="shared" si="10"/>
        <v>20312539359</v>
      </c>
      <c r="L47" s="385">
        <f t="shared" si="10"/>
        <v>20557527476</v>
      </c>
      <c r="M47" s="364">
        <f t="shared" si="10"/>
        <v>66718582742</v>
      </c>
    </row>
    <row r="48" spans="3:13" ht="24" customHeight="1">
      <c r="C48" s="409"/>
      <c r="D48" s="410" t="s">
        <v>45</v>
      </c>
      <c r="E48" s="366">
        <v>23435421</v>
      </c>
      <c r="F48" s="366">
        <v>70255041</v>
      </c>
      <c r="G48" s="407" t="s">
        <v>269</v>
      </c>
      <c r="H48" s="366">
        <v>1728600139</v>
      </c>
      <c r="I48" s="366">
        <v>3199590548</v>
      </c>
      <c r="J48" s="366">
        <v>5875882663</v>
      </c>
      <c r="K48" s="366">
        <v>9813474834</v>
      </c>
      <c r="L48" s="366">
        <v>9387256268</v>
      </c>
      <c r="M48" s="100">
        <f>SUM(E48:L48)</f>
        <v>30098494914</v>
      </c>
    </row>
    <row r="49" spans="3:13" ht="24" customHeight="1">
      <c r="C49" s="180"/>
      <c r="D49" s="410" t="s">
        <v>46</v>
      </c>
      <c r="E49" s="401">
        <v>14965411</v>
      </c>
      <c r="F49" s="401">
        <v>117762151</v>
      </c>
      <c r="G49" s="415" t="s">
        <v>269</v>
      </c>
      <c r="H49" s="374">
        <v>2548843009</v>
      </c>
      <c r="I49" s="374">
        <v>3494030309</v>
      </c>
      <c r="J49" s="374">
        <v>5949355537</v>
      </c>
      <c r="K49" s="374">
        <v>6565632641</v>
      </c>
      <c r="L49" s="374">
        <v>3748257585</v>
      </c>
      <c r="M49" s="375">
        <f>SUM(E49:L49)</f>
        <v>22438846643</v>
      </c>
    </row>
    <row r="50" spans="3:13" ht="24" customHeight="1">
      <c r="C50" s="180"/>
      <c r="D50" s="410" t="s">
        <v>47</v>
      </c>
      <c r="E50" s="401">
        <v>1159920</v>
      </c>
      <c r="F50" s="401">
        <v>10715171</v>
      </c>
      <c r="G50" s="414" t="s">
        <v>269</v>
      </c>
      <c r="H50" s="372">
        <v>401834061</v>
      </c>
      <c r="I50" s="372">
        <v>719560014</v>
      </c>
      <c r="J50" s="372">
        <v>1692526512</v>
      </c>
      <c r="K50" s="372">
        <v>3933431884</v>
      </c>
      <c r="L50" s="372">
        <v>7422013623</v>
      </c>
      <c r="M50" s="376">
        <f>SUM(E50:L50)</f>
        <v>14181241185</v>
      </c>
    </row>
    <row r="51" spans="3:13" ht="24" customHeight="1" thickBot="1">
      <c r="C51" s="587" t="s">
        <v>48</v>
      </c>
      <c r="D51" s="588"/>
      <c r="E51" s="377">
        <f aca="true" t="shared" si="11" ref="E51:M51">E33+E40+E47</f>
        <v>1200197737</v>
      </c>
      <c r="F51" s="377">
        <f t="shared" si="11"/>
        <v>2893297245</v>
      </c>
      <c r="G51" s="377">
        <f t="shared" si="11"/>
        <v>1486680129</v>
      </c>
      <c r="H51" s="377">
        <f t="shared" si="11"/>
        <v>22500162073</v>
      </c>
      <c r="I51" s="377">
        <f t="shared" si="11"/>
        <v>24196291819</v>
      </c>
      <c r="J51" s="377">
        <f t="shared" si="11"/>
        <v>30731983327</v>
      </c>
      <c r="K51" s="377">
        <f t="shared" si="11"/>
        <v>33959043898</v>
      </c>
      <c r="L51" s="377">
        <f t="shared" si="11"/>
        <v>30786477189</v>
      </c>
      <c r="M51" s="379">
        <f t="shared" si="11"/>
        <v>147754133417</v>
      </c>
    </row>
    <row r="52" ht="12" customHeight="1"/>
  </sheetData>
  <mergeCells count="15">
    <mergeCell ref="E2:H2"/>
    <mergeCell ref="C32:D32"/>
    <mergeCell ref="C12:D12"/>
    <mergeCell ref="C13:D13"/>
    <mergeCell ref="A3:K3"/>
    <mergeCell ref="B7:J7"/>
    <mergeCell ref="F9:M9"/>
    <mergeCell ref="C11:D11"/>
    <mergeCell ref="C40:D40"/>
    <mergeCell ref="C47:D47"/>
    <mergeCell ref="C51:D51"/>
    <mergeCell ref="C20:D20"/>
    <mergeCell ref="C27:D27"/>
    <mergeCell ref="C31:D31"/>
    <mergeCell ref="C33:D33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300" verticalDpi="3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80"/>
  <sheetViews>
    <sheetView view="pageBreakPreview" zoomScaleNormal="80" zoomScaleSheetLayoutView="100" workbookViewId="0" topLeftCell="A52">
      <selection activeCell="O23" sqref="O23"/>
    </sheetView>
  </sheetViews>
  <sheetFormatPr defaultColWidth="9.00390625" defaultRowHeight="12.75"/>
  <cols>
    <col min="1" max="5" width="1.75390625" style="167" customWidth="1"/>
    <col min="6" max="6" width="27.625" style="167" customWidth="1"/>
    <col min="7" max="9" width="9.75390625" style="167" customWidth="1"/>
    <col min="10" max="11" width="11.125" style="167" customWidth="1"/>
    <col min="12" max="15" width="11.75390625" style="330" customWidth="1"/>
    <col min="16" max="16384" width="9.125" style="167" customWidth="1"/>
  </cols>
  <sheetData>
    <row r="2" spans="1:15" s="165" customFormat="1" ht="17.25">
      <c r="A2" s="164"/>
      <c r="L2" s="328"/>
      <c r="M2" s="328"/>
      <c r="N2" s="328"/>
      <c r="O2" s="328"/>
    </row>
    <row r="3" spans="1:15" s="165" customFormat="1" ht="17.25">
      <c r="A3" s="164"/>
      <c r="F3" s="436" t="s">
        <v>218</v>
      </c>
      <c r="G3" s="436"/>
      <c r="H3" s="436"/>
      <c r="I3" s="436"/>
      <c r="J3" s="436"/>
      <c r="K3" s="436"/>
      <c r="L3" s="436"/>
      <c r="M3" s="329"/>
      <c r="N3" s="329"/>
      <c r="O3" s="329"/>
    </row>
    <row r="4" spans="1:15" s="165" customFormat="1" ht="30" customHeight="1">
      <c r="A4" s="164"/>
      <c r="F4" s="493" t="s">
        <v>97</v>
      </c>
      <c r="G4" s="493"/>
      <c r="H4" s="493"/>
      <c r="I4" s="493"/>
      <c r="J4" s="493"/>
      <c r="K4" s="493"/>
      <c r="L4" s="493"/>
      <c r="M4" s="493"/>
      <c r="N4" s="493"/>
      <c r="O4" s="493"/>
    </row>
    <row r="5" spans="1:15" s="165" customFormat="1" ht="30" customHeight="1">
      <c r="A5" s="164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7" spans="2:3" ht="14.25">
      <c r="B7" s="168" t="s">
        <v>315</v>
      </c>
      <c r="C7" s="168"/>
    </row>
    <row r="8" spans="2:11" ht="14.25">
      <c r="B8" s="168"/>
      <c r="C8" s="168"/>
      <c r="K8" s="325"/>
    </row>
    <row r="9" spans="2:4" ht="15" thickBot="1">
      <c r="B9" s="168"/>
      <c r="C9" s="168"/>
      <c r="D9" s="184" t="s">
        <v>274</v>
      </c>
    </row>
    <row r="10" spans="1:14" ht="12.75" customHeight="1">
      <c r="A10" s="231"/>
      <c r="B10" s="231"/>
      <c r="C10" s="232"/>
      <c r="D10" s="233" t="s">
        <v>43</v>
      </c>
      <c r="E10" s="233"/>
      <c r="F10" s="233"/>
      <c r="G10" s="234" t="s">
        <v>32</v>
      </c>
      <c r="H10" s="234" t="s">
        <v>33</v>
      </c>
      <c r="I10" s="234" t="s">
        <v>34</v>
      </c>
      <c r="J10" s="234" t="s">
        <v>35</v>
      </c>
      <c r="K10" s="234" t="s">
        <v>36</v>
      </c>
      <c r="L10" s="331" t="s">
        <v>37</v>
      </c>
      <c r="M10" s="332" t="s">
        <v>4</v>
      </c>
      <c r="N10" s="333"/>
    </row>
    <row r="11" spans="1:14" ht="12.75" customHeight="1">
      <c r="A11" s="231"/>
      <c r="B11" s="231"/>
      <c r="C11" s="235" t="s">
        <v>279</v>
      </c>
      <c r="D11" s="236"/>
      <c r="E11" s="236"/>
      <c r="F11" s="236"/>
      <c r="G11" s="237"/>
      <c r="H11" s="237"/>
      <c r="I11" s="237"/>
      <c r="J11" s="237"/>
      <c r="K11" s="237"/>
      <c r="L11" s="334"/>
      <c r="M11" s="335"/>
      <c r="N11" s="333"/>
    </row>
    <row r="12" spans="3:13" ht="12.75" customHeight="1">
      <c r="C12" s="238"/>
      <c r="D12" s="242" t="s">
        <v>172</v>
      </c>
      <c r="E12" s="240"/>
      <c r="F12" s="241"/>
      <c r="G12" s="326">
        <f aca="true" t="shared" si="0" ref="G12:L12">SUM(G13:G18)</f>
        <v>20</v>
      </c>
      <c r="H12" s="326">
        <f t="shared" si="0"/>
        <v>1806</v>
      </c>
      <c r="I12" s="326">
        <f t="shared" si="0"/>
        <v>2250</v>
      </c>
      <c r="J12" s="326">
        <f t="shared" si="0"/>
        <v>3248</v>
      </c>
      <c r="K12" s="326">
        <f t="shared" si="0"/>
        <v>4479</v>
      </c>
      <c r="L12" s="336">
        <f t="shared" si="0"/>
        <v>3883</v>
      </c>
      <c r="M12" s="337">
        <f>SUM(G12:L12)</f>
        <v>15686</v>
      </c>
    </row>
    <row r="13" spans="3:13" ht="12.75" customHeight="1">
      <c r="C13" s="238"/>
      <c r="D13" s="242"/>
      <c r="E13" s="243" t="s">
        <v>29</v>
      </c>
      <c r="F13" s="244"/>
      <c r="G13" s="282"/>
      <c r="H13" s="255">
        <v>874</v>
      </c>
      <c r="I13" s="255">
        <v>1255</v>
      </c>
      <c r="J13" s="255">
        <v>1989</v>
      </c>
      <c r="K13" s="255">
        <v>3087</v>
      </c>
      <c r="L13" s="338">
        <v>2767</v>
      </c>
      <c r="M13" s="339">
        <f aca="true" t="shared" si="1" ref="M13:M18">SUM(G13:L13)</f>
        <v>9972</v>
      </c>
    </row>
    <row r="14" spans="3:13" ht="12.75" customHeight="1">
      <c r="C14" s="238"/>
      <c r="D14" s="245"/>
      <c r="E14" s="243" t="s">
        <v>30</v>
      </c>
      <c r="F14" s="244"/>
      <c r="G14" s="282"/>
      <c r="H14" s="255">
        <v>499</v>
      </c>
      <c r="I14" s="255">
        <v>497</v>
      </c>
      <c r="J14" s="255">
        <v>633</v>
      </c>
      <c r="K14" s="255">
        <v>620</v>
      </c>
      <c r="L14" s="338">
        <v>308</v>
      </c>
      <c r="M14" s="339">
        <f t="shared" si="1"/>
        <v>2557</v>
      </c>
    </row>
    <row r="15" spans="3:13" ht="12.75" customHeight="1">
      <c r="C15" s="238"/>
      <c r="D15" s="242"/>
      <c r="E15" s="243" t="s">
        <v>31</v>
      </c>
      <c r="F15" s="244"/>
      <c r="G15" s="282"/>
      <c r="H15" s="255">
        <v>82</v>
      </c>
      <c r="I15" s="255">
        <v>81</v>
      </c>
      <c r="J15" s="255">
        <v>151</v>
      </c>
      <c r="K15" s="255">
        <v>322</v>
      </c>
      <c r="L15" s="338">
        <v>530</v>
      </c>
      <c r="M15" s="339">
        <f t="shared" si="1"/>
        <v>1166</v>
      </c>
    </row>
    <row r="16" spans="3:13" ht="12.75" customHeight="1">
      <c r="C16" s="238"/>
      <c r="D16" s="242"/>
      <c r="E16" s="243" t="s">
        <v>184</v>
      </c>
      <c r="F16" s="244"/>
      <c r="G16" s="255">
        <v>19</v>
      </c>
      <c r="H16" s="255">
        <v>313</v>
      </c>
      <c r="I16" s="255">
        <v>346</v>
      </c>
      <c r="J16" s="255">
        <v>381</v>
      </c>
      <c r="K16" s="255">
        <v>377</v>
      </c>
      <c r="L16" s="338">
        <v>225</v>
      </c>
      <c r="M16" s="339">
        <f t="shared" si="1"/>
        <v>1661</v>
      </c>
    </row>
    <row r="17" spans="3:13" ht="12.75" customHeight="1">
      <c r="C17" s="238"/>
      <c r="D17" s="242"/>
      <c r="E17" s="614" t="s">
        <v>185</v>
      </c>
      <c r="F17" s="615"/>
      <c r="G17" s="256">
        <v>1</v>
      </c>
      <c r="H17" s="256">
        <v>33</v>
      </c>
      <c r="I17" s="256">
        <v>63</v>
      </c>
      <c r="J17" s="256">
        <v>87</v>
      </c>
      <c r="K17" s="256">
        <v>66</v>
      </c>
      <c r="L17" s="340">
        <v>46</v>
      </c>
      <c r="M17" s="341">
        <f t="shared" si="1"/>
        <v>296</v>
      </c>
    </row>
    <row r="18" spans="3:13" ht="12.75" customHeight="1">
      <c r="C18" s="246"/>
      <c r="D18" s="247"/>
      <c r="E18" s="616" t="s">
        <v>186</v>
      </c>
      <c r="F18" s="617"/>
      <c r="G18" s="257">
        <v>0</v>
      </c>
      <c r="H18" s="257">
        <v>5</v>
      </c>
      <c r="I18" s="257">
        <v>8</v>
      </c>
      <c r="J18" s="257">
        <v>7</v>
      </c>
      <c r="K18" s="257">
        <v>7</v>
      </c>
      <c r="L18" s="342">
        <v>7</v>
      </c>
      <c r="M18" s="343">
        <f t="shared" si="1"/>
        <v>34</v>
      </c>
    </row>
    <row r="19" spans="3:13" ht="12.75" customHeight="1">
      <c r="C19" s="246"/>
      <c r="D19" s="239" t="s">
        <v>187</v>
      </c>
      <c r="E19" s="248"/>
      <c r="F19" s="241"/>
      <c r="G19" s="258">
        <f aca="true" t="shared" si="2" ref="G19:M19">SUM(G20:G25)</f>
        <v>10</v>
      </c>
      <c r="H19" s="258">
        <f t="shared" si="2"/>
        <v>659</v>
      </c>
      <c r="I19" s="258">
        <f t="shared" si="2"/>
        <v>811</v>
      </c>
      <c r="J19" s="258">
        <f t="shared" si="2"/>
        <v>1058</v>
      </c>
      <c r="K19" s="258">
        <f t="shared" si="2"/>
        <v>1361</v>
      </c>
      <c r="L19" s="344">
        <f t="shared" si="2"/>
        <v>1090</v>
      </c>
      <c r="M19" s="337">
        <f t="shared" si="2"/>
        <v>4989</v>
      </c>
    </row>
    <row r="20" spans="3:13" ht="12.75" customHeight="1">
      <c r="C20" s="238"/>
      <c r="D20" s="242"/>
      <c r="E20" s="243" t="s">
        <v>29</v>
      </c>
      <c r="F20" s="244"/>
      <c r="G20" s="282"/>
      <c r="H20" s="255">
        <v>389</v>
      </c>
      <c r="I20" s="255">
        <v>535</v>
      </c>
      <c r="J20" s="255">
        <v>758</v>
      </c>
      <c r="K20" s="255">
        <v>1072</v>
      </c>
      <c r="L20" s="338">
        <v>910</v>
      </c>
      <c r="M20" s="339">
        <f aca="true" t="shared" si="3" ref="M20:M25">SUM(G20:L20)</f>
        <v>3664</v>
      </c>
    </row>
    <row r="21" spans="3:13" ht="12.75" customHeight="1">
      <c r="C21" s="238"/>
      <c r="D21" s="245"/>
      <c r="E21" s="243" t="s">
        <v>30</v>
      </c>
      <c r="F21" s="244"/>
      <c r="G21" s="282"/>
      <c r="H21" s="255">
        <v>89</v>
      </c>
      <c r="I21" s="255">
        <v>97</v>
      </c>
      <c r="J21" s="255">
        <v>100</v>
      </c>
      <c r="K21" s="255">
        <v>89</v>
      </c>
      <c r="L21" s="338">
        <v>31</v>
      </c>
      <c r="M21" s="339">
        <f t="shared" si="3"/>
        <v>406</v>
      </c>
    </row>
    <row r="22" spans="3:13" ht="12.75" customHeight="1">
      <c r="C22" s="238"/>
      <c r="D22" s="242"/>
      <c r="E22" s="243" t="s">
        <v>31</v>
      </c>
      <c r="F22" s="244"/>
      <c r="G22" s="282"/>
      <c r="H22" s="255">
        <v>17</v>
      </c>
      <c r="I22" s="255">
        <v>21</v>
      </c>
      <c r="J22" s="255">
        <v>24</v>
      </c>
      <c r="K22" s="255">
        <v>46</v>
      </c>
      <c r="L22" s="338">
        <v>44</v>
      </c>
      <c r="M22" s="339">
        <f t="shared" si="3"/>
        <v>152</v>
      </c>
    </row>
    <row r="23" spans="3:13" ht="12.75" customHeight="1">
      <c r="C23" s="238"/>
      <c r="D23" s="242"/>
      <c r="E23" s="243" t="s">
        <v>184</v>
      </c>
      <c r="F23" s="244"/>
      <c r="G23" s="255">
        <v>10</v>
      </c>
      <c r="H23" s="255">
        <v>156</v>
      </c>
      <c r="I23" s="255">
        <v>141</v>
      </c>
      <c r="J23" s="255">
        <v>155</v>
      </c>
      <c r="K23" s="255">
        <v>140</v>
      </c>
      <c r="L23" s="338">
        <v>96</v>
      </c>
      <c r="M23" s="339">
        <f t="shared" si="3"/>
        <v>698</v>
      </c>
    </row>
    <row r="24" spans="3:13" ht="12.75" customHeight="1">
      <c r="C24" s="246"/>
      <c r="D24" s="245"/>
      <c r="E24" s="614" t="s">
        <v>185</v>
      </c>
      <c r="F24" s="615"/>
      <c r="G24" s="255">
        <v>0</v>
      </c>
      <c r="H24" s="255">
        <v>7</v>
      </c>
      <c r="I24" s="255">
        <v>16</v>
      </c>
      <c r="J24" s="255">
        <v>21</v>
      </c>
      <c r="K24" s="255">
        <v>11</v>
      </c>
      <c r="L24" s="338">
        <v>8</v>
      </c>
      <c r="M24" s="339">
        <f t="shared" si="3"/>
        <v>63</v>
      </c>
    </row>
    <row r="25" spans="3:13" ht="12.75" customHeight="1">
      <c r="C25" s="251"/>
      <c r="D25" s="252"/>
      <c r="E25" s="616" t="s">
        <v>186</v>
      </c>
      <c r="F25" s="617"/>
      <c r="G25" s="257">
        <v>0</v>
      </c>
      <c r="H25" s="257">
        <v>1</v>
      </c>
      <c r="I25" s="257">
        <v>1</v>
      </c>
      <c r="J25" s="257">
        <v>0</v>
      </c>
      <c r="K25" s="257">
        <v>3</v>
      </c>
      <c r="L25" s="342">
        <v>1</v>
      </c>
      <c r="M25" s="343">
        <f t="shared" si="3"/>
        <v>6</v>
      </c>
    </row>
    <row r="26" spans="1:14" ht="12.75" customHeight="1">
      <c r="A26" s="231"/>
      <c r="B26" s="231"/>
      <c r="C26" s="235" t="s">
        <v>280</v>
      </c>
      <c r="D26" s="236"/>
      <c r="E26" s="236"/>
      <c r="F26" s="236"/>
      <c r="G26" s="237"/>
      <c r="H26" s="237"/>
      <c r="I26" s="237"/>
      <c r="J26" s="237"/>
      <c r="K26" s="237"/>
      <c r="L26" s="334"/>
      <c r="M26" s="335"/>
      <c r="N26" s="333"/>
    </row>
    <row r="27" spans="3:13" ht="12.75" customHeight="1">
      <c r="C27" s="238"/>
      <c r="D27" s="242" t="s">
        <v>172</v>
      </c>
      <c r="E27" s="240"/>
      <c r="F27" s="241"/>
      <c r="G27" s="326">
        <f aca="true" t="shared" si="4" ref="G27:L27">SUM(G28:G33)</f>
        <v>90800</v>
      </c>
      <c r="H27" s="326">
        <f t="shared" si="4"/>
        <v>42541380</v>
      </c>
      <c r="I27" s="326">
        <f t="shared" si="4"/>
        <v>53116073</v>
      </c>
      <c r="J27" s="326">
        <f t="shared" si="4"/>
        <v>79993657</v>
      </c>
      <c r="K27" s="326">
        <f t="shared" si="4"/>
        <v>116490720</v>
      </c>
      <c r="L27" s="336">
        <f t="shared" si="4"/>
        <v>102728495</v>
      </c>
      <c r="M27" s="337">
        <f>SUM(G27:L27)</f>
        <v>394961125</v>
      </c>
    </row>
    <row r="28" spans="3:13" ht="12.75" customHeight="1">
      <c r="C28" s="238"/>
      <c r="D28" s="242"/>
      <c r="E28" s="243" t="s">
        <v>29</v>
      </c>
      <c r="F28" s="244"/>
      <c r="G28" s="282"/>
      <c r="H28" s="255">
        <v>24847190</v>
      </c>
      <c r="I28" s="255">
        <v>35186150</v>
      </c>
      <c r="J28" s="255">
        <v>55536510</v>
      </c>
      <c r="K28" s="255">
        <v>87460020</v>
      </c>
      <c r="L28" s="338">
        <v>78205335</v>
      </c>
      <c r="M28" s="339">
        <f aca="true" t="shared" si="5" ref="M28:M40">SUM(G28:L28)</f>
        <v>281235205</v>
      </c>
    </row>
    <row r="29" spans="3:13" ht="12.75" customHeight="1">
      <c r="C29" s="238"/>
      <c r="D29" s="245"/>
      <c r="E29" s="243" t="s">
        <v>30</v>
      </c>
      <c r="F29" s="244"/>
      <c r="G29" s="282"/>
      <c r="H29" s="255">
        <v>13255010</v>
      </c>
      <c r="I29" s="255">
        <v>12965710</v>
      </c>
      <c r="J29" s="255">
        <v>16618610</v>
      </c>
      <c r="K29" s="255">
        <v>16566890</v>
      </c>
      <c r="L29" s="338">
        <v>8151450</v>
      </c>
      <c r="M29" s="339">
        <f t="shared" si="5"/>
        <v>67557670</v>
      </c>
    </row>
    <row r="30" spans="3:13" ht="12.75" customHeight="1">
      <c r="C30" s="238"/>
      <c r="D30" s="242"/>
      <c r="E30" s="243" t="s">
        <v>31</v>
      </c>
      <c r="F30" s="244"/>
      <c r="G30" s="282"/>
      <c r="H30" s="255">
        <v>2128710</v>
      </c>
      <c r="I30" s="255">
        <v>2004740</v>
      </c>
      <c r="J30" s="255">
        <v>3934740</v>
      </c>
      <c r="K30" s="255">
        <v>8543490</v>
      </c>
      <c r="L30" s="338">
        <v>13824360</v>
      </c>
      <c r="M30" s="339">
        <f t="shared" si="5"/>
        <v>30436040</v>
      </c>
    </row>
    <row r="31" spans="3:13" ht="12.75" customHeight="1">
      <c r="C31" s="238"/>
      <c r="D31" s="242"/>
      <c r="E31" s="243" t="s">
        <v>184</v>
      </c>
      <c r="F31" s="244"/>
      <c r="G31" s="255">
        <v>87230</v>
      </c>
      <c r="H31" s="255">
        <v>2103310</v>
      </c>
      <c r="I31" s="255">
        <v>2543763</v>
      </c>
      <c r="J31" s="255">
        <v>3293207</v>
      </c>
      <c r="K31" s="255">
        <v>3333860</v>
      </c>
      <c r="L31" s="338">
        <v>2176880</v>
      </c>
      <c r="M31" s="339">
        <f t="shared" si="5"/>
        <v>13538250</v>
      </c>
    </row>
    <row r="32" spans="3:13" ht="12.75" customHeight="1">
      <c r="C32" s="238"/>
      <c r="D32" s="242"/>
      <c r="E32" s="614" t="s">
        <v>185</v>
      </c>
      <c r="F32" s="615"/>
      <c r="G32" s="256">
        <v>3570</v>
      </c>
      <c r="H32" s="256">
        <v>182770</v>
      </c>
      <c r="I32" s="256">
        <v>378250</v>
      </c>
      <c r="J32" s="256">
        <v>568510</v>
      </c>
      <c r="K32" s="256">
        <v>532630</v>
      </c>
      <c r="L32" s="340">
        <v>325770</v>
      </c>
      <c r="M32" s="341">
        <f t="shared" si="5"/>
        <v>1991500</v>
      </c>
    </row>
    <row r="33" spans="3:13" ht="12.75" customHeight="1">
      <c r="C33" s="246"/>
      <c r="D33" s="247"/>
      <c r="E33" s="616" t="s">
        <v>186</v>
      </c>
      <c r="F33" s="617"/>
      <c r="G33" s="257">
        <v>0</v>
      </c>
      <c r="H33" s="257">
        <v>24390</v>
      </c>
      <c r="I33" s="257">
        <v>37460</v>
      </c>
      <c r="J33" s="257">
        <v>42080</v>
      </c>
      <c r="K33" s="257">
        <v>53830</v>
      </c>
      <c r="L33" s="342">
        <v>44700</v>
      </c>
      <c r="M33" s="343">
        <f t="shared" si="5"/>
        <v>202460</v>
      </c>
    </row>
    <row r="34" spans="3:13" ht="12.75" customHeight="1">
      <c r="C34" s="246"/>
      <c r="D34" s="239" t="s">
        <v>187</v>
      </c>
      <c r="E34" s="248"/>
      <c r="F34" s="241"/>
      <c r="G34" s="258">
        <f>SUM(G35:G40)</f>
        <v>34370</v>
      </c>
      <c r="H34" s="258">
        <f aca="true" t="shared" si="6" ref="H34:M34">SUM(H35:H40)</f>
        <v>11423180</v>
      </c>
      <c r="I34" s="258">
        <f t="shared" si="6"/>
        <v>14202830</v>
      </c>
      <c r="J34" s="258">
        <f t="shared" si="6"/>
        <v>19800430</v>
      </c>
      <c r="K34" s="258">
        <f t="shared" si="6"/>
        <v>24068640</v>
      </c>
      <c r="L34" s="344">
        <f t="shared" si="6"/>
        <v>16614040</v>
      </c>
      <c r="M34" s="337">
        <f t="shared" si="6"/>
        <v>86143490</v>
      </c>
    </row>
    <row r="35" spans="3:13" ht="12.75" customHeight="1">
      <c r="C35" s="238"/>
      <c r="D35" s="242"/>
      <c r="E35" s="243" t="s">
        <v>29</v>
      </c>
      <c r="F35" s="244"/>
      <c r="G35" s="282"/>
      <c r="H35" s="255">
        <v>8663450</v>
      </c>
      <c r="I35" s="255">
        <v>11431170</v>
      </c>
      <c r="J35" s="255">
        <v>16469490</v>
      </c>
      <c r="K35" s="255">
        <v>21307330</v>
      </c>
      <c r="L35" s="338">
        <v>15255880</v>
      </c>
      <c r="M35" s="339">
        <f t="shared" si="5"/>
        <v>73127320</v>
      </c>
    </row>
    <row r="36" spans="3:13" ht="12.75" customHeight="1">
      <c r="C36" s="238"/>
      <c r="D36" s="245"/>
      <c r="E36" s="243" t="s">
        <v>30</v>
      </c>
      <c r="F36" s="244"/>
      <c r="G36" s="282"/>
      <c r="H36" s="255">
        <v>1638040</v>
      </c>
      <c r="I36" s="255">
        <v>1743660</v>
      </c>
      <c r="J36" s="255">
        <v>1826800</v>
      </c>
      <c r="K36" s="255">
        <v>1550700</v>
      </c>
      <c r="L36" s="338">
        <v>553410</v>
      </c>
      <c r="M36" s="339">
        <f t="shared" si="5"/>
        <v>7312610</v>
      </c>
    </row>
    <row r="37" spans="3:13" ht="12.75" customHeight="1">
      <c r="C37" s="238"/>
      <c r="D37" s="242"/>
      <c r="E37" s="243" t="s">
        <v>31</v>
      </c>
      <c r="F37" s="244"/>
      <c r="G37" s="282"/>
      <c r="H37" s="255">
        <v>224440</v>
      </c>
      <c r="I37" s="255">
        <v>169720</v>
      </c>
      <c r="J37" s="255">
        <v>338610</v>
      </c>
      <c r="K37" s="255">
        <v>322710</v>
      </c>
      <c r="L37" s="338">
        <v>252380</v>
      </c>
      <c r="M37" s="339">
        <f t="shared" si="5"/>
        <v>1307860</v>
      </c>
    </row>
    <row r="38" spans="3:13" ht="12.75" customHeight="1">
      <c r="C38" s="238"/>
      <c r="D38" s="242"/>
      <c r="E38" s="243" t="s">
        <v>184</v>
      </c>
      <c r="F38" s="244"/>
      <c r="G38" s="255">
        <v>34370</v>
      </c>
      <c r="H38" s="255">
        <v>868880</v>
      </c>
      <c r="I38" s="255">
        <v>773160</v>
      </c>
      <c r="J38" s="255">
        <v>1037960</v>
      </c>
      <c r="K38" s="255">
        <v>792810</v>
      </c>
      <c r="L38" s="338">
        <v>519610</v>
      </c>
      <c r="M38" s="339">
        <f t="shared" si="5"/>
        <v>4026790</v>
      </c>
    </row>
    <row r="39" spans="3:13" ht="12.75" customHeight="1">
      <c r="C39" s="246"/>
      <c r="D39" s="245"/>
      <c r="E39" s="614" t="s">
        <v>185</v>
      </c>
      <c r="F39" s="615"/>
      <c r="G39" s="255">
        <v>0</v>
      </c>
      <c r="H39" s="255">
        <v>26450</v>
      </c>
      <c r="I39" s="255">
        <v>83140</v>
      </c>
      <c r="J39" s="255">
        <v>127570</v>
      </c>
      <c r="K39" s="255">
        <v>70940</v>
      </c>
      <c r="L39" s="338">
        <v>27010</v>
      </c>
      <c r="M39" s="339">
        <f t="shared" si="5"/>
        <v>335110</v>
      </c>
    </row>
    <row r="40" spans="3:13" ht="12.75" customHeight="1">
      <c r="C40" s="251"/>
      <c r="D40" s="252"/>
      <c r="E40" s="616" t="s">
        <v>186</v>
      </c>
      <c r="F40" s="617"/>
      <c r="G40" s="257">
        <v>0</v>
      </c>
      <c r="H40" s="257">
        <v>1920</v>
      </c>
      <c r="I40" s="257">
        <v>1980</v>
      </c>
      <c r="J40" s="257">
        <v>0</v>
      </c>
      <c r="K40" s="257">
        <v>24150</v>
      </c>
      <c r="L40" s="342">
        <v>5750</v>
      </c>
      <c r="M40" s="343">
        <f t="shared" si="5"/>
        <v>33800</v>
      </c>
    </row>
    <row r="41" spans="1:14" ht="12.75" customHeight="1" thickBot="1">
      <c r="A41" s="231"/>
      <c r="B41" s="231"/>
      <c r="C41" s="249"/>
      <c r="D41" s="250" t="s">
        <v>48</v>
      </c>
      <c r="E41" s="250"/>
      <c r="F41" s="250"/>
      <c r="G41" s="259">
        <f>G27+G34</f>
        <v>125170</v>
      </c>
      <c r="H41" s="260">
        <f aca="true" t="shared" si="7" ref="H41:M41">H27+H34</f>
        <v>53964560</v>
      </c>
      <c r="I41" s="260">
        <f t="shared" si="7"/>
        <v>67318903</v>
      </c>
      <c r="J41" s="260">
        <f t="shared" si="7"/>
        <v>99794087</v>
      </c>
      <c r="K41" s="260">
        <f t="shared" si="7"/>
        <v>140559360</v>
      </c>
      <c r="L41" s="345">
        <f t="shared" si="7"/>
        <v>119342535</v>
      </c>
      <c r="M41" s="346">
        <f t="shared" si="7"/>
        <v>481104615</v>
      </c>
      <c r="N41" s="333"/>
    </row>
    <row r="42" spans="1:14" ht="12.75" customHeight="1">
      <c r="A42" s="231"/>
      <c r="B42" s="231"/>
      <c r="C42" s="240"/>
      <c r="D42" s="323"/>
      <c r="E42" s="323"/>
      <c r="F42" s="323"/>
      <c r="G42" s="324"/>
      <c r="H42" s="324"/>
      <c r="I42" s="324"/>
      <c r="J42" s="324"/>
      <c r="K42" s="324"/>
      <c r="L42" s="347"/>
      <c r="M42" s="347"/>
      <c r="N42" s="333"/>
    </row>
    <row r="43" spans="1:14" ht="24" customHeight="1">
      <c r="A43" s="231"/>
      <c r="B43" s="231"/>
      <c r="C43" s="240"/>
      <c r="D43" s="323"/>
      <c r="E43" s="323"/>
      <c r="F43" s="323"/>
      <c r="G43" s="324"/>
      <c r="H43" s="324"/>
      <c r="I43" s="324"/>
      <c r="J43" s="324"/>
      <c r="K43" s="324"/>
      <c r="L43" s="347"/>
      <c r="M43" s="347"/>
      <c r="N43" s="333"/>
    </row>
    <row r="44" spans="2:4" ht="15" thickBot="1">
      <c r="B44" s="168"/>
      <c r="C44" s="168"/>
      <c r="D44" s="184" t="s">
        <v>275</v>
      </c>
    </row>
    <row r="45" spans="1:16" ht="12.75" customHeight="1">
      <c r="A45" s="231"/>
      <c r="B45" s="231"/>
      <c r="C45" s="232"/>
      <c r="D45" s="233" t="s">
        <v>43</v>
      </c>
      <c r="E45" s="233"/>
      <c r="F45" s="233"/>
      <c r="G45" s="234" t="s">
        <v>276</v>
      </c>
      <c r="H45" s="234" t="s">
        <v>277</v>
      </c>
      <c r="I45" s="234" t="s">
        <v>278</v>
      </c>
      <c r="J45" s="234" t="s">
        <v>33</v>
      </c>
      <c r="K45" s="234" t="s">
        <v>34</v>
      </c>
      <c r="L45" s="331" t="s">
        <v>35</v>
      </c>
      <c r="M45" s="331" t="s">
        <v>36</v>
      </c>
      <c r="N45" s="331" t="s">
        <v>37</v>
      </c>
      <c r="O45" s="332" t="s">
        <v>4</v>
      </c>
      <c r="P45" s="231"/>
    </row>
    <row r="46" spans="1:16" ht="12.75" customHeight="1">
      <c r="A46" s="231"/>
      <c r="B46" s="231"/>
      <c r="C46" s="235" t="s">
        <v>281</v>
      </c>
      <c r="D46" s="236"/>
      <c r="E46" s="236"/>
      <c r="F46" s="236"/>
      <c r="G46" s="237"/>
      <c r="H46" s="237"/>
      <c r="I46" s="237"/>
      <c r="J46" s="237"/>
      <c r="K46" s="237"/>
      <c r="L46" s="334"/>
      <c r="M46" s="334"/>
      <c r="N46" s="334"/>
      <c r="O46" s="335"/>
      <c r="P46" s="231"/>
    </row>
    <row r="47" spans="3:15" ht="12.75" customHeight="1">
      <c r="C47" s="238"/>
      <c r="D47" s="242" t="s">
        <v>172</v>
      </c>
      <c r="E47" s="240"/>
      <c r="F47" s="241"/>
      <c r="G47" s="326">
        <f aca="true" t="shared" si="8" ref="G47:O47">SUM(G48:G54)</f>
        <v>177</v>
      </c>
      <c r="H47" s="326">
        <f t="shared" si="8"/>
        <v>810</v>
      </c>
      <c r="I47" s="326">
        <f t="shared" si="8"/>
        <v>91</v>
      </c>
      <c r="J47" s="326">
        <f t="shared" si="8"/>
        <v>16848</v>
      </c>
      <c r="K47" s="326">
        <f t="shared" si="8"/>
        <v>23553</v>
      </c>
      <c r="L47" s="336">
        <f t="shared" si="8"/>
        <v>35831</v>
      </c>
      <c r="M47" s="336">
        <f t="shared" si="8"/>
        <v>47962</v>
      </c>
      <c r="N47" s="336">
        <f t="shared" si="8"/>
        <v>42221</v>
      </c>
      <c r="O47" s="337">
        <f t="shared" si="8"/>
        <v>167493</v>
      </c>
    </row>
    <row r="48" spans="3:15" ht="12.75" customHeight="1">
      <c r="C48" s="238"/>
      <c r="D48" s="242"/>
      <c r="E48" s="243" t="s">
        <v>29</v>
      </c>
      <c r="F48" s="244"/>
      <c r="G48" s="255">
        <v>96</v>
      </c>
      <c r="H48" s="255">
        <v>332</v>
      </c>
      <c r="I48" s="255">
        <v>0</v>
      </c>
      <c r="J48" s="255">
        <v>8086</v>
      </c>
      <c r="K48" s="255">
        <v>13256</v>
      </c>
      <c r="L48" s="338">
        <v>22421</v>
      </c>
      <c r="M48" s="338">
        <v>33260</v>
      </c>
      <c r="N48" s="338">
        <v>30397</v>
      </c>
      <c r="O48" s="339">
        <f aca="true" t="shared" si="9" ref="O48:O54">SUM(G48:N48)</f>
        <v>107848</v>
      </c>
    </row>
    <row r="49" spans="3:15" ht="12.75" customHeight="1">
      <c r="C49" s="238"/>
      <c r="D49" s="245"/>
      <c r="E49" s="243" t="s">
        <v>30</v>
      </c>
      <c r="F49" s="244"/>
      <c r="G49" s="255">
        <v>31</v>
      </c>
      <c r="H49" s="255">
        <v>231</v>
      </c>
      <c r="I49" s="255">
        <v>0</v>
      </c>
      <c r="J49" s="255">
        <v>5043</v>
      </c>
      <c r="K49" s="255">
        <v>5369</v>
      </c>
      <c r="L49" s="338">
        <v>7251</v>
      </c>
      <c r="M49" s="338">
        <v>6842</v>
      </c>
      <c r="N49" s="338">
        <v>3574</v>
      </c>
      <c r="O49" s="339">
        <f t="shared" si="9"/>
        <v>28341</v>
      </c>
    </row>
    <row r="50" spans="3:15" ht="12.75" customHeight="1">
      <c r="C50" s="238"/>
      <c r="D50" s="242"/>
      <c r="E50" s="243" t="s">
        <v>31</v>
      </c>
      <c r="F50" s="244"/>
      <c r="G50" s="255">
        <v>0</v>
      </c>
      <c r="H50" s="255">
        <v>18</v>
      </c>
      <c r="I50" s="255">
        <v>0</v>
      </c>
      <c r="J50" s="255">
        <v>561</v>
      </c>
      <c r="K50" s="255">
        <v>811</v>
      </c>
      <c r="L50" s="338">
        <v>1427</v>
      </c>
      <c r="M50" s="338">
        <v>3288</v>
      </c>
      <c r="N50" s="338">
        <v>5541</v>
      </c>
      <c r="O50" s="339">
        <f t="shared" si="9"/>
        <v>11646</v>
      </c>
    </row>
    <row r="51" spans="3:15" ht="12.75" customHeight="1">
      <c r="C51" s="238"/>
      <c r="D51" s="242"/>
      <c r="E51" s="327" t="s">
        <v>283</v>
      </c>
      <c r="F51" s="244"/>
      <c r="G51" s="255">
        <v>0</v>
      </c>
      <c r="H51" s="255">
        <v>0</v>
      </c>
      <c r="I51" s="255">
        <v>0</v>
      </c>
      <c r="J51" s="255">
        <v>17</v>
      </c>
      <c r="K51" s="255">
        <v>17</v>
      </c>
      <c r="L51" s="338">
        <v>18</v>
      </c>
      <c r="M51" s="338">
        <v>11</v>
      </c>
      <c r="N51" s="338">
        <v>18</v>
      </c>
      <c r="O51" s="339">
        <f t="shared" si="9"/>
        <v>81</v>
      </c>
    </row>
    <row r="52" spans="3:15" ht="12.75" customHeight="1">
      <c r="C52" s="238"/>
      <c r="D52" s="242"/>
      <c r="E52" s="243" t="s">
        <v>184</v>
      </c>
      <c r="F52" s="244"/>
      <c r="G52" s="255">
        <v>40</v>
      </c>
      <c r="H52" s="255">
        <v>189</v>
      </c>
      <c r="I52" s="255">
        <v>87</v>
      </c>
      <c r="J52" s="255">
        <v>2773</v>
      </c>
      <c r="K52" s="255">
        <v>3413</v>
      </c>
      <c r="L52" s="338">
        <v>3954</v>
      </c>
      <c r="M52" s="338">
        <v>3904</v>
      </c>
      <c r="N52" s="338">
        <v>2163</v>
      </c>
      <c r="O52" s="339">
        <f t="shared" si="9"/>
        <v>16523</v>
      </c>
    </row>
    <row r="53" spans="3:15" ht="12.75" customHeight="1">
      <c r="C53" s="238"/>
      <c r="D53" s="242"/>
      <c r="E53" s="614" t="s">
        <v>185</v>
      </c>
      <c r="F53" s="615"/>
      <c r="G53" s="256">
        <v>9</v>
      </c>
      <c r="H53" s="256">
        <v>36</v>
      </c>
      <c r="I53" s="256">
        <v>4</v>
      </c>
      <c r="J53" s="256">
        <v>340</v>
      </c>
      <c r="K53" s="256">
        <v>642</v>
      </c>
      <c r="L53" s="340">
        <v>712</v>
      </c>
      <c r="M53" s="340">
        <v>586</v>
      </c>
      <c r="N53" s="340">
        <v>448</v>
      </c>
      <c r="O53" s="341">
        <f t="shared" si="9"/>
        <v>2777</v>
      </c>
    </row>
    <row r="54" spans="3:15" ht="12.75" customHeight="1">
      <c r="C54" s="246"/>
      <c r="D54" s="247"/>
      <c r="E54" s="616" t="s">
        <v>186</v>
      </c>
      <c r="F54" s="617"/>
      <c r="G54" s="257">
        <v>1</v>
      </c>
      <c r="H54" s="257">
        <v>4</v>
      </c>
      <c r="I54" s="257">
        <v>0</v>
      </c>
      <c r="J54" s="257">
        <v>28</v>
      </c>
      <c r="K54" s="257">
        <v>45</v>
      </c>
      <c r="L54" s="342">
        <v>48</v>
      </c>
      <c r="M54" s="342">
        <v>71</v>
      </c>
      <c r="N54" s="342">
        <v>80</v>
      </c>
      <c r="O54" s="343">
        <f t="shared" si="9"/>
        <v>277</v>
      </c>
    </row>
    <row r="55" spans="3:15" ht="12.75" customHeight="1">
      <c r="C55" s="246"/>
      <c r="D55" s="239" t="s">
        <v>187</v>
      </c>
      <c r="E55" s="248"/>
      <c r="F55" s="241"/>
      <c r="G55" s="258">
        <f aca="true" t="shared" si="10" ref="G55:O55">SUM(G56:G62)</f>
        <v>98</v>
      </c>
      <c r="H55" s="258">
        <f t="shared" si="10"/>
        <v>375</v>
      </c>
      <c r="I55" s="258">
        <f t="shared" si="10"/>
        <v>46</v>
      </c>
      <c r="J55" s="258">
        <f t="shared" si="10"/>
        <v>6544</v>
      </c>
      <c r="K55" s="258">
        <f t="shared" si="10"/>
        <v>8726</v>
      </c>
      <c r="L55" s="344">
        <f t="shared" si="10"/>
        <v>12232</v>
      </c>
      <c r="M55" s="344">
        <f t="shared" si="10"/>
        <v>14972</v>
      </c>
      <c r="N55" s="344">
        <f t="shared" si="10"/>
        <v>11933</v>
      </c>
      <c r="O55" s="337">
        <f t="shared" si="10"/>
        <v>54926</v>
      </c>
    </row>
    <row r="56" spans="3:15" ht="12.75" customHeight="1">
      <c r="C56" s="238"/>
      <c r="D56" s="242"/>
      <c r="E56" s="243" t="s">
        <v>29</v>
      </c>
      <c r="F56" s="244"/>
      <c r="G56" s="255">
        <v>61</v>
      </c>
      <c r="H56" s="255">
        <v>203</v>
      </c>
      <c r="I56" s="255">
        <v>0</v>
      </c>
      <c r="J56" s="255">
        <v>3737</v>
      </c>
      <c r="K56" s="255">
        <v>5728</v>
      </c>
      <c r="L56" s="338">
        <v>8709</v>
      </c>
      <c r="M56" s="338">
        <v>11701</v>
      </c>
      <c r="N56" s="338">
        <v>9842</v>
      </c>
      <c r="O56" s="339">
        <f aca="true" t="shared" si="11" ref="O56:O62">SUM(G56:N56)</f>
        <v>39981</v>
      </c>
    </row>
    <row r="57" spans="3:15" ht="12.75" customHeight="1">
      <c r="C57" s="238"/>
      <c r="D57" s="245"/>
      <c r="E57" s="243" t="s">
        <v>30</v>
      </c>
      <c r="F57" s="244"/>
      <c r="G57" s="255">
        <v>8</v>
      </c>
      <c r="H57" s="255">
        <v>38</v>
      </c>
      <c r="I57" s="255">
        <v>0</v>
      </c>
      <c r="J57" s="255">
        <v>1146</v>
      </c>
      <c r="K57" s="255">
        <v>1140</v>
      </c>
      <c r="L57" s="338">
        <v>1392</v>
      </c>
      <c r="M57" s="338">
        <v>1272</v>
      </c>
      <c r="N57" s="338">
        <v>496</v>
      </c>
      <c r="O57" s="339">
        <f t="shared" si="11"/>
        <v>5492</v>
      </c>
    </row>
    <row r="58" spans="3:15" ht="12.75" customHeight="1">
      <c r="C58" s="238"/>
      <c r="D58" s="242"/>
      <c r="E58" s="243" t="s">
        <v>31</v>
      </c>
      <c r="F58" s="244"/>
      <c r="G58" s="255">
        <v>0</v>
      </c>
      <c r="H58" s="255">
        <v>12</v>
      </c>
      <c r="I58" s="255">
        <v>0</v>
      </c>
      <c r="J58" s="255">
        <v>95</v>
      </c>
      <c r="K58" s="255">
        <v>157</v>
      </c>
      <c r="L58" s="338">
        <v>284</v>
      </c>
      <c r="M58" s="338">
        <v>423</v>
      </c>
      <c r="N58" s="338">
        <v>469</v>
      </c>
      <c r="O58" s="339">
        <f t="shared" si="11"/>
        <v>1440</v>
      </c>
    </row>
    <row r="59" spans="3:15" ht="12.75" customHeight="1">
      <c r="C59" s="238"/>
      <c r="D59" s="242"/>
      <c r="E59" s="327" t="s">
        <v>283</v>
      </c>
      <c r="F59" s="244"/>
      <c r="G59" s="255">
        <v>0</v>
      </c>
      <c r="H59" s="255">
        <v>0</v>
      </c>
      <c r="I59" s="255">
        <v>0</v>
      </c>
      <c r="J59" s="255">
        <v>17</v>
      </c>
      <c r="K59" s="255">
        <v>17</v>
      </c>
      <c r="L59" s="338">
        <v>18</v>
      </c>
      <c r="M59" s="338">
        <v>11</v>
      </c>
      <c r="N59" s="338">
        <v>19</v>
      </c>
      <c r="O59" s="339">
        <f t="shared" si="11"/>
        <v>82</v>
      </c>
    </row>
    <row r="60" spans="3:15" ht="12.75" customHeight="1">
      <c r="C60" s="238"/>
      <c r="D60" s="242"/>
      <c r="E60" s="243" t="s">
        <v>184</v>
      </c>
      <c r="F60" s="244"/>
      <c r="G60" s="255">
        <v>21</v>
      </c>
      <c r="H60" s="255">
        <v>103</v>
      </c>
      <c r="I60" s="255">
        <v>44</v>
      </c>
      <c r="J60" s="255">
        <v>1483</v>
      </c>
      <c r="K60" s="255">
        <v>1515</v>
      </c>
      <c r="L60" s="338">
        <v>1683</v>
      </c>
      <c r="M60" s="338">
        <v>1446</v>
      </c>
      <c r="N60" s="338">
        <v>985</v>
      </c>
      <c r="O60" s="339">
        <f t="shared" si="11"/>
        <v>7280</v>
      </c>
    </row>
    <row r="61" spans="3:15" ht="12.75" customHeight="1">
      <c r="C61" s="246"/>
      <c r="D61" s="245"/>
      <c r="E61" s="614" t="s">
        <v>185</v>
      </c>
      <c r="F61" s="615"/>
      <c r="G61" s="256">
        <v>7</v>
      </c>
      <c r="H61" s="255">
        <v>19</v>
      </c>
      <c r="I61" s="255">
        <v>2</v>
      </c>
      <c r="J61" s="255">
        <v>59</v>
      </c>
      <c r="K61" s="255">
        <v>165</v>
      </c>
      <c r="L61" s="338">
        <v>139</v>
      </c>
      <c r="M61" s="338">
        <v>106</v>
      </c>
      <c r="N61" s="338">
        <v>116</v>
      </c>
      <c r="O61" s="339">
        <f t="shared" si="11"/>
        <v>613</v>
      </c>
    </row>
    <row r="62" spans="3:15" ht="12.75" customHeight="1">
      <c r="C62" s="251"/>
      <c r="D62" s="252"/>
      <c r="E62" s="616" t="s">
        <v>186</v>
      </c>
      <c r="F62" s="617"/>
      <c r="G62" s="257">
        <v>1</v>
      </c>
      <c r="H62" s="257">
        <v>0</v>
      </c>
      <c r="I62" s="257">
        <v>0</v>
      </c>
      <c r="J62" s="257">
        <v>7</v>
      </c>
      <c r="K62" s="257">
        <v>4</v>
      </c>
      <c r="L62" s="342">
        <v>7</v>
      </c>
      <c r="M62" s="342">
        <v>13</v>
      </c>
      <c r="N62" s="342">
        <v>6</v>
      </c>
      <c r="O62" s="343">
        <f t="shared" si="11"/>
        <v>38</v>
      </c>
    </row>
    <row r="63" spans="1:16" ht="12.75" customHeight="1">
      <c r="A63" s="231"/>
      <c r="B63" s="231"/>
      <c r="C63" s="235" t="s">
        <v>282</v>
      </c>
      <c r="D63" s="236"/>
      <c r="E63" s="236"/>
      <c r="F63" s="236"/>
      <c r="G63" s="237"/>
      <c r="H63" s="237"/>
      <c r="I63" s="237"/>
      <c r="J63" s="237"/>
      <c r="K63" s="237"/>
      <c r="L63" s="334"/>
      <c r="M63" s="334"/>
      <c r="N63" s="334"/>
      <c r="O63" s="335"/>
      <c r="P63" s="231"/>
    </row>
    <row r="64" spans="3:15" ht="12.75" customHeight="1">
      <c r="C64" s="238"/>
      <c r="D64" s="242" t="s">
        <v>172</v>
      </c>
      <c r="E64" s="240"/>
      <c r="F64" s="241"/>
      <c r="G64" s="326">
        <f>SUM(G65:G71)</f>
        <v>3655580</v>
      </c>
      <c r="H64" s="326">
        <f aca="true" t="shared" si="12" ref="H64:O64">SUM(H65:H71)</f>
        <v>17215715</v>
      </c>
      <c r="I64" s="326">
        <f t="shared" si="12"/>
        <v>351890</v>
      </c>
      <c r="J64" s="326">
        <f t="shared" si="12"/>
        <v>394859805</v>
      </c>
      <c r="K64" s="326">
        <f t="shared" si="12"/>
        <v>560527558</v>
      </c>
      <c r="L64" s="336">
        <f t="shared" si="12"/>
        <v>886943490</v>
      </c>
      <c r="M64" s="336">
        <f t="shared" si="12"/>
        <v>1233136222</v>
      </c>
      <c r="N64" s="336">
        <f t="shared" si="12"/>
        <v>1109121151</v>
      </c>
      <c r="O64" s="337">
        <f t="shared" si="12"/>
        <v>4205811411</v>
      </c>
    </row>
    <row r="65" spans="3:15" ht="12.75" customHeight="1">
      <c r="C65" s="238"/>
      <c r="D65" s="242"/>
      <c r="E65" s="243" t="s">
        <v>29</v>
      </c>
      <c r="F65" s="244"/>
      <c r="G65" s="255">
        <v>2607930</v>
      </c>
      <c r="H65" s="255">
        <v>9207760</v>
      </c>
      <c r="I65" s="255">
        <v>0</v>
      </c>
      <c r="J65" s="255">
        <v>226906920</v>
      </c>
      <c r="K65" s="255">
        <v>370299590</v>
      </c>
      <c r="L65" s="338">
        <v>622496375</v>
      </c>
      <c r="M65" s="338">
        <v>926553990</v>
      </c>
      <c r="N65" s="338">
        <v>848147405</v>
      </c>
      <c r="O65" s="339">
        <f aca="true" t="shared" si="13" ref="O65:O71">SUM(G65:N65)</f>
        <v>3006219970</v>
      </c>
    </row>
    <row r="66" spans="3:15" ht="12.75" customHeight="1">
      <c r="C66" s="238"/>
      <c r="D66" s="245"/>
      <c r="E66" s="243" t="s">
        <v>30</v>
      </c>
      <c r="F66" s="244"/>
      <c r="G66" s="255">
        <v>866470</v>
      </c>
      <c r="H66" s="255">
        <v>6457440</v>
      </c>
      <c r="I66" s="255">
        <v>0</v>
      </c>
      <c r="J66" s="255">
        <v>132604335</v>
      </c>
      <c r="K66" s="255">
        <v>139597310</v>
      </c>
      <c r="L66" s="338">
        <v>187056660</v>
      </c>
      <c r="M66" s="338">
        <v>180287635</v>
      </c>
      <c r="N66" s="338">
        <v>91972410</v>
      </c>
      <c r="O66" s="339">
        <f t="shared" si="13"/>
        <v>738842260</v>
      </c>
    </row>
    <row r="67" spans="3:15" ht="12.75" customHeight="1">
      <c r="C67" s="238"/>
      <c r="D67" s="242"/>
      <c r="E67" s="243" t="s">
        <v>31</v>
      </c>
      <c r="F67" s="244"/>
      <c r="G67" s="255">
        <v>0</v>
      </c>
      <c r="H67" s="255">
        <v>545990</v>
      </c>
      <c r="I67" s="255">
        <v>0</v>
      </c>
      <c r="J67" s="255">
        <v>14215520</v>
      </c>
      <c r="K67" s="255">
        <v>20565400</v>
      </c>
      <c r="L67" s="338">
        <v>36927410</v>
      </c>
      <c r="M67" s="338">
        <v>86283640</v>
      </c>
      <c r="N67" s="338">
        <v>144585660</v>
      </c>
      <c r="O67" s="339">
        <f t="shared" si="13"/>
        <v>303123620</v>
      </c>
    </row>
    <row r="68" spans="3:15" ht="12.75" customHeight="1">
      <c r="C68" s="238"/>
      <c r="D68" s="242"/>
      <c r="E68" s="327" t="s">
        <v>283</v>
      </c>
      <c r="F68" s="244"/>
      <c r="G68" s="255">
        <v>0</v>
      </c>
      <c r="H68" s="255">
        <v>0</v>
      </c>
      <c r="I68" s="255">
        <v>0</v>
      </c>
      <c r="J68" s="255">
        <v>390120</v>
      </c>
      <c r="K68" s="255">
        <v>391370</v>
      </c>
      <c r="L68" s="338">
        <v>497360</v>
      </c>
      <c r="M68" s="338">
        <v>330660</v>
      </c>
      <c r="N68" s="338">
        <v>478170</v>
      </c>
      <c r="O68" s="339">
        <f t="shared" si="13"/>
        <v>2087680</v>
      </c>
    </row>
    <row r="69" spans="3:15" ht="12.75" customHeight="1">
      <c r="C69" s="238"/>
      <c r="D69" s="242"/>
      <c r="E69" s="243" t="s">
        <v>184</v>
      </c>
      <c r="F69" s="244"/>
      <c r="G69" s="255">
        <v>135100</v>
      </c>
      <c r="H69" s="255">
        <v>833440</v>
      </c>
      <c r="I69" s="255">
        <v>336270</v>
      </c>
      <c r="J69" s="255">
        <v>18707890</v>
      </c>
      <c r="K69" s="255">
        <v>25419378</v>
      </c>
      <c r="L69" s="338">
        <v>34555515</v>
      </c>
      <c r="M69" s="338">
        <v>35099617</v>
      </c>
      <c r="N69" s="338">
        <v>19872256</v>
      </c>
      <c r="O69" s="339">
        <f t="shared" si="13"/>
        <v>134959466</v>
      </c>
    </row>
    <row r="70" spans="3:15" ht="12.75" customHeight="1">
      <c r="C70" s="238"/>
      <c r="D70" s="242"/>
      <c r="E70" s="614" t="s">
        <v>185</v>
      </c>
      <c r="F70" s="615"/>
      <c r="G70" s="256">
        <v>41940</v>
      </c>
      <c r="H70" s="256">
        <v>138685</v>
      </c>
      <c r="I70" s="256">
        <v>15620</v>
      </c>
      <c r="J70" s="256">
        <v>1883070</v>
      </c>
      <c r="K70" s="256">
        <v>3985450</v>
      </c>
      <c r="L70" s="340">
        <v>5127560</v>
      </c>
      <c r="M70" s="340">
        <v>3982690</v>
      </c>
      <c r="N70" s="340">
        <v>3527670</v>
      </c>
      <c r="O70" s="341">
        <f t="shared" si="13"/>
        <v>18702685</v>
      </c>
    </row>
    <row r="71" spans="3:15" ht="12.75" customHeight="1">
      <c r="C71" s="246"/>
      <c r="D71" s="247"/>
      <c r="E71" s="616" t="s">
        <v>186</v>
      </c>
      <c r="F71" s="617"/>
      <c r="G71" s="257">
        <v>4140</v>
      </c>
      <c r="H71" s="257">
        <v>32400</v>
      </c>
      <c r="I71" s="257">
        <v>0</v>
      </c>
      <c r="J71" s="257">
        <v>151950</v>
      </c>
      <c r="K71" s="257">
        <v>269060</v>
      </c>
      <c r="L71" s="342">
        <v>282610</v>
      </c>
      <c r="M71" s="342">
        <v>597990</v>
      </c>
      <c r="N71" s="342">
        <v>537580</v>
      </c>
      <c r="O71" s="343">
        <f t="shared" si="13"/>
        <v>1875730</v>
      </c>
    </row>
    <row r="72" spans="3:15" ht="12.75" customHeight="1">
      <c r="C72" s="246"/>
      <c r="D72" s="239" t="s">
        <v>187</v>
      </c>
      <c r="E72" s="248"/>
      <c r="F72" s="241"/>
      <c r="G72" s="258">
        <f aca="true" t="shared" si="14" ref="G72:O72">SUM(G73:G79)</f>
        <v>1836710</v>
      </c>
      <c r="H72" s="258">
        <f t="shared" si="14"/>
        <v>5948490</v>
      </c>
      <c r="I72" s="258">
        <f t="shared" si="14"/>
        <v>194400</v>
      </c>
      <c r="J72" s="258">
        <f t="shared" si="14"/>
        <v>121241040</v>
      </c>
      <c r="K72" s="258">
        <f t="shared" si="14"/>
        <v>161275790</v>
      </c>
      <c r="L72" s="344">
        <f t="shared" si="14"/>
        <v>244806730</v>
      </c>
      <c r="M72" s="344">
        <f t="shared" si="14"/>
        <v>289765950</v>
      </c>
      <c r="N72" s="344">
        <f t="shared" si="14"/>
        <v>201079120</v>
      </c>
      <c r="O72" s="337">
        <f t="shared" si="14"/>
        <v>1026148230</v>
      </c>
    </row>
    <row r="73" spans="3:15" ht="12.75" customHeight="1">
      <c r="C73" s="238"/>
      <c r="D73" s="242"/>
      <c r="E73" s="243" t="s">
        <v>29</v>
      </c>
      <c r="F73" s="244"/>
      <c r="G73" s="255">
        <v>1555390</v>
      </c>
      <c r="H73" s="255">
        <v>4623900</v>
      </c>
      <c r="I73" s="255">
        <v>0</v>
      </c>
      <c r="J73" s="255">
        <v>88929860</v>
      </c>
      <c r="K73" s="255">
        <v>130233810</v>
      </c>
      <c r="L73" s="338">
        <v>205149490</v>
      </c>
      <c r="M73" s="338">
        <v>256895630</v>
      </c>
      <c r="N73" s="338">
        <v>184210780</v>
      </c>
      <c r="O73" s="339">
        <f aca="true" t="shared" si="15" ref="O73:O79">SUM(G73:N73)</f>
        <v>871598860</v>
      </c>
    </row>
    <row r="74" spans="3:15" ht="12.75" customHeight="1">
      <c r="C74" s="238"/>
      <c r="D74" s="245"/>
      <c r="E74" s="243" t="s">
        <v>30</v>
      </c>
      <c r="F74" s="244"/>
      <c r="G74" s="255">
        <v>197850</v>
      </c>
      <c r="H74" s="255">
        <v>776250</v>
      </c>
      <c r="I74" s="255">
        <v>0</v>
      </c>
      <c r="J74" s="255">
        <v>21310360</v>
      </c>
      <c r="K74" s="255">
        <v>18757850</v>
      </c>
      <c r="L74" s="338">
        <v>22569200</v>
      </c>
      <c r="M74" s="338">
        <v>17985940</v>
      </c>
      <c r="N74" s="338">
        <v>7468590</v>
      </c>
      <c r="O74" s="339">
        <f t="shared" si="15"/>
        <v>89066040</v>
      </c>
    </row>
    <row r="75" spans="3:15" ht="12.75" customHeight="1">
      <c r="C75" s="238"/>
      <c r="D75" s="242"/>
      <c r="E75" s="243" t="s">
        <v>31</v>
      </c>
      <c r="F75" s="244"/>
      <c r="G75" s="255">
        <v>0</v>
      </c>
      <c r="H75" s="255">
        <v>60250</v>
      </c>
      <c r="I75" s="255">
        <v>0</v>
      </c>
      <c r="J75" s="255">
        <v>1608060</v>
      </c>
      <c r="K75" s="255">
        <v>2097990</v>
      </c>
      <c r="L75" s="338">
        <v>3572780</v>
      </c>
      <c r="M75" s="338">
        <v>4439220</v>
      </c>
      <c r="N75" s="338">
        <v>3017200</v>
      </c>
      <c r="O75" s="339">
        <f t="shared" si="15"/>
        <v>14795500</v>
      </c>
    </row>
    <row r="76" spans="3:15" ht="12.75" customHeight="1">
      <c r="C76" s="238"/>
      <c r="D76" s="242"/>
      <c r="E76" s="327" t="s">
        <v>283</v>
      </c>
      <c r="F76" s="244"/>
      <c r="G76" s="255">
        <v>0</v>
      </c>
      <c r="H76" s="255">
        <v>0</v>
      </c>
      <c r="I76" s="255">
        <v>0</v>
      </c>
      <c r="J76" s="255">
        <v>202720</v>
      </c>
      <c r="K76" s="255">
        <v>226450</v>
      </c>
      <c r="L76" s="338">
        <v>360700</v>
      </c>
      <c r="M76" s="338">
        <v>243820</v>
      </c>
      <c r="N76" s="338">
        <v>382520</v>
      </c>
      <c r="O76" s="339">
        <f t="shared" si="15"/>
        <v>1416210</v>
      </c>
    </row>
    <row r="77" spans="3:15" ht="12.75" customHeight="1">
      <c r="C77" s="238"/>
      <c r="D77" s="242"/>
      <c r="E77" s="243" t="s">
        <v>184</v>
      </c>
      <c r="F77" s="244"/>
      <c r="G77" s="255">
        <v>69670</v>
      </c>
      <c r="H77" s="255">
        <v>403750</v>
      </c>
      <c r="I77" s="255">
        <v>185200</v>
      </c>
      <c r="J77" s="255">
        <v>8865380</v>
      </c>
      <c r="K77" s="255">
        <v>9036460</v>
      </c>
      <c r="L77" s="338">
        <v>12337700</v>
      </c>
      <c r="M77" s="338">
        <v>9539360</v>
      </c>
      <c r="N77" s="338">
        <v>5558770</v>
      </c>
      <c r="O77" s="339">
        <f t="shared" si="15"/>
        <v>45996290</v>
      </c>
    </row>
    <row r="78" spans="3:15" ht="12.75" customHeight="1">
      <c r="C78" s="246"/>
      <c r="D78" s="245"/>
      <c r="E78" s="614" t="s">
        <v>185</v>
      </c>
      <c r="F78" s="615"/>
      <c r="G78" s="256">
        <v>12520</v>
      </c>
      <c r="H78" s="255">
        <v>84340</v>
      </c>
      <c r="I78" s="255">
        <v>9200</v>
      </c>
      <c r="J78" s="255">
        <v>294290</v>
      </c>
      <c r="K78" s="255">
        <v>910060</v>
      </c>
      <c r="L78" s="338">
        <v>797340</v>
      </c>
      <c r="M78" s="338">
        <v>564350</v>
      </c>
      <c r="N78" s="338">
        <v>417080</v>
      </c>
      <c r="O78" s="339">
        <f t="shared" si="15"/>
        <v>3089180</v>
      </c>
    </row>
    <row r="79" spans="3:15" ht="12.75" customHeight="1">
      <c r="C79" s="251"/>
      <c r="D79" s="252"/>
      <c r="E79" s="616" t="s">
        <v>186</v>
      </c>
      <c r="F79" s="617"/>
      <c r="G79" s="257">
        <v>1280</v>
      </c>
      <c r="H79" s="257">
        <v>0</v>
      </c>
      <c r="I79" s="257">
        <v>0</v>
      </c>
      <c r="J79" s="257">
        <v>30370</v>
      </c>
      <c r="K79" s="257">
        <v>13170</v>
      </c>
      <c r="L79" s="342">
        <v>19520</v>
      </c>
      <c r="M79" s="342">
        <v>97630</v>
      </c>
      <c r="N79" s="342">
        <v>24180</v>
      </c>
      <c r="O79" s="343">
        <f t="shared" si="15"/>
        <v>186150</v>
      </c>
    </row>
    <row r="80" spans="1:16" ht="12.75" customHeight="1" thickBot="1">
      <c r="A80" s="231"/>
      <c r="B80" s="231"/>
      <c r="C80" s="249"/>
      <c r="D80" s="250" t="s">
        <v>48</v>
      </c>
      <c r="E80" s="250"/>
      <c r="F80" s="250"/>
      <c r="G80" s="259">
        <f>G64+G72</f>
        <v>5492290</v>
      </c>
      <c r="H80" s="260">
        <f aca="true" t="shared" si="16" ref="H80:O80">H64+H72</f>
        <v>23164205</v>
      </c>
      <c r="I80" s="260">
        <f t="shared" si="16"/>
        <v>546290</v>
      </c>
      <c r="J80" s="260">
        <f t="shared" si="16"/>
        <v>516100845</v>
      </c>
      <c r="K80" s="260">
        <f t="shared" si="16"/>
        <v>721803348</v>
      </c>
      <c r="L80" s="345">
        <f t="shared" si="16"/>
        <v>1131750220</v>
      </c>
      <c r="M80" s="345">
        <f t="shared" si="16"/>
        <v>1522902172</v>
      </c>
      <c r="N80" s="345">
        <f t="shared" si="16"/>
        <v>1310200271</v>
      </c>
      <c r="O80" s="346">
        <f t="shared" si="16"/>
        <v>5231959641</v>
      </c>
      <c r="P80" s="231"/>
    </row>
  </sheetData>
  <mergeCells count="18">
    <mergeCell ref="F3:L3"/>
    <mergeCell ref="F4:O4"/>
    <mergeCell ref="E78:F78"/>
    <mergeCell ref="E79:F79"/>
    <mergeCell ref="E70:F70"/>
    <mergeCell ref="E71:F71"/>
    <mergeCell ref="E17:F17"/>
    <mergeCell ref="E18:F18"/>
    <mergeCell ref="E24:F24"/>
    <mergeCell ref="E25:F25"/>
    <mergeCell ref="E32:F32"/>
    <mergeCell ref="E33:F33"/>
    <mergeCell ref="E39:F39"/>
    <mergeCell ref="E40:F40"/>
    <mergeCell ref="E53:F53"/>
    <mergeCell ref="E54:F54"/>
    <mergeCell ref="E61:F61"/>
    <mergeCell ref="E62:F6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sdouser</cp:lastModifiedBy>
  <cp:lastPrinted>2008-07-10T08:27:01Z</cp:lastPrinted>
  <dcterms:created xsi:type="dcterms:W3CDTF">2000-10-26T05:53:13Z</dcterms:created>
  <dcterms:modified xsi:type="dcterms:W3CDTF">2008-07-10T08:27:14Z</dcterms:modified>
  <cp:category/>
  <cp:version/>
  <cp:contentType/>
  <cp:contentStatus/>
</cp:coreProperties>
</file>