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tabRatio="749" firstSheet="1" activeTab="9"/>
  </bookViews>
  <sheets>
    <sheet name="第１表" sheetId="1" r:id="rId1"/>
    <sheet name="第2～３表" sheetId="2" r:id="rId2"/>
    <sheet name="第４表" sheetId="3" r:id="rId3"/>
    <sheet name="第４表②" sheetId="4" r:id="rId4"/>
    <sheet name="第４表 ③" sheetId="5" r:id="rId5"/>
    <sheet name="第５表①" sheetId="6" r:id="rId6"/>
    <sheet name="第５表②" sheetId="7" r:id="rId7"/>
    <sheet name="第５表 ③" sheetId="8" r:id="rId8"/>
    <sheet name="第６表" sheetId="9" r:id="rId9"/>
    <sheet name="第７表" sheetId="10" r:id="rId10"/>
    <sheet name="第８・９表" sheetId="11" r:id="rId11"/>
    <sheet name="第１０表" sheetId="12" r:id="rId12"/>
    <sheet name="第１０表 (2)" sheetId="13" r:id="rId13"/>
  </sheets>
  <definedNames>
    <definedName name="_xlnm.Print_Area" localSheetId="11">'第１０表'!$A$1:$I$69</definedName>
    <definedName name="_xlnm.Print_Area" localSheetId="12">'第１０表 (2)'!$A$1:$F$59</definedName>
    <definedName name="_xlnm.Print_Area" localSheetId="0">'第１表'!$A$1:$T$40</definedName>
    <definedName name="_xlnm.Print_Area" localSheetId="1">'第2～３表'!$B$1:$N$44</definedName>
    <definedName name="_xlnm.Print_Area" localSheetId="2">'第４表'!$A$1:$Q$58</definedName>
    <definedName name="_xlnm.Print_Area" localSheetId="4">'第４表 ③'!$A$1:$Q$58</definedName>
    <definedName name="_xlnm.Print_Area" localSheetId="3">'第４表②'!$A$1:$P$47</definedName>
    <definedName name="_xlnm.Print_Area" localSheetId="7">'第５表 ③'!$B$1:$O$35</definedName>
    <definedName name="_xlnm.Print_Area" localSheetId="5">'第５表①'!$A$1:$N$51</definedName>
    <definedName name="_xlnm.Print_Area" localSheetId="6">'第５表②'!$A$1:$N$51</definedName>
    <definedName name="_xlnm.Print_Area" localSheetId="8">'第６表'!$B$2:$O$58</definedName>
    <definedName name="_xlnm.Print_Area" localSheetId="9">'第７表'!$A$1:$I$45</definedName>
    <definedName name="_xlnm.Print_Area" localSheetId="10">'第８・９表'!$A$1:$I$33</definedName>
  </definedNames>
  <calcPr fullCalcOnLoad="1"/>
</workbook>
</file>

<file path=xl/sharedStrings.xml><?xml version="1.0" encoding="utf-8"?>
<sst xmlns="http://schemas.openxmlformats.org/spreadsheetml/2006/main" count="897" uniqueCount="406">
  <si>
    <t>前年度末現在</t>
  </si>
  <si>
    <t>当年度中増</t>
  </si>
  <si>
    <t>当年度中減</t>
  </si>
  <si>
    <t>当年度末現在</t>
  </si>
  <si>
    <t>計</t>
  </si>
  <si>
    <t>年齢区分</t>
  </si>
  <si>
    <t>65歳以上75歳未満</t>
  </si>
  <si>
    <t>75歳以上　　　　</t>
  </si>
  <si>
    <t>(再掲)外国人被保険者</t>
  </si>
  <si>
    <t>(再掲)住所地特例被保険者</t>
  </si>
  <si>
    <t>転入</t>
  </si>
  <si>
    <t>職権復活</t>
  </si>
  <si>
    <t>65歳到達</t>
  </si>
  <si>
    <t>その他</t>
  </si>
  <si>
    <t>転出</t>
  </si>
  <si>
    <t>職権喪失</t>
  </si>
  <si>
    <t>死亡</t>
  </si>
  <si>
    <t>所得段階</t>
  </si>
  <si>
    <t>標準割合</t>
  </si>
  <si>
    <t>第１段階</t>
  </si>
  <si>
    <t>四分の二</t>
  </si>
  <si>
    <t>第２段階</t>
  </si>
  <si>
    <t>四分の三</t>
  </si>
  <si>
    <t>第３段階</t>
  </si>
  <si>
    <t>四分の四</t>
  </si>
  <si>
    <t>第４段階</t>
  </si>
  <si>
    <t>四分の五</t>
  </si>
  <si>
    <t>第５段階</t>
  </si>
  <si>
    <t>四分の六</t>
  </si>
  <si>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</si>
  <si>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</si>
  <si>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</si>
  <si>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</si>
  <si>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</si>
  <si>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</si>
  <si>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</si>
  <si>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</si>
  <si>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 xml:space="preserve"> 第１号被保険者</t>
  </si>
  <si>
    <t xml:space="preserve"> 第２号被保険者</t>
  </si>
  <si>
    <t>総　　数</t>
  </si>
  <si>
    <t>第１号被保険者</t>
  </si>
  <si>
    <t>第２号被保険者</t>
  </si>
  <si>
    <t>種　　　　類</t>
  </si>
  <si>
    <t>　介護老人福祉施設</t>
  </si>
  <si>
    <t>　介護老人保健施設</t>
  </si>
  <si>
    <t>　介護療養型医療施設</t>
  </si>
  <si>
    <t>合　　　　計</t>
  </si>
  <si>
    <t>世　帯　合　算</t>
  </si>
  <si>
    <t>そ　の　他</t>
  </si>
  <si>
    <t>件　　　数</t>
  </si>
  <si>
    <t>区　　　分</t>
  </si>
  <si>
    <t>調定額累計</t>
  </si>
  <si>
    <t>収納額累計</t>
  </si>
  <si>
    <t>還付未済額（別掲）</t>
  </si>
  <si>
    <t>不納欠損額</t>
  </si>
  <si>
    <t>現年度分</t>
  </si>
  <si>
    <t>特別徴収</t>
  </si>
  <si>
    <t>普通徴収</t>
  </si>
  <si>
    <t>滞納繰越分</t>
  </si>
  <si>
    <t>合　　計</t>
  </si>
  <si>
    <t>支払義務額累計</t>
  </si>
  <si>
    <t>戻入未済額　累計</t>
  </si>
  <si>
    <t>未払額</t>
  </si>
  <si>
    <t>介護サービス等諸費</t>
  </si>
  <si>
    <t>高額介護サービス等費</t>
  </si>
  <si>
    <t>その他の保険給付費</t>
  </si>
  <si>
    <t>科　　　目</t>
  </si>
  <si>
    <t>介護保険料</t>
  </si>
  <si>
    <t>総務費</t>
  </si>
  <si>
    <t>支払基金交付金</t>
  </si>
  <si>
    <t>保健福祉事業費</t>
  </si>
  <si>
    <t>基金積立金</t>
  </si>
  <si>
    <t>財産収入</t>
  </si>
  <si>
    <t>繰入金</t>
  </si>
  <si>
    <t>計</t>
  </si>
  <si>
    <t>区分</t>
  </si>
  <si>
    <t>支払済額累計</t>
  </si>
  <si>
    <t>（単位：人）</t>
  </si>
  <si>
    <t>（単位：世帯）</t>
  </si>
  <si>
    <t>（単位：人）</t>
  </si>
  <si>
    <t>ア　件数（単位：件）</t>
  </si>
  <si>
    <t>イ　単位数（単位：単位数）</t>
  </si>
  <si>
    <t>介護保険事業状況報告（静岡県計）</t>
  </si>
  <si>
    <t>滞納繰越分</t>
  </si>
  <si>
    <t>合計</t>
  </si>
  <si>
    <t>普通徴収</t>
  </si>
  <si>
    <t>（単位：円）</t>
  </si>
  <si>
    <t xml:space="preserve">    介護保険事業状況報告（静岡県計）</t>
  </si>
  <si>
    <t xml:space="preserve">        介護保険事業状況報告（静岡県計）</t>
  </si>
  <si>
    <t>（単位：円）</t>
  </si>
  <si>
    <t>都道府県支出金</t>
  </si>
  <si>
    <t>保険給付費</t>
  </si>
  <si>
    <t>介護給付費準備基金保有額</t>
  </si>
  <si>
    <t>介護給付費準備基金繰入金</t>
  </si>
  <si>
    <t>繰越金</t>
  </si>
  <si>
    <t>歳入歳出差引残額</t>
  </si>
  <si>
    <t>-</t>
  </si>
  <si>
    <t>適用除外非該当</t>
  </si>
  <si>
    <t>適用除外該当</t>
  </si>
  <si>
    <t>（再掲）65歳以上75歳未満</t>
  </si>
  <si>
    <t>（再掲）75歳以上</t>
  </si>
  <si>
    <t>その他</t>
  </si>
  <si>
    <t>公債費</t>
  </si>
  <si>
    <t>当年度中増</t>
  </si>
  <si>
    <t>当年度中減</t>
  </si>
  <si>
    <t>特定入所者介護サービス等費</t>
  </si>
  <si>
    <t>認定者数（当年度末現在）</t>
  </si>
  <si>
    <t>利用者負担</t>
  </si>
  <si>
    <t>申請件数（当年度中）</t>
  </si>
  <si>
    <t>減      額</t>
  </si>
  <si>
    <t>免      除</t>
  </si>
  <si>
    <t>合計</t>
  </si>
  <si>
    <t xml:space="preserve"> 申 請 件 数</t>
  </si>
  <si>
    <t>食費</t>
  </si>
  <si>
    <t>居住費</t>
  </si>
  <si>
    <t>（居住費）
 滞在費</t>
  </si>
  <si>
    <t xml:space="preserve"> 利用者負担第三段階</t>
  </si>
  <si>
    <t xml:space="preserve"> 利用者負担第二段階</t>
  </si>
  <si>
    <t xml:space="preserve"> 利用者負担第一段階</t>
  </si>
  <si>
    <t>特定負担限度額</t>
  </si>
  <si>
    <t xml:space="preserve"> 減      額</t>
  </si>
  <si>
    <t xml:space="preserve"> 免　　　除</t>
  </si>
  <si>
    <t>食費のみ減額</t>
  </si>
  <si>
    <t>居住費のみ減額</t>
  </si>
  <si>
    <t>食費及び居住費の減額</t>
  </si>
  <si>
    <t>短期入所生活介護</t>
  </si>
  <si>
    <t>短期入所療養介護（介護老人保健施設）</t>
  </si>
  <si>
    <t>短期入所療養介護（介護療養型医療施設等）</t>
  </si>
  <si>
    <t>居住費（滞在費）</t>
  </si>
  <si>
    <t>申請件数（当年度中）</t>
  </si>
  <si>
    <t>認定件数（当年度中）</t>
  </si>
  <si>
    <t xml:space="preserve"> 申請件数（当年度中）</t>
  </si>
  <si>
    <t>　認定件数（当年度中）</t>
  </si>
  <si>
    <t>第６段階</t>
  </si>
  <si>
    <t>介護保険事業状況報告（静岡県計）</t>
  </si>
  <si>
    <t>(単位：件、円）</t>
  </si>
  <si>
    <t>ア 利用者負担第四段階</t>
  </si>
  <si>
    <t>イ 利用者負担第三段階</t>
  </si>
  <si>
    <t>ウ 利用者負担第二段階</t>
  </si>
  <si>
    <t>介護給付費負担金</t>
  </si>
  <si>
    <t>調整交付金</t>
  </si>
  <si>
    <t>都道府県負担金</t>
  </si>
  <si>
    <t>一般会計繰入金12.5%</t>
  </si>
  <si>
    <t>総務費に係る一般会計繰入金</t>
  </si>
  <si>
    <t>介護サービス等諸費</t>
  </si>
  <si>
    <t>高額介護サービス等費</t>
  </si>
  <si>
    <t>市町村特別給付費</t>
  </si>
  <si>
    <t>審査支払手数料</t>
  </si>
  <si>
    <t>要支援１</t>
  </si>
  <si>
    <t>要支援２</t>
  </si>
  <si>
    <t>経過的
要介護</t>
  </si>
  <si>
    <t>介護老人福祉施設</t>
  </si>
  <si>
    <t>介護老人保健施設</t>
  </si>
  <si>
    <t>介護療養型医療施設</t>
  </si>
  <si>
    <t>うち第１号被保険者</t>
  </si>
  <si>
    <t>うち第２号被保険者</t>
  </si>
  <si>
    <t>介護療養型
医療施設</t>
  </si>
  <si>
    <t>認定者数(当年度末現在)</t>
  </si>
  <si>
    <t>利用者負担第三段階</t>
  </si>
  <si>
    <t>　認定者数(当年度末現在)</t>
  </si>
  <si>
    <t>利用者負担第二段階</t>
  </si>
  <si>
    <t>老福受給者等</t>
  </si>
  <si>
    <t xml:space="preserve">  認定者数(当年度末現在)</t>
  </si>
  <si>
    <t xml:space="preserve">  認定者数(当年度末現在)</t>
  </si>
  <si>
    <t xml:space="preserve"> 認定者数（当年度末現在）</t>
  </si>
  <si>
    <t>短期入所サービス</t>
  </si>
  <si>
    <t>施設介護サービス</t>
  </si>
  <si>
    <t>ウ　費用額(単位：円)</t>
  </si>
  <si>
    <t>エ　支給額(単位：円)</t>
  </si>
  <si>
    <t>居宅(介護予防)サービス</t>
  </si>
  <si>
    <t>経過的要介護</t>
  </si>
  <si>
    <t>要支援２</t>
  </si>
  <si>
    <t>要支援１</t>
  </si>
  <si>
    <t>訪問サービス</t>
  </si>
  <si>
    <t>通所サービス</t>
  </si>
  <si>
    <t>特定施設入所者生活介護</t>
  </si>
  <si>
    <t>介護予防・居宅介護支援</t>
  </si>
  <si>
    <t>地域密着型(介護予防)サービス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</si>
  <si>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</si>
  <si>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</si>
  <si>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</si>
  <si>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</si>
  <si>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地域密着型特定施設生活介護</t>
  </si>
  <si>
    <t>地域密着型介護老人福祉施設生活介護</t>
  </si>
  <si>
    <t>福祉用具・住宅改修サービス</t>
  </si>
  <si>
    <t>訪問サービス</t>
  </si>
  <si>
    <t>短期入所サービス</t>
  </si>
  <si>
    <t>-</t>
  </si>
  <si>
    <t>-</t>
  </si>
  <si>
    <t>-</t>
  </si>
  <si>
    <t>施設介護サービス</t>
  </si>
  <si>
    <t>要支援１</t>
  </si>
  <si>
    <t>要支援２</t>
  </si>
  <si>
    <t>経過的要介護</t>
  </si>
  <si>
    <t>ア　件数</t>
  </si>
  <si>
    <t>地域密着型介護老人福祉施設入所者生活介護</t>
  </si>
  <si>
    <t>未収額</t>
  </si>
  <si>
    <t>減免額
（別掲）</t>
  </si>
  <si>
    <t>地域支援事業交付金（介護予防事業）</t>
  </si>
  <si>
    <t>地域支援事業交付金（包括的支援・任意事業）</t>
  </si>
  <si>
    <t>介護給付費交付金</t>
  </si>
  <si>
    <t>地域支援事業支援交付金</t>
  </si>
  <si>
    <t>地域支援事業繰入金（介護予防事業）</t>
  </si>
  <si>
    <t>地域支援事業繰入金（包括的支援・任意事業）</t>
  </si>
  <si>
    <t>介護予防サービス等諸費</t>
  </si>
  <si>
    <t>地域支援事業</t>
  </si>
  <si>
    <t>介護予防事業費</t>
  </si>
  <si>
    <t>包括的支援事業費・任意事業費</t>
  </si>
  <si>
    <t xml:space="preserve">  うち基金繰入額</t>
  </si>
  <si>
    <t>オ 合計</t>
  </si>
  <si>
    <t>カ 再掲：利用者負担第三段階</t>
  </si>
  <si>
    <t>　　（税制改正の激変緩和措置による利用者負担第三段階の適用）</t>
  </si>
  <si>
    <t>キ 再掲：利用者負担第二段階</t>
  </si>
  <si>
    <t>　　（税制改正の激変緩和措置による利用者負担第二段階の適用）</t>
  </si>
  <si>
    <t>エ 利用者負担第一段階</t>
  </si>
  <si>
    <t>-</t>
  </si>
  <si>
    <t>徴収金等
累計</t>
  </si>
  <si>
    <t>（単位：人）</t>
  </si>
  <si>
    <t>年度末現在被保険者数</t>
  </si>
  <si>
    <t>特定入所者介護サービス等費</t>
  </si>
  <si>
    <t>財政安定化基金拠出金</t>
  </si>
  <si>
    <t>イ　給付費（単位：円）</t>
  </si>
  <si>
    <t>備考</t>
  </si>
  <si>
    <t>－</t>
  </si>
  <si>
    <t>－</t>
  </si>
  <si>
    <t>左のうち税制改
正による特例措
置を受けている
被保険者数</t>
  </si>
  <si>
    <t>標準月額
保険料</t>
  </si>
  <si>
    <t>介護療養型
医療施設</t>
  </si>
  <si>
    <t xml:space="preserve"> 申請件数（当年度中）</t>
  </si>
  <si>
    <t>利用者負担第三段階</t>
  </si>
  <si>
    <t>利用者負担第二段階</t>
  </si>
  <si>
    <t>老福受給者等</t>
  </si>
  <si>
    <t>認定件数</t>
  </si>
  <si>
    <t>申請件数</t>
  </si>
  <si>
    <t>　認定件数</t>
  </si>
  <si>
    <t>介護老人
保健施設</t>
  </si>
  <si>
    <t>介護老人
福祉施設</t>
  </si>
  <si>
    <t>認定件数</t>
  </si>
  <si>
    <t>認定件</t>
  </si>
  <si>
    <t>要支援１</t>
  </si>
  <si>
    <t>要支援２</t>
  </si>
  <si>
    <t>－</t>
  </si>
  <si>
    <t>認定件数</t>
  </si>
  <si>
    <t>認定件数</t>
  </si>
  <si>
    <t>　市町村特別給付</t>
  </si>
  <si>
    <t>（１）件数</t>
  </si>
  <si>
    <t>寝具乾燥サービス</t>
  </si>
  <si>
    <t>移送サービス</t>
  </si>
  <si>
    <t>配食サービス</t>
  </si>
  <si>
    <t>おむつの支給</t>
  </si>
  <si>
    <t>その他</t>
  </si>
  <si>
    <t>（２）費用額</t>
  </si>
  <si>
    <t>(単位：円）</t>
  </si>
  <si>
    <t>①総数</t>
  </si>
  <si>
    <t>（１）介護給付・予防給付</t>
  </si>
  <si>
    <t>　①　総　　数</t>
  </si>
  <si>
    <t>決算額</t>
  </si>
  <si>
    <t>保険料</t>
  </si>
  <si>
    <t>分担金及び負担金</t>
  </si>
  <si>
    <t>認定審査会負担金</t>
  </si>
  <si>
    <t>使用料及び手数料</t>
  </si>
  <si>
    <t>使用料</t>
  </si>
  <si>
    <t>手数料</t>
  </si>
  <si>
    <t>国庫支出金</t>
  </si>
  <si>
    <t>その他</t>
  </si>
  <si>
    <t>相互財政安定化事業交付金</t>
  </si>
  <si>
    <t>寄附金</t>
  </si>
  <si>
    <t>介護サービス事業勘定繰入金</t>
  </si>
  <si>
    <t>市長村債</t>
  </si>
  <si>
    <t>財政安定化基金貸付金</t>
  </si>
  <si>
    <t>諸収入</t>
  </si>
  <si>
    <t>相互財政安定化事業負担金</t>
  </si>
  <si>
    <t>財政安定化基金償還金</t>
  </si>
  <si>
    <t>予備費</t>
  </si>
  <si>
    <t>諸支出</t>
  </si>
  <si>
    <t>介護サービス事業勘定繰出金</t>
  </si>
  <si>
    <t>他会計繰出金</t>
  </si>
  <si>
    <t>介護給付費収入</t>
  </si>
  <si>
    <t>予防給付費収入</t>
  </si>
  <si>
    <t>特定入所者介護サービス等費収入</t>
  </si>
  <si>
    <t>自己負担金収入</t>
  </si>
  <si>
    <t>サービス
収入</t>
  </si>
  <si>
    <t>分担金</t>
  </si>
  <si>
    <t>負担金</t>
  </si>
  <si>
    <t>都道府県支出金</t>
  </si>
  <si>
    <t>財産収入</t>
  </si>
  <si>
    <t>総務費</t>
  </si>
  <si>
    <t>事業費</t>
  </si>
  <si>
    <t>居宅サービス事業費</t>
  </si>
  <si>
    <t>施設介護サービス事業費</t>
  </si>
  <si>
    <t>居宅介護支援事業費</t>
  </si>
  <si>
    <t>施設整備費</t>
  </si>
  <si>
    <t>基金積立金</t>
  </si>
  <si>
    <t>公債費</t>
  </si>
  <si>
    <t>諸支出金</t>
  </si>
  <si>
    <t>保険事業勘定繰出金</t>
  </si>
  <si>
    <t>諸費</t>
  </si>
  <si>
    <t>繰入金</t>
  </si>
  <si>
    <t>繰越金</t>
  </si>
  <si>
    <t>諸収入</t>
  </si>
  <si>
    <t>保険事業勘定繰入金</t>
  </si>
  <si>
    <t>歳　　　　　入</t>
  </si>
  <si>
    <t>歳　　　　　出</t>
  </si>
  <si>
    <t>１－１　第１号被保険者のいる世帯数</t>
  </si>
  <si>
    <t>１－２　第１号被保険者数</t>
  </si>
  <si>
    <t>１－３　第１号被保険者増減内訳</t>
  </si>
  <si>
    <t>１－４　所得段階別第１号被保険者数(当年度末現在)</t>
  </si>
  <si>
    <t>※　「総数」については、同一月に２種類以上のサービスを受けた場合に「１人」と計上するため、３施設の合計とは
　　一致しない。</t>
  </si>
  <si>
    <t>４－１　食費・居住費に係る負担限度額認定（総数）</t>
  </si>
  <si>
    <t>４－２　利用者負担減額・免除認定（総数）</t>
  </si>
  <si>
    <t>４－３　介護老人福祉施設旧措置入所者に係る減額・免除認定（総数）</t>
  </si>
  <si>
    <t>４－４　食費・居住費に係る負担限度額認定（再掲：税制改正による激変緩和措置を受けている者）</t>
  </si>
  <si>
    <t>４－５　利用者負担第４段階における食費・居住費の特例減額措置</t>
  </si>
  <si>
    <t>５．保険給付介護給付・予防給付－総数</t>
  </si>
  <si>
    <t>６．特定入所者介護（介護予防）サービス費支給額</t>
  </si>
  <si>
    <t>７．介護給付高額介護（介護予防）サービス費</t>
  </si>
  <si>
    <t>８．保険料収納額</t>
  </si>
  <si>
    <t>９．保険給付支払額</t>
  </si>
  <si>
    <t xml:space="preserve">  １０－１　介護保険特別会計経理状況　保険事業勘定</t>
  </si>
  <si>
    <t xml:space="preserve">  １０－２　介護保険特別会計経理状況　介護サービス事業勘定</t>
  </si>
  <si>
    <t>４－６　食費・居住費に係る負担限度額認定（再掲：第２号被保険者分）</t>
  </si>
  <si>
    <t>４－７　利用者負担減額・免除認定（再掲：第２号被保険者分）</t>
  </si>
  <si>
    <t>４－８　介護老人福祉施設旧措置入所者に係る減額・免除認定（再掲：第２号被保険者分）</t>
  </si>
  <si>
    <t>平成20年度</t>
  </si>
  <si>
    <t>２　要介護(要支援)認定者数（20年度累計）</t>
  </si>
  <si>
    <t>３－１　居宅介護(介護予防)サービス受給者数（20年度累計）</t>
  </si>
  <si>
    <t>３－２　地域密着型（介護予防）サービス受給者数（20年度累計）</t>
  </si>
  <si>
    <t>３－３　施設介護サービス受給者数（20年度累計）</t>
  </si>
  <si>
    <t>認定者数(当年度末現在)</t>
  </si>
  <si>
    <t>認定者数(当年度末現在)</t>
  </si>
  <si>
    <t>（平成20年3月サービス分から平成21年2月サービス分まで）</t>
  </si>
  <si>
    <t>平成20年度</t>
  </si>
  <si>
    <t>（平成20年3月サービス分から平成21年2月サービス分まで）その１　＜件数、単位数＞</t>
  </si>
  <si>
    <t>（平成20年3月サービス分から平成21年2月サービス分まで）その２　＜費用額、支給額＞</t>
  </si>
  <si>
    <t>第７段階以上</t>
  </si>
  <si>
    <t>地域密着型介護老人福祉施設入所者生活介護</t>
  </si>
  <si>
    <t>（３）給付費</t>
  </si>
  <si>
    <t>介護給付費準備基金繰入金</t>
  </si>
  <si>
    <t xml:space="preserve">  １０　介護保険特別会計経理状況　保険事業勘定</t>
  </si>
  <si>
    <t>決算額</t>
  </si>
  <si>
    <t>（参考）科目の内容</t>
  </si>
  <si>
    <t>歳        入</t>
  </si>
  <si>
    <t>第１号被保険者から徴収した保険料</t>
  </si>
  <si>
    <t>分担金及び負担金</t>
  </si>
  <si>
    <t>介護認定審査会の共同設置等の場合の負担金等</t>
  </si>
  <si>
    <t>使用料及び手数料</t>
  </si>
  <si>
    <t>保険料の督促に係る手数料等</t>
  </si>
  <si>
    <t>国庫支出金</t>
  </si>
  <si>
    <t>介護保険の事業の執行に必要な国の負担金等</t>
  </si>
  <si>
    <t>介護給付費負担金</t>
  </si>
  <si>
    <t>介護給付及び予防給付に要する費用の国負担分（居宅分：20％、施設等分15％）</t>
  </si>
  <si>
    <t>調整交付金</t>
  </si>
  <si>
    <t>介護保険の財政調整のために交付する国の交付金（5％相当）</t>
  </si>
  <si>
    <t>地域支援事業のうち介護予防事業に要する費用の国負担分（15％相当）</t>
  </si>
  <si>
    <t>地域支援事業のうち包括的支援・任意事業に要する費用の国負担分（40.5％相当）</t>
  </si>
  <si>
    <t>その他予算の範囲内で交付する国の交付金</t>
  </si>
  <si>
    <t>第２号被保険者の介護納付金に係る支払基金からの交付金（⑱～⑳：31％相当）</t>
  </si>
  <si>
    <t>介護給付及び予防給付に要する費用に対する交付金</t>
  </si>
  <si>
    <t>介護予防事業に要する費用に対する交付金</t>
  </si>
  <si>
    <t>介護保険の事業の執行に必要な県の負担金等</t>
  </si>
  <si>
    <t>都道府県負担金</t>
  </si>
  <si>
    <t>介護給付及び予防給付に要する費用の県負担分（居宅分：12.5％、施設等分17.5％）</t>
  </si>
  <si>
    <t>地域支援事業のうち介護予防事業に要する費用の県負担分（12.5％相当）</t>
  </si>
  <si>
    <t>地域支援事業のうち包括的支援・任意事業に要する費用の県負担分（20.25％相当）</t>
  </si>
  <si>
    <t>その他都道府県による保険者支援のための交付金</t>
  </si>
  <si>
    <t>財産運用収入及び財産売却収入等</t>
  </si>
  <si>
    <t>他会計や基金からの繰入金</t>
  </si>
  <si>
    <t>一般会計繰入金12.5%</t>
  </si>
  <si>
    <t>介護給付及び予防給付に要する市町村の負担分（12.5％）</t>
  </si>
  <si>
    <t>総務費に係る一般会計繰入金</t>
  </si>
  <si>
    <t>介護保険事業の執行に必要な事務費、人件費等の一般会計からの繰入金</t>
  </si>
  <si>
    <t>準備基金の取り崩しによる繰入金</t>
  </si>
  <si>
    <t>地域支援事業のうち介護予防事業に要する市町村の負担分（12.5％）</t>
  </si>
  <si>
    <t>地域支援事業のうち包括的支援・任意事業に要する市町村の負担分（20.25％）</t>
  </si>
  <si>
    <t>その他の繰入金</t>
  </si>
  <si>
    <t>前年度の余剰金</t>
  </si>
  <si>
    <t>諸収入</t>
  </si>
  <si>
    <t>延滞金、加算金、過料等</t>
  </si>
  <si>
    <t>歳 出</t>
  </si>
  <si>
    <t>介護保険事業の執行に必要な事務費、人件費等</t>
  </si>
  <si>
    <t>介護給付、予防給付、高額介護サービス、特定入所者介護サービスに要する費用等</t>
  </si>
  <si>
    <t>介護サービス等諸費</t>
  </si>
  <si>
    <t>要介護者に対して行われたサービスに係る支出</t>
  </si>
  <si>
    <t>要支援者に対して行われたサービスに係る支出</t>
  </si>
  <si>
    <t>利用者負担額が一定額を超えた場合、その越える額についての給付</t>
  </si>
  <si>
    <t>施設入所者等の食費・居住費に係る補足給付</t>
  </si>
  <si>
    <t>市町村特別給付費</t>
  </si>
  <si>
    <t>市町村独自のサービス（横出し）に対して支払われたもの</t>
  </si>
  <si>
    <t>審査支払手数料</t>
  </si>
  <si>
    <t>国民健康保険団体連合会に対して支払った審査支払手数料</t>
  </si>
  <si>
    <t>地域支援事業に要する費用</t>
  </si>
  <si>
    <t>介護予防事業の実施に係る支出</t>
  </si>
  <si>
    <t>包括的支援事業及び任意事業の実施に係る支出</t>
  </si>
  <si>
    <t>財政安定化基金拠出金</t>
  </si>
  <si>
    <t>財政安定化基金に係る拠出金</t>
  </si>
  <si>
    <t>保健福祉事業に係る費用で、第１号保険料を財源とするもの</t>
  </si>
  <si>
    <t>介護給付費準備基金等への積立金</t>
  </si>
  <si>
    <t>借入金の返還金等</t>
  </si>
  <si>
    <t>諸支出金</t>
  </si>
  <si>
    <t>他会計への繰出金、還付加算金等</t>
  </si>
  <si>
    <t>歳入歳出差引残額</t>
  </si>
  <si>
    <t>国庫支出金精算額等</t>
  </si>
  <si>
    <t>国庫負担金の精算に伴う翌年度返還額等</t>
  </si>
  <si>
    <t>国庫支出金精算額等差引額</t>
  </si>
  <si>
    <t>年度末現在の介護給付費準備基金保有額</t>
  </si>
  <si>
    <t>給　付　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</si>
</sst>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0"/>
    <numFmt numFmtId="177" formatCode="#,##0;[Red]\-#,##0;&quot;-&quot;;@"/>
    <numFmt numFmtId="178" formatCode="#,##0;[Red]&quot;△&quot;#,##0;&quot;-&quot;;@"/>
    <numFmt numFmtId="179" formatCode="0_);[Red]\(0\)"/>
    <numFmt numFmtId="180" formatCode="#,##0_);[Red]\(#,##0\)"/>
    <numFmt numFmtId="181" formatCode="#,##0_ "/>
    <numFmt numFmtId="182" formatCode="#,##0;\-#,##0;&quot;-&quot;;@"/>
    <numFmt numFmtId="183" formatCode="#,##0;\-#,##0;0"/>
  </numFmts>
  <fonts count="42">
    <font>
      <sz val="10"/>
      <name val="丸ｺﾞｼｯｸ体Ca-B(GT)"/>
      <family val="3"/>
    </font>
    <font>
      <b/>
      <sz val="10"/>
      <name val="丸ｺﾞｼｯｸ体Ca-B(GT)"/>
      <family val="3"/>
    </font>
    <font>
      <i/>
      <sz val="10"/>
      <name val="丸ｺﾞｼｯｸ体Ca-B(GT)"/>
      <family val="3"/>
    </font>
    <font>
      <b/>
      <i/>
      <sz val="10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丸ｺﾞｼｯｸ体Ca-B(GT)"/>
      <family val="3"/>
    </font>
    <font>
      <u val="single"/>
      <sz val="10"/>
      <color indexed="12"/>
      <name val="丸ｺﾞｼｯｸ体Ca-B(GT)"/>
      <family val="3"/>
    </font>
    <font>
      <u val="single"/>
      <sz val="10"/>
      <color indexed="36"/>
      <name val="丸ｺﾞｼｯｸ体Ca-B(GT)"/>
      <family val="3"/>
    </font>
    <font>
      <sz val="9"/>
      <name val="ＭＳ Ｐ明朝"/>
      <family val="1"/>
    </font>
    <font>
      <sz val="11"/>
      <name val="丸ｺﾞｼｯｸ体Ca-B(GT)"/>
      <family val="3"/>
    </font>
    <font>
      <sz val="12"/>
      <name val="丸ｺﾞｼｯｸ体Ca-B(GT)"/>
      <family val="3"/>
    </font>
    <font>
      <sz val="6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7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1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12" fillId="18" borderId="0" xfId="0" applyFont="1" applyFill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8" fontId="12" fillId="0" borderId="23" xfId="49" applyFont="1" applyBorder="1" applyAlignment="1">
      <alignment vertical="center"/>
    </xf>
    <xf numFmtId="38" fontId="12" fillId="0" borderId="28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16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38" fontId="12" fillId="0" borderId="3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177" fontId="9" fillId="0" borderId="12" xfId="49" applyNumberFormat="1" applyFont="1" applyBorder="1" applyAlignment="1">
      <alignment vertical="center"/>
    </xf>
    <xf numFmtId="177" fontId="9" fillId="0" borderId="23" xfId="49" applyNumberFormat="1" applyFont="1" applyBorder="1" applyAlignment="1">
      <alignment vertical="center"/>
    </xf>
    <xf numFmtId="38" fontId="12" fillId="0" borderId="0" xfId="0" applyNumberFormat="1" applyFont="1" applyBorder="1" applyAlignment="1">
      <alignment vertical="center"/>
    </xf>
    <xf numFmtId="38" fontId="19" fillId="0" borderId="30" xfId="49" applyFont="1" applyBorder="1" applyAlignment="1">
      <alignment vertical="center"/>
    </xf>
    <xf numFmtId="38" fontId="19" fillId="0" borderId="19" xfId="49" applyFont="1" applyBorder="1" applyAlignment="1">
      <alignment vertical="center"/>
    </xf>
    <xf numFmtId="38" fontId="19" fillId="0" borderId="31" xfId="49" applyFont="1" applyBorder="1" applyAlignment="1">
      <alignment vertical="center"/>
    </xf>
    <xf numFmtId="38" fontId="19" fillId="0" borderId="32" xfId="49" applyFont="1" applyBorder="1" applyAlignment="1">
      <alignment vertical="center"/>
    </xf>
    <xf numFmtId="38" fontId="19" fillId="0" borderId="33" xfId="49" applyFont="1" applyBorder="1" applyAlignment="1">
      <alignment vertical="center"/>
    </xf>
    <xf numFmtId="38" fontId="19" fillId="0" borderId="34" xfId="49" applyFont="1" applyBorder="1" applyAlignment="1">
      <alignment vertical="center"/>
    </xf>
    <xf numFmtId="38" fontId="19" fillId="0" borderId="35" xfId="49" applyFont="1" applyBorder="1" applyAlignment="1">
      <alignment vertical="center"/>
    </xf>
    <xf numFmtId="38" fontId="19" fillId="0" borderId="36" xfId="49" applyFont="1" applyBorder="1" applyAlignment="1">
      <alignment vertical="center"/>
    </xf>
    <xf numFmtId="38" fontId="19" fillId="0" borderId="37" xfId="49" applyFont="1" applyBorder="1" applyAlignment="1">
      <alignment vertical="center"/>
    </xf>
    <xf numFmtId="38" fontId="19" fillId="0" borderId="15" xfId="49" applyFont="1" applyBorder="1" applyAlignment="1">
      <alignment vertical="center"/>
    </xf>
    <xf numFmtId="38" fontId="19" fillId="0" borderId="38" xfId="49" applyFont="1" applyBorder="1" applyAlignment="1">
      <alignment vertical="center"/>
    </xf>
    <xf numFmtId="38" fontId="19" fillId="0" borderId="39" xfId="49" applyFont="1" applyBorder="1" applyAlignment="1">
      <alignment vertical="center"/>
    </xf>
    <xf numFmtId="0" fontId="12" fillId="0" borderId="0" xfId="0" applyFont="1" applyAlignment="1">
      <alignment horizontal="right"/>
    </xf>
    <xf numFmtId="38" fontId="9" fillId="0" borderId="12" xfId="49" applyFont="1" applyBorder="1" applyAlignment="1">
      <alignment vertical="center" shrinkToFit="1"/>
    </xf>
    <xf numFmtId="38" fontId="9" fillId="0" borderId="13" xfId="49" applyFont="1" applyBorder="1" applyAlignment="1">
      <alignment vertical="center" shrinkToFit="1"/>
    </xf>
    <xf numFmtId="38" fontId="9" fillId="0" borderId="23" xfId="49" applyFont="1" applyBorder="1" applyAlignment="1">
      <alignment vertical="center" shrinkToFit="1"/>
    </xf>
    <xf numFmtId="177" fontId="12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Border="1" applyAlignment="1">
      <alignment horizontal="centerContinuous" vertical="center"/>
    </xf>
    <xf numFmtId="177" fontId="9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19" fillId="0" borderId="40" xfId="49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38" fontId="19" fillId="0" borderId="32" xfId="49" applyFont="1" applyFill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9" fillId="0" borderId="12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38" fontId="9" fillId="0" borderId="23" xfId="49" applyFont="1" applyBorder="1" applyAlignment="1">
      <alignment horizontal="right" vertical="center"/>
    </xf>
    <xf numFmtId="38" fontId="9" fillId="0" borderId="30" xfId="49" applyFont="1" applyBorder="1" applyAlignment="1">
      <alignment vertical="center"/>
    </xf>
    <xf numFmtId="38" fontId="9" fillId="0" borderId="19" xfId="49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5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8" fontId="5" fillId="0" borderId="0" xfId="49" applyFont="1" applyAlignment="1">
      <alignment horizontal="left" vertical="center"/>
    </xf>
    <xf numFmtId="38" fontId="6" fillId="0" borderId="0" xfId="49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Alignment="1">
      <alignment horizontal="left" vertical="center"/>
    </xf>
    <xf numFmtId="38" fontId="12" fillId="0" borderId="12" xfId="49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10" fillId="0" borderId="0" xfId="49" applyFont="1" applyAlignment="1">
      <alignment horizontal="left" vertical="center"/>
    </xf>
    <xf numFmtId="38" fontId="5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19" xfId="49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38" fontId="9" fillId="0" borderId="30" xfId="49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47" xfId="0" applyFont="1" applyBorder="1" applyAlignment="1">
      <alignment vertical="center"/>
    </xf>
    <xf numFmtId="38" fontId="12" fillId="0" borderId="48" xfId="49" applyFont="1" applyBorder="1" applyAlignment="1">
      <alignment horizontal="left" vertical="center"/>
    </xf>
    <xf numFmtId="177" fontId="12" fillId="0" borderId="49" xfId="0" applyNumberFormat="1" applyFont="1" applyBorder="1" applyAlignment="1">
      <alignment horizontal="left" vertical="center"/>
    </xf>
    <xf numFmtId="38" fontId="12" fillId="0" borderId="19" xfId="49" applyFont="1" applyBorder="1" applyAlignment="1">
      <alignment horizontal="left" vertical="center"/>
    </xf>
    <xf numFmtId="38" fontId="9" fillId="0" borderId="40" xfId="0" applyNumberFormat="1" applyFont="1" applyBorder="1" applyAlignment="1">
      <alignment vertical="center"/>
    </xf>
    <xf numFmtId="38" fontId="9" fillId="0" borderId="40" xfId="49" applyFont="1" applyBorder="1" applyAlignment="1">
      <alignment horizontal="right" vertical="center"/>
    </xf>
    <xf numFmtId="38" fontId="19" fillId="0" borderId="50" xfId="49" applyFont="1" applyBorder="1" applyAlignment="1">
      <alignment vertical="center"/>
    </xf>
    <xf numFmtId="38" fontId="9" fillId="0" borderId="19" xfId="49" applyFont="1" applyBorder="1" applyAlignment="1" quotePrefix="1">
      <alignment horizontal="center" vertical="center"/>
    </xf>
    <xf numFmtId="38" fontId="9" fillId="0" borderId="40" xfId="49" applyFont="1" applyBorder="1" applyAlignment="1">
      <alignment vertical="center"/>
    </xf>
    <xf numFmtId="38" fontId="12" fillId="0" borderId="37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6" xfId="49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left" vertical="center"/>
    </xf>
    <xf numFmtId="38" fontId="12" fillId="0" borderId="0" xfId="49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54" xfId="0" applyFont="1" applyFill="1" applyBorder="1" applyAlignment="1">
      <alignment horizontal="centerContinuous" vertical="center"/>
    </xf>
    <xf numFmtId="0" fontId="14" fillId="0" borderId="54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Continuous" vertical="center"/>
    </xf>
    <xf numFmtId="0" fontId="12" fillId="0" borderId="5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2" fillId="0" borderId="58" xfId="0" applyFont="1" applyBorder="1" applyAlignment="1">
      <alignment horizontal="centerContinuous" vertical="center"/>
    </xf>
    <xf numFmtId="0" fontId="12" fillId="0" borderId="59" xfId="0" applyFont="1" applyBorder="1" applyAlignment="1">
      <alignment horizontal="centerContinuous" vertical="center"/>
    </xf>
    <xf numFmtId="0" fontId="12" fillId="0" borderId="6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48" xfId="0" applyFont="1" applyBorder="1" applyAlignment="1">
      <alignment horizontal="centerContinuous" vertical="center"/>
    </xf>
    <xf numFmtId="0" fontId="12" fillId="0" borderId="61" xfId="0" applyFont="1" applyBorder="1" applyAlignment="1">
      <alignment horizontal="centerContinuous"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horizontal="centerContinuous" vertical="center"/>
    </xf>
    <xf numFmtId="0" fontId="12" fillId="0" borderId="64" xfId="0" applyFont="1" applyBorder="1" applyAlignment="1">
      <alignment horizontal="centerContinuous" vertical="center"/>
    </xf>
    <xf numFmtId="0" fontId="14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56" xfId="0" applyFont="1" applyBorder="1" applyAlignment="1">
      <alignment horizontal="centerContinuous" vertical="center"/>
    </xf>
    <xf numFmtId="0" fontId="14" fillId="0" borderId="1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7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12" fillId="0" borderId="54" xfId="0" applyFont="1" applyBorder="1" applyAlignment="1">
      <alignment horizontal="centerContinuous" vertical="center"/>
    </xf>
    <xf numFmtId="0" fontId="12" fillId="0" borderId="67" xfId="0" applyFont="1" applyBorder="1" applyAlignment="1">
      <alignment horizontal="centerContinuous" vertical="center"/>
    </xf>
    <xf numFmtId="0" fontId="0" fillId="0" borderId="1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2" fillId="0" borderId="67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Continuous" vertical="center"/>
    </xf>
    <xf numFmtId="0" fontId="14" fillId="0" borderId="69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 vertical="center"/>
    </xf>
    <xf numFmtId="9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2" fillId="0" borderId="72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54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Continuous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/>
    </xf>
    <xf numFmtId="0" fontId="15" fillId="0" borderId="80" xfId="0" applyFont="1" applyFill="1" applyBorder="1" applyAlignment="1">
      <alignment vertical="center"/>
    </xf>
    <xf numFmtId="0" fontId="15" fillId="0" borderId="66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horizontal="centerContinuous" vertical="center"/>
    </xf>
    <xf numFmtId="0" fontId="15" fillId="0" borderId="81" xfId="0" applyFont="1" applyFill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14" fillId="0" borderId="83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/>
    </xf>
    <xf numFmtId="38" fontId="15" fillId="0" borderId="33" xfId="49" applyFont="1" applyFill="1" applyBorder="1" applyAlignment="1">
      <alignment vertical="center"/>
    </xf>
    <xf numFmtId="38" fontId="15" fillId="0" borderId="84" xfId="49" applyFont="1" applyFill="1" applyBorder="1" applyAlignment="1">
      <alignment vertical="center"/>
    </xf>
    <xf numFmtId="38" fontId="15" fillId="0" borderId="35" xfId="49" applyFont="1" applyFill="1" applyBorder="1" applyAlignment="1">
      <alignment vertical="center"/>
    </xf>
    <xf numFmtId="38" fontId="15" fillId="0" borderId="15" xfId="49" applyFont="1" applyFill="1" applyBorder="1" applyAlignment="1">
      <alignment vertical="center"/>
    </xf>
    <xf numFmtId="38" fontId="15" fillId="0" borderId="85" xfId="49" applyFont="1" applyFill="1" applyBorder="1" applyAlignment="1">
      <alignment vertical="center"/>
    </xf>
    <xf numFmtId="38" fontId="15" fillId="0" borderId="50" xfId="49" applyFont="1" applyFill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3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88" xfId="0" applyFont="1" applyBorder="1" applyAlignment="1">
      <alignment vertical="top"/>
    </xf>
    <xf numFmtId="0" fontId="9" fillId="0" borderId="89" xfId="0" applyFont="1" applyBorder="1" applyAlignment="1">
      <alignment vertical="top"/>
    </xf>
    <xf numFmtId="0" fontId="9" fillId="0" borderId="90" xfId="0" applyFont="1" applyBorder="1" applyAlignment="1">
      <alignment/>
    </xf>
    <xf numFmtId="0" fontId="9" fillId="0" borderId="91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94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96" xfId="0" applyFont="1" applyFill="1" applyBorder="1" applyAlignment="1">
      <alignment horizontal="centerContinuous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96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right" vertical="center"/>
    </xf>
    <xf numFmtId="38" fontId="14" fillId="0" borderId="50" xfId="49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Continuous" vertical="center"/>
    </xf>
    <xf numFmtId="38" fontId="12" fillId="0" borderId="97" xfId="49" applyFont="1" applyBorder="1" applyAlignment="1">
      <alignment vertical="center"/>
    </xf>
    <xf numFmtId="38" fontId="12" fillId="0" borderId="98" xfId="49" applyFont="1" applyBorder="1" applyAlignment="1">
      <alignment vertical="center"/>
    </xf>
    <xf numFmtId="38" fontId="12" fillId="0" borderId="99" xfId="49" applyFont="1" applyBorder="1" applyAlignment="1">
      <alignment vertical="center"/>
    </xf>
    <xf numFmtId="38" fontId="12" fillId="0" borderId="64" xfId="49" applyFont="1" applyBorder="1" applyAlignment="1">
      <alignment horizontal="right" vertical="center" wrapText="1"/>
    </xf>
    <xf numFmtId="38" fontId="12" fillId="0" borderId="50" xfId="49" applyFont="1" applyBorder="1" applyAlignment="1">
      <alignment horizontal="right" vertical="center" wrapText="1"/>
    </xf>
    <xf numFmtId="38" fontId="12" fillId="0" borderId="95" xfId="49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2" fontId="9" fillId="0" borderId="19" xfId="49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distributed" vertical="center" wrapText="1"/>
    </xf>
    <xf numFmtId="0" fontId="9" fillId="0" borderId="57" xfId="0" applyFont="1" applyBorder="1" applyAlignment="1">
      <alignment/>
    </xf>
    <xf numFmtId="38" fontId="9" fillId="0" borderId="19" xfId="49" applyFont="1" applyBorder="1" applyAlignment="1">
      <alignment horizontal="right" vertical="center" shrinkToFit="1"/>
    </xf>
    <xf numFmtId="38" fontId="9" fillId="0" borderId="36" xfId="49" applyFont="1" applyBorder="1" applyAlignment="1">
      <alignment vertical="center"/>
    </xf>
    <xf numFmtId="38" fontId="9" fillId="0" borderId="100" xfId="49" applyFont="1" applyBorder="1" applyAlignment="1">
      <alignment horizontal="right" vertical="center" shrinkToFit="1"/>
    </xf>
    <xf numFmtId="38" fontId="9" fillId="0" borderId="33" xfId="49" applyFont="1" applyBorder="1" applyAlignment="1">
      <alignment vertical="center"/>
    </xf>
    <xf numFmtId="38" fontId="9" fillId="0" borderId="34" xfId="49" applyFont="1" applyBorder="1" applyAlignment="1">
      <alignment horizontal="right" vertical="center" shrinkToFit="1"/>
    </xf>
    <xf numFmtId="0" fontId="22" fillId="0" borderId="8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8" fontId="9" fillId="0" borderId="101" xfId="49" applyFont="1" applyBorder="1" applyAlignment="1">
      <alignment horizontal="centerContinuous" vertical="center"/>
    </xf>
    <xf numFmtId="38" fontId="12" fillId="0" borderId="85" xfId="49" applyFont="1" applyBorder="1" applyAlignment="1">
      <alignment vertical="center"/>
    </xf>
    <xf numFmtId="0" fontId="12" fillId="0" borderId="25" xfId="0" applyFont="1" applyBorder="1" applyAlignment="1">
      <alignment vertical="center" shrinkToFit="1"/>
    </xf>
    <xf numFmtId="0" fontId="12" fillId="0" borderId="102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5" fillId="0" borderId="0" xfId="0" applyFont="1" applyFill="1" applyBorder="1" applyAlignment="1">
      <alignment horizontal="centerContinuous" vertical="center"/>
    </xf>
    <xf numFmtId="38" fontId="15" fillId="0" borderId="0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15" fillId="0" borderId="103" xfId="49" applyFont="1" applyFill="1" applyBorder="1" applyAlignment="1">
      <alignment vertical="center"/>
    </xf>
    <xf numFmtId="0" fontId="24" fillId="0" borderId="76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38" fontId="15" fillId="0" borderId="103" xfId="49" applyFont="1" applyFill="1" applyBorder="1" applyAlignment="1">
      <alignment vertical="center" shrinkToFit="1"/>
    </xf>
    <xf numFmtId="38" fontId="15" fillId="0" borderId="38" xfId="49" applyFont="1" applyFill="1" applyBorder="1" applyAlignment="1">
      <alignment vertical="center" shrinkToFit="1"/>
    </xf>
    <xf numFmtId="38" fontId="15" fillId="0" borderId="33" xfId="49" applyFont="1" applyFill="1" applyBorder="1" applyAlignment="1">
      <alignment vertical="center" shrinkToFit="1"/>
    </xf>
    <xf numFmtId="38" fontId="15" fillId="0" borderId="34" xfId="49" applyFont="1" applyFill="1" applyBorder="1" applyAlignment="1">
      <alignment vertical="center" shrinkToFit="1"/>
    </xf>
    <xf numFmtId="38" fontId="15" fillId="0" borderId="84" xfId="49" applyFont="1" applyFill="1" applyBorder="1" applyAlignment="1">
      <alignment vertical="center" shrinkToFit="1"/>
    </xf>
    <xf numFmtId="38" fontId="15" fillId="0" borderId="104" xfId="49" applyFont="1" applyFill="1" applyBorder="1" applyAlignment="1">
      <alignment vertical="center" shrinkToFit="1"/>
    </xf>
    <xf numFmtId="38" fontId="15" fillId="0" borderId="35" xfId="49" applyFont="1" applyFill="1" applyBorder="1" applyAlignment="1">
      <alignment vertical="center" shrinkToFit="1"/>
    </xf>
    <xf numFmtId="38" fontId="15" fillId="0" borderId="105" xfId="49" applyFont="1" applyFill="1" applyBorder="1" applyAlignment="1">
      <alignment vertical="center" shrinkToFit="1"/>
    </xf>
    <xf numFmtId="38" fontId="15" fillId="0" borderId="15" xfId="49" applyFont="1" applyFill="1" applyBorder="1" applyAlignment="1">
      <alignment vertical="center" shrinkToFit="1"/>
    </xf>
    <xf numFmtId="38" fontId="15" fillId="0" borderId="50" xfId="49" applyFont="1" applyFill="1" applyBorder="1" applyAlignment="1">
      <alignment vertical="center" shrinkToFit="1"/>
    </xf>
    <xf numFmtId="38" fontId="15" fillId="0" borderId="40" xfId="49" applyFont="1" applyFill="1" applyBorder="1" applyAlignment="1">
      <alignment vertical="center" shrinkToFit="1"/>
    </xf>
    <xf numFmtId="38" fontId="15" fillId="0" borderId="0" xfId="49" applyFont="1" applyFill="1" applyBorder="1" applyAlignment="1">
      <alignment vertical="center" shrinkToFit="1"/>
    </xf>
    <xf numFmtId="38" fontId="12" fillId="0" borderId="12" xfId="49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38" fontId="19" fillId="0" borderId="24" xfId="49" applyFont="1" applyBorder="1" applyAlignment="1" quotePrefix="1">
      <alignment horizontal="right" vertical="center"/>
    </xf>
    <xf numFmtId="38" fontId="19" fillId="0" borderId="25" xfId="49" applyFont="1" applyBorder="1" applyAlignment="1" quotePrefix="1">
      <alignment horizontal="right" vertical="center"/>
    </xf>
    <xf numFmtId="38" fontId="19" fillId="0" borderId="102" xfId="49" applyFont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8" fontId="19" fillId="0" borderId="30" xfId="49" applyFont="1" applyFill="1" applyBorder="1" applyAlignment="1">
      <alignment vertical="center"/>
    </xf>
    <xf numFmtId="38" fontId="19" fillId="0" borderId="19" xfId="49" applyFont="1" applyFill="1" applyBorder="1" applyAlignment="1">
      <alignment vertical="center"/>
    </xf>
    <xf numFmtId="38" fontId="19" fillId="0" borderId="24" xfId="49" applyFont="1" applyFill="1" applyBorder="1" applyAlignment="1" quotePrefix="1">
      <alignment horizontal="center" vertical="center"/>
    </xf>
    <xf numFmtId="38" fontId="19" fillId="0" borderId="31" xfId="49" applyFont="1" applyFill="1" applyBorder="1" applyAlignment="1">
      <alignment vertical="center"/>
    </xf>
    <xf numFmtId="38" fontId="19" fillId="0" borderId="25" xfId="49" applyFont="1" applyFill="1" applyBorder="1" applyAlignment="1" quotePrefix="1">
      <alignment horizontal="center" vertical="center"/>
    </xf>
    <xf numFmtId="38" fontId="19" fillId="0" borderId="33" xfId="49" applyFont="1" applyFill="1" applyBorder="1" applyAlignment="1">
      <alignment vertical="center"/>
    </xf>
    <xf numFmtId="38" fontId="19" fillId="0" borderId="34" xfId="49" applyFont="1" applyFill="1" applyBorder="1" applyAlignment="1">
      <alignment vertical="center"/>
    </xf>
    <xf numFmtId="38" fontId="19" fillId="0" borderId="35" xfId="49" applyFont="1" applyFill="1" applyBorder="1" applyAlignment="1">
      <alignment vertical="center"/>
    </xf>
    <xf numFmtId="38" fontId="19" fillId="0" borderId="36" xfId="49" applyFont="1" applyFill="1" applyBorder="1" applyAlignment="1">
      <alignment vertical="center"/>
    </xf>
    <xf numFmtId="38" fontId="19" fillId="0" borderId="15" xfId="49" applyFont="1" applyFill="1" applyBorder="1" applyAlignment="1">
      <alignment vertical="center"/>
    </xf>
    <xf numFmtId="38" fontId="19" fillId="0" borderId="38" xfId="49" applyFont="1" applyFill="1" applyBorder="1" applyAlignment="1">
      <alignment vertical="center"/>
    </xf>
    <xf numFmtId="38" fontId="19" fillId="0" borderId="37" xfId="49" applyFont="1" applyFill="1" applyBorder="1" applyAlignment="1">
      <alignment vertical="center"/>
    </xf>
    <xf numFmtId="38" fontId="19" fillId="0" borderId="50" xfId="49" applyFont="1" applyFill="1" applyBorder="1" applyAlignment="1">
      <alignment vertical="center"/>
    </xf>
    <xf numFmtId="38" fontId="19" fillId="0" borderId="40" xfId="49" applyFont="1" applyFill="1" applyBorder="1" applyAlignment="1">
      <alignment vertical="center"/>
    </xf>
    <xf numFmtId="38" fontId="19" fillId="0" borderId="26" xfId="49" applyFont="1" applyFill="1" applyBorder="1" applyAlignment="1">
      <alignment vertical="center"/>
    </xf>
    <xf numFmtId="38" fontId="19" fillId="0" borderId="27" xfId="49" applyFont="1" applyFill="1" applyBorder="1" applyAlignment="1">
      <alignment vertical="center"/>
    </xf>
    <xf numFmtId="38" fontId="19" fillId="0" borderId="84" xfId="49" applyFont="1" applyFill="1" applyBorder="1" applyAlignment="1">
      <alignment vertical="center"/>
    </xf>
    <xf numFmtId="38" fontId="19" fillId="0" borderId="39" xfId="49" applyFont="1" applyFill="1" applyBorder="1" applyAlignment="1">
      <alignment vertical="center"/>
    </xf>
    <xf numFmtId="38" fontId="19" fillId="0" borderId="33" xfId="49" applyFont="1" applyBorder="1" applyAlignment="1">
      <alignment horizontal="right" vertical="center"/>
    </xf>
    <xf numFmtId="38" fontId="19" fillId="0" borderId="24" xfId="49" applyFont="1" applyBorder="1" applyAlignment="1">
      <alignment horizontal="center" vertical="center"/>
    </xf>
    <xf numFmtId="38" fontId="19" fillId="0" borderId="31" xfId="49" applyFont="1" applyBorder="1" applyAlignment="1">
      <alignment horizontal="center" vertical="center"/>
    </xf>
    <xf numFmtId="38" fontId="19" fillId="0" borderId="25" xfId="49" applyFont="1" applyBorder="1" applyAlignment="1">
      <alignment horizontal="center" vertical="center"/>
    </xf>
    <xf numFmtId="38" fontId="19" fillId="0" borderId="33" xfId="49" applyFont="1" applyBorder="1" applyAlignment="1">
      <alignment horizontal="center" vertical="center"/>
    </xf>
    <xf numFmtId="38" fontId="19" fillId="0" borderId="15" xfId="49" applyFont="1" applyBorder="1" applyAlignment="1">
      <alignment horizontal="center" vertical="center"/>
    </xf>
    <xf numFmtId="38" fontId="19" fillId="0" borderId="36" xfId="49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4" xfId="0" applyFont="1" applyFill="1" applyBorder="1" applyAlignment="1">
      <alignment vertical="center"/>
    </xf>
    <xf numFmtId="38" fontId="19" fillId="0" borderId="24" xfId="49" applyFont="1" applyFill="1" applyBorder="1" applyAlignment="1" quotePrefix="1">
      <alignment horizontal="right" vertical="center"/>
    </xf>
    <xf numFmtId="0" fontId="12" fillId="0" borderId="25" xfId="0" applyFont="1" applyFill="1" applyBorder="1" applyAlignment="1">
      <alignment vertical="center"/>
    </xf>
    <xf numFmtId="38" fontId="19" fillId="0" borderId="25" xfId="49" applyFont="1" applyFill="1" applyBorder="1" applyAlignment="1" quotePrefix="1">
      <alignment horizontal="right" vertical="center"/>
    </xf>
    <xf numFmtId="0" fontId="12" fillId="0" borderId="25" xfId="0" applyFont="1" applyFill="1" applyBorder="1" applyAlignment="1">
      <alignment vertical="center" shrinkToFit="1"/>
    </xf>
    <xf numFmtId="0" fontId="12" fillId="0" borderId="102" xfId="0" applyFont="1" applyFill="1" applyBorder="1" applyAlignment="1">
      <alignment vertical="center" shrinkToFit="1"/>
    </xf>
    <xf numFmtId="38" fontId="19" fillId="0" borderId="102" xfId="49" applyFont="1" applyFill="1" applyBorder="1" applyAlignment="1" quotePrefix="1">
      <alignment horizontal="right" vertical="center"/>
    </xf>
    <xf numFmtId="0" fontId="12" fillId="0" borderId="1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38" fontId="19" fillId="0" borderId="31" xfId="49" applyFont="1" applyFill="1" applyBorder="1" applyAlignment="1" quotePrefix="1">
      <alignment horizontal="center" vertical="center"/>
    </xf>
    <xf numFmtId="38" fontId="19" fillId="0" borderId="36" xfId="49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8" fontId="19" fillId="0" borderId="31" xfId="49" applyFont="1" applyFill="1" applyBorder="1" applyAlignment="1">
      <alignment horizontal="center" vertical="center"/>
    </xf>
    <xf numFmtId="38" fontId="19" fillId="0" borderId="15" xfId="49" applyFont="1" applyFill="1" applyBorder="1" applyAlignment="1">
      <alignment horizontal="center" vertical="center"/>
    </xf>
    <xf numFmtId="38" fontId="19" fillId="0" borderId="106" xfId="49" applyFont="1" applyFill="1" applyBorder="1" applyAlignment="1" quotePrefix="1">
      <alignment horizontal="right" vertical="center"/>
    </xf>
    <xf numFmtId="38" fontId="19" fillId="0" borderId="36" xfId="49" applyFont="1" applyFill="1" applyBorder="1" applyAlignment="1" quotePrefix="1">
      <alignment horizontal="center" vertical="center"/>
    </xf>
    <xf numFmtId="38" fontId="19" fillId="0" borderId="15" xfId="49" applyFont="1" applyFill="1" applyBorder="1" applyAlignment="1" quotePrefix="1">
      <alignment horizontal="center" vertical="center"/>
    </xf>
    <xf numFmtId="38" fontId="9" fillId="0" borderId="40" xfId="49" applyFont="1" applyBorder="1" applyAlignment="1">
      <alignment vertical="center" shrinkToFit="1"/>
    </xf>
    <xf numFmtId="38" fontId="12" fillId="0" borderId="107" xfId="49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6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11" fillId="0" borderId="54" xfId="0" applyFont="1" applyBorder="1" applyAlignment="1">
      <alignment/>
    </xf>
    <xf numFmtId="0" fontId="12" fillId="0" borderId="91" xfId="0" applyFont="1" applyBorder="1" applyAlignment="1">
      <alignment vertical="center" wrapText="1"/>
    </xf>
    <xf numFmtId="0" fontId="12" fillId="0" borderId="91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180" fontId="12" fillId="0" borderId="0" xfId="61" applyNumberFormat="1" applyFont="1" applyFill="1" applyBorder="1" applyAlignment="1">
      <alignment vertical="center" wrapText="1"/>
      <protection/>
    </xf>
    <xf numFmtId="177" fontId="12" fillId="0" borderId="65" xfId="0" applyNumberFormat="1" applyFont="1" applyBorder="1" applyAlignment="1">
      <alignment horizontal="left" vertical="center"/>
    </xf>
    <xf numFmtId="177" fontId="12" fillId="0" borderId="108" xfId="0" applyNumberFormat="1" applyFont="1" applyBorder="1" applyAlignment="1">
      <alignment horizontal="left" vertical="center"/>
    </xf>
    <xf numFmtId="177" fontId="12" fillId="0" borderId="51" xfId="0" applyNumberFormat="1" applyFont="1" applyBorder="1" applyAlignment="1">
      <alignment horizontal="left" vertical="center"/>
    </xf>
    <xf numFmtId="177" fontId="12" fillId="0" borderId="27" xfId="0" applyNumberFormat="1" applyFont="1" applyBorder="1" applyAlignment="1">
      <alignment horizontal="left" vertical="center"/>
    </xf>
    <xf numFmtId="177" fontId="12" fillId="0" borderId="27" xfId="0" applyNumberFormat="1" applyFont="1" applyBorder="1" applyAlignment="1">
      <alignment horizontal="left" vertical="center" shrinkToFit="1"/>
    </xf>
    <xf numFmtId="38" fontId="9" fillId="0" borderId="101" xfId="49" applyFont="1" applyBorder="1" applyAlignment="1">
      <alignment horizontal="right" vertical="center"/>
    </xf>
    <xf numFmtId="38" fontId="9" fillId="0" borderId="30" xfId="49" applyFont="1" applyBorder="1" applyAlignment="1">
      <alignment vertical="center" shrinkToFit="1"/>
    </xf>
    <xf numFmtId="0" fontId="14" fillId="0" borderId="0" xfId="0" applyFont="1" applyAlignment="1">
      <alignment horizontal="right"/>
    </xf>
    <xf numFmtId="38" fontId="12" fillId="0" borderId="46" xfId="49" applyFont="1" applyBorder="1" applyAlignment="1">
      <alignment horizontal="center" vertical="center"/>
    </xf>
    <xf numFmtId="38" fontId="12" fillId="0" borderId="51" xfId="49" applyFont="1" applyBorder="1" applyAlignment="1">
      <alignment vertical="center"/>
    </xf>
    <xf numFmtId="38" fontId="12" fillId="0" borderId="27" xfId="49" applyFont="1" applyBorder="1" applyAlignment="1">
      <alignment horizontal="left" vertical="center"/>
    </xf>
    <xf numFmtId="177" fontId="12" fillId="0" borderId="26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left" vertical="center"/>
    </xf>
    <xf numFmtId="0" fontId="12" fillId="0" borderId="42" xfId="0" applyFont="1" applyBorder="1" applyAlignment="1">
      <alignment vertical="center" wrapText="1"/>
    </xf>
    <xf numFmtId="38" fontId="12" fillId="0" borderId="109" xfId="49" applyFont="1" applyBorder="1" applyAlignment="1">
      <alignment vertical="center"/>
    </xf>
    <xf numFmtId="38" fontId="12" fillId="0" borderId="27" xfId="49" applyFont="1" applyBorder="1" applyAlignment="1">
      <alignment vertical="center"/>
    </xf>
    <xf numFmtId="177" fontId="12" fillId="0" borderId="14" xfId="0" applyNumberFormat="1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left" vertical="center"/>
    </xf>
    <xf numFmtId="177" fontId="12" fillId="0" borderId="66" xfId="0" applyNumberFormat="1" applyFont="1" applyBorder="1" applyAlignment="1">
      <alignment horizontal="left" vertical="center"/>
    </xf>
    <xf numFmtId="177" fontId="12" fillId="0" borderId="94" xfId="0" applyNumberFormat="1" applyFont="1" applyBorder="1" applyAlignment="1">
      <alignment horizontal="left" vertical="center"/>
    </xf>
    <xf numFmtId="177" fontId="12" fillId="0" borderId="110" xfId="0" applyNumberFormat="1" applyFont="1" applyBorder="1" applyAlignment="1">
      <alignment vertical="center"/>
    </xf>
    <xf numFmtId="38" fontId="12" fillId="0" borderId="111" xfId="49" applyFont="1" applyBorder="1" applyAlignment="1">
      <alignment vertical="center"/>
    </xf>
    <xf numFmtId="177" fontId="12" fillId="0" borderId="48" xfId="0" applyNumberFormat="1" applyFont="1" applyBorder="1" applyAlignment="1">
      <alignment horizontal="left" vertical="center"/>
    </xf>
    <xf numFmtId="177" fontId="12" fillId="0" borderId="58" xfId="0" applyNumberFormat="1" applyFont="1" applyFill="1" applyBorder="1" applyAlignment="1">
      <alignment horizontal="left" vertical="center"/>
    </xf>
    <xf numFmtId="177" fontId="12" fillId="0" borderId="59" xfId="0" applyNumberFormat="1" applyFont="1" applyFill="1" applyBorder="1" applyAlignment="1">
      <alignment horizontal="left" vertical="center"/>
    </xf>
    <xf numFmtId="177" fontId="12" fillId="0" borderId="57" xfId="0" applyNumberFormat="1" applyFont="1" applyFill="1" applyBorder="1" applyAlignment="1">
      <alignment horizontal="left" vertical="center"/>
    </xf>
    <xf numFmtId="177" fontId="12" fillId="0" borderId="14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38" fontId="12" fillId="0" borderId="0" xfId="49" applyFont="1" applyFill="1" applyBorder="1" applyAlignment="1">
      <alignment vertical="center"/>
    </xf>
    <xf numFmtId="38" fontId="12" fillId="0" borderId="112" xfId="49" applyFont="1" applyFill="1" applyBorder="1" applyAlignment="1">
      <alignment vertical="center"/>
    </xf>
    <xf numFmtId="38" fontId="12" fillId="0" borderId="59" xfId="49" applyFont="1" applyFill="1" applyBorder="1" applyAlignment="1">
      <alignment vertical="center"/>
    </xf>
    <xf numFmtId="38" fontId="12" fillId="0" borderId="57" xfId="49" applyFont="1" applyFill="1" applyBorder="1" applyAlignment="1">
      <alignment vertical="center"/>
    </xf>
    <xf numFmtId="0" fontId="12" fillId="0" borderId="65" xfId="0" applyFont="1" applyBorder="1" applyAlignment="1">
      <alignment horizontal="left" vertical="center"/>
    </xf>
    <xf numFmtId="0" fontId="12" fillId="0" borderId="113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113" xfId="0" applyFont="1" applyBorder="1" applyAlignment="1">
      <alignment vertical="center"/>
    </xf>
    <xf numFmtId="0" fontId="12" fillId="0" borderId="91" xfId="0" applyFont="1" applyBorder="1" applyAlignment="1">
      <alignment horizontal="centerContinuous" vertical="center"/>
    </xf>
    <xf numFmtId="0" fontId="12" fillId="0" borderId="92" xfId="0" applyFont="1" applyBorder="1" applyAlignment="1">
      <alignment horizontal="centerContinuous" vertical="center"/>
    </xf>
    <xf numFmtId="0" fontId="12" fillId="0" borderId="114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61" xfId="0" applyFont="1" applyBorder="1" applyAlignment="1">
      <alignment horizontal="distributed" vertical="center"/>
    </xf>
    <xf numFmtId="177" fontId="12" fillId="0" borderId="47" xfId="0" applyNumberFormat="1" applyFont="1" applyBorder="1" applyAlignment="1">
      <alignment horizontal="left" vertical="center"/>
    </xf>
    <xf numFmtId="38" fontId="12" fillId="0" borderId="46" xfId="49" applyFont="1" applyBorder="1" applyAlignment="1">
      <alignment horizontal="centerContinuous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109" xfId="0" applyFont="1" applyBorder="1" applyAlignment="1">
      <alignment horizontal="left" vertical="center"/>
    </xf>
    <xf numFmtId="177" fontId="12" fillId="0" borderId="41" xfId="0" applyNumberFormat="1" applyFont="1" applyBorder="1" applyAlignment="1">
      <alignment horizontal="left" vertical="center"/>
    </xf>
    <xf numFmtId="177" fontId="12" fillId="0" borderId="88" xfId="0" applyNumberFormat="1" applyFont="1" applyBorder="1" applyAlignment="1">
      <alignment horizontal="left" vertical="center"/>
    </xf>
    <xf numFmtId="177" fontId="12" fillId="0" borderId="41" xfId="0" applyNumberFormat="1" applyFont="1" applyBorder="1" applyAlignment="1">
      <alignment horizontal="left" vertical="center" shrinkToFit="1"/>
    </xf>
    <xf numFmtId="177" fontId="15" fillId="0" borderId="88" xfId="0" applyNumberFormat="1" applyFont="1" applyBorder="1" applyAlignment="1">
      <alignment horizontal="left" vertical="center"/>
    </xf>
    <xf numFmtId="177" fontId="12" fillId="0" borderId="111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95" xfId="0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27" xfId="0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38" fontId="9" fillId="0" borderId="116" xfId="0" applyNumberFormat="1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 quotePrefix="1">
      <alignment horizontal="center" vertical="center"/>
    </xf>
    <xf numFmtId="0" fontId="9" fillId="0" borderId="26" xfId="0" applyFont="1" applyBorder="1" applyAlignment="1" quotePrefix="1">
      <alignment horizontal="center" vertical="center"/>
    </xf>
    <xf numFmtId="0" fontId="9" fillId="0" borderId="52" xfId="0" applyFont="1" applyBorder="1" applyAlignment="1" quotePrefix="1">
      <alignment horizontal="center" vertical="center"/>
    </xf>
    <xf numFmtId="38" fontId="9" fillId="0" borderId="23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17" xfId="0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1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38" fontId="9" fillId="0" borderId="26" xfId="0" applyNumberFormat="1" applyFont="1" applyBorder="1" applyAlignment="1">
      <alignment vertical="center"/>
    </xf>
    <xf numFmtId="38" fontId="9" fillId="0" borderId="5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16" xfId="0" applyFont="1" applyBorder="1" applyAlignment="1" quotePrefix="1">
      <alignment horizontal="center" vertical="center"/>
    </xf>
    <xf numFmtId="0" fontId="9" fillId="0" borderId="66" xfId="0" applyFont="1" applyBorder="1" applyAlignment="1" quotePrefix="1">
      <alignment horizontal="center" vertical="center"/>
    </xf>
    <xf numFmtId="0" fontId="9" fillId="0" borderId="53" xfId="0" applyFont="1" applyBorder="1" applyAlignment="1" quotePrefix="1">
      <alignment horizontal="center" vertical="center"/>
    </xf>
    <xf numFmtId="38" fontId="9" fillId="0" borderId="3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38" fontId="9" fillId="0" borderId="50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8" fillId="0" borderId="11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38" fontId="9" fillId="0" borderId="30" xfId="49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38" fontId="9" fillId="0" borderId="30" xfId="49" applyFont="1" applyBorder="1" applyAlignment="1">
      <alignment horizontal="right"/>
    </xf>
    <xf numFmtId="0" fontId="12" fillId="0" borderId="3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38" fontId="9" fillId="0" borderId="85" xfId="49" applyFont="1" applyBorder="1" applyAlignment="1">
      <alignment horizontal="right" vertical="center"/>
    </xf>
    <xf numFmtId="38" fontId="9" fillId="0" borderId="85" xfId="49" applyFont="1" applyBorder="1" applyAlignment="1">
      <alignment horizontal="right"/>
    </xf>
    <xf numFmtId="0" fontId="10" fillId="0" borderId="29" xfId="0" applyFont="1" applyBorder="1" applyAlignment="1">
      <alignment horizontal="center" vertical="center" wrapText="1"/>
    </xf>
    <xf numFmtId="0" fontId="9" fillId="0" borderId="50" xfId="0" applyFont="1" applyBorder="1" applyAlignment="1" quotePrefix="1">
      <alignment horizontal="center" vertical="center"/>
    </xf>
    <xf numFmtId="0" fontId="9" fillId="0" borderId="63" xfId="0" applyFont="1" applyBorder="1" applyAlignment="1" quotePrefix="1">
      <alignment horizontal="center" vertical="center"/>
    </xf>
    <xf numFmtId="0" fontId="9" fillId="0" borderId="64" xfId="0" applyFont="1" applyBorder="1" applyAlignment="1" quotePrefix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5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21" xfId="0" applyFont="1" applyBorder="1" applyAlignment="1">
      <alignment horizontal="right" vertical="center"/>
    </xf>
    <xf numFmtId="0" fontId="12" fillId="0" borderId="77" xfId="0" applyFont="1" applyBorder="1" applyAlignment="1">
      <alignment horizontal="right" vertical="center"/>
    </xf>
    <xf numFmtId="0" fontId="12" fillId="0" borderId="122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38" fontId="9" fillId="0" borderId="116" xfId="49" applyFont="1" applyBorder="1" applyAlignment="1">
      <alignment horizontal="right" vertical="center"/>
    </xf>
    <xf numFmtId="38" fontId="9" fillId="0" borderId="108" xfId="49" applyFont="1" applyBorder="1" applyAlignment="1">
      <alignment horizontal="right" vertical="center"/>
    </xf>
    <xf numFmtId="38" fontId="9" fillId="0" borderId="96" xfId="49" applyFont="1" applyBorder="1" applyAlignment="1">
      <alignment horizontal="right" vertical="center"/>
    </xf>
    <xf numFmtId="38" fontId="9" fillId="0" borderId="101" xfId="49" applyFont="1" applyBorder="1" applyAlignment="1">
      <alignment horizontal="righ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114" xfId="0" applyFont="1" applyBorder="1" applyAlignment="1">
      <alignment horizontal="left" vertical="center"/>
    </xf>
    <xf numFmtId="38" fontId="9" fillId="0" borderId="53" xfId="49" applyFont="1" applyBorder="1" applyAlignment="1">
      <alignment horizontal="right" vertical="center"/>
    </xf>
    <xf numFmtId="38" fontId="9" fillId="0" borderId="114" xfId="49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38" fontId="9" fillId="0" borderId="23" xfId="49" applyFont="1" applyBorder="1" applyAlignment="1">
      <alignment horizontal="right" vertical="center"/>
    </xf>
    <xf numFmtId="38" fontId="9" fillId="0" borderId="115" xfId="49" applyFont="1" applyBorder="1" applyAlignment="1">
      <alignment horizontal="right" vertical="center"/>
    </xf>
    <xf numFmtId="38" fontId="9" fillId="0" borderId="90" xfId="49" applyFont="1" applyBorder="1" applyAlignment="1">
      <alignment horizontal="right" vertical="center"/>
    </xf>
    <xf numFmtId="38" fontId="9" fillId="0" borderId="93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94" xfId="49" applyFont="1" applyBorder="1" applyAlignment="1">
      <alignment horizontal="right" vertical="center"/>
    </xf>
    <xf numFmtId="38" fontId="12" fillId="0" borderId="123" xfId="49" applyFont="1" applyBorder="1" applyAlignment="1">
      <alignment horizontal="right" vertical="center"/>
    </xf>
    <xf numFmtId="38" fontId="12" fillId="0" borderId="13" xfId="49" applyFont="1" applyBorder="1" applyAlignment="1">
      <alignment horizontal="right" vertical="center"/>
    </xf>
    <xf numFmtId="38" fontId="12" fillId="0" borderId="124" xfId="49" applyFont="1" applyBorder="1" applyAlignment="1">
      <alignment horizontal="right" vertical="center"/>
    </xf>
    <xf numFmtId="38" fontId="12" fillId="0" borderId="83" xfId="49" applyFont="1" applyBorder="1" applyAlignment="1">
      <alignment horizontal="right" vertical="center"/>
    </xf>
    <xf numFmtId="38" fontId="12" fillId="0" borderId="125" xfId="49" applyFont="1" applyBorder="1" applyAlignment="1">
      <alignment vertical="center"/>
    </xf>
    <xf numFmtId="38" fontId="0" fillId="0" borderId="83" xfId="49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38" fontId="12" fillId="0" borderId="124" xfId="49" applyFont="1" applyBorder="1" applyAlignment="1">
      <alignment vertical="center"/>
    </xf>
    <xf numFmtId="0" fontId="0" fillId="0" borderId="83" xfId="0" applyBorder="1" applyAlignment="1">
      <alignment vertical="center"/>
    </xf>
    <xf numFmtId="38" fontId="12" fillId="0" borderId="100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12" fillId="0" borderId="123" xfId="49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26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2" fillId="0" borderId="126" xfId="0" applyFont="1" applyBorder="1" applyAlignment="1">
      <alignment horizontal="center" vertical="center" wrapText="1"/>
    </xf>
    <xf numFmtId="0" fontId="16" fillId="0" borderId="6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61" xfId="0" applyFont="1" applyBorder="1" applyAlignment="1">
      <alignment/>
    </xf>
    <xf numFmtId="0" fontId="14" fillId="0" borderId="126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38" fontId="9" fillId="0" borderId="68" xfId="49" applyFont="1" applyBorder="1" applyAlignment="1">
      <alignment horizontal="right" vertical="center"/>
    </xf>
    <xf numFmtId="38" fontId="20" fillId="0" borderId="86" xfId="49" applyFont="1" applyBorder="1" applyAlignment="1">
      <alignment horizontal="right" vertical="center"/>
    </xf>
    <xf numFmtId="6" fontId="14" fillId="0" borderId="72" xfId="58" applyFont="1" applyFill="1" applyBorder="1" applyAlignment="1">
      <alignment horizontal="left" vertical="center"/>
    </xf>
    <xf numFmtId="6" fontId="14" fillId="0" borderId="69" xfId="58" applyFont="1" applyFill="1" applyBorder="1" applyAlignment="1">
      <alignment horizontal="left" vertical="center"/>
    </xf>
    <xf numFmtId="6" fontId="14" fillId="0" borderId="86" xfId="58" applyFont="1" applyFill="1" applyBorder="1" applyAlignment="1">
      <alignment horizontal="left" vertical="center"/>
    </xf>
    <xf numFmtId="0" fontId="9" fillId="0" borderId="93" xfId="0" applyFont="1" applyFill="1" applyBorder="1" applyAlignment="1">
      <alignment horizontal="right" vertical="center"/>
    </xf>
    <xf numFmtId="0" fontId="9" fillId="0" borderId="94" xfId="0" applyFont="1" applyFill="1" applyBorder="1" applyAlignment="1">
      <alignment horizontal="right" vertical="center"/>
    </xf>
    <xf numFmtId="0" fontId="12" fillId="0" borderId="11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38" fontId="20" fillId="0" borderId="92" xfId="49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61" xfId="49" applyFont="1" applyBorder="1" applyAlignment="1">
      <alignment horizontal="right" vertical="center"/>
    </xf>
    <xf numFmtId="38" fontId="9" fillId="0" borderId="87" xfId="49" applyFont="1" applyBorder="1" applyAlignment="1">
      <alignment horizontal="right" vertical="center"/>
    </xf>
    <xf numFmtId="0" fontId="12" fillId="0" borderId="9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38" fontId="9" fillId="0" borderId="50" xfId="49" applyFont="1" applyBorder="1" applyAlignment="1">
      <alignment vertical="center"/>
    </xf>
    <xf numFmtId="38" fontId="20" fillId="0" borderId="64" xfId="49" applyFont="1" applyBorder="1" applyAlignment="1">
      <alignment vertical="center"/>
    </xf>
    <xf numFmtId="38" fontId="9" fillId="0" borderId="50" xfId="49" applyFont="1" applyBorder="1" applyAlignment="1">
      <alignment horizontal="right" vertical="center"/>
    </xf>
    <xf numFmtId="38" fontId="9" fillId="0" borderId="95" xfId="49" applyFont="1" applyBorder="1" applyAlignment="1">
      <alignment horizontal="right" vertical="center"/>
    </xf>
    <xf numFmtId="38" fontId="20" fillId="0" borderId="53" xfId="49" applyFont="1" applyBorder="1" applyAlignment="1">
      <alignment horizontal="right" vertical="center"/>
    </xf>
    <xf numFmtId="38" fontId="9" fillId="0" borderId="90" xfId="49" applyFont="1" applyBorder="1" applyAlignment="1">
      <alignment vertical="center"/>
    </xf>
    <xf numFmtId="38" fontId="20" fillId="0" borderId="92" xfId="49" applyFont="1" applyBorder="1" applyAlignment="1">
      <alignment vertical="center"/>
    </xf>
    <xf numFmtId="38" fontId="20" fillId="0" borderId="12" xfId="49" applyFont="1" applyBorder="1" applyAlignment="1">
      <alignment vertical="center"/>
    </xf>
    <xf numFmtId="38" fontId="20" fillId="0" borderId="61" xfId="49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91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38" fontId="9" fillId="0" borderId="36" xfId="49" applyFont="1" applyBorder="1" applyAlignment="1">
      <alignment horizontal="right" vertical="center"/>
    </xf>
    <xf numFmtId="38" fontId="9" fillId="0" borderId="89" xfId="49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0" fillId="0" borderId="83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5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17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 shrinkToFit="1"/>
    </xf>
    <xf numFmtId="0" fontId="12" fillId="0" borderId="53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left" vertical="center" shrinkToFit="1"/>
    </xf>
    <xf numFmtId="0" fontId="15" fillId="0" borderId="122" xfId="0" applyFont="1" applyFill="1" applyBorder="1" applyAlignment="1">
      <alignment horizontal="left" vertical="center" shrinkToFit="1"/>
    </xf>
    <xf numFmtId="0" fontId="15" fillId="0" borderId="128" xfId="0" applyFont="1" applyFill="1" applyBorder="1" applyAlignment="1">
      <alignment horizontal="left" vertical="center" shrinkToFit="1"/>
    </xf>
    <xf numFmtId="0" fontId="15" fillId="0" borderId="129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10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6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2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177" fontId="12" fillId="0" borderId="130" xfId="0" applyNumberFormat="1" applyFont="1" applyBorder="1" applyAlignment="1">
      <alignment horizontal="left" vertical="center"/>
    </xf>
    <xf numFmtId="177" fontId="12" fillId="0" borderId="131" xfId="0" applyNumberFormat="1" applyFont="1" applyBorder="1" applyAlignment="1">
      <alignment horizontal="left" vertical="center"/>
    </xf>
    <xf numFmtId="177" fontId="12" fillId="0" borderId="132" xfId="0" applyNumberFormat="1" applyFont="1" applyBorder="1" applyAlignment="1">
      <alignment horizontal="left" vertical="center"/>
    </xf>
    <xf numFmtId="177" fontId="12" fillId="0" borderId="130" xfId="0" applyNumberFormat="1" applyFont="1" applyFill="1" applyBorder="1" applyAlignment="1">
      <alignment horizontal="center" vertical="center"/>
    </xf>
    <xf numFmtId="177" fontId="12" fillId="0" borderId="131" xfId="0" applyNumberFormat="1" applyFont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38" fontId="12" fillId="0" borderId="11" xfId="49" applyFont="1" applyBorder="1" applyAlignment="1">
      <alignment horizontal="left" vertical="center"/>
    </xf>
    <xf numFmtId="38" fontId="12" fillId="0" borderId="94" xfId="49" applyFont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38" fontId="12" fillId="0" borderId="51" xfId="49" applyFont="1" applyBorder="1" applyAlignment="1">
      <alignment horizontal="left" vertical="center" shrinkToFit="1"/>
    </xf>
    <xf numFmtId="38" fontId="12" fillId="0" borderId="27" xfId="49" applyFont="1" applyBorder="1" applyAlignment="1">
      <alignment horizontal="left" vertical="center" shrinkToFit="1"/>
    </xf>
    <xf numFmtId="177" fontId="12" fillId="0" borderId="65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88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61" xfId="0" applyNumberFormat="1" applyFont="1" applyBorder="1" applyAlignment="1">
      <alignment horizontal="center" vertical="center"/>
    </xf>
    <xf numFmtId="177" fontId="12" fillId="0" borderId="110" xfId="0" applyNumberFormat="1" applyFont="1" applyBorder="1" applyAlignment="1">
      <alignment horizontal="left" vertical="center"/>
    </xf>
    <xf numFmtId="177" fontId="12" fillId="0" borderId="49" xfId="0" applyNumberFormat="1" applyFont="1" applyBorder="1" applyAlignment="1">
      <alignment horizontal="left" vertical="center"/>
    </xf>
    <xf numFmtId="177" fontId="12" fillId="0" borderId="47" xfId="0" applyNumberFormat="1" applyFont="1" applyBorder="1" applyAlignment="1">
      <alignment horizontal="left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177" fontId="12" fillId="0" borderId="51" xfId="0" applyNumberFormat="1" applyFont="1" applyBorder="1" applyAlignment="1">
      <alignment horizontal="left" vertical="center"/>
    </xf>
    <xf numFmtId="177" fontId="12" fillId="0" borderId="26" xfId="0" applyNumberFormat="1" applyFont="1" applyBorder="1" applyAlignment="1">
      <alignment horizontal="left" vertical="center"/>
    </xf>
    <xf numFmtId="177" fontId="12" fillId="0" borderId="18" xfId="0" applyNumberFormat="1" applyFont="1" applyFill="1" applyBorder="1" applyAlignment="1">
      <alignment horizontal="center" vertical="center"/>
    </xf>
    <xf numFmtId="177" fontId="12" fillId="0" borderId="57" xfId="0" applyNumberFormat="1" applyFont="1" applyFill="1" applyBorder="1" applyAlignment="1">
      <alignment horizontal="center" vertical="center"/>
    </xf>
    <xf numFmtId="177" fontId="12" fillId="0" borderId="115" xfId="0" applyNumberFormat="1" applyFont="1" applyFill="1" applyBorder="1" applyAlignment="1">
      <alignment horizontal="center" vertical="center"/>
    </xf>
    <xf numFmtId="38" fontId="12" fillId="0" borderId="51" xfId="49" applyFont="1" applyBorder="1" applyAlignment="1">
      <alignment horizontal="left" vertical="center"/>
    </xf>
    <xf numFmtId="38" fontId="12" fillId="0" borderId="27" xfId="49" applyFont="1" applyBorder="1" applyAlignment="1">
      <alignment horizontal="left" vertical="center"/>
    </xf>
    <xf numFmtId="38" fontId="6" fillId="0" borderId="0" xfId="49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177" fontId="12" fillId="0" borderId="27" xfId="0" applyNumberFormat="1" applyFont="1" applyBorder="1" applyAlignment="1">
      <alignment horizontal="left" vertical="center"/>
    </xf>
    <xf numFmtId="177" fontId="12" fillId="0" borderId="17" xfId="0" applyNumberFormat="1" applyFont="1" applyBorder="1" applyAlignment="1">
      <alignment horizontal="left" vertical="center"/>
    </xf>
    <xf numFmtId="177" fontId="12" fillId="0" borderId="54" xfId="0" applyNumberFormat="1" applyFont="1" applyBorder="1" applyAlignment="1">
      <alignment horizontal="left" vertical="center"/>
    </xf>
    <xf numFmtId="177" fontId="12" fillId="0" borderId="118" xfId="0" applyNumberFormat="1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left" vertical="center"/>
    </xf>
    <xf numFmtId="177" fontId="12" fillId="0" borderId="94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177" fontId="12" fillId="0" borderId="120" xfId="0" applyNumberFormat="1" applyFont="1" applyBorder="1" applyAlignment="1">
      <alignment horizontal="left" vertical="center"/>
    </xf>
    <xf numFmtId="0" fontId="0" fillId="0" borderId="45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77" fontId="12" fillId="0" borderId="51" xfId="0" applyNumberFormat="1" applyFont="1" applyBorder="1" applyAlignment="1">
      <alignment horizontal="left" vertical="center" shrinkToFit="1"/>
    </xf>
    <xf numFmtId="177" fontId="12" fillId="0" borderId="26" xfId="0" applyNumberFormat="1" applyFont="1" applyBorder="1" applyAlignment="1">
      <alignment horizontal="left" vertical="center" shrinkToFit="1"/>
    </xf>
    <xf numFmtId="177" fontId="12" fillId="0" borderId="23" xfId="0" applyNumberFormat="1" applyFont="1" applyBorder="1" applyAlignment="1">
      <alignment horizontal="left" vertical="center"/>
    </xf>
    <xf numFmtId="177" fontId="12" fillId="0" borderId="115" xfId="0" applyNumberFormat="1" applyFont="1" applyBorder="1" applyAlignment="1">
      <alignment horizontal="left" vertical="center"/>
    </xf>
    <xf numFmtId="38" fontId="12" fillId="0" borderId="133" xfId="49" applyFont="1" applyBorder="1" applyAlignment="1">
      <alignment horizontal="center" vertical="center"/>
    </xf>
    <xf numFmtId="38" fontId="12" fillId="0" borderId="134" xfId="49" applyFont="1" applyBorder="1" applyAlignment="1">
      <alignment horizontal="center" vertical="center"/>
    </xf>
    <xf numFmtId="38" fontId="12" fillId="0" borderId="135" xfId="49" applyFont="1" applyBorder="1" applyAlignment="1">
      <alignment horizontal="center" vertical="center"/>
    </xf>
    <xf numFmtId="177" fontId="12" fillId="0" borderId="39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77" fontId="12" fillId="0" borderId="12" xfId="0" applyNumberFormat="1" applyFont="1" applyBorder="1" applyAlignment="1">
      <alignment horizontal="left" vertical="center"/>
    </xf>
    <xf numFmtId="177" fontId="12" fillId="0" borderId="136" xfId="0" applyNumberFormat="1" applyFont="1" applyBorder="1" applyAlignment="1">
      <alignment horizontal="center" vertical="center"/>
    </xf>
    <xf numFmtId="177" fontId="12" fillId="0" borderId="137" xfId="0" applyNumberFormat="1" applyFont="1" applyBorder="1" applyAlignment="1">
      <alignment horizontal="center" vertical="center"/>
    </xf>
    <xf numFmtId="177" fontId="12" fillId="0" borderId="138" xfId="0" applyNumberFormat="1" applyFont="1" applyBorder="1" applyAlignment="1">
      <alignment horizontal="center" vertical="center"/>
    </xf>
    <xf numFmtId="177" fontId="12" fillId="0" borderId="139" xfId="0" applyNumberFormat="1" applyFont="1" applyBorder="1" applyAlignment="1">
      <alignment horizontal="center" vertical="center"/>
    </xf>
    <xf numFmtId="177" fontId="12" fillId="0" borderId="140" xfId="0" applyNumberFormat="1" applyFont="1" applyBorder="1" applyAlignment="1">
      <alignment horizontal="center" vertical="center"/>
    </xf>
    <xf numFmtId="177" fontId="12" fillId="0" borderId="141" xfId="0" applyNumberFormat="1" applyFont="1" applyBorder="1" applyAlignment="1">
      <alignment horizontal="center" vertical="center"/>
    </xf>
    <xf numFmtId="177" fontId="12" fillId="0" borderId="142" xfId="0" applyNumberFormat="1" applyFont="1" applyBorder="1" applyAlignment="1">
      <alignment horizontal="center" vertical="center"/>
    </xf>
    <xf numFmtId="177" fontId="12" fillId="0" borderId="143" xfId="0" applyNumberFormat="1" applyFont="1" applyBorder="1" applyAlignment="1">
      <alignment horizontal="center" vertical="center"/>
    </xf>
    <xf numFmtId="177" fontId="12" fillId="0" borderId="144" xfId="0" applyNumberFormat="1" applyFont="1" applyBorder="1" applyAlignment="1">
      <alignment horizontal="center" vertical="center"/>
    </xf>
    <xf numFmtId="177" fontId="12" fillId="0" borderId="65" xfId="0" applyNumberFormat="1" applyFont="1" applyBorder="1" applyAlignment="1">
      <alignment horizontal="left" vertical="center"/>
    </xf>
    <xf numFmtId="177" fontId="12" fillId="0" borderId="14" xfId="0" applyNumberFormat="1" applyFont="1" applyBorder="1" applyAlignment="1">
      <alignment horizontal="left" vertical="center"/>
    </xf>
    <xf numFmtId="177" fontId="10" fillId="0" borderId="39" xfId="0" applyNumberFormat="1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/>
    </xf>
    <xf numFmtId="38" fontId="12" fillId="0" borderId="17" xfId="49" applyFont="1" applyBorder="1" applyAlignment="1">
      <alignment horizontal="left" vertical="center"/>
    </xf>
    <xf numFmtId="38" fontId="12" fillId="0" borderId="118" xfId="49" applyFont="1" applyBorder="1" applyAlignment="1">
      <alignment horizontal="left" vertical="center"/>
    </xf>
    <xf numFmtId="177" fontId="12" fillId="0" borderId="66" xfId="0" applyNumberFormat="1" applyFont="1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77" fontId="12" fillId="0" borderId="62" xfId="0" applyNumberFormat="1" applyFont="1" applyFill="1" applyBorder="1" applyAlignment="1">
      <alignment horizontal="center" vertical="center"/>
    </xf>
    <xf numFmtId="177" fontId="12" fillId="0" borderId="63" xfId="0" applyNumberFormat="1" applyFont="1" applyFill="1" applyBorder="1" applyAlignment="1">
      <alignment horizontal="center" vertical="center"/>
    </xf>
    <xf numFmtId="177" fontId="12" fillId="0" borderId="95" xfId="0" applyNumberFormat="1" applyFont="1" applyFill="1" applyBorder="1" applyAlignment="1">
      <alignment horizontal="center" vertical="center"/>
    </xf>
    <xf numFmtId="177" fontId="12" fillId="0" borderId="66" xfId="0" applyNumberFormat="1" applyFont="1" applyBorder="1" applyAlignment="1">
      <alignment horizontal="center" vertical="center"/>
    </xf>
    <xf numFmtId="177" fontId="12" fillId="0" borderId="108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left" vertical="center" shrinkToFit="1"/>
    </xf>
    <xf numFmtId="177" fontId="12" fillId="0" borderId="11" xfId="0" applyNumberFormat="1" applyFont="1" applyBorder="1" applyAlignment="1">
      <alignment horizontal="left" vertical="center" shrinkToFit="1"/>
    </xf>
    <xf numFmtId="177" fontId="12" fillId="0" borderId="110" xfId="0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left" vertical="center" shrinkToFit="1"/>
    </xf>
    <xf numFmtId="177" fontId="12" fillId="0" borderId="145" xfId="0" applyNumberFormat="1" applyFont="1" applyBorder="1" applyAlignment="1">
      <alignment horizontal="center" vertical="center"/>
    </xf>
    <xf numFmtId="177" fontId="12" fillId="0" borderId="134" xfId="0" applyNumberFormat="1" applyFont="1" applyBorder="1" applyAlignment="1">
      <alignment horizontal="center" vertical="center"/>
    </xf>
    <xf numFmtId="177" fontId="12" fillId="0" borderId="146" xfId="0" applyNumberFormat="1" applyFont="1" applyBorder="1" applyAlignment="1">
      <alignment horizontal="center" vertical="center"/>
    </xf>
    <xf numFmtId="177" fontId="10" fillId="0" borderId="145" xfId="0" applyNumberFormat="1" applyFont="1" applyBorder="1" applyAlignment="1">
      <alignment horizontal="center" vertical="center"/>
    </xf>
    <xf numFmtId="177" fontId="10" fillId="0" borderId="134" xfId="0" applyNumberFormat="1" applyFont="1" applyBorder="1" applyAlignment="1">
      <alignment horizontal="center" vertical="center"/>
    </xf>
    <xf numFmtId="177" fontId="10" fillId="0" borderId="146" xfId="0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left" vertical="center"/>
    </xf>
    <xf numFmtId="177" fontId="12" fillId="0" borderId="130" xfId="0" applyNumberFormat="1" applyFont="1" applyFill="1" applyBorder="1" applyAlignment="1">
      <alignment horizontal="left" vertical="center"/>
    </xf>
    <xf numFmtId="177" fontId="12" fillId="0" borderId="132" xfId="0" applyNumberFormat="1" applyFont="1" applyFill="1" applyBorder="1" applyAlignment="1">
      <alignment horizontal="left" vertical="center"/>
    </xf>
    <xf numFmtId="177" fontId="12" fillId="0" borderId="108" xfId="0" applyNumberFormat="1" applyFont="1" applyBorder="1" applyAlignment="1">
      <alignment horizontal="left" vertical="center"/>
    </xf>
    <xf numFmtId="177" fontId="12" fillId="0" borderId="62" xfId="0" applyNumberFormat="1" applyFont="1" applyBorder="1" applyAlignment="1">
      <alignment horizontal="left" vertical="center"/>
    </xf>
    <xf numFmtId="177" fontId="12" fillId="0" borderId="95" xfId="0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112" xfId="0" applyBorder="1" applyAlignment="1">
      <alignment/>
    </xf>
    <xf numFmtId="180" fontId="12" fillId="0" borderId="0" xfId="61" applyNumberFormat="1" applyFont="1" applyFill="1" applyBorder="1" applyAlignment="1">
      <alignment vertical="center" wrapText="1"/>
      <protection/>
    </xf>
    <xf numFmtId="177" fontId="12" fillId="0" borderId="43" xfId="0" applyNumberFormat="1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⑭静岡県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17</xdr:col>
      <xdr:colOff>238125</xdr:colOff>
      <xdr:row>4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5276850" y="8096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17</xdr:col>
      <xdr:colOff>238125</xdr:colOff>
      <xdr:row>4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5276850" y="8096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7134225" y="3562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8</xdr:col>
      <xdr:colOff>885825</xdr:colOff>
      <xdr:row>14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343900" y="35623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7</xdr:col>
      <xdr:colOff>0</xdr:colOff>
      <xdr:row>14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6048375" y="35623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68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1087100"/>
          <a:ext cx="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68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1096625"/>
          <a:ext cx="0" cy="545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68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1325225"/>
          <a:ext cx="0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68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1334750"/>
          <a:ext cx="0" cy="692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4387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959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4483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4387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9246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9818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9342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9246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4105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323850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4677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420100" y="81915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410575" y="8191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47625</xdr:colOff>
      <xdr:row>4</xdr:row>
      <xdr:rowOff>0</xdr:rowOff>
    </xdr:from>
    <xdr:to>
      <xdr:col>10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4817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4810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47625</xdr:colOff>
      <xdr:row>4</xdr:row>
      <xdr:rowOff>0</xdr:rowOff>
    </xdr:from>
    <xdr:to>
      <xdr:col>9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89572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47625</xdr:colOff>
      <xdr:row>4</xdr:row>
      <xdr:rowOff>0</xdr:rowOff>
    </xdr:from>
    <xdr:to>
      <xdr:col>10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4817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1007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4810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47625</xdr:colOff>
      <xdr:row>4</xdr:row>
      <xdr:rowOff>0</xdr:rowOff>
    </xdr:from>
    <xdr:to>
      <xdr:col>9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89572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0577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1149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057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057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0673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0577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5436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6008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543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543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5532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5436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0295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285750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086725" y="8191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285750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0295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285750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0295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039100" y="819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029575" y="81915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0</xdr:rowOff>
    </xdr:from>
    <xdr:to>
      <xdr:col>10</xdr:col>
      <xdr:colOff>542925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029200" y="9810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533400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29200" y="981075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771775" y="25812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771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771775" y="6791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7717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4" name="Line 161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5" name="Line 162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163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7" name="Line 164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165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9" name="Line 166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0" name="Line 167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168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2" name="Line 169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3" name="Line 170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4" name="Line 171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5" name="Line 172"/>
        <xdr:cNvSpPr>
          <a:spLocks/>
        </xdr:cNvSpPr>
      </xdr:nvSpPr>
      <xdr:spPr>
        <a:xfrm flipV="1">
          <a:off x="2771775" y="4038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6" name="Line 173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7" name="Line 174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175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9" name="Line 176"/>
        <xdr:cNvSpPr>
          <a:spLocks/>
        </xdr:cNvSpPr>
      </xdr:nvSpPr>
      <xdr:spPr>
        <a:xfrm flipV="1">
          <a:off x="27717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600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3457575" y="6000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3448050" y="600075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3495675" y="600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SheetLayoutView="100" zoomScalePageLayoutView="0" workbookViewId="0" topLeftCell="A1">
      <selection activeCell="P38" sqref="P38:R38"/>
    </sheetView>
  </sheetViews>
  <sheetFormatPr defaultColWidth="9.00390625" defaultRowHeight="24" customHeight="1"/>
  <cols>
    <col min="1" max="1" width="1.00390625" style="2" customWidth="1"/>
    <col min="2" max="2" width="3.875" style="2" customWidth="1"/>
    <col min="3" max="3" width="28.00390625" style="2" customWidth="1"/>
    <col min="4" max="10" width="3.125" style="2" customWidth="1"/>
    <col min="11" max="11" width="3.25390625" style="2" customWidth="1"/>
    <col min="12" max="12" width="5.00390625" style="2" customWidth="1"/>
    <col min="13" max="14" width="3.125" style="2" customWidth="1"/>
    <col min="15" max="15" width="3.75390625" style="2" customWidth="1"/>
    <col min="16" max="18" width="3.125" style="2" customWidth="1"/>
    <col min="19" max="19" width="11.125" style="2" customWidth="1"/>
    <col min="20" max="20" width="6.125" style="2" customWidth="1"/>
    <col min="21" max="21" width="4.375" style="2" customWidth="1"/>
    <col min="22" max="16384" width="9.125" style="2" customWidth="1"/>
  </cols>
  <sheetData>
    <row r="1" spans="1:21" ht="17.25" customHeight="1">
      <c r="A1" s="1"/>
      <c r="N1"/>
      <c r="O1"/>
      <c r="P1"/>
      <c r="Q1"/>
      <c r="R1"/>
      <c r="S1"/>
      <c r="T1"/>
      <c r="U1"/>
    </row>
    <row r="2" spans="1:21" ht="2.25" customHeight="1">
      <c r="A2"/>
      <c r="N2"/>
      <c r="O2"/>
      <c r="P2"/>
      <c r="Q2"/>
      <c r="R2"/>
      <c r="S2"/>
      <c r="T2"/>
      <c r="U2"/>
    </row>
    <row r="3" spans="3:20" s="1" customFormat="1" ht="20.25" customHeight="1">
      <c r="C3" s="109" t="s">
        <v>323</v>
      </c>
      <c r="O3" s="110"/>
      <c r="P3" s="111"/>
      <c r="Q3" s="111"/>
      <c r="R3" s="110"/>
      <c r="S3" s="112"/>
      <c r="T3" s="113"/>
    </row>
    <row r="4" spans="1:21" ht="24" customHeight="1">
      <c r="A4" s="466" t="s">
        <v>82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"/>
      <c r="U4" s="4"/>
    </row>
    <row r="5" ht="15" customHeight="1"/>
    <row r="6" ht="15" customHeight="1"/>
    <row r="7" spans="2:20" ht="19.5" customHeight="1">
      <c r="B7" s="480" t="s">
        <v>303</v>
      </c>
      <c r="C7" s="480"/>
      <c r="D7" s="480"/>
      <c r="E7" s="480"/>
      <c r="F7" s="480"/>
      <c r="G7" s="480"/>
      <c r="S7" s="473" t="s">
        <v>78</v>
      </c>
      <c r="T7" s="473"/>
    </row>
    <row r="8" ht="4.5" customHeight="1" thickBot="1"/>
    <row r="9" spans="3:20" ht="21.75" customHeight="1">
      <c r="C9" s="29"/>
      <c r="D9" s="475" t="s">
        <v>0</v>
      </c>
      <c r="E9" s="476"/>
      <c r="F9" s="476"/>
      <c r="G9" s="476"/>
      <c r="H9" s="477"/>
      <c r="I9" s="475" t="s">
        <v>1</v>
      </c>
      <c r="J9" s="476"/>
      <c r="K9" s="476"/>
      <c r="L9" s="476"/>
      <c r="M9" s="477"/>
      <c r="N9" s="475" t="s">
        <v>2</v>
      </c>
      <c r="O9" s="476"/>
      <c r="P9" s="476"/>
      <c r="Q9" s="476"/>
      <c r="R9" s="477"/>
      <c r="S9" s="475" t="s">
        <v>3</v>
      </c>
      <c r="T9" s="474"/>
    </row>
    <row r="10" spans="3:20" ht="21.75" customHeight="1" thickBot="1">
      <c r="C10" s="30" t="s">
        <v>4</v>
      </c>
      <c r="D10" s="470">
        <v>590851</v>
      </c>
      <c r="E10" s="471"/>
      <c r="F10" s="471"/>
      <c r="G10" s="471"/>
      <c r="H10" s="472"/>
      <c r="I10" s="470">
        <v>38074</v>
      </c>
      <c r="J10" s="471"/>
      <c r="K10" s="471"/>
      <c r="L10" s="471"/>
      <c r="M10" s="472"/>
      <c r="N10" s="470">
        <v>21784</v>
      </c>
      <c r="O10" s="471"/>
      <c r="P10" s="471"/>
      <c r="Q10" s="471"/>
      <c r="R10" s="472"/>
      <c r="S10" s="470">
        <v>607141</v>
      </c>
      <c r="T10" s="460"/>
    </row>
    <row r="11" ht="15" customHeight="1">
      <c r="C11" s="10"/>
    </row>
    <row r="12" spans="2:20" ht="19.5" customHeight="1">
      <c r="B12" s="480" t="s">
        <v>304</v>
      </c>
      <c r="C12" s="480"/>
      <c r="S12" s="473" t="s">
        <v>77</v>
      </c>
      <c r="T12" s="473"/>
    </row>
    <row r="13" ht="4.5" customHeight="1" thickBot="1"/>
    <row r="14" spans="3:20" ht="21.75" customHeight="1">
      <c r="C14" s="29" t="s">
        <v>5</v>
      </c>
      <c r="D14" s="475" t="s">
        <v>0</v>
      </c>
      <c r="E14" s="476"/>
      <c r="F14" s="476"/>
      <c r="G14" s="476"/>
      <c r="H14" s="477"/>
      <c r="I14" s="475" t="s">
        <v>1</v>
      </c>
      <c r="J14" s="476"/>
      <c r="K14" s="476"/>
      <c r="L14" s="476"/>
      <c r="M14" s="477"/>
      <c r="N14" s="475" t="s">
        <v>2</v>
      </c>
      <c r="O14" s="476"/>
      <c r="P14" s="476"/>
      <c r="Q14" s="476"/>
      <c r="R14" s="477"/>
      <c r="S14" s="475" t="s">
        <v>3</v>
      </c>
      <c r="T14" s="474"/>
    </row>
    <row r="15" spans="3:20" ht="21.75" customHeight="1">
      <c r="C15" s="31" t="s">
        <v>6</v>
      </c>
      <c r="D15" s="484">
        <v>447571</v>
      </c>
      <c r="E15" s="485"/>
      <c r="F15" s="485"/>
      <c r="G15" s="485"/>
      <c r="H15" s="486"/>
      <c r="I15" s="467" t="s">
        <v>96</v>
      </c>
      <c r="J15" s="468"/>
      <c r="K15" s="468"/>
      <c r="L15" s="468"/>
      <c r="M15" s="469"/>
      <c r="N15" s="481" t="s">
        <v>96</v>
      </c>
      <c r="O15" s="482"/>
      <c r="P15" s="482"/>
      <c r="Q15" s="482"/>
      <c r="R15" s="483"/>
      <c r="S15" s="484">
        <v>458547</v>
      </c>
      <c r="T15" s="461"/>
    </row>
    <row r="16" spans="3:20" ht="21.75" customHeight="1">
      <c r="C16" s="31" t="s">
        <v>7</v>
      </c>
      <c r="D16" s="484">
        <v>393524</v>
      </c>
      <c r="E16" s="485"/>
      <c r="F16" s="485"/>
      <c r="G16" s="485"/>
      <c r="H16" s="486"/>
      <c r="I16" s="481" t="s">
        <v>96</v>
      </c>
      <c r="J16" s="482"/>
      <c r="K16" s="482"/>
      <c r="L16" s="482"/>
      <c r="M16" s="483"/>
      <c r="N16" s="481" t="s">
        <v>96</v>
      </c>
      <c r="O16" s="482"/>
      <c r="P16" s="482"/>
      <c r="Q16" s="482"/>
      <c r="R16" s="483"/>
      <c r="S16" s="484">
        <v>407412</v>
      </c>
      <c r="T16" s="461"/>
    </row>
    <row r="17" spans="3:20" ht="21.75" customHeight="1">
      <c r="C17" s="33" t="s">
        <v>8</v>
      </c>
      <c r="D17" s="484">
        <v>1755</v>
      </c>
      <c r="E17" s="485"/>
      <c r="F17" s="485"/>
      <c r="G17" s="485"/>
      <c r="H17" s="486"/>
      <c r="I17" s="481" t="s">
        <v>96</v>
      </c>
      <c r="J17" s="482"/>
      <c r="K17" s="482"/>
      <c r="L17" s="482"/>
      <c r="M17" s="483"/>
      <c r="N17" s="481" t="s">
        <v>96</v>
      </c>
      <c r="O17" s="482"/>
      <c r="P17" s="482"/>
      <c r="Q17" s="482"/>
      <c r="R17" s="483"/>
      <c r="S17" s="484">
        <v>1884</v>
      </c>
      <c r="T17" s="461"/>
    </row>
    <row r="18" spans="3:20" ht="21.75" customHeight="1">
      <c r="C18" s="33" t="s">
        <v>9</v>
      </c>
      <c r="D18" s="484">
        <v>2420</v>
      </c>
      <c r="E18" s="485"/>
      <c r="F18" s="485"/>
      <c r="G18" s="485"/>
      <c r="H18" s="486"/>
      <c r="I18" s="481" t="s">
        <v>96</v>
      </c>
      <c r="J18" s="482"/>
      <c r="K18" s="482"/>
      <c r="L18" s="482"/>
      <c r="M18" s="483"/>
      <c r="N18" s="481" t="s">
        <v>96</v>
      </c>
      <c r="O18" s="482"/>
      <c r="P18" s="482"/>
      <c r="Q18" s="482"/>
      <c r="R18" s="483"/>
      <c r="S18" s="484">
        <v>2368</v>
      </c>
      <c r="T18" s="461"/>
    </row>
    <row r="19" spans="3:20" ht="21.75" customHeight="1" thickBot="1">
      <c r="C19" s="30" t="s">
        <v>4</v>
      </c>
      <c r="D19" s="487">
        <f>SUM(D15:H16)</f>
        <v>841095</v>
      </c>
      <c r="E19" s="488"/>
      <c r="F19" s="488"/>
      <c r="G19" s="488"/>
      <c r="H19" s="489"/>
      <c r="I19" s="487">
        <f>S24</f>
        <v>58682</v>
      </c>
      <c r="J19" s="488"/>
      <c r="K19" s="488"/>
      <c r="L19" s="488"/>
      <c r="M19" s="489"/>
      <c r="N19" s="487">
        <f>S26</f>
        <v>33818</v>
      </c>
      <c r="O19" s="488"/>
      <c r="P19" s="488"/>
      <c r="Q19" s="488"/>
      <c r="R19" s="489"/>
      <c r="S19" s="487">
        <f>SUM(S15:T16)</f>
        <v>865959</v>
      </c>
      <c r="T19" s="453"/>
    </row>
    <row r="20" ht="15" customHeight="1"/>
    <row r="21" spans="2:19" ht="19.5" customHeight="1">
      <c r="B21" s="480" t="s">
        <v>305</v>
      </c>
      <c r="C21" s="480"/>
      <c r="D21" s="480"/>
      <c r="E21" s="480"/>
      <c r="R21" s="473" t="s">
        <v>77</v>
      </c>
      <c r="S21" s="473"/>
    </row>
    <row r="22" ht="4.5" customHeight="1" thickBot="1"/>
    <row r="23" spans="3:20" ht="24.75" customHeight="1">
      <c r="C23" s="490" t="s">
        <v>103</v>
      </c>
      <c r="D23" s="475" t="s">
        <v>10</v>
      </c>
      <c r="E23" s="476"/>
      <c r="F23" s="477"/>
      <c r="G23" s="475" t="s">
        <v>11</v>
      </c>
      <c r="H23" s="476"/>
      <c r="I23" s="477"/>
      <c r="J23" s="475" t="s">
        <v>12</v>
      </c>
      <c r="K23" s="476"/>
      <c r="L23" s="477"/>
      <c r="M23" s="455" t="s">
        <v>97</v>
      </c>
      <c r="N23" s="450"/>
      <c r="O23" s="451"/>
      <c r="P23" s="475" t="s">
        <v>13</v>
      </c>
      <c r="Q23" s="476"/>
      <c r="R23" s="477"/>
      <c r="S23" s="35" t="s">
        <v>4</v>
      </c>
      <c r="T23" s="36"/>
    </row>
    <row r="24" spans="3:20" ht="21.75" customHeight="1">
      <c r="C24" s="491"/>
      <c r="D24" s="484">
        <v>4382</v>
      </c>
      <c r="E24" s="478"/>
      <c r="F24" s="479"/>
      <c r="G24" s="484">
        <v>18</v>
      </c>
      <c r="H24" s="478"/>
      <c r="I24" s="479"/>
      <c r="J24" s="484">
        <v>53762</v>
      </c>
      <c r="K24" s="492"/>
      <c r="L24" s="493"/>
      <c r="M24" s="464">
        <v>31</v>
      </c>
      <c r="N24" s="465"/>
      <c r="O24" s="457"/>
      <c r="P24" s="484">
        <v>489</v>
      </c>
      <c r="Q24" s="492"/>
      <c r="R24" s="493"/>
      <c r="S24" s="282">
        <f>SUM(D24:R24)</f>
        <v>58682</v>
      </c>
      <c r="T24" s="23"/>
    </row>
    <row r="25" spans="3:20" ht="24.75" customHeight="1">
      <c r="C25" s="501" t="s">
        <v>104</v>
      </c>
      <c r="D25" s="458" t="s">
        <v>14</v>
      </c>
      <c r="E25" s="459"/>
      <c r="F25" s="456"/>
      <c r="G25" s="458" t="s">
        <v>15</v>
      </c>
      <c r="H25" s="459"/>
      <c r="I25" s="456"/>
      <c r="J25" s="458" t="s">
        <v>16</v>
      </c>
      <c r="K25" s="459"/>
      <c r="L25" s="456"/>
      <c r="M25" s="497" t="s">
        <v>98</v>
      </c>
      <c r="N25" s="498"/>
      <c r="O25" s="499"/>
      <c r="P25" s="458" t="s">
        <v>13</v>
      </c>
      <c r="Q25" s="459"/>
      <c r="R25" s="456"/>
      <c r="S25" s="37" t="s">
        <v>4</v>
      </c>
      <c r="T25" s="36"/>
    </row>
    <row r="26" spans="3:20" ht="21.75" customHeight="1" thickBot="1">
      <c r="C26" s="502"/>
      <c r="D26" s="487">
        <v>4423</v>
      </c>
      <c r="E26" s="462"/>
      <c r="F26" s="463"/>
      <c r="G26" s="487">
        <v>62</v>
      </c>
      <c r="H26" s="462"/>
      <c r="I26" s="463"/>
      <c r="J26" s="487">
        <v>29016</v>
      </c>
      <c r="K26" s="462"/>
      <c r="L26" s="463"/>
      <c r="M26" s="487">
        <v>40</v>
      </c>
      <c r="N26" s="462"/>
      <c r="O26" s="463"/>
      <c r="P26" s="487">
        <v>277</v>
      </c>
      <c r="Q26" s="462"/>
      <c r="R26" s="463"/>
      <c r="S26" s="139">
        <f>SUM(D26:R26)</f>
        <v>33818</v>
      </c>
      <c r="T26" s="38"/>
    </row>
    <row r="27" ht="15" customHeight="1"/>
    <row r="28" spans="2:20" ht="21.75" customHeight="1">
      <c r="B28" s="480" t="s">
        <v>306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52"/>
      <c r="M28" s="452"/>
      <c r="N28" s="452"/>
      <c r="O28" s="452"/>
      <c r="P28" s="452" t="s">
        <v>217</v>
      </c>
      <c r="Q28" s="452"/>
      <c r="R28" s="452"/>
      <c r="S28" s="452"/>
      <c r="T28" s="28"/>
    </row>
    <row r="29" spans="14:20" ht="4.5" customHeight="1" thickBot="1">
      <c r="N29"/>
      <c r="O29"/>
      <c r="P29" s="89"/>
      <c r="Q29" s="89"/>
      <c r="R29" s="89"/>
      <c r="S29" s="90"/>
      <c r="T29" s="28"/>
    </row>
    <row r="30" spans="3:19" s="39" customFormat="1" ht="53.25" customHeight="1">
      <c r="C30" s="40" t="s">
        <v>17</v>
      </c>
      <c r="D30" s="381" t="s">
        <v>18</v>
      </c>
      <c r="E30" s="381"/>
      <c r="F30" s="381"/>
      <c r="G30" s="381"/>
      <c r="H30" s="513" t="s">
        <v>218</v>
      </c>
      <c r="I30" s="513"/>
      <c r="J30" s="513"/>
      <c r="K30" s="513"/>
      <c r="L30" s="510" t="s">
        <v>225</v>
      </c>
      <c r="M30" s="511"/>
      <c r="N30" s="511"/>
      <c r="O30" s="512"/>
      <c r="P30" s="505" t="s">
        <v>222</v>
      </c>
      <c r="Q30" s="505"/>
      <c r="R30" s="505"/>
      <c r="S30" s="383" t="s">
        <v>226</v>
      </c>
    </row>
    <row r="31" spans="3:19" ht="21.75" customHeight="1">
      <c r="C31" s="41" t="s">
        <v>19</v>
      </c>
      <c r="D31" s="380" t="s">
        <v>20</v>
      </c>
      <c r="E31" s="380"/>
      <c r="F31" s="380"/>
      <c r="G31" s="380"/>
      <c r="H31" s="494">
        <v>8713</v>
      </c>
      <c r="I31" s="494"/>
      <c r="J31" s="494"/>
      <c r="K31" s="494"/>
      <c r="L31" s="496">
        <v>9</v>
      </c>
      <c r="M31" s="496"/>
      <c r="N31" s="496"/>
      <c r="O31" s="496"/>
      <c r="P31" s="495">
        <v>50</v>
      </c>
      <c r="Q31" s="495"/>
      <c r="R31" s="495"/>
      <c r="S31" s="454" t="s">
        <v>223</v>
      </c>
    </row>
    <row r="32" spans="3:19" ht="21.75" customHeight="1">
      <c r="C32" s="41" t="s">
        <v>21</v>
      </c>
      <c r="D32" s="380" t="s">
        <v>20</v>
      </c>
      <c r="E32" s="380"/>
      <c r="F32" s="380"/>
      <c r="G32" s="380"/>
      <c r="H32" s="494">
        <v>93058</v>
      </c>
      <c r="I32" s="494"/>
      <c r="J32" s="494"/>
      <c r="K32" s="494"/>
      <c r="L32" s="496">
        <v>33</v>
      </c>
      <c r="M32" s="496"/>
      <c r="N32" s="496"/>
      <c r="O32" s="496"/>
      <c r="P32" s="495">
        <v>58</v>
      </c>
      <c r="Q32" s="495"/>
      <c r="R32" s="495"/>
      <c r="S32" s="448"/>
    </row>
    <row r="33" spans="3:19" ht="21.75" customHeight="1">
      <c r="C33" s="41" t="s">
        <v>23</v>
      </c>
      <c r="D33" s="380" t="s">
        <v>22</v>
      </c>
      <c r="E33" s="380"/>
      <c r="F33" s="380"/>
      <c r="G33" s="380"/>
      <c r="H33" s="494">
        <v>72697</v>
      </c>
      <c r="I33" s="494"/>
      <c r="J33" s="494"/>
      <c r="K33" s="494"/>
      <c r="L33" s="496">
        <v>267</v>
      </c>
      <c r="M33" s="496"/>
      <c r="N33" s="496"/>
      <c r="O33" s="496"/>
      <c r="P33" s="495">
        <v>81</v>
      </c>
      <c r="Q33" s="495"/>
      <c r="R33" s="495"/>
      <c r="S33" s="449"/>
    </row>
    <row r="34" spans="3:19" ht="21.75" customHeight="1">
      <c r="C34" s="41" t="s">
        <v>25</v>
      </c>
      <c r="D34" s="380" t="s">
        <v>24</v>
      </c>
      <c r="E34" s="380"/>
      <c r="F34" s="380"/>
      <c r="G34" s="380"/>
      <c r="H34" s="494">
        <v>313211</v>
      </c>
      <c r="I34" s="494"/>
      <c r="J34" s="494"/>
      <c r="K34" s="494"/>
      <c r="L34" s="496">
        <v>14149</v>
      </c>
      <c r="M34" s="496"/>
      <c r="N34" s="496"/>
      <c r="O34" s="496"/>
      <c r="P34" s="495">
        <v>138</v>
      </c>
      <c r="Q34" s="495"/>
      <c r="R34" s="495"/>
      <c r="S34" s="382">
        <v>141124</v>
      </c>
    </row>
    <row r="35" spans="3:19" ht="21" customHeight="1">
      <c r="C35" s="41" t="s">
        <v>27</v>
      </c>
      <c r="D35" s="380" t="s">
        <v>26</v>
      </c>
      <c r="E35" s="380"/>
      <c r="F35" s="380"/>
      <c r="G35" s="380"/>
      <c r="H35" s="494">
        <v>240071</v>
      </c>
      <c r="I35" s="494"/>
      <c r="J35" s="494"/>
      <c r="K35" s="494"/>
      <c r="L35" s="496">
        <v>83516</v>
      </c>
      <c r="M35" s="496"/>
      <c r="N35" s="496"/>
      <c r="O35" s="496"/>
      <c r="P35" s="495">
        <v>158</v>
      </c>
      <c r="Q35" s="495"/>
      <c r="R35" s="495"/>
      <c r="S35" s="454" t="s">
        <v>224</v>
      </c>
    </row>
    <row r="36" spans="3:19" ht="21" customHeight="1">
      <c r="C36" s="41" t="s">
        <v>133</v>
      </c>
      <c r="D36" s="380" t="s">
        <v>28</v>
      </c>
      <c r="E36" s="380"/>
      <c r="F36" s="380"/>
      <c r="G36" s="380"/>
      <c r="H36" s="494">
        <v>127967</v>
      </c>
      <c r="I36" s="494"/>
      <c r="J36" s="494"/>
      <c r="K36" s="494"/>
      <c r="L36" s="496">
        <v>0</v>
      </c>
      <c r="M36" s="496"/>
      <c r="N36" s="496"/>
      <c r="O36" s="496"/>
      <c r="P36" s="495">
        <v>165</v>
      </c>
      <c r="Q36" s="495"/>
      <c r="R36" s="495"/>
      <c r="S36" s="448"/>
    </row>
    <row r="37" spans="3:19" ht="21" customHeight="1">
      <c r="C37" s="41" t="s">
        <v>334</v>
      </c>
      <c r="D37" s="458"/>
      <c r="E37" s="459"/>
      <c r="F37" s="459"/>
      <c r="G37" s="456"/>
      <c r="H37" s="494">
        <v>10242</v>
      </c>
      <c r="I37" s="494"/>
      <c r="J37" s="494"/>
      <c r="K37" s="494"/>
      <c r="L37" s="496">
        <v>0</v>
      </c>
      <c r="M37" s="496"/>
      <c r="N37" s="496"/>
      <c r="O37" s="496"/>
      <c r="P37" s="495">
        <v>175</v>
      </c>
      <c r="Q37" s="495"/>
      <c r="R37" s="495"/>
      <c r="S37" s="448"/>
    </row>
    <row r="38" spans="3:19" ht="21" customHeight="1" thickBot="1">
      <c r="C38" s="42" t="s">
        <v>4</v>
      </c>
      <c r="D38" s="506" t="s">
        <v>96</v>
      </c>
      <c r="E38" s="507"/>
      <c r="F38" s="507"/>
      <c r="G38" s="508"/>
      <c r="H38" s="503">
        <f>SUM(H31:K37)</f>
        <v>865959</v>
      </c>
      <c r="I38" s="503"/>
      <c r="J38" s="503"/>
      <c r="K38" s="503"/>
      <c r="L38" s="504">
        <f>SUM(L31:O37)</f>
        <v>97974</v>
      </c>
      <c r="M38" s="504"/>
      <c r="N38" s="504"/>
      <c r="O38" s="504"/>
      <c r="P38" s="509" t="s">
        <v>241</v>
      </c>
      <c r="Q38" s="509"/>
      <c r="R38" s="509"/>
      <c r="S38" s="500"/>
    </row>
    <row r="39" spans="3:15" ht="21" customHeight="1"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</row>
    <row r="40" ht="15" customHeight="1">
      <c r="C40" s="10"/>
    </row>
    <row r="41" ht="33" customHeight="1"/>
    <row r="42" ht="21.75" customHeight="1"/>
    <row r="43" ht="21.75" customHeight="1"/>
    <row r="44" ht="21.75" customHeight="1">
      <c r="P44" s="28"/>
    </row>
    <row r="45" ht="21.75" customHeight="1">
      <c r="P45" s="28"/>
    </row>
    <row r="46" spans="14:16" ht="21.75" customHeight="1">
      <c r="N46" s="28"/>
      <c r="O46" s="28"/>
      <c r="P46" s="28"/>
    </row>
    <row r="47" spans="14:16" ht="21.75" customHeight="1">
      <c r="N47" s="28"/>
      <c r="O47" s="28"/>
      <c r="P47" s="28"/>
    </row>
    <row r="48" spans="14:15" ht="21.75" customHeight="1">
      <c r="N48" s="28"/>
      <c r="O48" s="28"/>
    </row>
    <row r="49" spans="14:15" ht="24" customHeight="1">
      <c r="N49" s="28"/>
      <c r="O49" s="28"/>
    </row>
    <row r="50" spans="3:13" ht="24" customHeight="1">
      <c r="C50"/>
      <c r="D50"/>
      <c r="E50"/>
      <c r="F50"/>
      <c r="G50"/>
      <c r="H50"/>
      <c r="I50"/>
      <c r="J50"/>
      <c r="K50"/>
      <c r="L50"/>
      <c r="M50"/>
    </row>
    <row r="51" spans="3:13" ht="24" customHeight="1">
      <c r="C51"/>
      <c r="D51"/>
      <c r="E51"/>
      <c r="F51"/>
      <c r="G51"/>
      <c r="H51"/>
      <c r="I51"/>
      <c r="J51"/>
      <c r="K51"/>
      <c r="L51"/>
      <c r="M51"/>
    </row>
    <row r="55" ht="24" customHeight="1">
      <c r="J55" s="28"/>
    </row>
    <row r="57" ht="24" customHeight="1">
      <c r="M57" s="28"/>
    </row>
    <row r="58" ht="24" customHeight="1">
      <c r="M58" s="28"/>
    </row>
    <row r="59" ht="24" customHeight="1">
      <c r="M59" s="28"/>
    </row>
    <row r="60" ht="24" customHeight="1">
      <c r="M60" s="28"/>
    </row>
  </sheetData>
  <sheetProtection/>
  <mergeCells count="95">
    <mergeCell ref="P34:R34"/>
    <mergeCell ref="P35:R35"/>
    <mergeCell ref="L30:O30"/>
    <mergeCell ref="D37:G37"/>
    <mergeCell ref="L31:O31"/>
    <mergeCell ref="L32:O32"/>
    <mergeCell ref="L35:O35"/>
    <mergeCell ref="H30:K30"/>
    <mergeCell ref="H34:K34"/>
    <mergeCell ref="L34:O34"/>
    <mergeCell ref="D38:G38"/>
    <mergeCell ref="P36:R36"/>
    <mergeCell ref="P37:R37"/>
    <mergeCell ref="P38:R38"/>
    <mergeCell ref="H36:K36"/>
    <mergeCell ref="H37:K37"/>
    <mergeCell ref="S35:S38"/>
    <mergeCell ref="C25:C26"/>
    <mergeCell ref="H38:K38"/>
    <mergeCell ref="L36:O36"/>
    <mergeCell ref="L37:O37"/>
    <mergeCell ref="L38:O38"/>
    <mergeCell ref="H35:K35"/>
    <mergeCell ref="P30:R30"/>
    <mergeCell ref="P31:R31"/>
    <mergeCell ref="P32:R32"/>
    <mergeCell ref="S31:S33"/>
    <mergeCell ref="H31:K31"/>
    <mergeCell ref="P33:R33"/>
    <mergeCell ref="L33:O33"/>
    <mergeCell ref="H32:K32"/>
    <mergeCell ref="H33:K33"/>
    <mergeCell ref="S18:T18"/>
    <mergeCell ref="R21:S21"/>
    <mergeCell ref="S19:T19"/>
    <mergeCell ref="P26:R26"/>
    <mergeCell ref="G24:I24"/>
    <mergeCell ref="P28:S28"/>
    <mergeCell ref="P25:R25"/>
    <mergeCell ref="B28:K28"/>
    <mergeCell ref="L28:O28"/>
    <mergeCell ref="M26:O26"/>
    <mergeCell ref="D25:F25"/>
    <mergeCell ref="G25:I25"/>
    <mergeCell ref="M25:O25"/>
    <mergeCell ref="D26:F26"/>
    <mergeCell ref="S12:T12"/>
    <mergeCell ref="N15:R15"/>
    <mergeCell ref="N14:R14"/>
    <mergeCell ref="S15:T15"/>
    <mergeCell ref="S14:T14"/>
    <mergeCell ref="S16:T16"/>
    <mergeCell ref="S17:T17"/>
    <mergeCell ref="G26:I26"/>
    <mergeCell ref="J26:L26"/>
    <mergeCell ref="J24:L24"/>
    <mergeCell ref="M24:O24"/>
    <mergeCell ref="J23:L23"/>
    <mergeCell ref="J25:L25"/>
    <mergeCell ref="M23:O23"/>
    <mergeCell ref="P23:R23"/>
    <mergeCell ref="S7:T7"/>
    <mergeCell ref="S9:T9"/>
    <mergeCell ref="N9:R9"/>
    <mergeCell ref="S10:T10"/>
    <mergeCell ref="N10:R10"/>
    <mergeCell ref="I9:M9"/>
    <mergeCell ref="B12:C12"/>
    <mergeCell ref="D14:H14"/>
    <mergeCell ref="I10:M10"/>
    <mergeCell ref="I14:M14"/>
    <mergeCell ref="D23:F23"/>
    <mergeCell ref="G23:I23"/>
    <mergeCell ref="A4:S4"/>
    <mergeCell ref="I15:M15"/>
    <mergeCell ref="D10:H10"/>
    <mergeCell ref="D9:H9"/>
    <mergeCell ref="B7:G7"/>
    <mergeCell ref="I17:M17"/>
    <mergeCell ref="N16:R16"/>
    <mergeCell ref="N17:R17"/>
    <mergeCell ref="D19:H19"/>
    <mergeCell ref="I18:M18"/>
    <mergeCell ref="C23:C24"/>
    <mergeCell ref="P24:R24"/>
    <mergeCell ref="D24:F24"/>
    <mergeCell ref="B21:E21"/>
    <mergeCell ref="D18:H18"/>
    <mergeCell ref="I19:M19"/>
    <mergeCell ref="N19:R19"/>
    <mergeCell ref="N18:R18"/>
    <mergeCell ref="I16:M16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5"/>
  <sheetViews>
    <sheetView tabSelected="1" view="pageBreakPreview" zoomScaleSheetLayoutView="100" zoomScalePageLayoutView="0" workbookViewId="0" topLeftCell="A31">
      <selection activeCell="C45" sqref="C45:E45"/>
    </sheetView>
  </sheetViews>
  <sheetFormatPr defaultColWidth="9.00390625" defaultRowHeight="12.75"/>
  <cols>
    <col min="1" max="3" width="3.75390625" style="8" customWidth="1"/>
    <col min="4" max="5" width="9.125" style="8" customWidth="1"/>
    <col min="6" max="8" width="15.75390625" style="8" customWidth="1"/>
    <col min="9" max="16384" width="9.125" style="8" customWidth="1"/>
  </cols>
  <sheetData>
    <row r="1" s="2" customFormat="1" ht="9.75" customHeight="1"/>
    <row r="2" spans="2:8" s="1" customFormat="1" ht="18.75" customHeight="1">
      <c r="B2" s="109"/>
      <c r="D2" s="517" t="s">
        <v>323</v>
      </c>
      <c r="E2" s="517"/>
      <c r="F2" s="517"/>
      <c r="H2" s="109"/>
    </row>
    <row r="3" spans="1:8" s="114" customFormat="1" ht="18.75">
      <c r="A3" s="521" t="s">
        <v>134</v>
      </c>
      <c r="B3" s="521"/>
      <c r="C3" s="521"/>
      <c r="D3" s="521"/>
      <c r="E3" s="521"/>
      <c r="F3" s="521"/>
      <c r="G3" s="521"/>
      <c r="H3" s="521"/>
    </row>
    <row r="4" spans="1:8" s="7" customFormat="1" ht="13.5">
      <c r="A4" s="6"/>
      <c r="B4" s="6"/>
      <c r="C4" s="6"/>
      <c r="D4" s="6"/>
      <c r="E4" s="6"/>
      <c r="F4" s="6"/>
      <c r="G4" s="6"/>
      <c r="H4" s="6"/>
    </row>
    <row r="5" spans="1:8" s="7" customFormat="1" ht="17.25">
      <c r="A5" s="108" t="s">
        <v>315</v>
      </c>
      <c r="B5" s="6"/>
      <c r="C5" s="6"/>
      <c r="D5" s="6"/>
      <c r="E5" s="6"/>
      <c r="F5" s="6"/>
      <c r="G5" s="6"/>
      <c r="H5" s="6"/>
    </row>
    <row r="6" ht="15" customHeight="1"/>
    <row r="7" spans="1:9" s="10" customFormat="1" ht="18.75" customHeight="1">
      <c r="A7" s="668"/>
      <c r="B7" s="668"/>
      <c r="C7" s="668"/>
      <c r="D7" s="668"/>
      <c r="E7" s="668"/>
      <c r="F7" s="668"/>
      <c r="G7" s="668"/>
      <c r="H7" s="669"/>
      <c r="I7" s="669"/>
    </row>
    <row r="8" spans="1:3" s="10" customFormat="1" ht="15" customHeight="1">
      <c r="A8" s="11"/>
      <c r="C8" s="172" t="s">
        <v>330</v>
      </c>
    </row>
    <row r="9" s="10" customFormat="1" ht="9.75" customHeight="1">
      <c r="A9" s="11"/>
    </row>
    <row r="10" spans="2:8" s="10" customFormat="1" ht="22.5" customHeight="1" thickBot="1">
      <c r="B10" s="665" t="s">
        <v>136</v>
      </c>
      <c r="C10" s="665"/>
      <c r="D10" s="665"/>
      <c r="E10" s="665"/>
      <c r="H10" s="12" t="s">
        <v>135</v>
      </c>
    </row>
    <row r="11" spans="3:8" s="10" customFormat="1" ht="22.5" customHeight="1">
      <c r="C11" s="639"/>
      <c r="D11" s="666"/>
      <c r="E11" s="640"/>
      <c r="F11" s="13" t="s">
        <v>47</v>
      </c>
      <c r="G11" s="13" t="s">
        <v>48</v>
      </c>
      <c r="H11" s="61" t="s">
        <v>4</v>
      </c>
    </row>
    <row r="12" spans="3:8" s="10" customFormat="1" ht="22.5" customHeight="1">
      <c r="C12" s="522" t="s">
        <v>49</v>
      </c>
      <c r="D12" s="523"/>
      <c r="E12" s="524"/>
      <c r="F12" s="63">
        <v>21602</v>
      </c>
      <c r="G12" s="63">
        <v>22538</v>
      </c>
      <c r="H12" s="60">
        <f>SUM(F12:G12)</f>
        <v>44140</v>
      </c>
    </row>
    <row r="13" spans="3:8" s="10" customFormat="1" ht="22.5" customHeight="1" thickBot="1">
      <c r="C13" s="527" t="s">
        <v>405</v>
      </c>
      <c r="D13" s="528"/>
      <c r="E13" s="529"/>
      <c r="F13" s="58">
        <v>129010137</v>
      </c>
      <c r="G13" s="58">
        <v>121532109</v>
      </c>
      <c r="H13" s="59">
        <f>SUM(F13:G13)</f>
        <v>250542246</v>
      </c>
    </row>
    <row r="14" s="10" customFormat="1" ht="15" customHeight="1"/>
    <row r="15" spans="2:8" s="10" customFormat="1" ht="22.5" customHeight="1" thickBot="1">
      <c r="B15" s="665" t="s">
        <v>137</v>
      </c>
      <c r="C15" s="665"/>
      <c r="D15" s="665"/>
      <c r="E15" s="665"/>
      <c r="F15" s="665"/>
      <c r="H15" s="12"/>
    </row>
    <row r="16" spans="3:8" s="10" customFormat="1" ht="22.5" customHeight="1">
      <c r="C16" s="639"/>
      <c r="D16" s="666"/>
      <c r="E16" s="640"/>
      <c r="F16" s="62" t="s">
        <v>47</v>
      </c>
      <c r="G16" s="62" t="s">
        <v>48</v>
      </c>
      <c r="H16" s="61" t="s">
        <v>4</v>
      </c>
    </row>
    <row r="17" spans="3:8" s="10" customFormat="1" ht="22.5" customHeight="1">
      <c r="C17" s="522" t="s">
        <v>49</v>
      </c>
      <c r="D17" s="523"/>
      <c r="E17" s="524"/>
      <c r="F17" s="63">
        <v>5986</v>
      </c>
      <c r="G17" s="63">
        <v>35494</v>
      </c>
      <c r="H17" s="144">
        <f>SUM(F17:G17)</f>
        <v>41480</v>
      </c>
    </row>
    <row r="18" spans="3:8" s="10" customFormat="1" ht="22.5" customHeight="1" thickBot="1">
      <c r="C18" s="527" t="s">
        <v>405</v>
      </c>
      <c r="D18" s="528"/>
      <c r="E18" s="529"/>
      <c r="F18" s="58">
        <v>50266652</v>
      </c>
      <c r="G18" s="58">
        <v>160894617</v>
      </c>
      <c r="H18" s="145">
        <f>SUM(F18:G18)</f>
        <v>211161269</v>
      </c>
    </row>
    <row r="19" s="10" customFormat="1" ht="9.75" customHeight="1"/>
    <row r="20" spans="2:5" s="10" customFormat="1" ht="22.5" customHeight="1" thickBot="1">
      <c r="B20" s="665" t="s">
        <v>138</v>
      </c>
      <c r="C20" s="665"/>
      <c r="D20" s="665"/>
      <c r="E20" s="665"/>
    </row>
    <row r="21" spans="3:8" s="10" customFormat="1" ht="22.5" customHeight="1">
      <c r="C21" s="639"/>
      <c r="D21" s="666"/>
      <c r="E21" s="640"/>
      <c r="F21" s="13" t="s">
        <v>47</v>
      </c>
      <c r="G21" s="13" t="s">
        <v>48</v>
      </c>
      <c r="H21" s="61" t="s">
        <v>4</v>
      </c>
    </row>
    <row r="22" spans="3:8" s="10" customFormat="1" ht="22.5" customHeight="1">
      <c r="C22" s="522" t="s">
        <v>49</v>
      </c>
      <c r="D22" s="523"/>
      <c r="E22" s="524"/>
      <c r="F22" s="63">
        <v>5326</v>
      </c>
      <c r="G22" s="63">
        <v>169842</v>
      </c>
      <c r="H22" s="144">
        <f>SUM(F22:G22)</f>
        <v>175168</v>
      </c>
    </row>
    <row r="23" spans="3:8" s="10" customFormat="1" ht="22.5" customHeight="1" thickBot="1">
      <c r="C23" s="527" t="s">
        <v>405</v>
      </c>
      <c r="D23" s="528"/>
      <c r="E23" s="529"/>
      <c r="F23" s="58">
        <v>50537644</v>
      </c>
      <c r="G23" s="58">
        <v>1783683669</v>
      </c>
      <c r="H23" s="145">
        <f>SUM(F23:G23)</f>
        <v>1834221313</v>
      </c>
    </row>
    <row r="24" s="10" customFormat="1" ht="9.75" customHeight="1"/>
    <row r="25" spans="2:6" s="10" customFormat="1" ht="22.5" customHeight="1" thickBot="1">
      <c r="B25" s="665" t="s">
        <v>214</v>
      </c>
      <c r="C25" s="665"/>
      <c r="D25" s="665"/>
      <c r="E25" s="667"/>
      <c r="F25" s="667"/>
    </row>
    <row r="26" spans="3:8" s="10" customFormat="1" ht="22.5" customHeight="1">
      <c r="C26" s="639"/>
      <c r="D26" s="666"/>
      <c r="E26" s="640"/>
      <c r="F26" s="13" t="s">
        <v>47</v>
      </c>
      <c r="G26" s="13" t="s">
        <v>48</v>
      </c>
      <c r="H26" s="61" t="s">
        <v>4</v>
      </c>
    </row>
    <row r="27" spans="3:8" s="10" customFormat="1" ht="22.5" customHeight="1">
      <c r="C27" s="522" t="s">
        <v>49</v>
      </c>
      <c r="D27" s="523"/>
      <c r="E27" s="524"/>
      <c r="F27" s="63">
        <v>25</v>
      </c>
      <c r="G27" s="63">
        <v>14149</v>
      </c>
      <c r="H27" s="60">
        <f>SUM(F27:G27)</f>
        <v>14174</v>
      </c>
    </row>
    <row r="28" spans="3:8" s="10" customFormat="1" ht="22.5" customHeight="1" thickBot="1">
      <c r="C28" s="527" t="s">
        <v>405</v>
      </c>
      <c r="D28" s="528"/>
      <c r="E28" s="529"/>
      <c r="F28" s="58">
        <v>181900</v>
      </c>
      <c r="G28" s="58">
        <v>140163523</v>
      </c>
      <c r="H28" s="59">
        <f>SUM(F28:G28)</f>
        <v>140345423</v>
      </c>
    </row>
    <row r="29" s="10" customFormat="1" ht="9.75" customHeight="1"/>
    <row r="30" spans="2:8" ht="14.25" thickBot="1">
      <c r="B30" s="665" t="s">
        <v>209</v>
      </c>
      <c r="C30" s="665"/>
      <c r="D30" s="665"/>
      <c r="E30" s="10"/>
      <c r="F30" s="10"/>
      <c r="G30" s="10"/>
      <c r="H30" s="10"/>
    </row>
    <row r="31" spans="2:8" ht="23.25" customHeight="1">
      <c r="B31" s="10"/>
      <c r="C31" s="639"/>
      <c r="D31" s="666"/>
      <c r="E31" s="640"/>
      <c r="F31" s="13" t="s">
        <v>47</v>
      </c>
      <c r="G31" s="13" t="s">
        <v>48</v>
      </c>
      <c r="H31" s="61" t="s">
        <v>4</v>
      </c>
    </row>
    <row r="32" spans="2:8" ht="23.25" customHeight="1">
      <c r="B32" s="10"/>
      <c r="C32" s="522" t="s">
        <v>49</v>
      </c>
      <c r="D32" s="523"/>
      <c r="E32" s="524"/>
      <c r="F32" s="63">
        <f aca="true" t="shared" si="0" ref="F32:H33">F12+F17+F22+F27</f>
        <v>32939</v>
      </c>
      <c r="G32" s="63">
        <f t="shared" si="0"/>
        <v>242023</v>
      </c>
      <c r="H32" s="60">
        <f t="shared" si="0"/>
        <v>274962</v>
      </c>
    </row>
    <row r="33" spans="2:8" ht="23.25" customHeight="1" thickBot="1">
      <c r="B33" s="10"/>
      <c r="C33" s="527" t="s">
        <v>405</v>
      </c>
      <c r="D33" s="528"/>
      <c r="E33" s="529"/>
      <c r="F33" s="58">
        <f t="shared" si="0"/>
        <v>229996333</v>
      </c>
      <c r="G33" s="58">
        <f t="shared" si="0"/>
        <v>2206273918</v>
      </c>
      <c r="H33" s="59">
        <f t="shared" si="0"/>
        <v>2436270251</v>
      </c>
    </row>
    <row r="35" spans="2:8" ht="22.5" customHeight="1">
      <c r="B35" s="324" t="s">
        <v>210</v>
      </c>
      <c r="C35" s="324"/>
      <c r="D35" s="324"/>
      <c r="E35" s="117"/>
      <c r="F35" s="117"/>
      <c r="G35" s="117"/>
      <c r="H35" s="10"/>
    </row>
    <row r="36" spans="2:8" ht="22.5" customHeight="1" thickBot="1">
      <c r="B36" s="324" t="s">
        <v>211</v>
      </c>
      <c r="C36" s="324"/>
      <c r="D36" s="324"/>
      <c r="E36" s="117"/>
      <c r="F36" s="117"/>
      <c r="G36" s="117"/>
      <c r="H36" s="10"/>
    </row>
    <row r="37" spans="2:8" ht="22.5" customHeight="1">
      <c r="B37" s="10"/>
      <c r="C37" s="639"/>
      <c r="D37" s="666"/>
      <c r="E37" s="640"/>
      <c r="F37" s="13" t="s">
        <v>47</v>
      </c>
      <c r="G37" s="13" t="s">
        <v>48</v>
      </c>
      <c r="H37" s="61" t="s">
        <v>4</v>
      </c>
    </row>
    <row r="38" spans="2:8" ht="22.5" customHeight="1">
      <c r="B38" s="10"/>
      <c r="C38" s="522" t="s">
        <v>49</v>
      </c>
      <c r="D38" s="523"/>
      <c r="E38" s="524"/>
      <c r="F38" s="63">
        <v>236</v>
      </c>
      <c r="G38" s="63">
        <v>743</v>
      </c>
      <c r="H38" s="60">
        <f>SUM(F38:G38)</f>
        <v>979</v>
      </c>
    </row>
    <row r="39" spans="2:8" ht="22.5" customHeight="1" thickBot="1">
      <c r="B39" s="10"/>
      <c r="C39" s="527" t="s">
        <v>405</v>
      </c>
      <c r="D39" s="528"/>
      <c r="E39" s="529"/>
      <c r="F39" s="58">
        <v>1110404</v>
      </c>
      <c r="G39" s="58">
        <v>4718049</v>
      </c>
      <c r="H39" s="59">
        <f>SUM(F39:G39)</f>
        <v>5828453</v>
      </c>
    </row>
    <row r="40" spans="2:8" ht="9.75" customHeight="1">
      <c r="B40" s="10"/>
      <c r="C40" s="10"/>
      <c r="D40" s="10"/>
      <c r="E40" s="10"/>
      <c r="F40" s="10"/>
      <c r="G40" s="10"/>
      <c r="H40" s="10"/>
    </row>
    <row r="41" spans="2:8" ht="22.5" customHeight="1">
      <c r="B41" s="324" t="s">
        <v>212</v>
      </c>
      <c r="C41" s="324"/>
      <c r="D41" s="324"/>
      <c r="E41" s="117"/>
      <c r="F41" s="117"/>
      <c r="G41" s="117"/>
      <c r="H41" s="10"/>
    </row>
    <row r="42" spans="2:8" ht="22.5" customHeight="1" thickBot="1">
      <c r="B42" s="324" t="s">
        <v>213</v>
      </c>
      <c r="C42" s="324"/>
      <c r="D42" s="324"/>
      <c r="E42" s="117"/>
      <c r="F42" s="117"/>
      <c r="G42" s="117"/>
      <c r="H42" s="10"/>
    </row>
    <row r="43" spans="2:8" ht="22.5" customHeight="1">
      <c r="B43" s="10"/>
      <c r="C43" s="639"/>
      <c r="D43" s="666"/>
      <c r="E43" s="640"/>
      <c r="F43" s="13" t="s">
        <v>47</v>
      </c>
      <c r="G43" s="13" t="s">
        <v>48</v>
      </c>
      <c r="H43" s="61" t="s">
        <v>4</v>
      </c>
    </row>
    <row r="44" spans="2:8" ht="22.5" customHeight="1">
      <c r="B44" s="10"/>
      <c r="C44" s="522" t="s">
        <v>49</v>
      </c>
      <c r="D44" s="523"/>
      <c r="E44" s="524"/>
      <c r="F44" s="63">
        <v>1</v>
      </c>
      <c r="G44" s="63">
        <v>21</v>
      </c>
      <c r="H44" s="60">
        <f>SUM(F44:G44)</f>
        <v>22</v>
      </c>
    </row>
    <row r="45" spans="2:8" ht="22.5" customHeight="1" thickBot="1">
      <c r="B45" s="10"/>
      <c r="C45" s="527" t="s">
        <v>405</v>
      </c>
      <c r="D45" s="528"/>
      <c r="E45" s="529"/>
      <c r="F45" s="58">
        <v>538</v>
      </c>
      <c r="G45" s="58">
        <v>217579</v>
      </c>
      <c r="H45" s="59">
        <f>SUM(F45:G45)</f>
        <v>218117</v>
      </c>
    </row>
  </sheetData>
  <sheetProtection/>
  <mergeCells count="29">
    <mergeCell ref="C16:E16"/>
    <mergeCell ref="C11:E11"/>
    <mergeCell ref="C12:E12"/>
    <mergeCell ref="C13:E13"/>
    <mergeCell ref="B15:F15"/>
    <mergeCell ref="D2:F2"/>
    <mergeCell ref="A3:H3"/>
    <mergeCell ref="B10:E10"/>
    <mergeCell ref="A7:I7"/>
    <mergeCell ref="C28:E28"/>
    <mergeCell ref="C21:E21"/>
    <mergeCell ref="C22:E22"/>
    <mergeCell ref="C23:E23"/>
    <mergeCell ref="B25:F25"/>
    <mergeCell ref="C17:E17"/>
    <mergeCell ref="C26:E26"/>
    <mergeCell ref="C27:E27"/>
    <mergeCell ref="C18:E18"/>
    <mergeCell ref="B20:E20"/>
    <mergeCell ref="C44:E44"/>
    <mergeCell ref="C45:E45"/>
    <mergeCell ref="B30:D30"/>
    <mergeCell ref="C31:E31"/>
    <mergeCell ref="C32:E32"/>
    <mergeCell ref="C33:E33"/>
    <mergeCell ref="C37:E37"/>
    <mergeCell ref="C38:E38"/>
    <mergeCell ref="C39:E39"/>
    <mergeCell ref="C43:E4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9" r:id="rId2"/>
  <rowBreaks count="1" manualBreakCount="1">
    <brk id="46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SheetLayoutView="100" zoomScalePageLayoutView="0" workbookViewId="0" topLeftCell="A3">
      <selection activeCell="F3" sqref="F3"/>
    </sheetView>
  </sheetViews>
  <sheetFormatPr defaultColWidth="9.00390625" defaultRowHeight="18" customHeight="1"/>
  <cols>
    <col min="1" max="1" width="3.00390625" style="8" customWidth="1"/>
    <col min="2" max="2" width="12.00390625" style="8" customWidth="1"/>
    <col min="3" max="3" width="15.00390625" style="8" customWidth="1"/>
    <col min="4" max="5" width="17.875" style="8" customWidth="1"/>
    <col min="6" max="6" width="13.625" style="8" customWidth="1"/>
    <col min="7" max="7" width="14.25390625" style="8" customWidth="1"/>
    <col min="8" max="8" width="15.75390625" style="8" customWidth="1"/>
    <col min="9" max="9" width="11.75390625" style="8" customWidth="1"/>
    <col min="10" max="16384" width="9.125" style="8" customWidth="1"/>
  </cols>
  <sheetData>
    <row r="1" spans="1:8" s="2" customFormat="1" ht="17.25">
      <c r="A1" s="1"/>
      <c r="G1"/>
      <c r="H1"/>
    </row>
    <row r="2" spans="1:8" s="2" customFormat="1" ht="17.25">
      <c r="A2" s="1"/>
      <c r="G2"/>
      <c r="H2"/>
    </row>
    <row r="3" spans="1:8" s="2" customFormat="1" ht="17.25">
      <c r="A3" s="1"/>
      <c r="C3" s="95"/>
      <c r="D3" s="517" t="s">
        <v>323</v>
      </c>
      <c r="E3" s="517"/>
      <c r="H3" s="23"/>
    </row>
    <row r="4" spans="1:8" s="7" customFormat="1" ht="21">
      <c r="A4" s="3"/>
      <c r="B4" s="4"/>
      <c r="C4" s="4"/>
      <c r="D4" s="680" t="s">
        <v>87</v>
      </c>
      <c r="E4" s="680"/>
      <c r="F4" s="680"/>
      <c r="G4" s="6"/>
      <c r="H4" s="6"/>
    </row>
    <row r="6" spans="1:3" s="10" customFormat="1" ht="18" customHeight="1">
      <c r="A6" s="675" t="s">
        <v>316</v>
      </c>
      <c r="B6" s="675"/>
      <c r="C6" s="675"/>
    </row>
    <row r="7" s="10" customFormat="1" ht="18" customHeight="1"/>
    <row r="8" spans="2:9" s="10" customFormat="1" ht="18" customHeight="1" thickBot="1">
      <c r="B8" s="21"/>
      <c r="C8" s="21"/>
      <c r="D8" s="21"/>
      <c r="E8" s="21"/>
      <c r="F8" s="21"/>
      <c r="G8" s="21"/>
      <c r="H8" s="44"/>
      <c r="I8" s="44" t="s">
        <v>86</v>
      </c>
    </row>
    <row r="9" spans="2:9" s="10" customFormat="1" ht="45.75" customHeight="1">
      <c r="B9" s="676" t="s">
        <v>50</v>
      </c>
      <c r="C9" s="477"/>
      <c r="D9" s="34" t="s">
        <v>51</v>
      </c>
      <c r="E9" s="34" t="s">
        <v>52</v>
      </c>
      <c r="F9" s="34" t="s">
        <v>53</v>
      </c>
      <c r="G9" s="34" t="s">
        <v>54</v>
      </c>
      <c r="H9" s="34" t="s">
        <v>196</v>
      </c>
      <c r="I9" s="45" t="s">
        <v>197</v>
      </c>
    </row>
    <row r="10" spans="2:9" s="10" customFormat="1" ht="30" customHeight="1">
      <c r="B10" s="670" t="s">
        <v>55</v>
      </c>
      <c r="C10" s="43" t="s">
        <v>56</v>
      </c>
      <c r="D10" s="64">
        <v>34858953000</v>
      </c>
      <c r="E10" s="64">
        <v>34858953000</v>
      </c>
      <c r="F10" s="64">
        <v>41769963</v>
      </c>
      <c r="G10" s="133" t="s">
        <v>96</v>
      </c>
      <c r="H10" s="133" t="s">
        <v>96</v>
      </c>
      <c r="I10" s="142">
        <v>1343200</v>
      </c>
    </row>
    <row r="11" spans="2:9" s="10" customFormat="1" ht="30" customHeight="1">
      <c r="B11" s="671"/>
      <c r="C11" s="43" t="s">
        <v>57</v>
      </c>
      <c r="D11" s="64">
        <v>3793303534</v>
      </c>
      <c r="E11" s="64">
        <v>3232238588</v>
      </c>
      <c r="F11" s="64">
        <v>3407985</v>
      </c>
      <c r="G11" s="64">
        <v>0</v>
      </c>
      <c r="H11" s="64">
        <v>561064946</v>
      </c>
      <c r="I11" s="65">
        <v>1595950</v>
      </c>
    </row>
    <row r="12" spans="2:9" s="10" customFormat="1" ht="30" customHeight="1">
      <c r="B12" s="672"/>
      <c r="C12" s="43" t="s">
        <v>4</v>
      </c>
      <c r="D12" s="64">
        <f aca="true" t="shared" si="0" ref="D12:I12">SUM(D10:D11)</f>
        <v>38652256534</v>
      </c>
      <c r="E12" s="64">
        <f t="shared" si="0"/>
        <v>38091191588</v>
      </c>
      <c r="F12" s="64">
        <f t="shared" si="0"/>
        <v>45177948</v>
      </c>
      <c r="G12" s="64">
        <v>0</v>
      </c>
      <c r="H12" s="64">
        <f t="shared" si="0"/>
        <v>561064946</v>
      </c>
      <c r="I12" s="65">
        <f t="shared" si="0"/>
        <v>2939150</v>
      </c>
    </row>
    <row r="13" spans="2:9" s="10" customFormat="1" ht="21" customHeight="1" hidden="1">
      <c r="B13" s="48" t="s">
        <v>58</v>
      </c>
      <c r="C13" s="43" t="s">
        <v>57</v>
      </c>
      <c r="D13" s="32"/>
      <c r="E13" s="32"/>
      <c r="F13" s="32"/>
      <c r="G13" s="32"/>
      <c r="H13" s="32"/>
      <c r="I13" s="47"/>
    </row>
    <row r="14" spans="2:9" s="10" customFormat="1" ht="21" customHeight="1" hidden="1">
      <c r="B14" s="46" t="s">
        <v>59</v>
      </c>
      <c r="C14" s="43" t="s">
        <v>56</v>
      </c>
      <c r="D14" s="15"/>
      <c r="E14" s="15"/>
      <c r="F14" s="15"/>
      <c r="G14" s="15"/>
      <c r="H14" s="15"/>
      <c r="I14" s="16"/>
    </row>
    <row r="15" spans="2:9" s="10" customFormat="1" ht="21" customHeight="1" hidden="1">
      <c r="B15" s="17"/>
      <c r="C15" s="43" t="s">
        <v>57</v>
      </c>
      <c r="D15" s="15"/>
      <c r="E15" s="15"/>
      <c r="F15" s="15"/>
      <c r="G15" s="15"/>
      <c r="H15" s="15"/>
      <c r="I15" s="16"/>
    </row>
    <row r="16" spans="2:9" s="10" customFormat="1" ht="21" customHeight="1" hidden="1" thickBot="1">
      <c r="B16" s="17"/>
      <c r="C16" s="99" t="s">
        <v>4</v>
      </c>
      <c r="D16" s="100"/>
      <c r="E16" s="100"/>
      <c r="F16" s="100"/>
      <c r="G16" s="100"/>
      <c r="H16" s="100"/>
      <c r="I16" s="101"/>
    </row>
    <row r="17" spans="2:9" s="21" customFormat="1" ht="30" customHeight="1">
      <c r="B17" s="102" t="s">
        <v>83</v>
      </c>
      <c r="C17" s="97" t="s">
        <v>85</v>
      </c>
      <c r="D17" s="106">
        <v>1037805804</v>
      </c>
      <c r="E17" s="106">
        <v>167209104</v>
      </c>
      <c r="F17" s="106">
        <v>572680</v>
      </c>
      <c r="G17" s="106">
        <v>325149419</v>
      </c>
      <c r="H17" s="106">
        <v>545447281</v>
      </c>
      <c r="I17" s="107">
        <v>23920</v>
      </c>
    </row>
    <row r="18" spans="2:9" s="10" customFormat="1" ht="30" customHeight="1">
      <c r="B18" s="670" t="s">
        <v>84</v>
      </c>
      <c r="C18" s="43" t="s">
        <v>56</v>
      </c>
      <c r="D18" s="64">
        <f>D10</f>
        <v>34858953000</v>
      </c>
      <c r="E18" s="64">
        <f>E10</f>
        <v>34858953000</v>
      </c>
      <c r="F18" s="64">
        <f>F10</f>
        <v>41769963</v>
      </c>
      <c r="G18" s="133" t="s">
        <v>96</v>
      </c>
      <c r="H18" s="133" t="s">
        <v>96</v>
      </c>
      <c r="I18" s="142">
        <f>I10</f>
        <v>1343200</v>
      </c>
    </row>
    <row r="19" spans="2:9" s="10" customFormat="1" ht="30" customHeight="1">
      <c r="B19" s="671"/>
      <c r="C19" s="43" t="s">
        <v>57</v>
      </c>
      <c r="D19" s="64">
        <f aca="true" t="shared" si="1" ref="D19:I19">D11+D17</f>
        <v>4831109338</v>
      </c>
      <c r="E19" s="64">
        <f t="shared" si="1"/>
        <v>3399447692</v>
      </c>
      <c r="F19" s="64">
        <f t="shared" si="1"/>
        <v>3980665</v>
      </c>
      <c r="G19" s="64">
        <f t="shared" si="1"/>
        <v>325149419</v>
      </c>
      <c r="H19" s="64">
        <f t="shared" si="1"/>
        <v>1106512227</v>
      </c>
      <c r="I19" s="65">
        <f t="shared" si="1"/>
        <v>1619870</v>
      </c>
    </row>
    <row r="20" spans="2:9" s="10" customFormat="1" ht="30" customHeight="1" thickBot="1">
      <c r="B20" s="679"/>
      <c r="C20" s="49" t="s">
        <v>4</v>
      </c>
      <c r="D20" s="66">
        <f aca="true" t="shared" si="2" ref="D20:I20">SUM(D18:D19)</f>
        <v>39690062338</v>
      </c>
      <c r="E20" s="66">
        <f t="shared" si="2"/>
        <v>38258400692</v>
      </c>
      <c r="F20" s="66">
        <f t="shared" si="2"/>
        <v>45750628</v>
      </c>
      <c r="G20" s="66">
        <f t="shared" si="2"/>
        <v>325149419</v>
      </c>
      <c r="H20" s="66">
        <f t="shared" si="2"/>
        <v>1106512227</v>
      </c>
      <c r="I20" s="143">
        <f t="shared" si="2"/>
        <v>2963070</v>
      </c>
    </row>
    <row r="21" spans="2:8" s="10" customFormat="1" ht="21" customHeight="1">
      <c r="B21" s="18"/>
      <c r="C21" s="36"/>
      <c r="D21" s="18"/>
      <c r="E21" s="18"/>
      <c r="F21" s="18"/>
      <c r="G21" s="18"/>
      <c r="H21" s="18"/>
    </row>
    <row r="22" spans="3:5" s="10" customFormat="1" ht="18.75" customHeight="1">
      <c r="C22" s="21"/>
      <c r="E22" s="50"/>
    </row>
    <row r="23" s="10" customFormat="1" ht="12.75" customHeight="1"/>
    <row r="24" spans="1:4" s="10" customFormat="1" ht="18" customHeight="1">
      <c r="A24" s="675" t="s">
        <v>317</v>
      </c>
      <c r="B24" s="675"/>
      <c r="C24" s="675"/>
      <c r="D24" s="675"/>
    </row>
    <row r="25" s="10" customFormat="1" ht="12.75" customHeight="1"/>
    <row r="26" spans="2:8" s="10" customFormat="1" ht="18" customHeight="1" thickBot="1">
      <c r="B26" s="21"/>
      <c r="C26" s="21"/>
      <c r="D26" s="21"/>
      <c r="E26" s="21"/>
      <c r="F26" s="21"/>
      <c r="G26" s="21"/>
      <c r="H26" s="44" t="s">
        <v>86</v>
      </c>
    </row>
    <row r="27" spans="2:8" s="10" customFormat="1" ht="45.75" customHeight="1">
      <c r="B27" s="676" t="s">
        <v>50</v>
      </c>
      <c r="C27" s="477"/>
      <c r="D27" s="34" t="s">
        <v>60</v>
      </c>
      <c r="E27" s="34" t="s">
        <v>76</v>
      </c>
      <c r="F27" s="34" t="s">
        <v>216</v>
      </c>
      <c r="G27" s="34" t="s">
        <v>61</v>
      </c>
      <c r="H27" s="35" t="s">
        <v>62</v>
      </c>
    </row>
    <row r="28" spans="2:8" s="10" customFormat="1" ht="30" customHeight="1">
      <c r="B28" s="677" t="s">
        <v>63</v>
      </c>
      <c r="C28" s="678"/>
      <c r="D28" s="67">
        <v>170529528212</v>
      </c>
      <c r="E28" s="67">
        <v>170564926743</v>
      </c>
      <c r="F28" s="103">
        <v>39851039</v>
      </c>
      <c r="G28" s="103">
        <v>0</v>
      </c>
      <c r="H28" s="104">
        <v>4452508</v>
      </c>
    </row>
    <row r="29" spans="2:8" s="10" customFormat="1" ht="30" customHeight="1">
      <c r="B29" s="677" t="s">
        <v>204</v>
      </c>
      <c r="C29" s="678"/>
      <c r="D29" s="67">
        <v>8123103292</v>
      </c>
      <c r="E29" s="67">
        <v>8122866105</v>
      </c>
      <c r="F29" s="103">
        <v>209313</v>
      </c>
      <c r="G29" s="103">
        <v>0</v>
      </c>
      <c r="H29" s="104">
        <v>446500</v>
      </c>
    </row>
    <row r="30" spans="2:8" s="10" customFormat="1" ht="30" customHeight="1">
      <c r="B30" s="677" t="s">
        <v>64</v>
      </c>
      <c r="C30" s="678"/>
      <c r="D30" s="67">
        <v>2427060921</v>
      </c>
      <c r="E30" s="67">
        <v>2427870844</v>
      </c>
      <c r="F30" s="103">
        <v>899436</v>
      </c>
      <c r="G30" s="103">
        <v>8064</v>
      </c>
      <c r="H30" s="104">
        <v>97577</v>
      </c>
    </row>
    <row r="31" spans="2:8" s="10" customFormat="1" ht="30" customHeight="1">
      <c r="B31" s="149" t="s">
        <v>105</v>
      </c>
      <c r="C31" s="150"/>
      <c r="D31" s="67">
        <v>6676700785</v>
      </c>
      <c r="E31" s="67">
        <v>6676700785</v>
      </c>
      <c r="F31" s="103">
        <v>0</v>
      </c>
      <c r="G31" s="103">
        <v>23920</v>
      </c>
      <c r="H31" s="104">
        <v>23920</v>
      </c>
    </row>
    <row r="32" spans="2:8" s="10" customFormat="1" ht="30" customHeight="1">
      <c r="B32" s="677" t="s">
        <v>65</v>
      </c>
      <c r="C32" s="678"/>
      <c r="D32" s="67">
        <v>17500816</v>
      </c>
      <c r="E32" s="67">
        <v>17500816</v>
      </c>
      <c r="F32" s="103">
        <v>0</v>
      </c>
      <c r="G32" s="103">
        <v>0</v>
      </c>
      <c r="H32" s="104">
        <v>0</v>
      </c>
    </row>
    <row r="33" spans="2:8" s="10" customFormat="1" ht="30" customHeight="1" thickBot="1">
      <c r="B33" s="673" t="s">
        <v>4</v>
      </c>
      <c r="C33" s="674"/>
      <c r="D33" s="68">
        <f>SUM(D28:D32)</f>
        <v>187773894026</v>
      </c>
      <c r="E33" s="68">
        <f>SUM(E28:E32)</f>
        <v>187809865293</v>
      </c>
      <c r="F33" s="105">
        <f>SUM(F28:F32)</f>
        <v>40959788</v>
      </c>
      <c r="G33" s="105">
        <f>SUM(G28:G32)</f>
        <v>31984</v>
      </c>
      <c r="H33" s="140">
        <f>SUM(H28:H32)</f>
        <v>5020505</v>
      </c>
    </row>
    <row r="34" spans="2:8" s="10" customFormat="1" ht="30" customHeight="1">
      <c r="B34" s="93"/>
      <c r="C34" s="19"/>
      <c r="D34" s="94"/>
      <c r="E34" s="94"/>
      <c r="F34" s="94"/>
      <c r="G34" s="94"/>
      <c r="H34" s="94"/>
    </row>
    <row r="35" spans="2:8" s="10" customFormat="1" ht="30" customHeight="1">
      <c r="B35" s="93"/>
      <c r="C35" s="19"/>
      <c r="D35" s="94"/>
      <c r="E35" s="94"/>
      <c r="F35" s="94"/>
      <c r="G35" s="94"/>
      <c r="H35" s="94"/>
    </row>
  </sheetData>
  <sheetProtection/>
  <mergeCells count="13">
    <mergeCell ref="D3:E3"/>
    <mergeCell ref="D4:F4"/>
    <mergeCell ref="A6:C6"/>
    <mergeCell ref="B9:C9"/>
    <mergeCell ref="B10:B12"/>
    <mergeCell ref="B33:C33"/>
    <mergeCell ref="A24:D24"/>
    <mergeCell ref="B27:C27"/>
    <mergeCell ref="B28:C28"/>
    <mergeCell ref="B29:C29"/>
    <mergeCell ref="B18:B20"/>
    <mergeCell ref="B30:C30"/>
    <mergeCell ref="B32:C32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view="pageBreakPreview" zoomScaleSheetLayoutView="100" zoomScalePageLayoutView="0" workbookViewId="0" topLeftCell="A55">
      <selection activeCell="K18" sqref="K18"/>
    </sheetView>
  </sheetViews>
  <sheetFormatPr defaultColWidth="9.00390625" defaultRowHeight="20.25" customHeight="1"/>
  <cols>
    <col min="1" max="1" width="3.375" style="8" customWidth="1"/>
    <col min="2" max="2" width="11.25390625" style="8" customWidth="1"/>
    <col min="3" max="3" width="3.00390625" style="120" customWidth="1"/>
    <col min="4" max="4" width="36.375" style="121" customWidth="1"/>
    <col min="5" max="5" width="18.875" style="127" customWidth="1"/>
    <col min="6" max="6" width="18.875" style="8" customWidth="1"/>
    <col min="7" max="7" width="12.75390625" style="8" customWidth="1"/>
    <col min="8" max="8" width="18.25390625" style="8" customWidth="1"/>
    <col min="9" max="9" width="17.125" style="8" customWidth="1"/>
    <col min="10" max="16384" width="9.125" style="8" customWidth="1"/>
  </cols>
  <sheetData>
    <row r="1" spans="3:5" s="2" customFormat="1" ht="12.75" customHeight="1">
      <c r="C1" s="108"/>
      <c r="D1" s="115"/>
      <c r="E1" s="122"/>
    </row>
    <row r="2" spans="2:5" s="2" customFormat="1" ht="17.25">
      <c r="B2" s="95"/>
      <c r="C2" s="115"/>
      <c r="D2" s="115" t="s">
        <v>331</v>
      </c>
      <c r="E2" s="122"/>
    </row>
    <row r="3" spans="1:6" ht="20.25" customHeight="1">
      <c r="A3" s="4"/>
      <c r="B3" s="4"/>
      <c r="C3" s="116"/>
      <c r="D3" s="713" t="s">
        <v>88</v>
      </c>
      <c r="E3" s="713"/>
      <c r="F3" s="713"/>
    </row>
    <row r="4" spans="1:6" ht="11.25" customHeight="1">
      <c r="A4" s="10"/>
      <c r="B4" s="10"/>
      <c r="C4" s="117"/>
      <c r="D4" s="118"/>
      <c r="E4" s="123"/>
      <c r="F4" s="10"/>
    </row>
    <row r="5" spans="1:6" ht="20.25" customHeight="1">
      <c r="A5" s="480" t="s">
        <v>318</v>
      </c>
      <c r="B5" s="480"/>
      <c r="C5" s="480"/>
      <c r="D5" s="480"/>
      <c r="E5" s="480"/>
      <c r="F5" s="10"/>
    </row>
    <row r="6" spans="1:9" ht="11.25" customHeight="1" thickBot="1">
      <c r="A6" s="10"/>
      <c r="B6" s="10"/>
      <c r="C6" s="117"/>
      <c r="D6" s="118"/>
      <c r="F6" s="10"/>
      <c r="I6" s="123" t="s">
        <v>89</v>
      </c>
    </row>
    <row r="7" spans="1:9" ht="19.5" customHeight="1" thickBot="1">
      <c r="A7" s="10"/>
      <c r="B7" s="703" t="s">
        <v>301</v>
      </c>
      <c r="C7" s="704"/>
      <c r="D7" s="704"/>
      <c r="E7" s="705"/>
      <c r="F7" s="703" t="s">
        <v>302</v>
      </c>
      <c r="G7" s="704"/>
      <c r="H7" s="704"/>
      <c r="I7" s="705"/>
    </row>
    <row r="8" spans="1:9" ht="19.5" customHeight="1" thickBot="1">
      <c r="A8" s="10"/>
      <c r="B8" s="703" t="s">
        <v>66</v>
      </c>
      <c r="C8" s="704"/>
      <c r="D8" s="704"/>
      <c r="E8" s="405" t="s">
        <v>256</v>
      </c>
      <c r="F8" s="703" t="s">
        <v>66</v>
      </c>
      <c r="G8" s="704"/>
      <c r="H8" s="704"/>
      <c r="I8" s="405" t="s">
        <v>256</v>
      </c>
    </row>
    <row r="9" spans="1:9" ht="19.5" customHeight="1">
      <c r="A9" s="10"/>
      <c r="B9" s="410" t="s">
        <v>257</v>
      </c>
      <c r="C9" s="714" t="s">
        <v>67</v>
      </c>
      <c r="D9" s="715"/>
      <c r="E9" s="124">
        <v>38304148320</v>
      </c>
      <c r="F9" s="717" t="s">
        <v>68</v>
      </c>
      <c r="G9" s="718"/>
      <c r="H9" s="719"/>
      <c r="I9" s="125">
        <v>4952689646</v>
      </c>
    </row>
    <row r="10" spans="1:9" s="87" customFormat="1" ht="19.5" customHeight="1">
      <c r="A10" s="86"/>
      <c r="B10" s="725" t="s">
        <v>258</v>
      </c>
      <c r="C10" s="706" t="s">
        <v>259</v>
      </c>
      <c r="D10" s="716"/>
      <c r="E10" s="124">
        <v>76245019</v>
      </c>
      <c r="F10" s="700" t="s">
        <v>91</v>
      </c>
      <c r="G10" s="138" t="s">
        <v>144</v>
      </c>
      <c r="H10" s="407"/>
      <c r="I10" s="124">
        <v>170594448116</v>
      </c>
    </row>
    <row r="11" spans="1:9" s="87" customFormat="1" ht="19.5" customHeight="1">
      <c r="A11" s="86"/>
      <c r="B11" s="726"/>
      <c r="C11" s="399" t="s">
        <v>250</v>
      </c>
      <c r="D11" s="400"/>
      <c r="E11" s="124">
        <v>484160</v>
      </c>
      <c r="F11" s="702"/>
      <c r="G11" s="119" t="s">
        <v>204</v>
      </c>
      <c r="H11" s="136"/>
      <c r="I11" s="124">
        <v>8123446514</v>
      </c>
    </row>
    <row r="12" spans="1:9" s="87" customFormat="1" ht="19.5" customHeight="1">
      <c r="A12" s="86"/>
      <c r="B12" s="725" t="s">
        <v>260</v>
      </c>
      <c r="C12" s="706" t="s">
        <v>261</v>
      </c>
      <c r="D12" s="716"/>
      <c r="E12" s="124">
        <v>459970</v>
      </c>
      <c r="F12" s="702"/>
      <c r="G12" s="119" t="s">
        <v>145</v>
      </c>
      <c r="H12" s="136"/>
      <c r="I12" s="124">
        <v>2427870844</v>
      </c>
    </row>
    <row r="13" spans="1:9" s="87" customFormat="1" ht="19.5" customHeight="1">
      <c r="A13" s="86"/>
      <c r="B13" s="726"/>
      <c r="C13" s="399" t="s">
        <v>262</v>
      </c>
      <c r="D13" s="400"/>
      <c r="E13" s="124">
        <v>88583860</v>
      </c>
      <c r="F13" s="702"/>
      <c r="G13" s="119" t="s">
        <v>219</v>
      </c>
      <c r="H13" s="136"/>
      <c r="I13" s="124">
        <v>6676700785</v>
      </c>
    </row>
    <row r="14" spans="1:9" s="87" customFormat="1" ht="19.5" customHeight="1">
      <c r="A14" s="86"/>
      <c r="B14" s="727" t="s">
        <v>263</v>
      </c>
      <c r="C14" s="711" t="s">
        <v>139</v>
      </c>
      <c r="D14" s="712"/>
      <c r="E14" s="411">
        <v>33161443143</v>
      </c>
      <c r="F14" s="702"/>
      <c r="G14" s="119" t="s">
        <v>147</v>
      </c>
      <c r="H14" s="136"/>
      <c r="I14" s="124">
        <v>214167971</v>
      </c>
    </row>
    <row r="15" spans="1:9" s="87" customFormat="1" ht="19.5" customHeight="1">
      <c r="A15" s="86"/>
      <c r="B15" s="728"/>
      <c r="C15" s="711" t="s">
        <v>140</v>
      </c>
      <c r="D15" s="712"/>
      <c r="E15" s="124">
        <v>7570276000</v>
      </c>
      <c r="F15" s="702"/>
      <c r="G15" s="119" t="s">
        <v>146</v>
      </c>
      <c r="H15" s="136"/>
      <c r="I15" s="124">
        <v>17500816</v>
      </c>
    </row>
    <row r="16" spans="1:9" s="87" customFormat="1" ht="19.5" customHeight="1">
      <c r="A16" s="86"/>
      <c r="B16" s="728"/>
      <c r="C16" s="692" t="s">
        <v>198</v>
      </c>
      <c r="D16" s="693"/>
      <c r="E16" s="124">
        <v>454915604</v>
      </c>
      <c r="F16" s="701"/>
      <c r="G16" s="136" t="s">
        <v>101</v>
      </c>
      <c r="H16" s="136"/>
      <c r="I16" s="124">
        <v>143221</v>
      </c>
    </row>
    <row r="17" spans="1:9" s="87" customFormat="1" ht="19.5" customHeight="1">
      <c r="A17" s="86"/>
      <c r="B17" s="728"/>
      <c r="C17" s="692" t="s">
        <v>199</v>
      </c>
      <c r="D17" s="693"/>
      <c r="E17" s="124">
        <v>1148615888</v>
      </c>
      <c r="F17" s="417" t="s">
        <v>205</v>
      </c>
      <c r="G17" s="408" t="s">
        <v>206</v>
      </c>
      <c r="H17" s="407"/>
      <c r="I17" s="124">
        <v>1575173338</v>
      </c>
    </row>
    <row r="18" spans="1:9" s="87" customFormat="1" ht="19.5" customHeight="1">
      <c r="A18" s="86"/>
      <c r="B18" s="729"/>
      <c r="C18" s="687" t="s">
        <v>101</v>
      </c>
      <c r="D18" s="688"/>
      <c r="E18" s="124">
        <v>1895571758</v>
      </c>
      <c r="F18" s="137"/>
      <c r="G18" s="136" t="s">
        <v>207</v>
      </c>
      <c r="H18" s="136"/>
      <c r="I18" s="124">
        <v>2887515403</v>
      </c>
    </row>
    <row r="19" spans="1:9" s="87" customFormat="1" ht="19.5" customHeight="1">
      <c r="A19" s="86"/>
      <c r="B19" s="722" t="s">
        <v>69</v>
      </c>
      <c r="C19" s="711" t="s">
        <v>200</v>
      </c>
      <c r="D19" s="712"/>
      <c r="E19" s="124">
        <v>58615221081</v>
      </c>
      <c r="F19" s="706" t="s">
        <v>220</v>
      </c>
      <c r="G19" s="707"/>
      <c r="H19" s="400"/>
      <c r="I19" s="124">
        <v>0</v>
      </c>
    </row>
    <row r="20" spans="1:9" s="87" customFormat="1" ht="19.5" customHeight="1">
      <c r="A20" s="86"/>
      <c r="B20" s="723"/>
      <c r="C20" s="687" t="s">
        <v>201</v>
      </c>
      <c r="D20" s="688"/>
      <c r="E20" s="124">
        <v>702558000</v>
      </c>
      <c r="F20" s="399" t="s">
        <v>271</v>
      </c>
      <c r="G20" s="409"/>
      <c r="H20" s="400"/>
      <c r="I20" s="124">
        <v>0</v>
      </c>
    </row>
    <row r="21" spans="1:9" s="87" customFormat="1" ht="19.5" customHeight="1">
      <c r="A21" s="86"/>
      <c r="B21" s="689" t="s">
        <v>90</v>
      </c>
      <c r="C21" s="406" t="s">
        <v>141</v>
      </c>
      <c r="D21" s="412"/>
      <c r="E21" s="124">
        <v>27946625489</v>
      </c>
      <c r="F21" s="730" t="s">
        <v>70</v>
      </c>
      <c r="G21" s="731"/>
      <c r="H21" s="401"/>
      <c r="I21" s="124">
        <v>0</v>
      </c>
    </row>
    <row r="22" spans="1:9" s="87" customFormat="1" ht="19.5" customHeight="1">
      <c r="A22" s="86"/>
      <c r="B22" s="690"/>
      <c r="C22" s="692" t="s">
        <v>198</v>
      </c>
      <c r="D22" s="693"/>
      <c r="E22" s="124">
        <v>228451019</v>
      </c>
      <c r="F22" s="706" t="s">
        <v>71</v>
      </c>
      <c r="G22" s="707"/>
      <c r="H22" s="400"/>
      <c r="I22" s="124">
        <v>2804004552</v>
      </c>
    </row>
    <row r="23" spans="1:9" s="87" customFormat="1" ht="19.5" customHeight="1">
      <c r="A23" s="86"/>
      <c r="B23" s="690"/>
      <c r="C23" s="692" t="s">
        <v>199</v>
      </c>
      <c r="D23" s="693"/>
      <c r="E23" s="124">
        <v>575934083</v>
      </c>
      <c r="F23" s="700" t="s">
        <v>102</v>
      </c>
      <c r="G23" s="737" t="s">
        <v>272</v>
      </c>
      <c r="H23" s="716"/>
      <c r="I23" s="129">
        <v>26266666</v>
      </c>
    </row>
    <row r="24" spans="1:9" s="87" customFormat="1" ht="19.5" customHeight="1">
      <c r="A24" s="86"/>
      <c r="B24" s="691"/>
      <c r="C24" s="711" t="s">
        <v>264</v>
      </c>
      <c r="D24" s="712"/>
      <c r="E24" s="124">
        <v>1986111</v>
      </c>
      <c r="F24" s="701"/>
      <c r="G24" s="737" t="s">
        <v>264</v>
      </c>
      <c r="H24" s="716"/>
      <c r="I24" s="129">
        <v>0</v>
      </c>
    </row>
    <row r="25" spans="1:9" s="87" customFormat="1" ht="19.5" customHeight="1">
      <c r="A25" s="86"/>
      <c r="B25" s="738" t="s">
        <v>265</v>
      </c>
      <c r="C25" s="739"/>
      <c r="D25" s="740"/>
      <c r="E25" s="124">
        <v>0</v>
      </c>
      <c r="F25" s="413" t="s">
        <v>273</v>
      </c>
      <c r="G25" s="415"/>
      <c r="H25" s="398"/>
      <c r="I25" s="129">
        <v>0</v>
      </c>
    </row>
    <row r="26" spans="1:9" s="87" customFormat="1" ht="19.5" customHeight="1">
      <c r="A26" s="86"/>
      <c r="B26" s="706" t="s">
        <v>72</v>
      </c>
      <c r="C26" s="707"/>
      <c r="D26" s="716"/>
      <c r="E26" s="124">
        <v>44696680</v>
      </c>
      <c r="F26" s="700" t="s">
        <v>274</v>
      </c>
      <c r="G26" s="737" t="s">
        <v>275</v>
      </c>
      <c r="H26" s="716"/>
      <c r="I26" s="124">
        <v>0</v>
      </c>
    </row>
    <row r="27" spans="1:9" s="87" customFormat="1" ht="19.5" customHeight="1">
      <c r="A27" s="86"/>
      <c r="B27" s="706" t="s">
        <v>266</v>
      </c>
      <c r="C27" s="707"/>
      <c r="D27" s="716"/>
      <c r="E27" s="124">
        <v>0</v>
      </c>
      <c r="F27" s="702"/>
      <c r="G27" s="741" t="s">
        <v>276</v>
      </c>
      <c r="H27" s="721"/>
      <c r="I27" s="411">
        <v>531141222</v>
      </c>
    </row>
    <row r="28" spans="1:9" s="87" customFormat="1" ht="19.5" customHeight="1" thickBot="1">
      <c r="A28" s="86"/>
      <c r="B28" s="694" t="s">
        <v>73</v>
      </c>
      <c r="C28" s="695"/>
      <c r="D28" s="138" t="s">
        <v>142</v>
      </c>
      <c r="E28" s="124">
        <v>23826953130</v>
      </c>
      <c r="F28" s="724"/>
      <c r="G28" s="732" t="s">
        <v>264</v>
      </c>
      <c r="H28" s="733"/>
      <c r="I28" s="418">
        <v>1227953280</v>
      </c>
    </row>
    <row r="29" spans="1:9" s="87" customFormat="1" ht="19.5" customHeight="1">
      <c r="A29" s="86"/>
      <c r="B29" s="696"/>
      <c r="C29" s="697"/>
      <c r="D29" s="119" t="s">
        <v>143</v>
      </c>
      <c r="E29" s="124">
        <v>4926379967</v>
      </c>
      <c r="F29" s="742"/>
      <c r="G29" s="743"/>
      <c r="H29" s="744"/>
      <c r="I29" s="734"/>
    </row>
    <row r="30" spans="1:9" s="87" customFormat="1" ht="19.5" customHeight="1">
      <c r="A30" s="86"/>
      <c r="B30" s="696"/>
      <c r="C30" s="697"/>
      <c r="D30" s="119" t="s">
        <v>93</v>
      </c>
      <c r="E30" s="124">
        <v>854159831</v>
      </c>
      <c r="F30" s="745"/>
      <c r="G30" s="746"/>
      <c r="H30" s="747"/>
      <c r="I30" s="735"/>
    </row>
    <row r="31" spans="1:9" s="87" customFormat="1" ht="19.5" customHeight="1">
      <c r="A31" s="86"/>
      <c r="B31" s="696"/>
      <c r="C31" s="697"/>
      <c r="D31" s="119" t="s">
        <v>267</v>
      </c>
      <c r="E31" s="124">
        <v>0</v>
      </c>
      <c r="F31" s="745"/>
      <c r="G31" s="746"/>
      <c r="H31" s="747"/>
      <c r="I31" s="735"/>
    </row>
    <row r="32" spans="1:9" s="87" customFormat="1" ht="19.5" customHeight="1">
      <c r="A32" s="86"/>
      <c r="B32" s="696"/>
      <c r="C32" s="697"/>
      <c r="D32" s="323" t="s">
        <v>202</v>
      </c>
      <c r="E32" s="124">
        <v>241555698</v>
      </c>
      <c r="F32" s="745"/>
      <c r="G32" s="746"/>
      <c r="H32" s="747"/>
      <c r="I32" s="735"/>
    </row>
    <row r="33" spans="1:9" s="87" customFormat="1" ht="19.5" customHeight="1">
      <c r="A33" s="86"/>
      <c r="B33" s="696"/>
      <c r="C33" s="697"/>
      <c r="D33" s="323" t="s">
        <v>203</v>
      </c>
      <c r="E33" s="124">
        <v>637400926</v>
      </c>
      <c r="F33" s="745"/>
      <c r="G33" s="746"/>
      <c r="H33" s="747"/>
      <c r="I33" s="735"/>
    </row>
    <row r="34" spans="1:9" s="87" customFormat="1" ht="19.5" customHeight="1">
      <c r="A34" s="86"/>
      <c r="B34" s="698"/>
      <c r="C34" s="699"/>
      <c r="D34" s="138" t="s">
        <v>101</v>
      </c>
      <c r="E34" s="124">
        <v>98963758</v>
      </c>
      <c r="F34" s="745"/>
      <c r="G34" s="746"/>
      <c r="H34" s="747"/>
      <c r="I34" s="735"/>
    </row>
    <row r="35" spans="1:9" s="87" customFormat="1" ht="19.5" customHeight="1">
      <c r="A35" s="86"/>
      <c r="B35" s="706" t="s">
        <v>94</v>
      </c>
      <c r="C35" s="707"/>
      <c r="D35" s="716"/>
      <c r="E35" s="124">
        <v>2696904088</v>
      </c>
      <c r="F35" s="745"/>
      <c r="G35" s="746"/>
      <c r="H35" s="747"/>
      <c r="I35" s="735"/>
    </row>
    <row r="36" spans="1:9" s="87" customFormat="1" ht="19.5" customHeight="1">
      <c r="A36" s="86"/>
      <c r="B36" s="727" t="s">
        <v>268</v>
      </c>
      <c r="C36" s="720" t="s">
        <v>269</v>
      </c>
      <c r="D36" s="721"/>
      <c r="E36" s="124">
        <v>0</v>
      </c>
      <c r="F36" s="745"/>
      <c r="G36" s="746"/>
      <c r="H36" s="747"/>
      <c r="I36" s="735"/>
    </row>
    <row r="37" spans="1:9" s="87" customFormat="1" ht="19.5" customHeight="1">
      <c r="A37" s="86"/>
      <c r="B37" s="729"/>
      <c r="C37" s="397" t="s">
        <v>250</v>
      </c>
      <c r="D37" s="398"/>
      <c r="E37" s="124">
        <v>0</v>
      </c>
      <c r="F37" s="745"/>
      <c r="G37" s="746"/>
      <c r="H37" s="747"/>
      <c r="I37" s="735"/>
    </row>
    <row r="38" spans="1:9" s="87" customFormat="1" ht="19.5" customHeight="1" thickBot="1">
      <c r="A38" s="86"/>
      <c r="B38" s="706" t="s">
        <v>270</v>
      </c>
      <c r="C38" s="707"/>
      <c r="D38" s="716"/>
      <c r="E38" s="128">
        <v>386155748</v>
      </c>
      <c r="F38" s="748"/>
      <c r="G38" s="749"/>
      <c r="H38" s="750"/>
      <c r="I38" s="736"/>
    </row>
    <row r="39" spans="1:9" s="87" customFormat="1" ht="19.5" customHeight="1" thickBot="1">
      <c r="A39" s="86"/>
      <c r="B39" s="708" t="s">
        <v>46</v>
      </c>
      <c r="C39" s="709"/>
      <c r="D39" s="710"/>
      <c r="E39" s="146">
        <f>SUM(E9:E38)</f>
        <v>204484689331</v>
      </c>
      <c r="F39" s="684" t="s">
        <v>46</v>
      </c>
      <c r="G39" s="685"/>
      <c r="H39" s="686"/>
      <c r="I39" s="146">
        <f>SUM(I9:I28)</f>
        <v>202059022374</v>
      </c>
    </row>
    <row r="40" spans="1:9" s="87" customFormat="1" ht="19.5" customHeight="1" thickBot="1">
      <c r="A40" s="86"/>
      <c r="B40" s="681" t="s">
        <v>95</v>
      </c>
      <c r="C40" s="682"/>
      <c r="D40" s="683"/>
      <c r="E40" s="126">
        <f>E39-I39</f>
        <v>2425666957</v>
      </c>
      <c r="F40" s="420"/>
      <c r="G40" s="421"/>
      <c r="H40" s="421"/>
      <c r="I40" s="427"/>
    </row>
    <row r="41" spans="1:9" s="87" customFormat="1" ht="19.5" customHeight="1" thickBot="1">
      <c r="A41" s="86"/>
      <c r="B41" s="681" t="s">
        <v>208</v>
      </c>
      <c r="C41" s="682"/>
      <c r="D41" s="683"/>
      <c r="E41" s="126">
        <v>658843776</v>
      </c>
      <c r="F41" s="423"/>
      <c r="G41" s="424"/>
      <c r="H41" s="424"/>
      <c r="I41" s="425"/>
    </row>
    <row r="42" spans="1:9" s="87" customFormat="1" ht="19.5" customHeight="1" thickBot="1">
      <c r="A42" s="86"/>
      <c r="B42" s="681" t="s">
        <v>92</v>
      </c>
      <c r="C42" s="682"/>
      <c r="D42" s="683"/>
      <c r="E42" s="130">
        <v>12802388887</v>
      </c>
      <c r="F42" s="423"/>
      <c r="G42" s="424"/>
      <c r="H42" s="424"/>
      <c r="I42" s="425"/>
    </row>
    <row r="43" spans="1:9" s="87" customFormat="1" ht="19.5" customHeight="1">
      <c r="A43" s="86"/>
      <c r="B43" s="147"/>
      <c r="C43" s="147"/>
      <c r="D43" s="147"/>
      <c r="E43" s="148"/>
      <c r="F43" s="424"/>
      <c r="G43" s="424"/>
      <c r="H43" s="424"/>
      <c r="I43" s="425"/>
    </row>
    <row r="44" spans="1:9" s="87" customFormat="1" ht="19.5" customHeight="1" thickBot="1">
      <c r="A44" s="480" t="s">
        <v>319</v>
      </c>
      <c r="B44" s="480"/>
      <c r="C44" s="480"/>
      <c r="D44" s="480"/>
      <c r="E44" s="480"/>
      <c r="F44" s="422"/>
      <c r="G44" s="422"/>
      <c r="H44" s="422"/>
      <c r="I44" s="428"/>
    </row>
    <row r="45" spans="1:9" ht="19.5" customHeight="1" thickBot="1">
      <c r="A45" s="10"/>
      <c r="B45" s="703" t="s">
        <v>301</v>
      </c>
      <c r="C45" s="704"/>
      <c r="D45" s="704"/>
      <c r="E45" s="705"/>
      <c r="F45" s="703" t="s">
        <v>302</v>
      </c>
      <c r="G45" s="704"/>
      <c r="H45" s="704"/>
      <c r="I45" s="705"/>
    </row>
    <row r="46" spans="1:9" ht="19.5" customHeight="1" thickBot="1">
      <c r="A46" s="10"/>
      <c r="B46" s="703" t="s">
        <v>66</v>
      </c>
      <c r="C46" s="704"/>
      <c r="D46" s="704"/>
      <c r="E46" s="405" t="s">
        <v>256</v>
      </c>
      <c r="F46" s="703" t="s">
        <v>66</v>
      </c>
      <c r="G46" s="704"/>
      <c r="H46" s="704"/>
      <c r="I46" s="405" t="s">
        <v>256</v>
      </c>
    </row>
    <row r="47" spans="1:9" s="87" customFormat="1" ht="19.5" customHeight="1">
      <c r="A47" s="88"/>
      <c r="B47" s="758" t="s">
        <v>281</v>
      </c>
      <c r="C47" s="755" t="s">
        <v>277</v>
      </c>
      <c r="D47" s="756"/>
      <c r="E47" s="124">
        <v>41101310</v>
      </c>
      <c r="F47" s="717" t="s">
        <v>286</v>
      </c>
      <c r="G47" s="718"/>
      <c r="H47" s="718"/>
      <c r="I47" s="125">
        <v>0</v>
      </c>
    </row>
    <row r="48" spans="1:9" s="87" customFormat="1" ht="19.5" customHeight="1">
      <c r="A48" s="88"/>
      <c r="B48" s="759"/>
      <c r="C48" s="711" t="s">
        <v>278</v>
      </c>
      <c r="D48" s="712"/>
      <c r="E48" s="124">
        <v>6036610</v>
      </c>
      <c r="F48" s="751" t="s">
        <v>287</v>
      </c>
      <c r="G48" s="753" t="s">
        <v>288</v>
      </c>
      <c r="H48" s="754"/>
      <c r="I48" s="124">
        <v>29043475</v>
      </c>
    </row>
    <row r="49" spans="1:9" s="87" customFormat="1" ht="19.5" customHeight="1">
      <c r="A49" s="88"/>
      <c r="B49" s="759"/>
      <c r="C49" s="711" t="s">
        <v>279</v>
      </c>
      <c r="D49" s="712"/>
      <c r="E49" s="124">
        <v>0</v>
      </c>
      <c r="F49" s="752"/>
      <c r="G49" s="753" t="s">
        <v>289</v>
      </c>
      <c r="H49" s="754"/>
      <c r="I49" s="124">
        <v>0</v>
      </c>
    </row>
    <row r="50" spans="1:9" s="87" customFormat="1" ht="19.5" customHeight="1">
      <c r="A50" s="88"/>
      <c r="B50" s="759"/>
      <c r="C50" s="711" t="s">
        <v>280</v>
      </c>
      <c r="D50" s="712"/>
      <c r="E50" s="124">
        <v>2599560</v>
      </c>
      <c r="F50" s="752"/>
      <c r="G50" s="753" t="s">
        <v>290</v>
      </c>
      <c r="H50" s="754"/>
      <c r="I50" s="124">
        <v>18459975</v>
      </c>
    </row>
    <row r="51" spans="1:9" s="87" customFormat="1" ht="19.5" customHeight="1">
      <c r="A51" s="88"/>
      <c r="B51" s="723"/>
      <c r="C51" s="687" t="s">
        <v>264</v>
      </c>
      <c r="D51" s="688"/>
      <c r="E51" s="124">
        <v>4640906</v>
      </c>
      <c r="F51" s="720"/>
      <c r="G51" s="753" t="s">
        <v>264</v>
      </c>
      <c r="H51" s="754"/>
      <c r="I51" s="124">
        <v>2703437</v>
      </c>
    </row>
    <row r="52" spans="1:9" s="87" customFormat="1" ht="19.5" customHeight="1">
      <c r="A52" s="86"/>
      <c r="B52" s="725" t="s">
        <v>258</v>
      </c>
      <c r="C52" s="706" t="s">
        <v>282</v>
      </c>
      <c r="D52" s="716"/>
      <c r="E52" s="124">
        <v>0</v>
      </c>
      <c r="F52" s="751" t="s">
        <v>291</v>
      </c>
      <c r="G52" s="757"/>
      <c r="H52" s="757"/>
      <c r="I52" s="124">
        <v>0</v>
      </c>
    </row>
    <row r="53" spans="1:9" s="87" customFormat="1" ht="19.5" customHeight="1">
      <c r="A53" s="86"/>
      <c r="B53" s="726"/>
      <c r="C53" s="399" t="s">
        <v>283</v>
      </c>
      <c r="D53" s="400"/>
      <c r="E53" s="124">
        <v>0</v>
      </c>
      <c r="F53" s="751" t="s">
        <v>292</v>
      </c>
      <c r="G53" s="757"/>
      <c r="H53" s="757"/>
      <c r="I53" s="124">
        <v>0</v>
      </c>
    </row>
    <row r="54" spans="1:9" s="87" customFormat="1" ht="19.5" customHeight="1">
      <c r="A54" s="86"/>
      <c r="B54" s="725" t="s">
        <v>260</v>
      </c>
      <c r="C54" s="706" t="s">
        <v>261</v>
      </c>
      <c r="D54" s="716"/>
      <c r="E54" s="124">
        <v>0</v>
      </c>
      <c r="F54" s="751" t="s">
        <v>293</v>
      </c>
      <c r="G54" s="757"/>
      <c r="H54" s="757"/>
      <c r="I54" s="124">
        <v>0</v>
      </c>
    </row>
    <row r="55" spans="1:9" s="87" customFormat="1" ht="19.5" customHeight="1">
      <c r="A55" s="88"/>
      <c r="B55" s="726"/>
      <c r="C55" s="399" t="s">
        <v>262</v>
      </c>
      <c r="D55" s="400"/>
      <c r="E55" s="124">
        <v>0</v>
      </c>
      <c r="F55" s="706" t="s">
        <v>273</v>
      </c>
      <c r="G55" s="707"/>
      <c r="H55" s="707"/>
      <c r="I55" s="124">
        <v>0</v>
      </c>
    </row>
    <row r="56" spans="1:9" s="87" customFormat="1" ht="19.5" customHeight="1">
      <c r="A56" s="88"/>
      <c r="B56" s="730" t="s">
        <v>263</v>
      </c>
      <c r="C56" s="731"/>
      <c r="D56" s="771"/>
      <c r="E56" s="124">
        <v>0</v>
      </c>
      <c r="F56" s="767" t="s">
        <v>294</v>
      </c>
      <c r="G56" s="753" t="s">
        <v>295</v>
      </c>
      <c r="H56" s="754"/>
      <c r="I56" s="124">
        <v>0</v>
      </c>
    </row>
    <row r="57" spans="1:9" s="87" customFormat="1" ht="19.5" customHeight="1">
      <c r="A57" s="88"/>
      <c r="B57" s="706" t="s">
        <v>284</v>
      </c>
      <c r="C57" s="707"/>
      <c r="D57" s="716"/>
      <c r="E57" s="124">
        <v>0</v>
      </c>
      <c r="F57" s="767"/>
      <c r="G57" s="753" t="s">
        <v>276</v>
      </c>
      <c r="H57" s="754"/>
      <c r="I57" s="124">
        <v>0</v>
      </c>
    </row>
    <row r="58" spans="1:9" s="87" customFormat="1" ht="19.5" customHeight="1">
      <c r="A58" s="88"/>
      <c r="B58" s="706" t="s">
        <v>285</v>
      </c>
      <c r="C58" s="707"/>
      <c r="D58" s="716"/>
      <c r="E58" s="129">
        <v>0</v>
      </c>
      <c r="F58" s="768"/>
      <c r="G58" s="753" t="s">
        <v>264</v>
      </c>
      <c r="H58" s="754"/>
      <c r="I58" s="124">
        <v>0</v>
      </c>
    </row>
    <row r="59" spans="1:9" s="87" customFormat="1" ht="19.5" customHeight="1">
      <c r="A59" s="88"/>
      <c r="B59" s="706" t="s">
        <v>266</v>
      </c>
      <c r="C59" s="707"/>
      <c r="D59" s="716"/>
      <c r="E59" s="124">
        <v>0</v>
      </c>
      <c r="F59" s="720" t="s">
        <v>296</v>
      </c>
      <c r="G59" s="778"/>
      <c r="H59" s="778"/>
      <c r="I59" s="124">
        <v>0</v>
      </c>
    </row>
    <row r="60" spans="1:9" s="87" customFormat="1" ht="19.5" customHeight="1">
      <c r="A60" s="88"/>
      <c r="B60" s="769" t="s">
        <v>297</v>
      </c>
      <c r="C60" s="763" t="s">
        <v>300</v>
      </c>
      <c r="D60" s="764"/>
      <c r="E60" s="411">
        <v>0</v>
      </c>
      <c r="F60" s="772"/>
      <c r="G60" s="772"/>
      <c r="H60" s="772"/>
      <c r="I60" s="775"/>
    </row>
    <row r="61" spans="1:9" s="87" customFormat="1" ht="19.5" customHeight="1">
      <c r="A61" s="88"/>
      <c r="B61" s="770"/>
      <c r="C61" s="765" t="s">
        <v>250</v>
      </c>
      <c r="D61" s="766"/>
      <c r="E61" s="124">
        <v>0</v>
      </c>
      <c r="F61" s="773"/>
      <c r="G61" s="773"/>
      <c r="H61" s="773"/>
      <c r="I61" s="776"/>
    </row>
    <row r="62" spans="1:9" s="87" customFormat="1" ht="19.5" customHeight="1">
      <c r="A62" s="88"/>
      <c r="B62" s="414" t="s">
        <v>298</v>
      </c>
      <c r="C62" s="419"/>
      <c r="D62" s="416"/>
      <c r="E62" s="124">
        <v>27002866</v>
      </c>
      <c r="F62" s="773"/>
      <c r="G62" s="773"/>
      <c r="H62" s="773"/>
      <c r="I62" s="776"/>
    </row>
    <row r="63" spans="1:9" s="87" customFormat="1" ht="19.5" customHeight="1">
      <c r="A63" s="88"/>
      <c r="B63" s="399" t="s">
        <v>268</v>
      </c>
      <c r="C63" s="409"/>
      <c r="D63" s="400"/>
      <c r="E63" s="124">
        <v>0</v>
      </c>
      <c r="F63" s="773"/>
      <c r="G63" s="773"/>
      <c r="H63" s="773"/>
      <c r="I63" s="776"/>
    </row>
    <row r="64" spans="1:9" s="87" customFormat="1" ht="19.5" customHeight="1">
      <c r="A64" s="88"/>
      <c r="B64" s="399" t="s">
        <v>299</v>
      </c>
      <c r="C64" s="409"/>
      <c r="D64" s="400"/>
      <c r="E64" s="124">
        <v>132562</v>
      </c>
      <c r="F64" s="774"/>
      <c r="G64" s="774"/>
      <c r="H64" s="774"/>
      <c r="I64" s="777"/>
    </row>
    <row r="65" spans="1:9" s="87" customFormat="1" ht="20.25" customHeight="1" thickBot="1">
      <c r="A65" s="88"/>
      <c r="B65" s="760" t="s">
        <v>46</v>
      </c>
      <c r="C65" s="761"/>
      <c r="D65" s="762"/>
      <c r="E65" s="426">
        <f>SUM(E47:E64)</f>
        <v>81513814</v>
      </c>
      <c r="F65" s="760" t="s">
        <v>46</v>
      </c>
      <c r="G65" s="761"/>
      <c r="H65" s="762"/>
      <c r="I65" s="426">
        <f>SUM(I47:I64)</f>
        <v>50206887</v>
      </c>
    </row>
    <row r="66" spans="2:5" s="87" customFormat="1" ht="19.5" customHeight="1" thickBot="1">
      <c r="B66" s="681" t="s">
        <v>95</v>
      </c>
      <c r="C66" s="682"/>
      <c r="D66" s="683"/>
      <c r="E66" s="130">
        <f>E65-I65</f>
        <v>31306927</v>
      </c>
    </row>
    <row r="67" s="87" customFormat="1" ht="19.5" customHeight="1"/>
    <row r="68" spans="3:8" ht="20.25" customHeight="1">
      <c r="C68" s="8"/>
      <c r="D68" s="8"/>
      <c r="E68" s="8"/>
      <c r="F68" s="87"/>
      <c r="G68" s="87"/>
      <c r="H68" s="87"/>
    </row>
    <row r="69" spans="2:9" ht="15" customHeight="1">
      <c r="B69" s="147"/>
      <c r="C69" s="147"/>
      <c r="D69" s="147"/>
      <c r="E69" s="148"/>
      <c r="F69" s="147"/>
      <c r="G69" s="87"/>
      <c r="H69" s="87"/>
      <c r="I69" s="87"/>
    </row>
    <row r="70" spans="2:9" ht="133.5" customHeight="1">
      <c r="B70" s="396"/>
      <c r="C70" s="396"/>
      <c r="D70" s="396"/>
      <c r="E70" s="396"/>
      <c r="F70" s="396"/>
      <c r="G70" s="87"/>
      <c r="H70" s="87"/>
      <c r="I70" s="87"/>
    </row>
    <row r="71" spans="2:9" ht="20.25" customHeight="1">
      <c r="B71" s="20"/>
      <c r="G71" s="87"/>
      <c r="H71" s="87"/>
      <c r="I71" s="87"/>
    </row>
    <row r="72" spans="7:9" ht="20.25" customHeight="1">
      <c r="G72" s="87"/>
      <c r="H72" s="87"/>
      <c r="I72" s="87"/>
    </row>
    <row r="73" spans="7:9" ht="20.25" customHeight="1">
      <c r="G73" s="87"/>
      <c r="H73" s="87"/>
      <c r="I73" s="87"/>
    </row>
    <row r="74" spans="7:9" ht="20.25" customHeight="1">
      <c r="G74" s="87"/>
      <c r="H74" s="87"/>
      <c r="I74" s="87"/>
    </row>
    <row r="75" spans="7:9" ht="20.25" customHeight="1">
      <c r="G75" s="87"/>
      <c r="H75" s="87"/>
      <c r="I75" s="87"/>
    </row>
    <row r="76" spans="7:9" ht="20.25" customHeight="1">
      <c r="G76" s="87"/>
      <c r="H76" s="87"/>
      <c r="I76" s="87"/>
    </row>
    <row r="77" spans="7:9" ht="20.25" customHeight="1">
      <c r="G77" s="87"/>
      <c r="H77" s="87"/>
      <c r="I77" s="87"/>
    </row>
    <row r="78" spans="7:9" ht="20.25" customHeight="1">
      <c r="G78" s="87"/>
      <c r="H78" s="87"/>
      <c r="I78" s="87"/>
    </row>
    <row r="79" spans="7:9" ht="20.25" customHeight="1">
      <c r="G79" s="87"/>
      <c r="H79" s="87"/>
      <c r="I79" s="87"/>
    </row>
    <row r="80" spans="7:9" ht="20.25" customHeight="1">
      <c r="G80" s="87"/>
      <c r="H80" s="87"/>
      <c r="I80" s="87"/>
    </row>
  </sheetData>
  <sheetProtection/>
  <mergeCells count="93">
    <mergeCell ref="G56:H56"/>
    <mergeCell ref="G57:H57"/>
    <mergeCell ref="G58:H58"/>
    <mergeCell ref="F60:H64"/>
    <mergeCell ref="I60:I64"/>
    <mergeCell ref="F65:H65"/>
    <mergeCell ref="F59:H59"/>
    <mergeCell ref="B60:B61"/>
    <mergeCell ref="B59:D59"/>
    <mergeCell ref="B56:D56"/>
    <mergeCell ref="B57:D57"/>
    <mergeCell ref="B58:D58"/>
    <mergeCell ref="B65:D65"/>
    <mergeCell ref="B45:E45"/>
    <mergeCell ref="B46:D46"/>
    <mergeCell ref="F54:H54"/>
    <mergeCell ref="F55:H55"/>
    <mergeCell ref="B54:B55"/>
    <mergeCell ref="C54:D54"/>
    <mergeCell ref="C60:D60"/>
    <mergeCell ref="C61:D61"/>
    <mergeCell ref="F56:F58"/>
    <mergeCell ref="C52:D52"/>
    <mergeCell ref="B52:B53"/>
    <mergeCell ref="C47:D47"/>
    <mergeCell ref="F52:H52"/>
    <mergeCell ref="F53:H53"/>
    <mergeCell ref="C50:D50"/>
    <mergeCell ref="C51:D51"/>
    <mergeCell ref="B47:B51"/>
    <mergeCell ref="C48:D48"/>
    <mergeCell ref="C49:D49"/>
    <mergeCell ref="F29:H38"/>
    <mergeCell ref="F48:F51"/>
    <mergeCell ref="G48:H48"/>
    <mergeCell ref="G49:H49"/>
    <mergeCell ref="G50:H50"/>
    <mergeCell ref="G51:H51"/>
    <mergeCell ref="F47:H47"/>
    <mergeCell ref="F45:I45"/>
    <mergeCell ref="F46:H46"/>
    <mergeCell ref="I29:I38"/>
    <mergeCell ref="B36:B37"/>
    <mergeCell ref="B38:D38"/>
    <mergeCell ref="G23:H23"/>
    <mergeCell ref="G24:H24"/>
    <mergeCell ref="G26:H26"/>
    <mergeCell ref="C24:D24"/>
    <mergeCell ref="B25:D25"/>
    <mergeCell ref="B35:D35"/>
    <mergeCell ref="G27:H27"/>
    <mergeCell ref="F26:F28"/>
    <mergeCell ref="B10:B11"/>
    <mergeCell ref="B12:B13"/>
    <mergeCell ref="C14:D14"/>
    <mergeCell ref="B14:B18"/>
    <mergeCell ref="F21:G21"/>
    <mergeCell ref="G28:H28"/>
    <mergeCell ref="C12:D12"/>
    <mergeCell ref="C17:D17"/>
    <mergeCell ref="C18:D18"/>
    <mergeCell ref="C36:D36"/>
    <mergeCell ref="B27:D27"/>
    <mergeCell ref="B26:D26"/>
    <mergeCell ref="B19:B20"/>
    <mergeCell ref="C23:D23"/>
    <mergeCell ref="D3:F3"/>
    <mergeCell ref="A5:E5"/>
    <mergeCell ref="C9:D9"/>
    <mergeCell ref="C10:D10"/>
    <mergeCell ref="F9:H9"/>
    <mergeCell ref="B8:D8"/>
    <mergeCell ref="B7:E7"/>
    <mergeCell ref="B40:D40"/>
    <mergeCell ref="F10:F16"/>
    <mergeCell ref="F7:I7"/>
    <mergeCell ref="F8:H8"/>
    <mergeCell ref="F22:G22"/>
    <mergeCell ref="B39:D39"/>
    <mergeCell ref="F19:G19"/>
    <mergeCell ref="C15:D15"/>
    <mergeCell ref="C16:D16"/>
    <mergeCell ref="C19:D19"/>
    <mergeCell ref="B66:D66"/>
    <mergeCell ref="F39:H39"/>
    <mergeCell ref="A44:E44"/>
    <mergeCell ref="C20:D20"/>
    <mergeCell ref="B42:D42"/>
    <mergeCell ref="B41:D41"/>
    <mergeCell ref="B21:B24"/>
    <mergeCell ref="C22:D22"/>
    <mergeCell ref="B28:C34"/>
    <mergeCell ref="F23:F24"/>
  </mergeCells>
  <printOptions/>
  <pageMargins left="0.5905511811023623" right="0.2755905511811024" top="0.3937007874015748" bottom="0.3937007874015748" header="0" footer="0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showGridLines="0" view="pageBreakPreview" zoomScaleSheetLayoutView="100" zoomScalePageLayoutView="0" workbookViewId="0" topLeftCell="A1">
      <selection activeCell="K57" sqref="K57"/>
    </sheetView>
  </sheetViews>
  <sheetFormatPr defaultColWidth="9.00390625" defaultRowHeight="20.25" customHeight="1"/>
  <cols>
    <col min="1" max="1" width="3.375" style="8" customWidth="1"/>
    <col min="2" max="2" width="4.00390625" style="8" customWidth="1"/>
    <col min="3" max="3" width="3.00390625" style="120" customWidth="1"/>
    <col min="4" max="4" width="33.75390625" style="121" customWidth="1"/>
    <col min="5" max="5" width="17.625" style="127" bestFit="1" customWidth="1"/>
    <col min="6" max="6" width="77.25390625" style="8" customWidth="1"/>
    <col min="7" max="16384" width="9.125" style="8" customWidth="1"/>
  </cols>
  <sheetData>
    <row r="1" spans="3:5" s="2" customFormat="1" ht="17.25">
      <c r="C1" s="108"/>
      <c r="D1" s="115"/>
      <c r="E1" s="122"/>
    </row>
    <row r="2" spans="2:5" s="2" customFormat="1" ht="17.25">
      <c r="B2" s="95"/>
      <c r="C2" s="115"/>
      <c r="D2" s="115" t="s">
        <v>331</v>
      </c>
      <c r="E2" s="122"/>
    </row>
    <row r="3" spans="1:6" ht="20.25" customHeight="1">
      <c r="A3" s="4"/>
      <c r="B3" s="4"/>
      <c r="C3" s="116"/>
      <c r="D3" s="713" t="s">
        <v>88</v>
      </c>
      <c r="E3" s="713"/>
      <c r="F3" s="713"/>
    </row>
    <row r="4" spans="1:6" ht="20.25" customHeight="1">
      <c r="A4" s="10"/>
      <c r="B4" s="10"/>
      <c r="C4" s="117"/>
      <c r="D4" s="118"/>
      <c r="E4" s="123"/>
      <c r="F4" s="10"/>
    </row>
    <row r="5" spans="1:6" ht="20.25" customHeight="1">
      <c r="A5" s="480" t="s">
        <v>338</v>
      </c>
      <c r="B5" s="480"/>
      <c r="C5" s="480"/>
      <c r="D5" s="480"/>
      <c r="E5" s="480"/>
      <c r="F5" s="10"/>
    </row>
    <row r="6" spans="1:6" ht="16.5" customHeight="1" thickBot="1">
      <c r="A6" s="10"/>
      <c r="B6" s="10"/>
      <c r="C6" s="117"/>
      <c r="D6" s="118"/>
      <c r="E6" s="123" t="s">
        <v>89</v>
      </c>
      <c r="F6" s="10"/>
    </row>
    <row r="7" spans="1:6" ht="19.5" customHeight="1" thickBot="1">
      <c r="A7" s="10"/>
      <c r="B7" s="703" t="s">
        <v>66</v>
      </c>
      <c r="C7" s="704"/>
      <c r="D7" s="704"/>
      <c r="E7" s="440" t="s">
        <v>339</v>
      </c>
      <c r="F7" s="441" t="s">
        <v>340</v>
      </c>
    </row>
    <row r="8" spans="1:6" ht="19.5" customHeight="1">
      <c r="A8" s="10"/>
      <c r="B8" s="784" t="s">
        <v>341</v>
      </c>
      <c r="C8" s="714" t="s">
        <v>67</v>
      </c>
      <c r="D8" s="715"/>
      <c r="E8" s="124">
        <v>38304148320</v>
      </c>
      <c r="F8" s="442" t="s">
        <v>342</v>
      </c>
    </row>
    <row r="9" spans="1:6" s="87" customFormat="1" ht="19.5" customHeight="1">
      <c r="A9" s="86"/>
      <c r="B9" s="785"/>
      <c r="C9" s="706" t="s">
        <v>343</v>
      </c>
      <c r="D9" s="716"/>
      <c r="E9" s="124">
        <v>76729179</v>
      </c>
      <c r="F9" s="443" t="s">
        <v>344</v>
      </c>
    </row>
    <row r="10" spans="1:6" s="87" customFormat="1" ht="19.5" customHeight="1">
      <c r="A10" s="86"/>
      <c r="B10" s="785"/>
      <c r="C10" s="706" t="s">
        <v>345</v>
      </c>
      <c r="D10" s="716"/>
      <c r="E10" s="124">
        <v>89043830</v>
      </c>
      <c r="F10" s="443" t="s">
        <v>346</v>
      </c>
    </row>
    <row r="11" spans="1:6" s="87" customFormat="1" ht="19.5" customHeight="1">
      <c r="A11" s="86"/>
      <c r="B11" s="785"/>
      <c r="C11" s="751" t="s">
        <v>347</v>
      </c>
      <c r="D11" s="781"/>
      <c r="E11" s="124">
        <f>SUM(E12:E16)</f>
        <v>44230822393</v>
      </c>
      <c r="F11" s="443" t="s">
        <v>348</v>
      </c>
    </row>
    <row r="12" spans="1:6" s="87" customFormat="1" ht="19.5" customHeight="1">
      <c r="A12" s="86"/>
      <c r="B12" s="785"/>
      <c r="C12" s="444"/>
      <c r="D12" s="138" t="s">
        <v>349</v>
      </c>
      <c r="E12" s="124">
        <v>33161443143</v>
      </c>
      <c r="F12" s="443" t="s">
        <v>350</v>
      </c>
    </row>
    <row r="13" spans="1:6" s="87" customFormat="1" ht="19.5" customHeight="1">
      <c r="A13" s="86"/>
      <c r="B13" s="785"/>
      <c r="C13" s="444"/>
      <c r="D13" s="119" t="s">
        <v>351</v>
      </c>
      <c r="E13" s="124">
        <v>7570276000</v>
      </c>
      <c r="F13" s="443" t="s">
        <v>352</v>
      </c>
    </row>
    <row r="14" spans="1:6" s="87" customFormat="1" ht="19.5" customHeight="1">
      <c r="A14" s="86"/>
      <c r="B14" s="785"/>
      <c r="C14" s="444"/>
      <c r="D14" s="323" t="s">
        <v>198</v>
      </c>
      <c r="E14" s="124">
        <v>454915604</v>
      </c>
      <c r="F14" s="443" t="s">
        <v>353</v>
      </c>
    </row>
    <row r="15" spans="1:6" s="87" customFormat="1" ht="19.5" customHeight="1">
      <c r="A15" s="86"/>
      <c r="B15" s="785"/>
      <c r="C15" s="444"/>
      <c r="D15" s="323" t="s">
        <v>199</v>
      </c>
      <c r="E15" s="124">
        <v>1148615888</v>
      </c>
      <c r="F15" s="443" t="s">
        <v>354</v>
      </c>
    </row>
    <row r="16" spans="1:6" s="87" customFormat="1" ht="19.5" customHeight="1">
      <c r="A16" s="86"/>
      <c r="B16" s="785"/>
      <c r="C16" s="137"/>
      <c r="D16" s="136" t="s">
        <v>264</v>
      </c>
      <c r="E16" s="124">
        <v>1895571758</v>
      </c>
      <c r="F16" s="443" t="s">
        <v>355</v>
      </c>
    </row>
    <row r="17" spans="1:6" s="87" customFormat="1" ht="19.5" customHeight="1">
      <c r="A17" s="86"/>
      <c r="B17" s="785"/>
      <c r="C17" s="751" t="s">
        <v>69</v>
      </c>
      <c r="D17" s="716"/>
      <c r="E17" s="124">
        <f>SUM(E18:E19)</f>
        <v>59317779081</v>
      </c>
      <c r="F17" s="443" t="s">
        <v>356</v>
      </c>
    </row>
    <row r="18" spans="1:6" s="87" customFormat="1" ht="19.5" customHeight="1">
      <c r="A18" s="86"/>
      <c r="B18" s="785"/>
      <c r="C18" s="439"/>
      <c r="D18" s="138" t="s">
        <v>200</v>
      </c>
      <c r="E18" s="124">
        <v>58615221081</v>
      </c>
      <c r="F18" s="443" t="s">
        <v>357</v>
      </c>
    </row>
    <row r="19" spans="1:6" s="87" customFormat="1" ht="19.5" customHeight="1">
      <c r="A19" s="86"/>
      <c r="B19" s="785"/>
      <c r="C19" s="137"/>
      <c r="D19" s="136" t="s">
        <v>201</v>
      </c>
      <c r="E19" s="124">
        <v>702558000</v>
      </c>
      <c r="F19" s="443" t="s">
        <v>358</v>
      </c>
    </row>
    <row r="20" spans="1:6" s="87" customFormat="1" ht="19.5" customHeight="1">
      <c r="A20" s="86"/>
      <c r="B20" s="785"/>
      <c r="C20" s="751" t="s">
        <v>90</v>
      </c>
      <c r="D20" s="781"/>
      <c r="E20" s="124">
        <f>SUM(E21:E24)</f>
        <v>28752996702</v>
      </c>
      <c r="F20" s="443" t="s">
        <v>359</v>
      </c>
    </row>
    <row r="21" spans="1:6" s="87" customFormat="1" ht="19.5" customHeight="1">
      <c r="A21" s="86"/>
      <c r="B21" s="785"/>
      <c r="C21" s="444"/>
      <c r="D21" s="138" t="s">
        <v>360</v>
      </c>
      <c r="E21" s="124">
        <v>27946625489</v>
      </c>
      <c r="F21" s="443" t="s">
        <v>361</v>
      </c>
    </row>
    <row r="22" spans="1:6" s="87" customFormat="1" ht="19.5" customHeight="1">
      <c r="A22" s="86"/>
      <c r="B22" s="785"/>
      <c r="C22" s="444"/>
      <c r="D22" s="323" t="s">
        <v>198</v>
      </c>
      <c r="E22" s="124">
        <v>228451019</v>
      </c>
      <c r="F22" s="443" t="s">
        <v>362</v>
      </c>
    </row>
    <row r="23" spans="1:6" s="87" customFormat="1" ht="19.5" customHeight="1">
      <c r="A23" s="86"/>
      <c r="B23" s="785"/>
      <c r="C23" s="444"/>
      <c r="D23" s="323" t="s">
        <v>199</v>
      </c>
      <c r="E23" s="124">
        <v>575934083</v>
      </c>
      <c r="F23" s="443" t="s">
        <v>363</v>
      </c>
    </row>
    <row r="24" spans="1:6" s="87" customFormat="1" ht="19.5" customHeight="1">
      <c r="A24" s="86"/>
      <c r="B24" s="785"/>
      <c r="C24" s="137"/>
      <c r="D24" s="136" t="s">
        <v>264</v>
      </c>
      <c r="E24" s="124">
        <v>1986111</v>
      </c>
      <c r="F24" s="443" t="s">
        <v>364</v>
      </c>
    </row>
    <row r="25" spans="1:6" s="87" customFormat="1" ht="19.5" customHeight="1">
      <c r="A25" s="86"/>
      <c r="B25" s="785"/>
      <c r="C25" s="706" t="s">
        <v>72</v>
      </c>
      <c r="D25" s="716"/>
      <c r="E25" s="124">
        <v>44696680</v>
      </c>
      <c r="F25" s="443" t="s">
        <v>365</v>
      </c>
    </row>
    <row r="26" spans="1:6" s="87" customFormat="1" ht="19.5" customHeight="1">
      <c r="A26" s="86"/>
      <c r="B26" s="785"/>
      <c r="C26" s="751" t="s">
        <v>73</v>
      </c>
      <c r="D26" s="781"/>
      <c r="E26" s="124">
        <f>SUM(E27:E32)</f>
        <v>30585413310</v>
      </c>
      <c r="F26" s="443" t="s">
        <v>366</v>
      </c>
    </row>
    <row r="27" spans="1:6" s="87" customFormat="1" ht="19.5" customHeight="1">
      <c r="A27" s="86"/>
      <c r="B27" s="785"/>
      <c r="C27" s="444"/>
      <c r="D27" s="138" t="s">
        <v>367</v>
      </c>
      <c r="E27" s="124">
        <v>23826953130</v>
      </c>
      <c r="F27" s="443" t="s">
        <v>368</v>
      </c>
    </row>
    <row r="28" spans="1:6" s="87" customFormat="1" ht="19.5" customHeight="1">
      <c r="A28" s="86"/>
      <c r="B28" s="785"/>
      <c r="C28" s="444"/>
      <c r="D28" s="119" t="s">
        <v>369</v>
      </c>
      <c r="E28" s="124">
        <v>4926379967</v>
      </c>
      <c r="F28" s="443" t="s">
        <v>370</v>
      </c>
    </row>
    <row r="29" spans="1:6" s="87" customFormat="1" ht="19.5" customHeight="1">
      <c r="A29" s="86"/>
      <c r="B29" s="785"/>
      <c r="C29" s="444"/>
      <c r="D29" s="119" t="s">
        <v>337</v>
      </c>
      <c r="E29" s="124">
        <v>854159831</v>
      </c>
      <c r="F29" s="443" t="s">
        <v>371</v>
      </c>
    </row>
    <row r="30" spans="1:6" s="87" customFormat="1" ht="19.5" customHeight="1">
      <c r="A30" s="86"/>
      <c r="B30" s="785"/>
      <c r="C30" s="444"/>
      <c r="D30" s="323" t="s">
        <v>202</v>
      </c>
      <c r="E30" s="124">
        <v>241555698</v>
      </c>
      <c r="F30" s="443" t="s">
        <v>372</v>
      </c>
    </row>
    <row r="31" spans="1:6" s="87" customFormat="1" ht="19.5" customHeight="1">
      <c r="A31" s="86"/>
      <c r="B31" s="785"/>
      <c r="C31" s="444"/>
      <c r="D31" s="323" t="s">
        <v>203</v>
      </c>
      <c r="E31" s="124">
        <v>637400926</v>
      </c>
      <c r="F31" s="443" t="s">
        <v>373</v>
      </c>
    </row>
    <row r="32" spans="1:6" s="87" customFormat="1" ht="19.5" customHeight="1">
      <c r="A32" s="86"/>
      <c r="B32" s="785"/>
      <c r="C32" s="137"/>
      <c r="D32" s="138" t="s">
        <v>264</v>
      </c>
      <c r="E32" s="124">
        <v>98963758</v>
      </c>
      <c r="F32" s="443" t="s">
        <v>374</v>
      </c>
    </row>
    <row r="33" spans="1:6" s="87" customFormat="1" ht="19.5" customHeight="1">
      <c r="A33" s="86"/>
      <c r="B33" s="785"/>
      <c r="C33" s="706" t="s">
        <v>298</v>
      </c>
      <c r="D33" s="716"/>
      <c r="E33" s="124">
        <v>2696904088</v>
      </c>
      <c r="F33" s="443" t="s">
        <v>375</v>
      </c>
    </row>
    <row r="34" spans="1:6" s="87" customFormat="1" ht="19.5" customHeight="1" thickBot="1">
      <c r="A34" s="86"/>
      <c r="B34" s="785"/>
      <c r="C34" s="782" t="s">
        <v>376</v>
      </c>
      <c r="D34" s="783"/>
      <c r="E34" s="128">
        <v>386155748</v>
      </c>
      <c r="F34" s="443" t="s">
        <v>377</v>
      </c>
    </row>
    <row r="35" spans="1:6" s="87" customFormat="1" ht="19.5" customHeight="1" thickBot="1">
      <c r="A35" s="86"/>
      <c r="B35" s="786"/>
      <c r="C35" s="779" t="s">
        <v>46</v>
      </c>
      <c r="D35" s="780"/>
      <c r="E35" s="146">
        <f>SUM(E8:E11,E17,E20,E25:E26,E33:E34)</f>
        <v>204484689331</v>
      </c>
      <c r="F35" s="443"/>
    </row>
    <row r="36" spans="1:6" s="87" customFormat="1" ht="19.5" customHeight="1">
      <c r="A36" s="86"/>
      <c r="B36" s="788" t="s">
        <v>378</v>
      </c>
      <c r="C36" s="717" t="s">
        <v>68</v>
      </c>
      <c r="D36" s="719"/>
      <c r="E36" s="125">
        <v>4952689646</v>
      </c>
      <c r="F36" s="445" t="s">
        <v>379</v>
      </c>
    </row>
    <row r="37" spans="1:6" s="87" customFormat="1" ht="19.5" customHeight="1">
      <c r="A37" s="86"/>
      <c r="B37" s="690"/>
      <c r="C37" s="751" t="s">
        <v>91</v>
      </c>
      <c r="D37" s="781"/>
      <c r="E37" s="124">
        <f>SUM(E38:E44)</f>
        <v>188054278267</v>
      </c>
      <c r="F37" s="443" t="s">
        <v>380</v>
      </c>
    </row>
    <row r="38" spans="1:6" s="87" customFormat="1" ht="19.5" customHeight="1">
      <c r="A38" s="88"/>
      <c r="B38" s="690"/>
      <c r="C38" s="444"/>
      <c r="D38" s="138" t="s">
        <v>381</v>
      </c>
      <c r="E38" s="124">
        <v>170594448116</v>
      </c>
      <c r="F38" s="443" t="s">
        <v>382</v>
      </c>
    </row>
    <row r="39" spans="1:6" s="87" customFormat="1" ht="19.5" customHeight="1">
      <c r="A39" s="88"/>
      <c r="B39" s="690"/>
      <c r="C39" s="444"/>
      <c r="D39" s="119" t="s">
        <v>204</v>
      </c>
      <c r="E39" s="124">
        <v>8123446514</v>
      </c>
      <c r="F39" s="443" t="s">
        <v>383</v>
      </c>
    </row>
    <row r="40" spans="1:6" s="87" customFormat="1" ht="19.5" customHeight="1">
      <c r="A40" s="88"/>
      <c r="B40" s="690"/>
      <c r="C40" s="444"/>
      <c r="D40" s="119" t="s">
        <v>145</v>
      </c>
      <c r="E40" s="124">
        <v>2427870844</v>
      </c>
      <c r="F40" s="443" t="s">
        <v>384</v>
      </c>
    </row>
    <row r="41" spans="1:6" s="87" customFormat="1" ht="19.5" customHeight="1">
      <c r="A41" s="88"/>
      <c r="B41" s="690"/>
      <c r="C41" s="444"/>
      <c r="D41" s="119" t="s">
        <v>219</v>
      </c>
      <c r="E41" s="124">
        <v>6676700785</v>
      </c>
      <c r="F41" s="443" t="s">
        <v>385</v>
      </c>
    </row>
    <row r="42" spans="1:6" s="87" customFormat="1" ht="19.5" customHeight="1">
      <c r="A42" s="88"/>
      <c r="B42" s="690"/>
      <c r="C42" s="446"/>
      <c r="D42" s="119" t="s">
        <v>386</v>
      </c>
      <c r="E42" s="124">
        <v>17500816</v>
      </c>
      <c r="F42" s="443" t="s">
        <v>387</v>
      </c>
    </row>
    <row r="43" spans="1:6" s="87" customFormat="1" ht="19.5" customHeight="1">
      <c r="A43" s="88"/>
      <c r="B43" s="690"/>
      <c r="C43" s="444"/>
      <c r="D43" s="119" t="s">
        <v>388</v>
      </c>
      <c r="E43" s="124">
        <v>214167971</v>
      </c>
      <c r="F43" s="443" t="s">
        <v>389</v>
      </c>
    </row>
    <row r="44" spans="1:6" s="87" customFormat="1" ht="19.5" customHeight="1">
      <c r="A44" s="88"/>
      <c r="B44" s="690"/>
      <c r="C44" s="137"/>
      <c r="D44" s="136" t="s">
        <v>264</v>
      </c>
      <c r="E44" s="124">
        <v>143221</v>
      </c>
      <c r="F44" s="443"/>
    </row>
    <row r="45" spans="1:6" s="87" customFormat="1" ht="19.5" customHeight="1">
      <c r="A45" s="86"/>
      <c r="B45" s="690"/>
      <c r="C45" s="751" t="s">
        <v>205</v>
      </c>
      <c r="D45" s="716"/>
      <c r="E45" s="124">
        <f>SUM(E46:E47)</f>
        <v>4462688741</v>
      </c>
      <c r="F45" s="443" t="s">
        <v>390</v>
      </c>
    </row>
    <row r="46" spans="1:6" s="87" customFormat="1" ht="19.5" customHeight="1">
      <c r="A46" s="86"/>
      <c r="B46" s="690"/>
      <c r="C46" s="439"/>
      <c r="D46" s="138" t="s">
        <v>206</v>
      </c>
      <c r="E46" s="124">
        <v>1575173338</v>
      </c>
      <c r="F46" s="443" t="s">
        <v>391</v>
      </c>
    </row>
    <row r="47" spans="1:6" s="87" customFormat="1" ht="19.5" customHeight="1">
      <c r="A47" s="86"/>
      <c r="B47" s="690"/>
      <c r="C47" s="137"/>
      <c r="D47" s="136" t="s">
        <v>207</v>
      </c>
      <c r="E47" s="124">
        <v>2887515403</v>
      </c>
      <c r="F47" s="443" t="s">
        <v>392</v>
      </c>
    </row>
    <row r="48" spans="1:6" s="87" customFormat="1" ht="19.5" customHeight="1">
      <c r="A48" s="88"/>
      <c r="B48" s="690"/>
      <c r="C48" s="706" t="s">
        <v>393</v>
      </c>
      <c r="D48" s="716"/>
      <c r="E48" s="124">
        <v>0</v>
      </c>
      <c r="F48" s="443" t="s">
        <v>394</v>
      </c>
    </row>
    <row r="49" spans="1:6" s="87" customFormat="1" ht="19.5" customHeight="1">
      <c r="A49" s="88"/>
      <c r="B49" s="690"/>
      <c r="C49" s="730" t="s">
        <v>70</v>
      </c>
      <c r="D49" s="771"/>
      <c r="E49" s="124">
        <v>0</v>
      </c>
      <c r="F49" s="443" t="s">
        <v>395</v>
      </c>
    </row>
    <row r="50" spans="1:6" s="87" customFormat="1" ht="19.5" customHeight="1">
      <c r="A50" s="88"/>
      <c r="B50" s="690"/>
      <c r="C50" s="706" t="s">
        <v>71</v>
      </c>
      <c r="D50" s="716"/>
      <c r="E50" s="124">
        <v>2804004552</v>
      </c>
      <c r="F50" s="443" t="s">
        <v>396</v>
      </c>
    </row>
    <row r="51" spans="1:6" s="87" customFormat="1" ht="19.5" customHeight="1">
      <c r="A51" s="88"/>
      <c r="B51" s="690"/>
      <c r="C51" s="706" t="s">
        <v>293</v>
      </c>
      <c r="D51" s="716"/>
      <c r="E51" s="129">
        <v>26266666</v>
      </c>
      <c r="F51" s="443" t="s">
        <v>397</v>
      </c>
    </row>
    <row r="52" spans="1:6" s="87" customFormat="1" ht="19.5" customHeight="1" thickBot="1">
      <c r="A52" s="88"/>
      <c r="B52" s="690"/>
      <c r="C52" s="782" t="s">
        <v>398</v>
      </c>
      <c r="D52" s="783"/>
      <c r="E52" s="129">
        <v>1759094502</v>
      </c>
      <c r="F52" s="443" t="s">
        <v>399</v>
      </c>
    </row>
    <row r="53" spans="1:6" s="87" customFormat="1" ht="20.25" customHeight="1" thickBot="1">
      <c r="A53" s="88"/>
      <c r="B53" s="789"/>
      <c r="C53" s="779" t="s">
        <v>46</v>
      </c>
      <c r="D53" s="780"/>
      <c r="E53" s="146">
        <f>SUM(E36:E37,E45,E48:E52)</f>
        <v>202059022374</v>
      </c>
      <c r="F53" s="443"/>
    </row>
    <row r="54" spans="2:6" s="87" customFormat="1" ht="19.5" customHeight="1" thickBot="1">
      <c r="B54" s="681" t="s">
        <v>400</v>
      </c>
      <c r="C54" s="682"/>
      <c r="D54" s="683"/>
      <c r="E54" s="126">
        <f>E35-E53</f>
        <v>2425666957</v>
      </c>
      <c r="F54" s="443"/>
    </row>
    <row r="55" spans="2:6" s="87" customFormat="1" ht="19.5" customHeight="1" thickBot="1">
      <c r="B55" s="681" t="s">
        <v>208</v>
      </c>
      <c r="C55" s="682"/>
      <c r="D55" s="683"/>
      <c r="E55" s="126">
        <v>658843776</v>
      </c>
      <c r="F55" s="443"/>
    </row>
    <row r="56" spans="2:6" s="87" customFormat="1" ht="19.5" customHeight="1" thickBot="1">
      <c r="B56" s="681" t="s">
        <v>401</v>
      </c>
      <c r="C56" s="682"/>
      <c r="D56" s="683"/>
      <c r="E56" s="126">
        <v>1163585974</v>
      </c>
      <c r="F56" s="443" t="s">
        <v>402</v>
      </c>
    </row>
    <row r="57" spans="2:6" s="87" customFormat="1" ht="19.5" customHeight="1" thickBot="1">
      <c r="B57" s="681" t="s">
        <v>403</v>
      </c>
      <c r="C57" s="682"/>
      <c r="D57" s="683"/>
      <c r="E57" s="126">
        <f>E54-E56</f>
        <v>1262080983</v>
      </c>
      <c r="F57" s="443"/>
    </row>
    <row r="58" spans="2:6" ht="20.25" customHeight="1" thickBot="1">
      <c r="B58" s="681" t="s">
        <v>92</v>
      </c>
      <c r="C58" s="682"/>
      <c r="D58" s="683"/>
      <c r="E58" s="130">
        <v>12802388887</v>
      </c>
      <c r="F58" s="447" t="s">
        <v>404</v>
      </c>
    </row>
    <row r="59" spans="2:6" ht="15" customHeight="1">
      <c r="B59" s="147"/>
      <c r="C59" s="147"/>
      <c r="D59" s="147"/>
      <c r="E59" s="148"/>
      <c r="F59" s="147"/>
    </row>
    <row r="60" spans="2:6" ht="133.5" customHeight="1">
      <c r="B60" s="787"/>
      <c r="C60" s="787"/>
      <c r="D60" s="787"/>
      <c r="E60" s="787"/>
      <c r="F60" s="787"/>
    </row>
    <row r="61" ht="20.25" customHeight="1">
      <c r="B61" s="20"/>
    </row>
  </sheetData>
  <sheetProtection/>
  <mergeCells count="31">
    <mergeCell ref="C36:D36"/>
    <mergeCell ref="C25:D25"/>
    <mergeCell ref="B57:D57"/>
    <mergeCell ref="C20:D20"/>
    <mergeCell ref="B60:F60"/>
    <mergeCell ref="C45:D45"/>
    <mergeCell ref="C53:D53"/>
    <mergeCell ref="B54:D54"/>
    <mergeCell ref="B55:D55"/>
    <mergeCell ref="B36:B53"/>
    <mergeCell ref="C37:D37"/>
    <mergeCell ref="C34:D34"/>
    <mergeCell ref="B56:D56"/>
    <mergeCell ref="D3:F3"/>
    <mergeCell ref="A5:E5"/>
    <mergeCell ref="C9:D9"/>
    <mergeCell ref="C10:D10"/>
    <mergeCell ref="B7:D7"/>
    <mergeCell ref="B8:B35"/>
    <mergeCell ref="C8:D8"/>
    <mergeCell ref="C11:D11"/>
    <mergeCell ref="C35:D35"/>
    <mergeCell ref="C26:D26"/>
    <mergeCell ref="B58:D58"/>
    <mergeCell ref="C17:D17"/>
    <mergeCell ref="C52:D52"/>
    <mergeCell ref="C50:D50"/>
    <mergeCell ref="C51:D51"/>
    <mergeCell ref="C48:D48"/>
    <mergeCell ref="C49:D49"/>
    <mergeCell ref="C33:D33"/>
  </mergeCells>
  <printOptions/>
  <pageMargins left="0.5905511811023623" right="0.2755905511811024" top="0.3937007874015748" bottom="0.3937007874015748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75" zoomScaleSheetLayoutView="75" zoomScalePageLayoutView="0" workbookViewId="0" topLeftCell="A22">
      <selection activeCell="M41" sqref="M41"/>
    </sheetView>
  </sheetViews>
  <sheetFormatPr defaultColWidth="9.00390625" defaultRowHeight="12.75"/>
  <cols>
    <col min="1" max="2" width="3.75390625" style="8" customWidth="1"/>
    <col min="3" max="4" width="2.75390625" style="8" customWidth="1"/>
    <col min="5" max="5" width="19.25390625" style="8" customWidth="1"/>
    <col min="6" max="14" width="9.75390625" style="8" customWidth="1"/>
    <col min="15" max="15" width="8.75390625" style="8" customWidth="1"/>
    <col min="16" max="17" width="5.125" style="8" customWidth="1"/>
    <col min="18" max="16384" width="9.125" style="8" customWidth="1"/>
  </cols>
  <sheetData>
    <row r="1" spans="1:15" ht="20.25" customHeight="1">
      <c r="A1" s="1"/>
      <c r="B1" s="2"/>
      <c r="C1" s="2"/>
      <c r="D1" s="2"/>
      <c r="E1" s="2"/>
      <c r="F1" s="95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/>
      <c r="B2" s="517"/>
      <c r="C2" s="517"/>
      <c r="D2" s="2"/>
      <c r="E2" s="2"/>
      <c r="F2" s="517" t="s">
        <v>323</v>
      </c>
      <c r="G2" s="517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8"/>
      <c r="B3" s="521" t="s">
        <v>82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"/>
    </row>
    <row r="4" spans="2:15" ht="14.2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5"/>
    </row>
    <row r="5" s="10" customFormat="1" ht="13.5" customHeight="1"/>
    <row r="6" spans="2:8" s="10" customFormat="1" ht="22.5" customHeight="1">
      <c r="B6" s="480" t="s">
        <v>324</v>
      </c>
      <c r="C6" s="480"/>
      <c r="D6" s="480"/>
      <c r="E6" s="480"/>
      <c r="F6" s="480"/>
      <c r="G6" s="480"/>
      <c r="H6" s="480"/>
    </row>
    <row r="7" spans="12:15" s="10" customFormat="1" ht="15.75" customHeight="1" thickBot="1">
      <c r="L7" s="82"/>
      <c r="N7" s="82" t="s">
        <v>79</v>
      </c>
      <c r="O7" s="18"/>
    </row>
    <row r="8" spans="3:17" s="10" customFormat="1" ht="25.5" customHeight="1">
      <c r="C8" s="518" t="s">
        <v>75</v>
      </c>
      <c r="D8" s="519"/>
      <c r="E8" s="520"/>
      <c r="F8" s="24" t="s">
        <v>148</v>
      </c>
      <c r="G8" s="24" t="s">
        <v>149</v>
      </c>
      <c r="H8" s="283" t="s">
        <v>150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5" t="s">
        <v>74</v>
      </c>
      <c r="O8" s="51"/>
      <c r="P8" s="51"/>
      <c r="Q8" s="51"/>
    </row>
    <row r="9" spans="3:17" s="10" customFormat="1" ht="25.5" customHeight="1">
      <c r="C9" s="514" t="s">
        <v>37</v>
      </c>
      <c r="D9" s="515"/>
      <c r="E9" s="516"/>
      <c r="F9" s="83">
        <v>11070</v>
      </c>
      <c r="G9" s="83">
        <v>14611</v>
      </c>
      <c r="H9" s="83">
        <v>0</v>
      </c>
      <c r="I9" s="83">
        <v>23177</v>
      </c>
      <c r="J9" s="83">
        <v>21223</v>
      </c>
      <c r="K9" s="83">
        <v>20071</v>
      </c>
      <c r="L9" s="83">
        <v>16786</v>
      </c>
      <c r="M9" s="83">
        <v>13260</v>
      </c>
      <c r="N9" s="84">
        <f>SUM(F9:M9)</f>
        <v>120198</v>
      </c>
      <c r="O9" s="51"/>
      <c r="P9" s="51"/>
      <c r="Q9" s="51"/>
    </row>
    <row r="10" spans="3:17" s="10" customFormat="1" ht="25.5" customHeight="1">
      <c r="C10" s="522" t="s">
        <v>99</v>
      </c>
      <c r="D10" s="523"/>
      <c r="E10" s="524"/>
      <c r="F10" s="83">
        <v>1560</v>
      </c>
      <c r="G10" s="83">
        <v>2300</v>
      </c>
      <c r="H10" s="83">
        <v>0</v>
      </c>
      <c r="I10" s="83">
        <v>2999</v>
      </c>
      <c r="J10" s="83">
        <v>3132</v>
      </c>
      <c r="K10" s="83">
        <v>2776</v>
      </c>
      <c r="L10" s="83">
        <v>2114</v>
      </c>
      <c r="M10" s="83">
        <v>1845</v>
      </c>
      <c r="N10" s="84">
        <f>SUM(F10:M10)</f>
        <v>16726</v>
      </c>
      <c r="O10" s="51"/>
      <c r="P10" s="51"/>
      <c r="Q10" s="51"/>
    </row>
    <row r="11" spans="3:17" s="10" customFormat="1" ht="25.5" customHeight="1">
      <c r="C11" s="530" t="s">
        <v>100</v>
      </c>
      <c r="D11" s="531"/>
      <c r="E11" s="532"/>
      <c r="F11" s="83">
        <v>9510</v>
      </c>
      <c r="G11" s="83">
        <v>12311</v>
      </c>
      <c r="H11" s="83">
        <v>0</v>
      </c>
      <c r="I11" s="83">
        <v>20178</v>
      </c>
      <c r="J11" s="83">
        <v>18091</v>
      </c>
      <c r="K11" s="83">
        <v>17295</v>
      </c>
      <c r="L11" s="83">
        <v>14672</v>
      </c>
      <c r="M11" s="83">
        <v>11415</v>
      </c>
      <c r="N11" s="84">
        <f>SUM(F11:M11)</f>
        <v>103472</v>
      </c>
      <c r="O11" s="51"/>
      <c r="P11" s="51"/>
      <c r="Q11" s="51"/>
    </row>
    <row r="12" spans="3:17" s="10" customFormat="1" ht="25.5" customHeight="1">
      <c r="C12" s="514" t="s">
        <v>38</v>
      </c>
      <c r="D12" s="515"/>
      <c r="E12" s="516"/>
      <c r="F12" s="83">
        <v>267</v>
      </c>
      <c r="G12" s="83">
        <v>634</v>
      </c>
      <c r="H12" s="83">
        <v>0</v>
      </c>
      <c r="I12" s="83">
        <v>685</v>
      </c>
      <c r="J12" s="83">
        <v>924</v>
      </c>
      <c r="K12" s="83">
        <v>730</v>
      </c>
      <c r="L12" s="83">
        <v>565</v>
      </c>
      <c r="M12" s="83">
        <v>593</v>
      </c>
      <c r="N12" s="84">
        <f>SUM(F12:M12)</f>
        <v>4398</v>
      </c>
      <c r="O12" s="51"/>
      <c r="P12" s="51"/>
      <c r="Q12" s="51"/>
    </row>
    <row r="13" spans="3:17" s="10" customFormat="1" ht="25.5" customHeight="1" thickBot="1">
      <c r="C13" s="527" t="s">
        <v>39</v>
      </c>
      <c r="D13" s="528"/>
      <c r="E13" s="529"/>
      <c r="F13" s="85">
        <f aca="true" t="shared" si="0" ref="F13:N13">F9+F12</f>
        <v>11337</v>
      </c>
      <c r="G13" s="85">
        <f t="shared" si="0"/>
        <v>15245</v>
      </c>
      <c r="H13" s="85">
        <f t="shared" si="0"/>
        <v>0</v>
      </c>
      <c r="I13" s="85">
        <f t="shared" si="0"/>
        <v>23862</v>
      </c>
      <c r="J13" s="85">
        <f t="shared" si="0"/>
        <v>22147</v>
      </c>
      <c r="K13" s="85">
        <f t="shared" si="0"/>
        <v>20801</v>
      </c>
      <c r="L13" s="85">
        <f t="shared" si="0"/>
        <v>17351</v>
      </c>
      <c r="M13" s="85">
        <f t="shared" si="0"/>
        <v>13853</v>
      </c>
      <c r="N13" s="378">
        <f t="shared" si="0"/>
        <v>124596</v>
      </c>
      <c r="O13" s="18"/>
      <c r="P13" s="18"/>
      <c r="Q13" s="18"/>
    </row>
    <row r="14" spans="4:15" s="10" customFormat="1" ht="21.75" customHeight="1">
      <c r="D14" s="19"/>
      <c r="E14" s="19"/>
      <c r="F14" s="19"/>
      <c r="G14" s="18"/>
      <c r="H14" s="18"/>
      <c r="I14" s="69"/>
      <c r="J14" s="18"/>
      <c r="K14" s="18"/>
      <c r="L14" s="18"/>
      <c r="M14" s="18"/>
      <c r="N14" s="18"/>
      <c r="O14" s="18"/>
    </row>
    <row r="15" spans="2:9" s="10" customFormat="1" ht="22.5" customHeight="1">
      <c r="B15" s="480" t="s">
        <v>325</v>
      </c>
      <c r="C15" s="480"/>
      <c r="D15" s="480"/>
      <c r="E15" s="480"/>
      <c r="F15" s="480"/>
      <c r="G15" s="480"/>
      <c r="H15" s="480"/>
      <c r="I15" s="480"/>
    </row>
    <row r="16" spans="3:14" s="10" customFormat="1" ht="15.75" customHeight="1" thickBot="1">
      <c r="C16" s="284"/>
      <c r="D16" s="284"/>
      <c r="E16" s="284"/>
      <c r="F16" s="284"/>
      <c r="G16" s="284"/>
      <c r="H16" s="284"/>
      <c r="I16" s="284"/>
      <c r="J16" s="284"/>
      <c r="K16" s="284"/>
      <c r="L16" s="132"/>
      <c r="M16" s="132"/>
      <c r="N16" s="132" t="s">
        <v>79</v>
      </c>
    </row>
    <row r="17" spans="3:14" s="10" customFormat="1" ht="25.5" customHeight="1">
      <c r="C17" s="518" t="s">
        <v>75</v>
      </c>
      <c r="D17" s="519"/>
      <c r="E17" s="520"/>
      <c r="F17" s="24" t="s">
        <v>148</v>
      </c>
      <c r="G17" s="24" t="s">
        <v>149</v>
      </c>
      <c r="H17" s="283" t="s">
        <v>150</v>
      </c>
      <c r="I17" s="24" t="s">
        <v>32</v>
      </c>
      <c r="J17" s="24" t="s">
        <v>33</v>
      </c>
      <c r="K17" s="24" t="s">
        <v>34</v>
      </c>
      <c r="L17" s="24" t="s">
        <v>35</v>
      </c>
      <c r="M17" s="24" t="s">
        <v>36</v>
      </c>
      <c r="N17" s="25" t="s">
        <v>74</v>
      </c>
    </row>
    <row r="18" spans="3:14" s="10" customFormat="1" ht="25.5" customHeight="1">
      <c r="C18" s="522" t="s">
        <v>40</v>
      </c>
      <c r="D18" s="523"/>
      <c r="E18" s="524"/>
      <c r="F18" s="64">
        <v>76551</v>
      </c>
      <c r="G18" s="64">
        <v>120484</v>
      </c>
      <c r="H18" s="64">
        <v>21</v>
      </c>
      <c r="I18" s="64">
        <v>185578</v>
      </c>
      <c r="J18" s="64">
        <v>174551</v>
      </c>
      <c r="K18" s="64">
        <v>140737</v>
      </c>
      <c r="L18" s="64">
        <v>88410</v>
      </c>
      <c r="M18" s="64">
        <v>50758</v>
      </c>
      <c r="N18" s="285">
        <f>SUM(F18:M18)</f>
        <v>837090</v>
      </c>
    </row>
    <row r="19" spans="3:14" s="10" customFormat="1" ht="25.5" customHeight="1">
      <c r="C19" s="522" t="s">
        <v>41</v>
      </c>
      <c r="D19" s="523"/>
      <c r="E19" s="524"/>
      <c r="F19" s="64">
        <v>1581</v>
      </c>
      <c r="G19" s="64">
        <v>5158</v>
      </c>
      <c r="H19" s="64">
        <v>0</v>
      </c>
      <c r="I19" s="64">
        <v>5372</v>
      </c>
      <c r="J19" s="64">
        <v>8235</v>
      </c>
      <c r="K19" s="64">
        <v>6526</v>
      </c>
      <c r="L19" s="64">
        <v>4210</v>
      </c>
      <c r="M19" s="64">
        <v>3384</v>
      </c>
      <c r="N19" s="131">
        <f>SUM(F19:M19)</f>
        <v>34466</v>
      </c>
    </row>
    <row r="20" spans="3:14" s="10" customFormat="1" ht="25.5" customHeight="1" thickBot="1">
      <c r="C20" s="527" t="s">
        <v>39</v>
      </c>
      <c r="D20" s="528"/>
      <c r="E20" s="529"/>
      <c r="F20" s="66">
        <f aca="true" t="shared" si="1" ref="F20:N20">SUM(F18:F19)</f>
        <v>78132</v>
      </c>
      <c r="G20" s="66">
        <f t="shared" si="1"/>
        <v>125642</v>
      </c>
      <c r="H20" s="66">
        <f t="shared" si="1"/>
        <v>21</v>
      </c>
      <c r="I20" s="66">
        <f t="shared" si="1"/>
        <v>190950</v>
      </c>
      <c r="J20" s="66">
        <f t="shared" si="1"/>
        <v>182786</v>
      </c>
      <c r="K20" s="66">
        <f t="shared" si="1"/>
        <v>147263</v>
      </c>
      <c r="L20" s="66">
        <f t="shared" si="1"/>
        <v>92620</v>
      </c>
      <c r="M20" s="66">
        <f t="shared" si="1"/>
        <v>54142</v>
      </c>
      <c r="N20" s="140">
        <f t="shared" si="1"/>
        <v>871556</v>
      </c>
    </row>
    <row r="21" spans="3:20" s="10" customFormat="1" ht="22.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2:8" s="10" customFormat="1" ht="22.5" customHeight="1">
      <c r="B22" s="11" t="s">
        <v>326</v>
      </c>
      <c r="C22" s="11"/>
      <c r="D22" s="11"/>
      <c r="E22" s="11"/>
      <c r="F22" s="11"/>
      <c r="G22" s="11"/>
      <c r="H22" s="11"/>
    </row>
    <row r="23" spans="3:14" s="10" customFormat="1" ht="15.75" customHeight="1" thickBot="1">
      <c r="C23" s="284"/>
      <c r="D23" s="284"/>
      <c r="E23" s="284"/>
      <c r="F23" s="284"/>
      <c r="G23" s="284"/>
      <c r="H23" s="284"/>
      <c r="I23" s="284"/>
      <c r="J23" s="284"/>
      <c r="K23" s="284"/>
      <c r="L23" s="132"/>
      <c r="M23" s="132"/>
      <c r="N23" s="132" t="s">
        <v>79</v>
      </c>
    </row>
    <row r="24" spans="3:14" s="10" customFormat="1" ht="25.5" customHeight="1">
      <c r="C24" s="518" t="s">
        <v>75</v>
      </c>
      <c r="D24" s="519"/>
      <c r="E24" s="520"/>
      <c r="F24" s="24" t="s">
        <v>148</v>
      </c>
      <c r="G24" s="24" t="s">
        <v>149</v>
      </c>
      <c r="H24" s="283" t="s">
        <v>150</v>
      </c>
      <c r="I24" s="24" t="s">
        <v>32</v>
      </c>
      <c r="J24" s="24" t="s">
        <v>33</v>
      </c>
      <c r="K24" s="24" t="s">
        <v>34</v>
      </c>
      <c r="L24" s="24" t="s">
        <v>35</v>
      </c>
      <c r="M24" s="24" t="s">
        <v>36</v>
      </c>
      <c r="N24" s="25" t="s">
        <v>74</v>
      </c>
    </row>
    <row r="25" spans="3:14" s="10" customFormat="1" ht="25.5" customHeight="1">
      <c r="C25" s="522" t="s">
        <v>40</v>
      </c>
      <c r="D25" s="523"/>
      <c r="E25" s="524"/>
      <c r="F25" s="64">
        <v>376</v>
      </c>
      <c r="G25" s="64">
        <v>845</v>
      </c>
      <c r="H25" s="64">
        <v>0</v>
      </c>
      <c r="I25" s="64">
        <v>16232</v>
      </c>
      <c r="J25" s="64">
        <v>20335</v>
      </c>
      <c r="K25" s="64">
        <v>26316</v>
      </c>
      <c r="L25" s="64">
        <v>16393</v>
      </c>
      <c r="M25" s="64">
        <v>7313</v>
      </c>
      <c r="N25" s="285">
        <f>SUM(F25:M25)</f>
        <v>87810</v>
      </c>
    </row>
    <row r="26" spans="3:20" s="10" customFormat="1" ht="22.5" customHeight="1">
      <c r="C26" s="522" t="s">
        <v>41</v>
      </c>
      <c r="D26" s="523"/>
      <c r="E26" s="524"/>
      <c r="F26" s="64">
        <v>1</v>
      </c>
      <c r="G26" s="64">
        <v>19</v>
      </c>
      <c r="H26" s="64">
        <v>0</v>
      </c>
      <c r="I26" s="64">
        <v>268</v>
      </c>
      <c r="J26" s="64">
        <v>256</v>
      </c>
      <c r="K26" s="64">
        <v>300</v>
      </c>
      <c r="L26" s="64">
        <v>292</v>
      </c>
      <c r="M26" s="64">
        <v>196</v>
      </c>
      <c r="N26" s="131">
        <f>SUM(F26:M26)</f>
        <v>1332</v>
      </c>
      <c r="O26" s="281"/>
      <c r="P26" s="281"/>
      <c r="Q26" s="281"/>
      <c r="R26" s="281"/>
      <c r="S26" s="281"/>
      <c r="T26" s="281"/>
    </row>
    <row r="27" spans="3:14" s="10" customFormat="1" ht="26.25" customHeight="1" thickBot="1">
      <c r="C27" s="527" t="s">
        <v>39</v>
      </c>
      <c r="D27" s="528"/>
      <c r="E27" s="529"/>
      <c r="F27" s="66">
        <f aca="true" t="shared" si="2" ref="F27:N27">SUM(F25:F26)</f>
        <v>377</v>
      </c>
      <c r="G27" s="66">
        <f t="shared" si="2"/>
        <v>864</v>
      </c>
      <c r="H27" s="66">
        <f t="shared" si="2"/>
        <v>0</v>
      </c>
      <c r="I27" s="66">
        <f t="shared" si="2"/>
        <v>16500</v>
      </c>
      <c r="J27" s="66">
        <f t="shared" si="2"/>
        <v>20591</v>
      </c>
      <c r="K27" s="66">
        <f t="shared" si="2"/>
        <v>26616</v>
      </c>
      <c r="L27" s="66">
        <f t="shared" si="2"/>
        <v>16685</v>
      </c>
      <c r="M27" s="66">
        <f t="shared" si="2"/>
        <v>7509</v>
      </c>
      <c r="N27" s="140">
        <f t="shared" si="2"/>
        <v>89142</v>
      </c>
    </row>
    <row r="28" ht="18" customHeight="1"/>
    <row r="29" spans="2:9" ht="25.5" customHeight="1" thickBot="1">
      <c r="B29" s="480" t="s">
        <v>327</v>
      </c>
      <c r="C29" s="480"/>
      <c r="D29" s="480"/>
      <c r="E29" s="480"/>
      <c r="F29" s="480"/>
      <c r="G29" s="480"/>
      <c r="H29" s="480"/>
      <c r="I29" s="480"/>
    </row>
    <row r="30" spans="3:13" ht="12">
      <c r="C30" s="518" t="s">
        <v>75</v>
      </c>
      <c r="D30" s="519"/>
      <c r="E30" s="520"/>
      <c r="F30" s="24" t="s">
        <v>148</v>
      </c>
      <c r="G30" s="24" t="s">
        <v>149</v>
      </c>
      <c r="H30" s="24" t="s">
        <v>32</v>
      </c>
      <c r="I30" s="24" t="s">
        <v>33</v>
      </c>
      <c r="J30" s="24" t="s">
        <v>34</v>
      </c>
      <c r="K30" s="24" t="s">
        <v>35</v>
      </c>
      <c r="L30" s="24" t="s">
        <v>36</v>
      </c>
      <c r="M30" s="25" t="s">
        <v>74</v>
      </c>
    </row>
    <row r="31" spans="3:13" ht="13.5">
      <c r="C31" s="533" t="s">
        <v>151</v>
      </c>
      <c r="D31" s="534"/>
      <c r="E31" s="535"/>
      <c r="F31" s="286">
        <f>SUM(F32:F33)</f>
        <v>58</v>
      </c>
      <c r="G31" s="286">
        <f aca="true" t="shared" si="3" ref="G31:L31">SUM(G32:G33)</f>
        <v>225</v>
      </c>
      <c r="H31" s="286">
        <f t="shared" si="3"/>
        <v>8871</v>
      </c>
      <c r="I31" s="286">
        <f t="shared" si="3"/>
        <v>18968</v>
      </c>
      <c r="J31" s="286">
        <f t="shared" si="3"/>
        <v>35981</v>
      </c>
      <c r="K31" s="286">
        <f t="shared" si="3"/>
        <v>49787</v>
      </c>
      <c r="L31" s="286">
        <f t="shared" si="3"/>
        <v>42855</v>
      </c>
      <c r="M31" s="287">
        <f aca="true" t="shared" si="4" ref="M31:M39">SUM(F31:L31)</f>
        <v>156745</v>
      </c>
    </row>
    <row r="32" spans="3:13" ht="13.5">
      <c r="C32" s="536" t="s">
        <v>154</v>
      </c>
      <c r="D32" s="537"/>
      <c r="E32" s="538"/>
      <c r="F32" s="288">
        <v>58</v>
      </c>
      <c r="G32" s="288">
        <v>224</v>
      </c>
      <c r="H32" s="288">
        <v>8536</v>
      </c>
      <c r="I32" s="288">
        <v>18317</v>
      </c>
      <c r="J32" s="288">
        <v>35109</v>
      </c>
      <c r="K32" s="288">
        <v>48661</v>
      </c>
      <c r="L32" s="288">
        <v>41997</v>
      </c>
      <c r="M32" s="289">
        <f t="shared" si="4"/>
        <v>152902</v>
      </c>
    </row>
    <row r="33" spans="3:13" ht="13.5">
      <c r="C33" s="539" t="s">
        <v>155</v>
      </c>
      <c r="D33" s="540"/>
      <c r="E33" s="541"/>
      <c r="F33" s="64">
        <v>0</v>
      </c>
      <c r="G33" s="64">
        <v>1</v>
      </c>
      <c r="H33" s="64">
        <v>335</v>
      </c>
      <c r="I33" s="64">
        <v>651</v>
      </c>
      <c r="J33" s="64">
        <v>872</v>
      </c>
      <c r="K33" s="64">
        <v>1126</v>
      </c>
      <c r="L33" s="64">
        <v>858</v>
      </c>
      <c r="M33" s="104">
        <f t="shared" si="4"/>
        <v>3843</v>
      </c>
    </row>
    <row r="34" spans="3:13" ht="13.5">
      <c r="C34" s="533" t="s">
        <v>152</v>
      </c>
      <c r="D34" s="534"/>
      <c r="E34" s="535"/>
      <c r="F34" s="286">
        <f aca="true" t="shared" si="5" ref="F34:L34">SUM(F35:F36)</f>
        <v>25</v>
      </c>
      <c r="G34" s="286">
        <f t="shared" si="5"/>
        <v>195</v>
      </c>
      <c r="H34" s="286">
        <f t="shared" si="5"/>
        <v>10729</v>
      </c>
      <c r="I34" s="286">
        <f t="shared" si="5"/>
        <v>18635</v>
      </c>
      <c r="J34" s="286">
        <f t="shared" si="5"/>
        <v>31289</v>
      </c>
      <c r="K34" s="286">
        <f t="shared" si="5"/>
        <v>31523</v>
      </c>
      <c r="L34" s="286">
        <f t="shared" si="5"/>
        <v>17618</v>
      </c>
      <c r="M34" s="287">
        <f t="shared" si="4"/>
        <v>110014</v>
      </c>
    </row>
    <row r="35" spans="3:13" ht="13.5">
      <c r="C35" s="536" t="s">
        <v>154</v>
      </c>
      <c r="D35" s="537"/>
      <c r="E35" s="538"/>
      <c r="F35" s="288">
        <v>25</v>
      </c>
      <c r="G35" s="288">
        <v>184</v>
      </c>
      <c r="H35" s="288">
        <v>10545</v>
      </c>
      <c r="I35" s="288">
        <v>18248</v>
      </c>
      <c r="J35" s="288">
        <v>30647</v>
      </c>
      <c r="K35" s="288">
        <v>30854</v>
      </c>
      <c r="L35" s="288">
        <v>17162</v>
      </c>
      <c r="M35" s="289">
        <f t="shared" si="4"/>
        <v>107665</v>
      </c>
    </row>
    <row r="36" spans="3:13" ht="13.5">
      <c r="C36" s="539" t="s">
        <v>155</v>
      </c>
      <c r="D36" s="540"/>
      <c r="E36" s="541"/>
      <c r="F36" s="64">
        <v>0</v>
      </c>
      <c r="G36" s="64">
        <v>11</v>
      </c>
      <c r="H36" s="64">
        <v>184</v>
      </c>
      <c r="I36" s="64">
        <v>387</v>
      </c>
      <c r="J36" s="64">
        <v>642</v>
      </c>
      <c r="K36" s="64">
        <v>669</v>
      </c>
      <c r="L36" s="64">
        <v>456</v>
      </c>
      <c r="M36" s="104">
        <f t="shared" si="4"/>
        <v>2349</v>
      </c>
    </row>
    <row r="37" spans="3:13" ht="13.5">
      <c r="C37" s="533" t="s">
        <v>153</v>
      </c>
      <c r="D37" s="534"/>
      <c r="E37" s="535"/>
      <c r="F37" s="286">
        <f aca="true" t="shared" si="6" ref="F37:L37">SUM(F38:F39)</f>
        <v>0</v>
      </c>
      <c r="G37" s="286">
        <f t="shared" si="6"/>
        <v>3</v>
      </c>
      <c r="H37" s="286">
        <f t="shared" si="6"/>
        <v>1018</v>
      </c>
      <c r="I37" s="286">
        <f t="shared" si="6"/>
        <v>2376</v>
      </c>
      <c r="J37" s="286">
        <f t="shared" si="6"/>
        <v>5545</v>
      </c>
      <c r="K37" s="286">
        <f t="shared" si="6"/>
        <v>11489</v>
      </c>
      <c r="L37" s="286">
        <f t="shared" si="6"/>
        <v>23971</v>
      </c>
      <c r="M37" s="287">
        <f t="shared" si="4"/>
        <v>44402</v>
      </c>
    </row>
    <row r="38" spans="3:13" ht="13.5">
      <c r="C38" s="536" t="s">
        <v>154</v>
      </c>
      <c r="D38" s="537"/>
      <c r="E38" s="538"/>
      <c r="F38" s="288">
        <v>0</v>
      </c>
      <c r="G38" s="288">
        <v>3</v>
      </c>
      <c r="H38" s="288">
        <v>1016</v>
      </c>
      <c r="I38" s="288">
        <v>2312</v>
      </c>
      <c r="J38" s="288">
        <v>5451</v>
      </c>
      <c r="K38" s="288">
        <v>11185</v>
      </c>
      <c r="L38" s="288">
        <v>23159</v>
      </c>
      <c r="M38" s="289">
        <f t="shared" si="4"/>
        <v>43126</v>
      </c>
    </row>
    <row r="39" spans="3:13" ht="13.5">
      <c r="C39" s="539" t="s">
        <v>155</v>
      </c>
      <c r="D39" s="540"/>
      <c r="E39" s="541"/>
      <c r="F39" s="64">
        <v>0</v>
      </c>
      <c r="G39" s="64">
        <v>0</v>
      </c>
      <c r="H39" s="64">
        <v>2</v>
      </c>
      <c r="I39" s="64">
        <v>64</v>
      </c>
      <c r="J39" s="64">
        <v>94</v>
      </c>
      <c r="K39" s="64">
        <v>304</v>
      </c>
      <c r="L39" s="64">
        <v>812</v>
      </c>
      <c r="M39" s="104">
        <f t="shared" si="4"/>
        <v>1276</v>
      </c>
    </row>
    <row r="40" spans="3:13" ht="14.25" thickBot="1">
      <c r="C40" s="527" t="s">
        <v>39</v>
      </c>
      <c r="D40" s="528"/>
      <c r="E40" s="529"/>
      <c r="F40" s="66">
        <f>F31+F34+F37</f>
        <v>83</v>
      </c>
      <c r="G40" s="66">
        <f>G31+G34+G37</f>
        <v>423</v>
      </c>
      <c r="H40" s="66">
        <v>20577</v>
      </c>
      <c r="I40" s="66">
        <v>39896</v>
      </c>
      <c r="J40" s="66">
        <v>72499</v>
      </c>
      <c r="K40" s="66">
        <v>92351</v>
      </c>
      <c r="L40" s="66">
        <v>84157</v>
      </c>
      <c r="M40" s="140">
        <v>309986</v>
      </c>
    </row>
    <row r="42" spans="3:20" ht="29.25" customHeight="1">
      <c r="C42" s="525" t="s">
        <v>307</v>
      </c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92"/>
      <c r="P42" s="92"/>
      <c r="Q42" s="92"/>
      <c r="R42" s="92"/>
      <c r="S42" s="92"/>
      <c r="T42" s="92"/>
    </row>
  </sheetData>
  <sheetProtection/>
  <mergeCells count="32">
    <mergeCell ref="C37:E37"/>
    <mergeCell ref="C38:E38"/>
    <mergeCell ref="C39:E39"/>
    <mergeCell ref="C40:E40"/>
    <mergeCell ref="C33:E33"/>
    <mergeCell ref="C34:E34"/>
    <mergeCell ref="C35:E35"/>
    <mergeCell ref="C36:E36"/>
    <mergeCell ref="C20:E20"/>
    <mergeCell ref="C25:E25"/>
    <mergeCell ref="C26:E26"/>
    <mergeCell ref="C24:E24"/>
    <mergeCell ref="C42:N42"/>
    <mergeCell ref="C12:E12"/>
    <mergeCell ref="C13:E13"/>
    <mergeCell ref="C11:E11"/>
    <mergeCell ref="B29:I29"/>
    <mergeCell ref="C30:E30"/>
    <mergeCell ref="C31:E31"/>
    <mergeCell ref="C32:E32"/>
    <mergeCell ref="C19:E19"/>
    <mergeCell ref="C27:E27"/>
    <mergeCell ref="C10:E10"/>
    <mergeCell ref="B15:I15"/>
    <mergeCell ref="C17:E17"/>
    <mergeCell ref="C18:E18"/>
    <mergeCell ref="C9:E9"/>
    <mergeCell ref="F2:G2"/>
    <mergeCell ref="B6:H6"/>
    <mergeCell ref="C8:E8"/>
    <mergeCell ref="B2:C2"/>
    <mergeCell ref="B3:N3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7"/>
  <sheetViews>
    <sheetView view="pageBreakPreview" zoomScaleSheetLayoutView="100" zoomScalePageLayoutView="0" workbookViewId="0" topLeftCell="A1">
      <selection activeCell="L8" sqref="L8:M9"/>
    </sheetView>
  </sheetViews>
  <sheetFormatPr defaultColWidth="9.00390625" defaultRowHeight="12.75"/>
  <cols>
    <col min="1" max="4" width="2.625" style="8" customWidth="1"/>
    <col min="5" max="5" width="18.25390625" style="8" customWidth="1"/>
    <col min="6" max="13" width="7.25390625" style="8" customWidth="1"/>
    <col min="14" max="14" width="7.75390625" style="8" customWidth="1"/>
    <col min="15" max="17" width="7.25390625" style="8" customWidth="1"/>
    <col min="18" max="16384" width="9.125" style="8" customWidth="1"/>
  </cols>
  <sheetData>
    <row r="1" s="154" customFormat="1" ht="21" customHeight="1"/>
    <row r="2" spans="1:15" s="153" customFormat="1" ht="17.25">
      <c r="A2" s="152"/>
      <c r="F2" s="2"/>
      <c r="G2" s="2"/>
      <c r="H2" s="2"/>
      <c r="I2" s="2"/>
      <c r="J2" s="517" t="s">
        <v>323</v>
      </c>
      <c r="K2" s="517"/>
      <c r="L2" s="517"/>
      <c r="M2" s="2"/>
      <c r="N2" s="2"/>
      <c r="O2" s="2"/>
    </row>
    <row r="3" spans="1:15" s="153" customFormat="1" ht="30" customHeight="1">
      <c r="A3" s="152"/>
      <c r="F3" s="521" t="s">
        <v>82</v>
      </c>
      <c r="G3" s="521"/>
      <c r="H3" s="521"/>
      <c r="I3" s="521"/>
      <c r="J3" s="521"/>
      <c r="K3" s="521"/>
      <c r="L3" s="521"/>
      <c r="M3" s="521"/>
      <c r="N3" s="521"/>
      <c r="O3" s="521"/>
    </row>
    <row r="4" spans="1:15" s="153" customFormat="1" ht="22.5" customHeight="1">
      <c r="A4" s="152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="10" customFormat="1" ht="15" customHeight="1"/>
    <row r="6" s="10" customFormat="1" ht="14.25">
      <c r="B6" s="11" t="s">
        <v>308</v>
      </c>
    </row>
    <row r="7" s="10" customFormat="1" ht="16.5" customHeight="1" thickBot="1"/>
    <row r="8" spans="3:17" s="10" customFormat="1" ht="12.75" customHeight="1">
      <c r="C8" s="173"/>
      <c r="D8" s="174"/>
      <c r="E8" s="175"/>
      <c r="F8" s="569" t="s">
        <v>29</v>
      </c>
      <c r="G8" s="581"/>
      <c r="H8" s="569" t="s">
        <v>30</v>
      </c>
      <c r="I8" s="581"/>
      <c r="J8" s="587" t="s">
        <v>156</v>
      </c>
      <c r="K8" s="588"/>
      <c r="L8" s="583" t="s">
        <v>335</v>
      </c>
      <c r="M8" s="584"/>
      <c r="N8" s="569" t="s">
        <v>13</v>
      </c>
      <c r="O8" s="581"/>
      <c r="P8" s="569" t="s">
        <v>111</v>
      </c>
      <c r="Q8" s="570"/>
    </row>
    <row r="9" spans="3:17" s="10" customFormat="1" ht="12.75" customHeight="1">
      <c r="C9" s="176"/>
      <c r="D9" s="177"/>
      <c r="E9" s="178"/>
      <c r="F9" s="571"/>
      <c r="G9" s="582"/>
      <c r="H9" s="571"/>
      <c r="I9" s="582"/>
      <c r="J9" s="589"/>
      <c r="K9" s="590"/>
      <c r="L9" s="585"/>
      <c r="M9" s="586"/>
      <c r="N9" s="571"/>
      <c r="O9" s="582"/>
      <c r="P9" s="571"/>
      <c r="Q9" s="572"/>
    </row>
    <row r="10" spans="3:17" s="10" customFormat="1" ht="21.75" customHeight="1" thickBot="1">
      <c r="C10" s="179" t="s">
        <v>112</v>
      </c>
      <c r="D10" s="180"/>
      <c r="E10" s="181"/>
      <c r="F10" s="272"/>
      <c r="G10" s="277">
        <v>10808</v>
      </c>
      <c r="H10" s="278"/>
      <c r="I10" s="277">
        <v>4564</v>
      </c>
      <c r="J10" s="278"/>
      <c r="K10" s="277">
        <v>2229</v>
      </c>
      <c r="L10" s="278"/>
      <c r="M10" s="277">
        <v>83</v>
      </c>
      <c r="N10" s="278"/>
      <c r="O10" s="277">
        <v>11334</v>
      </c>
      <c r="P10" s="278"/>
      <c r="Q10" s="279">
        <f>SUM(G10+I10+K10+M10+O10)</f>
        <v>29018</v>
      </c>
    </row>
    <row r="11" spans="3:17" s="10" customFormat="1" ht="24.75" customHeight="1">
      <c r="C11" s="14"/>
      <c r="D11" s="177"/>
      <c r="E11" s="178"/>
      <c r="F11" s="235" t="s">
        <v>113</v>
      </c>
      <c r="G11" s="235" t="s">
        <v>114</v>
      </c>
      <c r="H11" s="235" t="s">
        <v>113</v>
      </c>
      <c r="I11" s="235" t="s">
        <v>114</v>
      </c>
      <c r="J11" s="235" t="s">
        <v>113</v>
      </c>
      <c r="K11" s="235" t="s">
        <v>114</v>
      </c>
      <c r="L11" s="235" t="s">
        <v>113</v>
      </c>
      <c r="M11" s="235" t="s">
        <v>114</v>
      </c>
      <c r="N11" s="235" t="s">
        <v>113</v>
      </c>
      <c r="O11" s="290" t="s">
        <v>115</v>
      </c>
      <c r="P11" s="235" t="s">
        <v>113</v>
      </c>
      <c r="Q11" s="291" t="s">
        <v>115</v>
      </c>
    </row>
    <row r="12" spans="3:17" s="10" customFormat="1" ht="12" customHeight="1">
      <c r="C12" s="182" t="s">
        <v>116</v>
      </c>
      <c r="D12" s="183"/>
      <c r="E12" s="151"/>
      <c r="F12" s="567">
        <v>2265</v>
      </c>
      <c r="G12" s="567">
        <v>2263</v>
      </c>
      <c r="H12" s="567">
        <v>841</v>
      </c>
      <c r="I12" s="567">
        <v>841</v>
      </c>
      <c r="J12" s="567">
        <v>318</v>
      </c>
      <c r="K12" s="567">
        <v>318</v>
      </c>
      <c r="L12" s="567">
        <v>19</v>
      </c>
      <c r="M12" s="567">
        <v>19</v>
      </c>
      <c r="N12" s="567">
        <v>2426</v>
      </c>
      <c r="O12" s="567">
        <v>2426</v>
      </c>
      <c r="P12" s="567">
        <v>5869</v>
      </c>
      <c r="Q12" s="575">
        <v>5867</v>
      </c>
    </row>
    <row r="13" spans="3:17" s="10" customFormat="1" ht="12" customHeight="1">
      <c r="C13" s="14"/>
      <c r="D13" s="236" t="s">
        <v>242</v>
      </c>
      <c r="E13" s="177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76"/>
    </row>
    <row r="14" spans="3:17" s="10" customFormat="1" ht="24.75" customHeight="1" thickBot="1">
      <c r="C14" s="210" t="s">
        <v>157</v>
      </c>
      <c r="D14" s="211"/>
      <c r="E14" s="187"/>
      <c r="F14" s="274">
        <v>1997</v>
      </c>
      <c r="G14" s="274">
        <v>1995</v>
      </c>
      <c r="H14" s="274">
        <v>715</v>
      </c>
      <c r="I14" s="274">
        <v>715</v>
      </c>
      <c r="J14" s="274">
        <v>261</v>
      </c>
      <c r="K14" s="274">
        <v>261</v>
      </c>
      <c r="L14" s="274">
        <v>18</v>
      </c>
      <c r="M14" s="274">
        <v>18</v>
      </c>
      <c r="N14" s="274">
        <v>1945</v>
      </c>
      <c r="O14" s="274">
        <v>1945</v>
      </c>
      <c r="P14" s="274">
        <v>4936</v>
      </c>
      <c r="Q14" s="275">
        <v>4934</v>
      </c>
    </row>
    <row r="15" spans="3:17" s="10" customFormat="1" ht="12" customHeight="1" thickTop="1">
      <c r="C15" s="188" t="s">
        <v>117</v>
      </c>
      <c r="D15" s="18"/>
      <c r="E15" s="18"/>
      <c r="F15" s="573">
        <v>7645</v>
      </c>
      <c r="G15" s="573">
        <v>7646</v>
      </c>
      <c r="H15" s="573">
        <v>2273</v>
      </c>
      <c r="I15" s="573">
        <v>2271</v>
      </c>
      <c r="J15" s="573">
        <v>800</v>
      </c>
      <c r="K15" s="573">
        <v>798</v>
      </c>
      <c r="L15" s="573">
        <v>63</v>
      </c>
      <c r="M15" s="573">
        <v>63</v>
      </c>
      <c r="N15" s="573">
        <v>5711</v>
      </c>
      <c r="O15" s="573">
        <v>5711</v>
      </c>
      <c r="P15" s="573">
        <v>16492</v>
      </c>
      <c r="Q15" s="577">
        <v>16489</v>
      </c>
    </row>
    <row r="16" spans="3:17" s="10" customFormat="1" ht="12" customHeight="1">
      <c r="C16" s="14"/>
      <c r="D16" s="236" t="s">
        <v>242</v>
      </c>
      <c r="E16" s="177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8"/>
    </row>
    <row r="17" spans="3:17" s="10" customFormat="1" ht="24.75" customHeight="1" thickBot="1">
      <c r="C17" s="210" t="s">
        <v>157</v>
      </c>
      <c r="D17" s="186"/>
      <c r="E17" s="187"/>
      <c r="F17" s="274">
        <v>6781</v>
      </c>
      <c r="G17" s="274">
        <v>6782</v>
      </c>
      <c r="H17" s="274">
        <v>1990</v>
      </c>
      <c r="I17" s="274">
        <v>1988</v>
      </c>
      <c r="J17" s="274">
        <v>672</v>
      </c>
      <c r="K17" s="274">
        <v>670</v>
      </c>
      <c r="L17" s="274">
        <v>55</v>
      </c>
      <c r="M17" s="274">
        <v>55</v>
      </c>
      <c r="N17" s="274">
        <v>4650</v>
      </c>
      <c r="O17" s="274">
        <v>4650</v>
      </c>
      <c r="P17" s="274">
        <v>14148</v>
      </c>
      <c r="Q17" s="275">
        <v>14145</v>
      </c>
    </row>
    <row r="18" spans="3:17" s="10" customFormat="1" ht="12" customHeight="1" thickTop="1">
      <c r="C18" s="188" t="s">
        <v>118</v>
      </c>
      <c r="D18" s="18"/>
      <c r="E18" s="18"/>
      <c r="F18" s="565">
        <v>413</v>
      </c>
      <c r="G18" s="565">
        <v>414</v>
      </c>
      <c r="H18" s="565">
        <v>201</v>
      </c>
      <c r="I18" s="565">
        <v>203</v>
      </c>
      <c r="J18" s="565">
        <v>55</v>
      </c>
      <c r="K18" s="565">
        <v>57</v>
      </c>
      <c r="L18" s="565">
        <v>0</v>
      </c>
      <c r="M18" s="565">
        <v>0</v>
      </c>
      <c r="N18" s="565">
        <v>482</v>
      </c>
      <c r="O18" s="565">
        <v>482</v>
      </c>
      <c r="P18" s="565">
        <v>1151</v>
      </c>
      <c r="Q18" s="563">
        <v>1156</v>
      </c>
    </row>
    <row r="19" spans="3:17" s="10" customFormat="1" ht="12" customHeight="1">
      <c r="C19" s="14"/>
      <c r="D19" s="236" t="s">
        <v>242</v>
      </c>
      <c r="E19" s="177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4"/>
    </row>
    <row r="20" spans="3:17" s="10" customFormat="1" ht="24.75" customHeight="1" thickBot="1">
      <c r="C20" s="179" t="s">
        <v>157</v>
      </c>
      <c r="D20" s="190"/>
      <c r="E20" s="191"/>
      <c r="F20" s="276">
        <v>355</v>
      </c>
      <c r="G20" s="276">
        <v>356</v>
      </c>
      <c r="H20" s="276">
        <v>172</v>
      </c>
      <c r="I20" s="276">
        <v>174</v>
      </c>
      <c r="J20" s="276">
        <v>43</v>
      </c>
      <c r="K20" s="276">
        <v>45</v>
      </c>
      <c r="L20" s="276">
        <v>0</v>
      </c>
      <c r="M20" s="276">
        <v>0</v>
      </c>
      <c r="N20" s="276">
        <v>391</v>
      </c>
      <c r="O20" s="276">
        <v>391</v>
      </c>
      <c r="P20" s="276">
        <v>961</v>
      </c>
      <c r="Q20" s="59">
        <v>966</v>
      </c>
    </row>
    <row r="21" s="10" customFormat="1" ht="30" customHeight="1"/>
    <row r="22" spans="2:9" s="154" customFormat="1" ht="14.25">
      <c r="B22" s="156" t="s">
        <v>309</v>
      </c>
      <c r="C22" s="155"/>
      <c r="D22" s="155"/>
      <c r="E22" s="155"/>
      <c r="F22" s="155"/>
      <c r="G22" s="155"/>
      <c r="H22" s="155"/>
      <c r="I22" s="155"/>
    </row>
    <row r="23" spans="2:9" s="154" customFormat="1" ht="14.25" thickBot="1">
      <c r="B23" s="155"/>
      <c r="C23" s="172"/>
      <c r="D23" s="172"/>
      <c r="E23" s="155"/>
      <c r="F23" s="155"/>
      <c r="G23" s="155"/>
      <c r="H23" s="155"/>
      <c r="I23" s="155"/>
    </row>
    <row r="24" spans="2:8" s="154" customFormat="1" ht="12">
      <c r="B24" s="155"/>
      <c r="C24" s="157"/>
      <c r="D24" s="158"/>
      <c r="E24" s="158"/>
      <c r="F24" s="273" t="s">
        <v>107</v>
      </c>
      <c r="G24" s="159"/>
      <c r="H24" s="168"/>
    </row>
    <row r="25" spans="2:8" s="154" customFormat="1" ht="27" customHeight="1" thickBot="1">
      <c r="B25" s="155"/>
      <c r="C25" s="593" t="s">
        <v>108</v>
      </c>
      <c r="D25" s="594"/>
      <c r="E25" s="595"/>
      <c r="F25" s="264"/>
      <c r="G25" s="270">
        <v>1</v>
      </c>
      <c r="H25" s="168"/>
    </row>
    <row r="26" spans="2:8" s="154" customFormat="1" ht="14.25" thickTop="1">
      <c r="B26" s="155"/>
      <c r="C26" s="162" t="s">
        <v>109</v>
      </c>
      <c r="D26" s="163"/>
      <c r="E26" s="163"/>
      <c r="F26" s="265"/>
      <c r="G26" s="596">
        <v>1</v>
      </c>
      <c r="H26" s="168"/>
    </row>
    <row r="27" spans="2:8" s="154" customFormat="1" ht="13.5">
      <c r="B27" s="155"/>
      <c r="C27" s="164" t="s">
        <v>242</v>
      </c>
      <c r="D27" s="165"/>
      <c r="E27" s="166"/>
      <c r="F27" s="266"/>
      <c r="G27" s="597"/>
      <c r="H27" s="168"/>
    </row>
    <row r="28" spans="2:8" s="154" customFormat="1" ht="26.25" customHeight="1" thickBot="1">
      <c r="B28" s="155"/>
      <c r="C28" s="160" t="s">
        <v>106</v>
      </c>
      <c r="D28" s="167"/>
      <c r="E28" s="161"/>
      <c r="F28" s="267"/>
      <c r="G28" s="270">
        <v>1</v>
      </c>
      <c r="H28" s="168"/>
    </row>
    <row r="29" spans="2:8" s="154" customFormat="1" ht="14.25" thickTop="1">
      <c r="B29" s="155"/>
      <c r="C29" s="168" t="s">
        <v>110</v>
      </c>
      <c r="D29" s="163"/>
      <c r="E29" s="163"/>
      <c r="F29" s="265"/>
      <c r="G29" s="596">
        <v>0</v>
      </c>
      <c r="H29" s="168"/>
    </row>
    <row r="30" spans="2:8" s="154" customFormat="1" ht="13.5">
      <c r="B30" s="155"/>
      <c r="C30" s="164" t="s">
        <v>243</v>
      </c>
      <c r="D30" s="165"/>
      <c r="E30" s="166"/>
      <c r="F30" s="268"/>
      <c r="G30" s="597"/>
      <c r="H30" s="168"/>
    </row>
    <row r="31" spans="2:8" s="154" customFormat="1" ht="27.75" customHeight="1" thickBot="1">
      <c r="B31" s="155"/>
      <c r="C31" s="169" t="s">
        <v>106</v>
      </c>
      <c r="D31" s="170"/>
      <c r="E31" s="171"/>
      <c r="F31" s="269"/>
      <c r="G31" s="271">
        <v>0</v>
      </c>
      <c r="H31" s="168"/>
    </row>
    <row r="32" spans="2:8" s="154" customFormat="1" ht="27.75" customHeight="1">
      <c r="B32" s="155"/>
      <c r="C32" s="384"/>
      <c r="D32" s="163"/>
      <c r="E32" s="385"/>
      <c r="F32" s="386"/>
      <c r="G32" s="387"/>
      <c r="H32" s="163"/>
    </row>
    <row r="33" spans="2:3" s="10" customFormat="1" ht="14.25">
      <c r="B33" s="11" t="s">
        <v>310</v>
      </c>
      <c r="C33" s="11"/>
    </row>
    <row r="34" s="10" customFormat="1" ht="18" customHeight="1" thickBot="1">
      <c r="C34" s="21"/>
    </row>
    <row r="35" spans="3:17" s="10" customFormat="1" ht="12.75" customHeight="1">
      <c r="C35" s="192"/>
      <c r="D35" s="193"/>
      <c r="E35" s="193"/>
      <c r="F35" s="193"/>
      <c r="G35" s="194"/>
      <c r="H35" s="455" t="s">
        <v>119</v>
      </c>
      <c r="I35" s="450"/>
      <c r="J35" s="450"/>
      <c r="K35" s="598"/>
      <c r="L35" s="195"/>
      <c r="M35" s="196"/>
      <c r="N35" s="197"/>
      <c r="O35" s="579" t="s">
        <v>107</v>
      </c>
      <c r="P35" s="580"/>
      <c r="Q35" s="198"/>
    </row>
    <row r="36" spans="3:17" s="10" customFormat="1" ht="24.75" customHeight="1" thickBot="1">
      <c r="C36" s="185" t="s">
        <v>112</v>
      </c>
      <c r="D36" s="187"/>
      <c r="E36" s="187"/>
      <c r="F36" s="187"/>
      <c r="G36" s="187"/>
      <c r="H36" s="199"/>
      <c r="I36" s="200"/>
      <c r="J36" s="200"/>
      <c r="K36" s="292">
        <v>1204</v>
      </c>
      <c r="L36" s="186" t="s">
        <v>131</v>
      </c>
      <c r="M36" s="187"/>
      <c r="N36" s="187"/>
      <c r="O36" s="591">
        <v>881</v>
      </c>
      <c r="P36" s="606"/>
      <c r="Q36" s="201"/>
    </row>
    <row r="37" spans="3:17" s="10" customFormat="1" ht="15.75" customHeight="1" thickTop="1">
      <c r="C37" s="432"/>
      <c r="D37" s="433"/>
      <c r="E37" s="433"/>
      <c r="F37" s="433"/>
      <c r="G37" s="434"/>
      <c r="H37" s="599" t="s">
        <v>113</v>
      </c>
      <c r="I37" s="600"/>
      <c r="J37" s="599" t="s">
        <v>114</v>
      </c>
      <c r="K37" s="607"/>
      <c r="L37" s="430" t="s">
        <v>120</v>
      </c>
      <c r="M37" s="431"/>
      <c r="N37" s="19"/>
      <c r="O37" s="559">
        <v>354</v>
      </c>
      <c r="P37" s="560"/>
      <c r="Q37" s="201"/>
    </row>
    <row r="38" spans="3:17" s="10" customFormat="1" ht="17.25" customHeight="1">
      <c r="C38" s="14"/>
      <c r="D38" s="177"/>
      <c r="E38" s="177"/>
      <c r="F38" s="177"/>
      <c r="G38" s="178"/>
      <c r="H38" s="601"/>
      <c r="I38" s="602"/>
      <c r="J38" s="601"/>
      <c r="K38" s="608"/>
      <c r="L38" s="236" t="s">
        <v>132</v>
      </c>
      <c r="M38" s="184"/>
      <c r="N38" s="184"/>
      <c r="O38" s="561"/>
      <c r="P38" s="562"/>
      <c r="Q38" s="201"/>
    </row>
    <row r="39" spans="3:17" s="10" customFormat="1" ht="14.25" customHeight="1">
      <c r="C39" s="188" t="s">
        <v>158</v>
      </c>
      <c r="D39" s="18"/>
      <c r="E39" s="18"/>
      <c r="F39" s="18"/>
      <c r="G39" s="18"/>
      <c r="H39" s="542">
        <v>162</v>
      </c>
      <c r="I39" s="613"/>
      <c r="J39" s="542">
        <v>148</v>
      </c>
      <c r="K39" s="543"/>
      <c r="L39" s="429" t="s">
        <v>328</v>
      </c>
      <c r="M39" s="183"/>
      <c r="N39" s="151"/>
      <c r="O39" s="542">
        <v>305</v>
      </c>
      <c r="P39" s="543"/>
      <c r="Q39" s="204"/>
    </row>
    <row r="40" spans="3:17" s="10" customFormat="1" ht="12" customHeight="1" thickBot="1">
      <c r="C40" s="14"/>
      <c r="D40" s="236" t="s">
        <v>243</v>
      </c>
      <c r="E40" s="236"/>
      <c r="F40" s="236"/>
      <c r="G40" s="177"/>
      <c r="H40" s="604"/>
      <c r="I40" s="605"/>
      <c r="J40" s="561"/>
      <c r="K40" s="562"/>
      <c r="L40" s="185"/>
      <c r="M40" s="186"/>
      <c r="N40" s="435"/>
      <c r="O40" s="544"/>
      <c r="P40" s="545"/>
      <c r="Q40" s="204"/>
    </row>
    <row r="41" spans="3:17" s="10" customFormat="1" ht="18" customHeight="1" thickTop="1">
      <c r="C41" s="533" t="s">
        <v>159</v>
      </c>
      <c r="D41" s="534"/>
      <c r="E41" s="534"/>
      <c r="F41" s="534"/>
      <c r="G41" s="535"/>
      <c r="H41" s="542">
        <v>143</v>
      </c>
      <c r="I41" s="549"/>
      <c r="J41" s="542">
        <v>131</v>
      </c>
      <c r="K41" s="543"/>
      <c r="L41" s="17" t="s">
        <v>121</v>
      </c>
      <c r="M41" s="18"/>
      <c r="N41" s="51"/>
      <c r="O41" s="559">
        <v>229</v>
      </c>
      <c r="P41" s="560"/>
      <c r="Q41" s="204"/>
    </row>
    <row r="42" spans="3:17" s="10" customFormat="1" ht="15" customHeight="1" thickBot="1">
      <c r="C42" s="546"/>
      <c r="D42" s="547"/>
      <c r="E42" s="547"/>
      <c r="F42" s="547"/>
      <c r="G42" s="548"/>
      <c r="H42" s="544"/>
      <c r="I42" s="550"/>
      <c r="J42" s="544"/>
      <c r="K42" s="545"/>
      <c r="L42" s="437" t="s">
        <v>132</v>
      </c>
      <c r="M42" s="184"/>
      <c r="N42" s="438"/>
      <c r="O42" s="561"/>
      <c r="P42" s="562"/>
      <c r="Q42" s="204"/>
    </row>
    <row r="43" spans="3:17" s="10" customFormat="1" ht="14.25" customHeight="1" thickTop="1">
      <c r="C43" s="188" t="s">
        <v>160</v>
      </c>
      <c r="D43" s="18"/>
      <c r="E43" s="18"/>
      <c r="F43" s="18"/>
      <c r="G43" s="18"/>
      <c r="H43" s="559">
        <v>808</v>
      </c>
      <c r="I43" s="603"/>
      <c r="J43" s="559">
        <v>602</v>
      </c>
      <c r="K43" s="560"/>
      <c r="L43" s="551" t="s">
        <v>329</v>
      </c>
      <c r="M43" s="552"/>
      <c r="N43" s="553"/>
      <c r="O43" s="542">
        <v>195</v>
      </c>
      <c r="P43" s="543"/>
      <c r="Q43" s="204"/>
    </row>
    <row r="44" spans="3:17" s="10" customFormat="1" ht="12" customHeight="1" thickBot="1">
      <c r="C44" s="14"/>
      <c r="D44" s="236" t="s">
        <v>243</v>
      </c>
      <c r="E44" s="236"/>
      <c r="F44" s="236"/>
      <c r="G44" s="177"/>
      <c r="H44" s="604"/>
      <c r="I44" s="605"/>
      <c r="J44" s="561"/>
      <c r="K44" s="562"/>
      <c r="L44" s="554"/>
      <c r="M44" s="555"/>
      <c r="N44" s="556"/>
      <c r="O44" s="557"/>
      <c r="P44" s="558"/>
      <c r="Q44" s="204"/>
    </row>
    <row r="45" spans="3:17" s="10" customFormat="1" ht="24.75" customHeight="1" thickBot="1">
      <c r="C45" s="210" t="s">
        <v>159</v>
      </c>
      <c r="D45" s="186"/>
      <c r="E45" s="186"/>
      <c r="F45" s="186"/>
      <c r="G45" s="187"/>
      <c r="H45" s="591">
        <v>726</v>
      </c>
      <c r="I45" s="592"/>
      <c r="J45" s="591">
        <v>548</v>
      </c>
      <c r="K45" s="606"/>
      <c r="P45" s="436"/>
      <c r="Q45" s="51"/>
    </row>
    <row r="46" spans="3:17" s="10" customFormat="1" ht="14.25" customHeight="1" thickTop="1">
      <c r="C46" s="188" t="s">
        <v>161</v>
      </c>
      <c r="D46" s="18"/>
      <c r="E46" s="18"/>
      <c r="F46" s="18"/>
      <c r="G46" s="18"/>
      <c r="H46" s="614">
        <v>202</v>
      </c>
      <c r="I46" s="615"/>
      <c r="J46" s="559">
        <v>422</v>
      </c>
      <c r="K46" s="560"/>
      <c r="L46" s="17"/>
      <c r="M46" s="18"/>
      <c r="N46" s="19"/>
      <c r="O46" s="18"/>
      <c r="P46" s="18"/>
      <c r="Q46" s="51"/>
    </row>
    <row r="47" spans="3:17" s="10" customFormat="1" ht="12" customHeight="1">
      <c r="C47" s="14"/>
      <c r="D47" s="236" t="s">
        <v>243</v>
      </c>
      <c r="E47" s="236"/>
      <c r="F47" s="236"/>
      <c r="G47" s="177"/>
      <c r="H47" s="616"/>
      <c r="I47" s="617"/>
      <c r="J47" s="561"/>
      <c r="K47" s="562"/>
      <c r="L47" s="17"/>
      <c r="M47" s="18"/>
      <c r="N47" s="19"/>
      <c r="O47" s="18"/>
      <c r="P47" s="18"/>
      <c r="Q47" s="18"/>
    </row>
    <row r="48" spans="3:17" s="10" customFormat="1" ht="24.75" customHeight="1" thickBot="1">
      <c r="C48" s="179" t="s">
        <v>159</v>
      </c>
      <c r="D48" s="190"/>
      <c r="E48" s="190"/>
      <c r="F48" s="190"/>
      <c r="G48" s="191"/>
      <c r="H48" s="609">
        <v>185</v>
      </c>
      <c r="I48" s="610"/>
      <c r="J48" s="611">
        <v>375</v>
      </c>
      <c r="K48" s="612"/>
      <c r="L48" s="8"/>
      <c r="M48" s="8"/>
      <c r="N48" s="8"/>
      <c r="O48" s="8"/>
      <c r="P48" s="8"/>
      <c r="Q48" s="18"/>
    </row>
    <row r="61" spans="12:16" ht="12">
      <c r="L61" s="10"/>
      <c r="M61" s="10"/>
      <c r="N61" s="10"/>
      <c r="O61" s="10"/>
      <c r="P61" s="10"/>
    </row>
    <row r="62" spans="12:16" s="10" customFormat="1" ht="9.75" customHeight="1">
      <c r="L62" s="18"/>
      <c r="M62" s="18"/>
      <c r="N62" s="18"/>
      <c r="O62" s="18"/>
      <c r="P62" s="18"/>
    </row>
    <row r="63" spans="4:16" s="10" customFormat="1" ht="21" customHeight="1">
      <c r="D63" s="18"/>
      <c r="E63" s="18"/>
      <c r="F63" s="18"/>
      <c r="G63" s="18"/>
      <c r="H63" s="206"/>
      <c r="I63" s="206"/>
      <c r="J63" s="18"/>
      <c r="K63" s="18"/>
      <c r="L63" s="18"/>
      <c r="M63" s="18"/>
      <c r="N63" s="18"/>
      <c r="O63" s="18"/>
      <c r="P63" s="18"/>
    </row>
    <row r="64" spans="4:16" s="10" customFormat="1" ht="21" customHeight="1">
      <c r="D64" s="18"/>
      <c r="E64" s="18"/>
      <c r="F64" s="18"/>
      <c r="G64" s="205"/>
      <c r="H64" s="18"/>
      <c r="I64" s="18"/>
      <c r="J64" s="18"/>
      <c r="K64" s="18"/>
      <c r="L64" s="18"/>
      <c r="M64" s="18"/>
      <c r="N64" s="18"/>
      <c r="O64" s="18"/>
      <c r="P64" s="18"/>
    </row>
    <row r="65" spans="4:16" s="10" customFormat="1" ht="21" customHeight="1">
      <c r="D65" s="18"/>
      <c r="E65" s="18"/>
      <c r="F65" s="18"/>
      <c r="G65" s="205"/>
      <c r="H65" s="18"/>
      <c r="I65" s="18"/>
      <c r="J65" s="18"/>
      <c r="K65" s="18"/>
      <c r="L65" s="205"/>
      <c r="M65" s="205"/>
      <c r="N65" s="205"/>
      <c r="O65" s="205"/>
      <c r="P65" s="205"/>
    </row>
    <row r="66" spans="4:16" s="10" customFormat="1" ht="21" customHeight="1">
      <c r="D66" s="18"/>
      <c r="E66" s="18"/>
      <c r="F66" s="18"/>
      <c r="G66" s="205"/>
      <c r="H66" s="205"/>
      <c r="I66" s="205"/>
      <c r="J66" s="205"/>
      <c r="K66" s="205"/>
      <c r="L66" s="18"/>
      <c r="M66" s="18"/>
      <c r="N66" s="18"/>
      <c r="O66" s="18"/>
      <c r="P66" s="18"/>
    </row>
    <row r="67" spans="4:16" s="10" customFormat="1" ht="21" customHeight="1">
      <c r="D67" s="18"/>
      <c r="E67" s="18"/>
      <c r="F67" s="18"/>
      <c r="G67" s="205"/>
      <c r="H67" s="18"/>
      <c r="I67" s="18"/>
      <c r="J67" s="18"/>
      <c r="K67" s="18"/>
      <c r="L67" s="18"/>
      <c r="M67" s="18"/>
      <c r="N67" s="18"/>
      <c r="O67" s="18"/>
      <c r="P67" s="18"/>
    </row>
    <row r="68" spans="4:16" s="10" customFormat="1" ht="21" customHeight="1">
      <c r="D68" s="18"/>
      <c r="E68" s="18"/>
      <c r="F68" s="18"/>
      <c r="G68" s="205"/>
      <c r="H68" s="18"/>
      <c r="I68" s="18"/>
      <c r="J68" s="18"/>
      <c r="K68" s="18"/>
      <c r="L68" s="18"/>
      <c r="M68" s="18"/>
      <c r="N68" s="18"/>
      <c r="O68" s="18"/>
      <c r="P68" s="18"/>
    </row>
    <row r="69" spans="4:16" s="10" customFormat="1" ht="21" customHeight="1">
      <c r="D69" s="18"/>
      <c r="E69" s="18"/>
      <c r="F69" s="18"/>
      <c r="G69" s="18"/>
      <c r="H69" s="206"/>
      <c r="I69" s="206"/>
      <c r="J69" s="18"/>
      <c r="K69" s="18"/>
      <c r="L69" s="18"/>
      <c r="M69" s="18"/>
      <c r="N69" s="18"/>
      <c r="O69" s="18"/>
      <c r="P69" s="18"/>
    </row>
    <row r="70" spans="4:16" s="10" customFormat="1" ht="21" customHeight="1">
      <c r="D70" s="18"/>
      <c r="E70" s="18"/>
      <c r="F70" s="18"/>
      <c r="G70" s="205"/>
      <c r="H70" s="18"/>
      <c r="I70" s="18"/>
      <c r="J70" s="18"/>
      <c r="K70" s="18"/>
      <c r="L70" s="18"/>
      <c r="M70" s="18"/>
      <c r="N70" s="18"/>
      <c r="O70" s="18"/>
      <c r="P70" s="18"/>
    </row>
    <row r="71" spans="4:16" s="10" customFormat="1" ht="21" customHeight="1">
      <c r="D71" s="18"/>
      <c r="E71" s="18"/>
      <c r="F71" s="18"/>
      <c r="G71" s="205"/>
      <c r="H71" s="18"/>
      <c r="I71" s="18"/>
      <c r="J71" s="18"/>
      <c r="K71" s="18"/>
      <c r="L71" s="18"/>
      <c r="M71" s="18"/>
      <c r="N71" s="18"/>
      <c r="O71" s="18"/>
      <c r="P71" s="18"/>
    </row>
    <row r="72" spans="4:16" s="10" customFormat="1" ht="21" customHeight="1">
      <c r="D72" s="18"/>
      <c r="E72" s="18"/>
      <c r="F72" s="18"/>
      <c r="G72" s="205"/>
      <c r="H72" s="18"/>
      <c r="I72" s="18"/>
      <c r="J72" s="18"/>
      <c r="K72" s="18"/>
      <c r="L72" s="18"/>
      <c r="M72" s="18"/>
      <c r="N72" s="18"/>
      <c r="O72" s="18"/>
      <c r="P72" s="18"/>
    </row>
    <row r="73" spans="4:16" s="10" customFormat="1" ht="21" customHeight="1">
      <c r="D73" s="18"/>
      <c r="E73" s="18"/>
      <c r="F73" s="18"/>
      <c r="G73" s="205"/>
      <c r="H73" s="18"/>
      <c r="I73" s="18"/>
      <c r="J73" s="18"/>
      <c r="K73" s="18"/>
      <c r="L73" s="18"/>
      <c r="M73" s="18"/>
      <c r="N73" s="18"/>
      <c r="O73" s="18"/>
      <c r="P73" s="18"/>
    </row>
    <row r="74" spans="4:16" s="10" customFormat="1" ht="21" customHeight="1">
      <c r="D74" s="18"/>
      <c r="E74" s="18"/>
      <c r="F74" s="18"/>
      <c r="G74" s="205"/>
      <c r="H74" s="18"/>
      <c r="I74" s="18"/>
      <c r="J74" s="18"/>
      <c r="K74" s="18"/>
      <c r="L74" s="18"/>
      <c r="M74" s="18"/>
      <c r="N74" s="18"/>
      <c r="O74" s="18"/>
      <c r="P74" s="18"/>
    </row>
    <row r="75" spans="4:16" s="10" customFormat="1" ht="21" customHeight="1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4:11" s="10" customFormat="1" ht="21" customHeight="1">
      <c r="D76" s="18"/>
      <c r="E76" s="18"/>
      <c r="F76" s="18"/>
      <c r="G76" s="18"/>
      <c r="H76" s="18"/>
      <c r="I76" s="18"/>
      <c r="J76" s="18"/>
      <c r="K76" s="18"/>
    </row>
    <row r="77" spans="12:16" s="10" customFormat="1" ht="12">
      <c r="L77" s="8"/>
      <c r="M77" s="8"/>
      <c r="N77" s="8"/>
      <c r="O77" s="8"/>
      <c r="P77" s="8"/>
    </row>
  </sheetData>
  <sheetProtection/>
  <mergeCells count="70">
    <mergeCell ref="O36:P36"/>
    <mergeCell ref="J37:K38"/>
    <mergeCell ref="O37:P38"/>
    <mergeCell ref="H48:I48"/>
    <mergeCell ref="J48:K48"/>
    <mergeCell ref="J45:K45"/>
    <mergeCell ref="H39:I40"/>
    <mergeCell ref="J39:K40"/>
    <mergeCell ref="H46:I47"/>
    <mergeCell ref="J46:K47"/>
    <mergeCell ref="H45:I45"/>
    <mergeCell ref="C25:E25"/>
    <mergeCell ref="G26:G27"/>
    <mergeCell ref="H35:K35"/>
    <mergeCell ref="H37:I38"/>
    <mergeCell ref="G29:G30"/>
    <mergeCell ref="H43:I44"/>
    <mergeCell ref="O35:P35"/>
    <mergeCell ref="J2:L2"/>
    <mergeCell ref="F3:O3"/>
    <mergeCell ref="N8:O9"/>
    <mergeCell ref="F8:G9"/>
    <mergeCell ref="H8:I9"/>
    <mergeCell ref="L8:M9"/>
    <mergeCell ref="J8:K9"/>
    <mergeCell ref="F18:F19"/>
    <mergeCell ref="G18:G19"/>
    <mergeCell ref="P15:P16"/>
    <mergeCell ref="L12:L13"/>
    <mergeCell ref="M12:M13"/>
    <mergeCell ref="J18:J19"/>
    <mergeCell ref="K18:K19"/>
    <mergeCell ref="J12:J13"/>
    <mergeCell ref="K12:K13"/>
    <mergeCell ref="N12:N13"/>
    <mergeCell ref="O12:O13"/>
    <mergeCell ref="H18:H19"/>
    <mergeCell ref="I18:I19"/>
    <mergeCell ref="N15:N16"/>
    <mergeCell ref="O15:O16"/>
    <mergeCell ref="L15:L16"/>
    <mergeCell ref="M15:M16"/>
    <mergeCell ref="P8:Q9"/>
    <mergeCell ref="F15:F16"/>
    <mergeCell ref="G15:G16"/>
    <mergeCell ref="H15:H16"/>
    <mergeCell ref="I15:I16"/>
    <mergeCell ref="P12:P13"/>
    <mergeCell ref="Q12:Q13"/>
    <mergeCell ref="Q15:Q16"/>
    <mergeCell ref="J15:J16"/>
    <mergeCell ref="K15:K16"/>
    <mergeCell ref="F12:F13"/>
    <mergeCell ref="G12:G13"/>
    <mergeCell ref="H12:H13"/>
    <mergeCell ref="I12:I13"/>
    <mergeCell ref="Q18:Q19"/>
    <mergeCell ref="L18:L19"/>
    <mergeCell ref="M18:M19"/>
    <mergeCell ref="N18:N19"/>
    <mergeCell ref="O18:O19"/>
    <mergeCell ref="P18:P19"/>
    <mergeCell ref="L43:N44"/>
    <mergeCell ref="O43:P44"/>
    <mergeCell ref="O41:P42"/>
    <mergeCell ref="J43:K44"/>
    <mergeCell ref="O39:P40"/>
    <mergeCell ref="C41:G42"/>
    <mergeCell ref="H41:I42"/>
    <mergeCell ref="J41:K42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SheetLayoutView="100" zoomScalePageLayoutView="0" workbookViewId="0" topLeftCell="A3">
      <selection activeCell="K7" sqref="K7:L8"/>
    </sheetView>
  </sheetViews>
  <sheetFormatPr defaultColWidth="9.00390625" defaultRowHeight="12.75"/>
  <cols>
    <col min="1" max="1" width="3.75390625" style="8" customWidth="1"/>
    <col min="2" max="3" width="2.625" style="8" customWidth="1"/>
    <col min="4" max="4" width="17.25390625" style="8" customWidth="1"/>
    <col min="5" max="16" width="6.75390625" style="8" customWidth="1"/>
    <col min="17" max="16384" width="9.125" style="8" customWidth="1"/>
  </cols>
  <sheetData>
    <row r="1" s="154" customFormat="1" ht="21" customHeight="1"/>
    <row r="2" spans="2:16" s="153" customFormat="1" ht="17.25">
      <c r="B2" s="152"/>
      <c r="G2" s="2"/>
      <c r="H2" s="517" t="s">
        <v>323</v>
      </c>
      <c r="I2" s="517"/>
      <c r="J2" s="517"/>
      <c r="N2" s="2"/>
      <c r="O2" s="2"/>
      <c r="P2" s="2"/>
    </row>
    <row r="3" spans="2:15" s="153" customFormat="1" ht="30" customHeight="1">
      <c r="B3" s="521" t="s">
        <v>82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0:13" s="2" customFormat="1" ht="17.25">
      <c r="J4" s="207"/>
      <c r="K4" s="23"/>
      <c r="L4" s="28"/>
      <c r="M4" s="208"/>
    </row>
    <row r="5" s="10" customFormat="1" ht="15" customHeight="1">
      <c r="B5" s="11" t="s">
        <v>311</v>
      </c>
    </row>
    <row r="6" s="10" customFormat="1" ht="6" customHeight="1" thickBot="1"/>
    <row r="7" spans="2:16" s="10" customFormat="1" ht="12.75" customHeight="1">
      <c r="B7" s="173"/>
      <c r="C7" s="174"/>
      <c r="D7" s="175"/>
      <c r="E7" s="587" t="s">
        <v>236</v>
      </c>
      <c r="F7" s="621"/>
      <c r="G7" s="569" t="s">
        <v>235</v>
      </c>
      <c r="H7" s="581"/>
      <c r="I7" s="587" t="s">
        <v>156</v>
      </c>
      <c r="J7" s="588"/>
      <c r="K7" s="583" t="s">
        <v>335</v>
      </c>
      <c r="L7" s="584"/>
      <c r="M7" s="569" t="s">
        <v>13</v>
      </c>
      <c r="N7" s="581"/>
      <c r="O7" s="569" t="s">
        <v>111</v>
      </c>
      <c r="P7" s="570"/>
    </row>
    <row r="8" spans="2:16" s="10" customFormat="1" ht="12.75" customHeight="1">
      <c r="B8" s="176"/>
      <c r="C8" s="177"/>
      <c r="D8" s="178"/>
      <c r="E8" s="622"/>
      <c r="F8" s="623"/>
      <c r="G8" s="571"/>
      <c r="H8" s="582"/>
      <c r="I8" s="589"/>
      <c r="J8" s="590"/>
      <c r="K8" s="585"/>
      <c r="L8" s="586"/>
      <c r="M8" s="571"/>
      <c r="N8" s="582"/>
      <c r="O8" s="571"/>
      <c r="P8" s="572"/>
    </row>
    <row r="9" spans="2:16" s="10" customFormat="1" ht="21.75" customHeight="1" thickBot="1">
      <c r="B9" s="179" t="s">
        <v>112</v>
      </c>
      <c r="C9" s="180"/>
      <c r="D9" s="181"/>
      <c r="E9" s="272"/>
      <c r="F9" s="277">
        <v>2</v>
      </c>
      <c r="G9" s="278"/>
      <c r="H9" s="277">
        <v>4</v>
      </c>
      <c r="I9" s="278"/>
      <c r="J9" s="277">
        <v>2</v>
      </c>
      <c r="K9" s="278"/>
      <c r="L9" s="277">
        <v>3</v>
      </c>
      <c r="M9" s="278"/>
      <c r="N9" s="277">
        <v>21</v>
      </c>
      <c r="O9" s="278"/>
      <c r="P9" s="279">
        <f>F9+H9+J9+L9+N9</f>
        <v>32</v>
      </c>
    </row>
    <row r="10" spans="2:16" s="10" customFormat="1" ht="24.75" customHeight="1">
      <c r="B10" s="14"/>
      <c r="C10" s="177"/>
      <c r="D10" s="178"/>
      <c r="E10" s="235" t="s">
        <v>113</v>
      </c>
      <c r="F10" s="235" t="s">
        <v>114</v>
      </c>
      <c r="G10" s="235" t="s">
        <v>113</v>
      </c>
      <c r="H10" s="235" t="s">
        <v>114</v>
      </c>
      <c r="I10" s="235" t="s">
        <v>113</v>
      </c>
      <c r="J10" s="235" t="s">
        <v>114</v>
      </c>
      <c r="K10" s="235" t="s">
        <v>113</v>
      </c>
      <c r="L10" s="235" t="s">
        <v>114</v>
      </c>
      <c r="M10" s="235" t="s">
        <v>113</v>
      </c>
      <c r="N10" s="290" t="s">
        <v>115</v>
      </c>
      <c r="O10" s="235" t="s">
        <v>113</v>
      </c>
      <c r="P10" s="291" t="s">
        <v>115</v>
      </c>
    </row>
    <row r="11" spans="2:16" s="10" customFormat="1" ht="12" customHeight="1">
      <c r="B11" s="182" t="s">
        <v>116</v>
      </c>
      <c r="C11" s="183"/>
      <c r="D11" s="151"/>
      <c r="E11" s="567">
        <v>2</v>
      </c>
      <c r="F11" s="567">
        <v>2</v>
      </c>
      <c r="G11" s="567">
        <v>3</v>
      </c>
      <c r="H11" s="567">
        <v>3</v>
      </c>
      <c r="I11" s="567">
        <v>0</v>
      </c>
      <c r="J11" s="567">
        <v>0</v>
      </c>
      <c r="K11" s="567">
        <v>0</v>
      </c>
      <c r="L11" s="567">
        <v>0</v>
      </c>
      <c r="M11" s="567">
        <v>16</v>
      </c>
      <c r="N11" s="567">
        <v>16</v>
      </c>
      <c r="O11" s="567">
        <v>21</v>
      </c>
      <c r="P11" s="575">
        <v>21</v>
      </c>
    </row>
    <row r="12" spans="2:16" s="10" customFormat="1" ht="12" customHeight="1">
      <c r="B12" s="14"/>
      <c r="C12" s="236" t="s">
        <v>232</v>
      </c>
      <c r="D12" s="177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8"/>
    </row>
    <row r="13" spans="2:16" s="10" customFormat="1" ht="24.75" customHeight="1" thickBot="1">
      <c r="B13" s="210" t="s">
        <v>157</v>
      </c>
      <c r="C13" s="211"/>
      <c r="D13" s="187"/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4">
        <v>0</v>
      </c>
      <c r="O13" s="274">
        <v>0</v>
      </c>
      <c r="P13" s="379">
        <v>0</v>
      </c>
    </row>
    <row r="14" spans="2:16" s="10" customFormat="1" ht="12" customHeight="1" thickTop="1">
      <c r="B14" s="188" t="s">
        <v>117</v>
      </c>
      <c r="C14" s="18"/>
      <c r="D14" s="18"/>
      <c r="E14" s="573">
        <v>0</v>
      </c>
      <c r="F14" s="573">
        <v>0</v>
      </c>
      <c r="G14" s="573">
        <v>0</v>
      </c>
      <c r="H14" s="573">
        <v>0</v>
      </c>
      <c r="I14" s="573">
        <v>0</v>
      </c>
      <c r="J14" s="573">
        <v>0</v>
      </c>
      <c r="K14" s="573">
        <v>0</v>
      </c>
      <c r="L14" s="573">
        <v>0</v>
      </c>
      <c r="M14" s="573">
        <v>0</v>
      </c>
      <c r="N14" s="573">
        <v>0</v>
      </c>
      <c r="O14" s="573">
        <v>0</v>
      </c>
      <c r="P14" s="577">
        <v>0</v>
      </c>
    </row>
    <row r="15" spans="2:16" s="10" customFormat="1" ht="12" customHeight="1">
      <c r="B15" s="14"/>
      <c r="C15" s="236" t="s">
        <v>232</v>
      </c>
      <c r="D15" s="177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8"/>
    </row>
    <row r="16" spans="2:16" s="10" customFormat="1" ht="24.75" customHeight="1" thickBot="1">
      <c r="B16" s="179" t="s">
        <v>157</v>
      </c>
      <c r="C16" s="212"/>
      <c r="D16" s="180"/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145">
        <v>0</v>
      </c>
    </row>
    <row r="17" s="10" customFormat="1" ht="30" customHeight="1"/>
    <row r="18" s="10" customFormat="1" ht="28.5" customHeight="1"/>
    <row r="19" s="10" customFormat="1" ht="14.25">
      <c r="B19" s="11" t="s">
        <v>312</v>
      </c>
    </row>
    <row r="20" spans="7:13" s="2" customFormat="1" ht="18" thickBot="1">
      <c r="G20" s="209"/>
      <c r="H20" s="209"/>
      <c r="I20" s="209"/>
      <c r="J20" s="207"/>
      <c r="K20" s="23"/>
      <c r="L20" s="28"/>
      <c r="M20" s="208"/>
    </row>
    <row r="21" spans="2:11" ht="25.5" customHeight="1">
      <c r="B21" s="390"/>
      <c r="C21" s="391"/>
      <c r="D21" s="391"/>
      <c r="E21" s="391"/>
      <c r="F21" s="389" t="s">
        <v>40</v>
      </c>
      <c r="G21" s="388"/>
      <c r="H21" s="389" t="s">
        <v>41</v>
      </c>
      <c r="I21" s="388"/>
      <c r="J21" s="618" t="s">
        <v>4</v>
      </c>
      <c r="K21" s="619"/>
    </row>
    <row r="22" spans="2:11" s="10" customFormat="1" ht="27.75" customHeight="1" thickBot="1">
      <c r="B22" s="210" t="s">
        <v>129</v>
      </c>
      <c r="C22" s="211"/>
      <c r="D22" s="211"/>
      <c r="E22" s="211"/>
      <c r="F22" s="244"/>
      <c r="G22" s="245">
        <v>12</v>
      </c>
      <c r="H22" s="244"/>
      <c r="I22" s="246">
        <v>0</v>
      </c>
      <c r="J22" s="245"/>
      <c r="K22" s="247">
        <f>SUM(G22,I22)</f>
        <v>12</v>
      </c>
    </row>
    <row r="23" spans="1:11" ht="16.5" customHeight="1" thickTop="1">
      <c r="A23" s="395"/>
      <c r="B23" s="18" t="s">
        <v>122</v>
      </c>
      <c r="C23" s="18"/>
      <c r="D23" s="393"/>
      <c r="E23" s="18"/>
      <c r="F23" s="248"/>
      <c r="G23" s="249"/>
      <c r="H23" s="248"/>
      <c r="I23" s="250"/>
      <c r="J23" s="249"/>
      <c r="K23" s="251"/>
    </row>
    <row r="24" spans="1:11" ht="16.5" customHeight="1">
      <c r="A24" s="395"/>
      <c r="B24" s="184" t="s">
        <v>237</v>
      </c>
      <c r="C24" s="394"/>
      <c r="D24" s="184"/>
      <c r="E24" s="184"/>
      <c r="F24" s="248"/>
      <c r="G24" s="249">
        <v>0</v>
      </c>
      <c r="H24" s="248"/>
      <c r="I24" s="250">
        <v>0</v>
      </c>
      <c r="J24" s="249"/>
      <c r="K24" s="251">
        <f>SUM(G24,I24)</f>
        <v>0</v>
      </c>
    </row>
    <row r="25" spans="1:11" ht="27.75" customHeight="1" thickBot="1">
      <c r="A25" s="395"/>
      <c r="B25" s="211" t="s">
        <v>164</v>
      </c>
      <c r="C25" s="20"/>
      <c r="D25" s="211"/>
      <c r="E25" s="211"/>
      <c r="F25" s="244"/>
      <c r="G25" s="245">
        <v>0</v>
      </c>
      <c r="H25" s="244"/>
      <c r="I25" s="246">
        <v>0</v>
      </c>
      <c r="J25" s="245"/>
      <c r="K25" s="247">
        <f>SUM(G25,I25)</f>
        <v>0</v>
      </c>
    </row>
    <row r="26" spans="1:11" ht="16.5" customHeight="1" thickTop="1">
      <c r="A26" s="395"/>
      <c r="B26" s="620" t="s">
        <v>123</v>
      </c>
      <c r="C26" s="620"/>
      <c r="D26" s="620"/>
      <c r="E26" s="392"/>
      <c r="F26" s="252"/>
      <c r="G26" s="253"/>
      <c r="H26" s="252"/>
      <c r="I26" s="254"/>
      <c r="J26" s="253"/>
      <c r="K26" s="255"/>
    </row>
    <row r="27" spans="1:11" ht="16.5" customHeight="1">
      <c r="A27" s="395"/>
      <c r="B27" s="184" t="s">
        <v>238</v>
      </c>
      <c r="C27" s="184"/>
      <c r="D27" s="184"/>
      <c r="E27" s="184"/>
      <c r="F27" s="256"/>
      <c r="G27" s="257">
        <v>0</v>
      </c>
      <c r="H27" s="256"/>
      <c r="I27" s="258">
        <v>0</v>
      </c>
      <c r="J27" s="257"/>
      <c r="K27" s="259">
        <f>SUM(G27,I27)</f>
        <v>0</v>
      </c>
    </row>
    <row r="28" spans="1:11" ht="27.75" customHeight="1" thickBot="1">
      <c r="A28" s="395"/>
      <c r="B28" s="211" t="s">
        <v>164</v>
      </c>
      <c r="C28" s="20"/>
      <c r="D28" s="211"/>
      <c r="E28" s="211"/>
      <c r="F28" s="244"/>
      <c r="G28" s="245">
        <v>0</v>
      </c>
      <c r="H28" s="244"/>
      <c r="I28" s="246">
        <v>0</v>
      </c>
      <c r="J28" s="245"/>
      <c r="K28" s="247">
        <f>SUM(G28,I28)</f>
        <v>0</v>
      </c>
    </row>
    <row r="29" spans="1:11" ht="16.5" customHeight="1" thickTop="1">
      <c r="A29" s="395"/>
      <c r="B29" s="620" t="s">
        <v>124</v>
      </c>
      <c r="C29" s="620"/>
      <c r="D29" s="620"/>
      <c r="E29" s="392"/>
      <c r="F29" s="252"/>
      <c r="G29" s="253"/>
      <c r="H29" s="252"/>
      <c r="I29" s="254"/>
      <c r="J29" s="253"/>
      <c r="K29" s="255"/>
    </row>
    <row r="30" spans="1:11" ht="16.5" customHeight="1">
      <c r="A30" s="395"/>
      <c r="B30" s="184" t="s">
        <v>130</v>
      </c>
      <c r="C30" s="184"/>
      <c r="D30" s="184"/>
      <c r="E30" s="184"/>
      <c r="F30" s="256"/>
      <c r="G30" s="257">
        <v>0</v>
      </c>
      <c r="H30" s="256"/>
      <c r="I30" s="258">
        <v>0</v>
      </c>
      <c r="J30" s="257"/>
      <c r="K30" s="259">
        <f>SUM(G30,I30)</f>
        <v>0</v>
      </c>
    </row>
    <row r="31" spans="2:11" ht="27.75" customHeight="1" thickBot="1">
      <c r="B31" s="179" t="s">
        <v>164</v>
      </c>
      <c r="C31" s="243"/>
      <c r="D31" s="212"/>
      <c r="E31" s="212"/>
      <c r="F31" s="260"/>
      <c r="G31" s="261">
        <v>0</v>
      </c>
      <c r="H31" s="260"/>
      <c r="I31" s="262">
        <v>0</v>
      </c>
      <c r="J31" s="261"/>
      <c r="K31" s="263">
        <f>SUM(G31,I31)</f>
        <v>0</v>
      </c>
    </row>
  </sheetData>
  <sheetProtection/>
  <mergeCells count="35">
    <mergeCell ref="J21:K21"/>
    <mergeCell ref="B26:D26"/>
    <mergeCell ref="B29:D29"/>
    <mergeCell ref="E7:F8"/>
    <mergeCell ref="G7:H8"/>
    <mergeCell ref="I7:J8"/>
    <mergeCell ref="K7:L8"/>
    <mergeCell ref="E14:E15"/>
    <mergeCell ref="F14:F15"/>
    <mergeCell ref="G14:G15"/>
    <mergeCell ref="N14:N15"/>
    <mergeCell ref="O14:O15"/>
    <mergeCell ref="P14:P15"/>
    <mergeCell ref="H2:J2"/>
    <mergeCell ref="B3:O3"/>
    <mergeCell ref="I14:I15"/>
    <mergeCell ref="J14:J15"/>
    <mergeCell ref="K14:K15"/>
    <mergeCell ref="L14:L15"/>
    <mergeCell ref="H14:H15"/>
    <mergeCell ref="M7:N8"/>
    <mergeCell ref="O7:P8"/>
    <mergeCell ref="K11:K12"/>
    <mergeCell ref="L11:L12"/>
    <mergeCell ref="M11:M12"/>
    <mergeCell ref="N11:N12"/>
    <mergeCell ref="O11:O12"/>
    <mergeCell ref="P11:P12"/>
    <mergeCell ref="M14:M15"/>
    <mergeCell ref="E11:E12"/>
    <mergeCell ref="F11:F12"/>
    <mergeCell ref="G11:G12"/>
    <mergeCell ref="H11:H12"/>
    <mergeCell ref="I11:I12"/>
    <mergeCell ref="J11:J12"/>
  </mergeCells>
  <printOptions horizontalCentered="1"/>
  <pageMargins left="0.5905511811023623" right="0.5905511811023623" top="0.42" bottom="0.5905511811023623" header="0.5118110236220472" footer="0.5118110236220472"/>
  <pageSetup horizontalDpi="300" verticalDpi="300" orientation="portrait" paperSize="9" scale="94" r:id="rId1"/>
  <colBreaks count="1" manualBreakCount="1">
    <brk id="16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74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4" width="2.625" style="8" customWidth="1"/>
    <col min="5" max="5" width="18.25390625" style="8" customWidth="1"/>
    <col min="6" max="17" width="7.25390625" style="8" customWidth="1"/>
    <col min="18" max="16384" width="9.125" style="8" customWidth="1"/>
  </cols>
  <sheetData>
    <row r="1" s="154" customFormat="1" ht="21" customHeight="1"/>
    <row r="2" spans="1:15" s="153" customFormat="1" ht="17.25">
      <c r="A2" s="152"/>
      <c r="F2" s="2"/>
      <c r="G2" s="2"/>
      <c r="H2" s="2"/>
      <c r="I2" s="2"/>
      <c r="J2" s="517" t="s">
        <v>323</v>
      </c>
      <c r="K2" s="517"/>
      <c r="L2" s="517"/>
      <c r="M2" s="2"/>
      <c r="N2" s="2"/>
      <c r="O2" s="2"/>
    </row>
    <row r="3" spans="1:15" s="153" customFormat="1" ht="30" customHeight="1">
      <c r="A3" s="152"/>
      <c r="F3" s="521" t="s">
        <v>134</v>
      </c>
      <c r="G3" s="521"/>
      <c r="H3" s="521"/>
      <c r="I3" s="521"/>
      <c r="J3" s="521"/>
      <c r="K3" s="521"/>
      <c r="L3" s="521"/>
      <c r="M3" s="521"/>
      <c r="N3" s="521"/>
      <c r="O3" s="521"/>
    </row>
    <row r="4" spans="1:15" s="153" customFormat="1" ht="22.5" customHeight="1">
      <c r="A4" s="152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="10" customFormat="1" ht="15" customHeight="1"/>
    <row r="6" s="10" customFormat="1" ht="14.25">
      <c r="B6" s="11" t="s">
        <v>320</v>
      </c>
    </row>
    <row r="7" s="10" customFormat="1" ht="16.5" customHeight="1" thickBot="1"/>
    <row r="8" spans="3:17" s="10" customFormat="1" ht="12.75" customHeight="1">
      <c r="C8" s="173"/>
      <c r="D8" s="174"/>
      <c r="E8" s="175"/>
      <c r="F8" s="569" t="s">
        <v>29</v>
      </c>
      <c r="G8" s="581"/>
      <c r="H8" s="569" t="s">
        <v>30</v>
      </c>
      <c r="I8" s="581"/>
      <c r="J8" s="587" t="s">
        <v>227</v>
      </c>
      <c r="K8" s="588"/>
      <c r="L8" s="583" t="s">
        <v>335</v>
      </c>
      <c r="M8" s="584"/>
      <c r="N8" s="569" t="s">
        <v>13</v>
      </c>
      <c r="O8" s="581"/>
      <c r="P8" s="569" t="s">
        <v>111</v>
      </c>
      <c r="Q8" s="570"/>
    </row>
    <row r="9" spans="3:17" s="10" customFormat="1" ht="12.75" customHeight="1">
      <c r="C9" s="176"/>
      <c r="D9" s="177"/>
      <c r="E9" s="178"/>
      <c r="F9" s="571"/>
      <c r="G9" s="582"/>
      <c r="H9" s="571"/>
      <c r="I9" s="582"/>
      <c r="J9" s="589"/>
      <c r="K9" s="590"/>
      <c r="L9" s="585"/>
      <c r="M9" s="586"/>
      <c r="N9" s="571"/>
      <c r="O9" s="582"/>
      <c r="P9" s="571"/>
      <c r="Q9" s="572"/>
    </row>
    <row r="10" spans="3:17" s="10" customFormat="1" ht="21.75" customHeight="1" thickBot="1">
      <c r="C10" s="179" t="s">
        <v>112</v>
      </c>
      <c r="D10" s="180"/>
      <c r="E10" s="181"/>
      <c r="F10" s="272"/>
      <c r="G10" s="277">
        <v>158</v>
      </c>
      <c r="H10" s="278"/>
      <c r="I10" s="277">
        <v>108</v>
      </c>
      <c r="J10" s="278"/>
      <c r="K10" s="277">
        <v>54</v>
      </c>
      <c r="L10" s="278"/>
      <c r="M10" s="277">
        <v>1</v>
      </c>
      <c r="N10" s="278"/>
      <c r="O10" s="277">
        <v>346</v>
      </c>
      <c r="P10" s="278"/>
      <c r="Q10" s="279">
        <f>G10+I10+K10+M10+O10</f>
        <v>667</v>
      </c>
    </row>
    <row r="11" spans="3:17" s="10" customFormat="1" ht="24.75" customHeight="1">
      <c r="C11" s="14"/>
      <c r="D11" s="177"/>
      <c r="E11" s="178"/>
      <c r="F11" s="235" t="s">
        <v>113</v>
      </c>
      <c r="G11" s="235" t="s">
        <v>114</v>
      </c>
      <c r="H11" s="235" t="s">
        <v>113</v>
      </c>
      <c r="I11" s="235" t="s">
        <v>114</v>
      </c>
      <c r="J11" s="235" t="s">
        <v>113</v>
      </c>
      <c r="K11" s="235" t="s">
        <v>114</v>
      </c>
      <c r="L11" s="235" t="s">
        <v>113</v>
      </c>
      <c r="M11" s="235" t="s">
        <v>114</v>
      </c>
      <c r="N11" s="235" t="s">
        <v>113</v>
      </c>
      <c r="O11" s="290" t="s">
        <v>115</v>
      </c>
      <c r="P11" s="235" t="s">
        <v>113</v>
      </c>
      <c r="Q11" s="291" t="s">
        <v>115</v>
      </c>
    </row>
    <row r="12" spans="3:17" s="10" customFormat="1" ht="12" customHeight="1">
      <c r="C12" s="182" t="s">
        <v>116</v>
      </c>
      <c r="D12" s="183"/>
      <c r="E12" s="151"/>
      <c r="F12" s="567">
        <v>10</v>
      </c>
      <c r="G12" s="567">
        <v>10</v>
      </c>
      <c r="H12" s="567">
        <v>16</v>
      </c>
      <c r="I12" s="567">
        <v>16</v>
      </c>
      <c r="J12" s="567">
        <v>6</v>
      </c>
      <c r="K12" s="567">
        <v>6</v>
      </c>
      <c r="L12" s="567">
        <v>0</v>
      </c>
      <c r="M12" s="567">
        <v>0</v>
      </c>
      <c r="N12" s="567">
        <v>23</v>
      </c>
      <c r="O12" s="567">
        <v>23</v>
      </c>
      <c r="P12" s="567">
        <v>55</v>
      </c>
      <c r="Q12" s="575">
        <v>55</v>
      </c>
    </row>
    <row r="13" spans="3:17" s="10" customFormat="1" ht="12" customHeight="1">
      <c r="C13" s="14"/>
      <c r="D13" s="236" t="s">
        <v>232</v>
      </c>
      <c r="E13" s="177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6"/>
    </row>
    <row r="14" spans="3:17" s="10" customFormat="1" ht="24.75" customHeight="1" thickBot="1">
      <c r="C14" s="210" t="s">
        <v>157</v>
      </c>
      <c r="D14" s="211"/>
      <c r="E14" s="187"/>
      <c r="F14" s="274">
        <v>8</v>
      </c>
      <c r="G14" s="274">
        <v>8</v>
      </c>
      <c r="H14" s="274">
        <v>12</v>
      </c>
      <c r="I14" s="274">
        <v>12</v>
      </c>
      <c r="J14" s="274">
        <v>6</v>
      </c>
      <c r="K14" s="274">
        <v>6</v>
      </c>
      <c r="L14" s="274">
        <v>0</v>
      </c>
      <c r="M14" s="274">
        <v>0</v>
      </c>
      <c r="N14" s="274">
        <v>10</v>
      </c>
      <c r="O14" s="274">
        <v>10</v>
      </c>
      <c r="P14" s="274">
        <v>36</v>
      </c>
      <c r="Q14" s="275">
        <v>36</v>
      </c>
    </row>
    <row r="15" spans="3:17" s="10" customFormat="1" ht="12" customHeight="1" thickTop="1">
      <c r="C15" s="188" t="s">
        <v>117</v>
      </c>
      <c r="D15" s="18"/>
      <c r="E15" s="18"/>
      <c r="F15" s="573">
        <v>135</v>
      </c>
      <c r="G15" s="573">
        <v>135</v>
      </c>
      <c r="H15" s="573">
        <v>67</v>
      </c>
      <c r="I15" s="573">
        <v>67</v>
      </c>
      <c r="J15" s="573">
        <v>30</v>
      </c>
      <c r="K15" s="573">
        <v>30</v>
      </c>
      <c r="L15" s="573">
        <v>1</v>
      </c>
      <c r="M15" s="573">
        <v>1</v>
      </c>
      <c r="N15" s="573">
        <v>239</v>
      </c>
      <c r="O15" s="573">
        <v>239</v>
      </c>
      <c r="P15" s="573">
        <v>472</v>
      </c>
      <c r="Q15" s="577">
        <v>472</v>
      </c>
    </row>
    <row r="16" spans="3:17" s="10" customFormat="1" ht="12" customHeight="1">
      <c r="C16" s="14"/>
      <c r="D16" s="236" t="s">
        <v>232</v>
      </c>
      <c r="E16" s="177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8"/>
    </row>
    <row r="17" spans="3:17" s="10" customFormat="1" ht="24.75" customHeight="1" thickBot="1">
      <c r="C17" s="210" t="s">
        <v>157</v>
      </c>
      <c r="D17" s="186"/>
      <c r="E17" s="187"/>
      <c r="F17" s="274">
        <v>111</v>
      </c>
      <c r="G17" s="274">
        <v>111</v>
      </c>
      <c r="H17" s="274">
        <v>62</v>
      </c>
      <c r="I17" s="274">
        <v>62</v>
      </c>
      <c r="J17" s="274">
        <v>33</v>
      </c>
      <c r="K17" s="274">
        <v>33</v>
      </c>
      <c r="L17" s="274">
        <v>1</v>
      </c>
      <c r="M17" s="274">
        <v>1</v>
      </c>
      <c r="N17" s="274">
        <v>179</v>
      </c>
      <c r="O17" s="274">
        <v>179</v>
      </c>
      <c r="P17" s="274">
        <v>386</v>
      </c>
      <c r="Q17" s="275">
        <v>386</v>
      </c>
    </row>
    <row r="18" spans="3:17" s="10" customFormat="1" ht="12" customHeight="1" thickTop="1">
      <c r="C18" s="188" t="s">
        <v>118</v>
      </c>
      <c r="D18" s="18"/>
      <c r="E18" s="18"/>
      <c r="F18" s="565">
        <v>2</v>
      </c>
      <c r="G18" s="565">
        <v>2</v>
      </c>
      <c r="H18" s="565">
        <v>1</v>
      </c>
      <c r="I18" s="565">
        <v>1</v>
      </c>
      <c r="J18" s="565">
        <v>0</v>
      </c>
      <c r="K18" s="565">
        <v>0</v>
      </c>
      <c r="L18" s="565">
        <v>0</v>
      </c>
      <c r="M18" s="565">
        <v>0</v>
      </c>
      <c r="N18" s="565">
        <v>8</v>
      </c>
      <c r="O18" s="565">
        <v>8</v>
      </c>
      <c r="P18" s="565">
        <v>11</v>
      </c>
      <c r="Q18" s="563">
        <v>11</v>
      </c>
    </row>
    <row r="19" spans="3:17" s="10" customFormat="1" ht="12" customHeight="1">
      <c r="C19" s="14"/>
      <c r="D19" s="236" t="s">
        <v>232</v>
      </c>
      <c r="E19" s="177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4"/>
    </row>
    <row r="20" spans="3:17" s="10" customFormat="1" ht="24.75" customHeight="1" thickBot="1">
      <c r="C20" s="179" t="s">
        <v>157</v>
      </c>
      <c r="D20" s="190"/>
      <c r="E20" s="191"/>
      <c r="F20" s="276">
        <v>0</v>
      </c>
      <c r="G20" s="276">
        <v>0</v>
      </c>
      <c r="H20" s="276">
        <v>1</v>
      </c>
      <c r="I20" s="276">
        <v>1</v>
      </c>
      <c r="J20" s="276">
        <v>0</v>
      </c>
      <c r="K20" s="276">
        <v>0</v>
      </c>
      <c r="L20" s="276">
        <v>0</v>
      </c>
      <c r="M20" s="276">
        <v>0</v>
      </c>
      <c r="N20" s="276">
        <v>2</v>
      </c>
      <c r="O20" s="276">
        <v>2</v>
      </c>
      <c r="P20" s="276">
        <v>3</v>
      </c>
      <c r="Q20" s="59">
        <v>3</v>
      </c>
    </row>
    <row r="21" s="10" customFormat="1" ht="30" customHeight="1"/>
    <row r="22" spans="2:9" s="154" customFormat="1" ht="14.25">
      <c r="B22" s="156" t="s">
        <v>321</v>
      </c>
      <c r="C22" s="155"/>
      <c r="D22" s="155"/>
      <c r="E22" s="155"/>
      <c r="F22" s="155"/>
      <c r="G22" s="155"/>
      <c r="H22" s="155"/>
      <c r="I22" s="155"/>
    </row>
    <row r="23" spans="2:9" s="154" customFormat="1" ht="14.25" thickBot="1">
      <c r="B23" s="155"/>
      <c r="C23" s="172"/>
      <c r="D23" s="172"/>
      <c r="E23" s="155"/>
      <c r="F23" s="155"/>
      <c r="G23" s="155"/>
      <c r="H23" s="155"/>
      <c r="I23" s="155"/>
    </row>
    <row r="24" spans="2:8" s="154" customFormat="1" ht="12">
      <c r="B24" s="155"/>
      <c r="C24" s="157"/>
      <c r="D24" s="158"/>
      <c r="E24" s="158"/>
      <c r="F24" s="273" t="s">
        <v>107</v>
      </c>
      <c r="G24" s="159"/>
      <c r="H24" s="168"/>
    </row>
    <row r="25" spans="2:8" s="154" customFormat="1" ht="27" customHeight="1" thickBot="1">
      <c r="B25" s="155"/>
      <c r="C25" s="593" t="s">
        <v>233</v>
      </c>
      <c r="D25" s="594"/>
      <c r="E25" s="595"/>
      <c r="F25" s="264"/>
      <c r="G25" s="270">
        <v>0</v>
      </c>
      <c r="H25" s="168"/>
    </row>
    <row r="26" spans="2:8" s="154" customFormat="1" ht="14.25" thickTop="1">
      <c r="B26" s="155"/>
      <c r="C26" s="162" t="s">
        <v>109</v>
      </c>
      <c r="D26" s="163"/>
      <c r="E26" s="163"/>
      <c r="F26" s="265"/>
      <c r="G26" s="596">
        <v>0</v>
      </c>
      <c r="H26" s="168"/>
    </row>
    <row r="27" spans="2:8" s="154" customFormat="1" ht="13.5">
      <c r="B27" s="155"/>
      <c r="C27" s="164" t="s">
        <v>232</v>
      </c>
      <c r="D27" s="165"/>
      <c r="E27" s="166"/>
      <c r="F27" s="266"/>
      <c r="G27" s="597"/>
      <c r="H27" s="168"/>
    </row>
    <row r="28" spans="2:8" s="154" customFormat="1" ht="26.25" customHeight="1" thickBot="1">
      <c r="B28" s="155"/>
      <c r="C28" s="160" t="s">
        <v>106</v>
      </c>
      <c r="D28" s="167"/>
      <c r="E28" s="161"/>
      <c r="F28" s="267"/>
      <c r="G28" s="270">
        <v>0</v>
      </c>
      <c r="H28" s="168"/>
    </row>
    <row r="29" spans="2:8" s="154" customFormat="1" ht="14.25" thickTop="1">
      <c r="B29" s="155"/>
      <c r="C29" s="168" t="s">
        <v>110</v>
      </c>
      <c r="D29" s="163"/>
      <c r="E29" s="163"/>
      <c r="F29" s="265"/>
      <c r="G29" s="596">
        <v>0</v>
      </c>
      <c r="H29" s="168"/>
    </row>
    <row r="30" spans="2:8" s="154" customFormat="1" ht="13.5">
      <c r="B30" s="155"/>
      <c r="C30" s="164" t="s">
        <v>232</v>
      </c>
      <c r="D30" s="165"/>
      <c r="E30" s="166"/>
      <c r="F30" s="268"/>
      <c r="G30" s="597"/>
      <c r="H30" s="168"/>
    </row>
    <row r="31" spans="2:8" s="154" customFormat="1" ht="27.75" customHeight="1" thickBot="1">
      <c r="B31" s="155"/>
      <c r="C31" s="169" t="s">
        <v>106</v>
      </c>
      <c r="D31" s="170"/>
      <c r="E31" s="171"/>
      <c r="F31" s="269"/>
      <c r="G31" s="271">
        <v>0</v>
      </c>
      <c r="H31" s="168"/>
    </row>
    <row r="32" spans="2:8" s="154" customFormat="1" ht="27.75" customHeight="1">
      <c r="B32" s="155"/>
      <c r="C32" s="384"/>
      <c r="D32" s="163"/>
      <c r="E32" s="385"/>
      <c r="F32" s="386"/>
      <c r="G32" s="387"/>
      <c r="H32" s="163"/>
    </row>
    <row r="33" spans="2:3" s="10" customFormat="1" ht="14.25">
      <c r="B33" s="11" t="s">
        <v>322</v>
      </c>
      <c r="C33" s="11"/>
    </row>
    <row r="34" s="10" customFormat="1" ht="18" customHeight="1" thickBot="1">
      <c r="C34" s="21"/>
    </row>
    <row r="35" spans="3:17" s="10" customFormat="1" ht="12.75" customHeight="1">
      <c r="C35" s="192"/>
      <c r="D35" s="193"/>
      <c r="E35" s="193"/>
      <c r="F35" s="193"/>
      <c r="G35" s="455" t="s">
        <v>119</v>
      </c>
      <c r="H35" s="450"/>
      <c r="I35" s="450"/>
      <c r="J35" s="598"/>
      <c r="K35" s="627"/>
      <c r="L35" s="628"/>
      <c r="M35" s="628"/>
      <c r="N35" s="629"/>
      <c r="O35" s="579" t="s">
        <v>107</v>
      </c>
      <c r="P35" s="580"/>
      <c r="Q35" s="198"/>
    </row>
    <row r="36" spans="3:17" s="10" customFormat="1" ht="24.75" customHeight="1" thickBot="1">
      <c r="C36" s="185" t="s">
        <v>112</v>
      </c>
      <c r="D36" s="187"/>
      <c r="E36" s="187"/>
      <c r="F36" s="187"/>
      <c r="G36" s="199"/>
      <c r="H36" s="200"/>
      <c r="I36" s="200"/>
      <c r="J36" s="402">
        <v>0</v>
      </c>
      <c r="K36" s="186" t="s">
        <v>228</v>
      </c>
      <c r="L36" s="187"/>
      <c r="M36" s="187"/>
      <c r="N36" s="187"/>
      <c r="O36" s="591">
        <v>0</v>
      </c>
      <c r="P36" s="606"/>
      <c r="Q36" s="201"/>
    </row>
    <row r="37" spans="3:17" s="10" customFormat="1" ht="13.5" customHeight="1" thickTop="1">
      <c r="C37" s="202"/>
      <c r="D37" s="203"/>
      <c r="E37" s="203"/>
      <c r="F37" s="203"/>
      <c r="G37" s="626" t="s">
        <v>113</v>
      </c>
      <c r="H37" s="626"/>
      <c r="I37" s="626" t="s">
        <v>114</v>
      </c>
      <c r="J37" s="630"/>
      <c r="K37" s="631" t="s">
        <v>120</v>
      </c>
      <c r="L37" s="632"/>
      <c r="M37" s="19"/>
      <c r="N37" s="19"/>
      <c r="O37" s="559">
        <v>0</v>
      </c>
      <c r="P37" s="560"/>
      <c r="Q37" s="201"/>
    </row>
    <row r="38" spans="3:17" s="10" customFormat="1" ht="14.25" customHeight="1">
      <c r="C38" s="188" t="s">
        <v>229</v>
      </c>
      <c r="D38" s="18"/>
      <c r="E38" s="18"/>
      <c r="F38" s="18"/>
      <c r="G38" s="542">
        <v>0</v>
      </c>
      <c r="H38" s="613"/>
      <c r="I38" s="542">
        <v>0</v>
      </c>
      <c r="J38" s="543"/>
      <c r="K38" s="633"/>
      <c r="L38" s="634"/>
      <c r="M38" s="51"/>
      <c r="N38" s="51"/>
      <c r="O38" s="624"/>
      <c r="P38" s="625"/>
      <c r="Q38" s="204"/>
    </row>
    <row r="39" spans="3:17" s="10" customFormat="1" ht="12" customHeight="1">
      <c r="C39" s="14"/>
      <c r="D39" s="236" t="s">
        <v>232</v>
      </c>
      <c r="E39" s="236"/>
      <c r="F39" s="236"/>
      <c r="G39" s="604"/>
      <c r="H39" s="605"/>
      <c r="I39" s="561"/>
      <c r="J39" s="562"/>
      <c r="K39" s="236" t="s">
        <v>234</v>
      </c>
      <c r="L39" s="184"/>
      <c r="M39" s="184"/>
      <c r="N39" s="184"/>
      <c r="O39" s="561"/>
      <c r="P39" s="562"/>
      <c r="Q39" s="204"/>
    </row>
    <row r="40" spans="3:17" s="10" customFormat="1" ht="24.75" customHeight="1" thickBot="1">
      <c r="C40" s="210" t="s">
        <v>159</v>
      </c>
      <c r="D40" s="186"/>
      <c r="E40" s="186"/>
      <c r="F40" s="186"/>
      <c r="G40" s="591">
        <v>0</v>
      </c>
      <c r="H40" s="592"/>
      <c r="I40" s="591">
        <v>0</v>
      </c>
      <c r="J40" s="606"/>
      <c r="K40" s="185" t="s">
        <v>162</v>
      </c>
      <c r="L40" s="186"/>
      <c r="M40" s="186"/>
      <c r="N40" s="186"/>
      <c r="O40" s="591">
        <v>0</v>
      </c>
      <c r="P40" s="606"/>
      <c r="Q40" s="204"/>
    </row>
    <row r="41" spans="3:17" s="10" customFormat="1" ht="14.25" customHeight="1" thickTop="1">
      <c r="C41" s="188" t="s">
        <v>230</v>
      </c>
      <c r="D41" s="18"/>
      <c r="E41" s="18"/>
      <c r="F41" s="18"/>
      <c r="G41" s="559">
        <v>0</v>
      </c>
      <c r="H41" s="603"/>
      <c r="I41" s="559">
        <v>0</v>
      </c>
      <c r="J41" s="560"/>
      <c r="K41" s="17" t="s">
        <v>121</v>
      </c>
      <c r="L41" s="18"/>
      <c r="M41" s="51"/>
      <c r="N41" s="51"/>
      <c r="O41" s="559">
        <v>0</v>
      </c>
      <c r="P41" s="560"/>
      <c r="Q41" s="204"/>
    </row>
    <row r="42" spans="3:17" s="10" customFormat="1" ht="12" customHeight="1">
      <c r="C42" s="14"/>
      <c r="D42" s="236" t="s">
        <v>232</v>
      </c>
      <c r="E42" s="236"/>
      <c r="F42" s="236"/>
      <c r="G42" s="604"/>
      <c r="H42" s="605"/>
      <c r="I42" s="561"/>
      <c r="J42" s="562"/>
      <c r="K42" s="236" t="s">
        <v>234</v>
      </c>
      <c r="L42" s="184"/>
      <c r="M42" s="184"/>
      <c r="N42" s="184"/>
      <c r="O42" s="561"/>
      <c r="P42" s="562"/>
      <c r="Q42" s="204"/>
    </row>
    <row r="43" spans="3:17" s="10" customFormat="1" ht="24.75" customHeight="1" thickBot="1">
      <c r="C43" s="210" t="s">
        <v>159</v>
      </c>
      <c r="D43" s="186"/>
      <c r="E43" s="186"/>
      <c r="F43" s="186"/>
      <c r="G43" s="591">
        <v>0</v>
      </c>
      <c r="H43" s="592"/>
      <c r="I43" s="591">
        <v>0</v>
      </c>
      <c r="J43" s="606"/>
      <c r="K43" s="189" t="s">
        <v>163</v>
      </c>
      <c r="L43" s="190"/>
      <c r="M43" s="190"/>
      <c r="N43" s="190"/>
      <c r="O43" s="611">
        <v>0</v>
      </c>
      <c r="P43" s="612"/>
      <c r="Q43" s="204"/>
    </row>
    <row r="44" spans="3:16" s="10" customFormat="1" ht="14.25" customHeight="1" thickTop="1">
      <c r="C44" s="188" t="s">
        <v>231</v>
      </c>
      <c r="D44" s="18"/>
      <c r="E44" s="18"/>
      <c r="F44" s="18"/>
      <c r="G44" s="614">
        <v>0</v>
      </c>
      <c r="H44" s="615"/>
      <c r="I44" s="559">
        <v>0</v>
      </c>
      <c r="J44" s="560"/>
      <c r="K44" s="188"/>
      <c r="L44" s="18"/>
      <c r="M44" s="18"/>
      <c r="N44" s="51"/>
      <c r="O44" s="51"/>
      <c r="P44" s="51"/>
    </row>
    <row r="45" spans="3:16" s="10" customFormat="1" ht="12" customHeight="1">
      <c r="C45" s="14"/>
      <c r="D45" s="236" t="s">
        <v>232</v>
      </c>
      <c r="E45" s="236"/>
      <c r="F45" s="236"/>
      <c r="G45" s="616"/>
      <c r="H45" s="617"/>
      <c r="I45" s="561"/>
      <c r="J45" s="562"/>
      <c r="K45" s="17"/>
      <c r="L45" s="18"/>
      <c r="M45" s="19"/>
      <c r="N45" s="18"/>
      <c r="O45" s="18"/>
      <c r="P45" s="18"/>
    </row>
    <row r="46" spans="3:16" s="10" customFormat="1" ht="24.75" customHeight="1" thickBot="1">
      <c r="C46" s="179" t="s">
        <v>159</v>
      </c>
      <c r="D46" s="190"/>
      <c r="E46" s="190"/>
      <c r="F46" s="190"/>
      <c r="G46" s="609">
        <v>0</v>
      </c>
      <c r="H46" s="610"/>
      <c r="I46" s="611">
        <v>0</v>
      </c>
      <c r="J46" s="612"/>
      <c r="K46" s="17"/>
      <c r="L46" s="18"/>
      <c r="M46" s="19"/>
      <c r="N46" s="18"/>
      <c r="O46" s="18"/>
      <c r="P46" s="18"/>
    </row>
    <row r="60" s="10" customFormat="1" ht="9.75" customHeight="1"/>
    <row r="61" spans="4:16" s="10" customFormat="1" ht="21" customHeight="1">
      <c r="D61" s="18"/>
      <c r="E61" s="18"/>
      <c r="F61" s="18"/>
      <c r="G61" s="18"/>
      <c r="H61" s="206"/>
      <c r="I61" s="206"/>
      <c r="J61" s="18"/>
      <c r="K61" s="18"/>
      <c r="L61" s="18"/>
      <c r="M61" s="18"/>
      <c r="N61" s="18"/>
      <c r="O61" s="18"/>
      <c r="P61" s="18"/>
    </row>
    <row r="62" spans="4:16" s="10" customFormat="1" ht="21" customHeight="1">
      <c r="D62" s="18"/>
      <c r="E62" s="18"/>
      <c r="F62" s="18"/>
      <c r="G62" s="205"/>
      <c r="H62" s="18"/>
      <c r="I62" s="18"/>
      <c r="J62" s="18"/>
      <c r="K62" s="18"/>
      <c r="L62" s="18"/>
      <c r="M62" s="18"/>
      <c r="N62" s="18"/>
      <c r="O62" s="18"/>
      <c r="P62" s="18"/>
    </row>
    <row r="63" spans="4:16" s="10" customFormat="1" ht="21" customHeight="1">
      <c r="D63" s="18"/>
      <c r="E63" s="18"/>
      <c r="F63" s="18"/>
      <c r="G63" s="205"/>
      <c r="H63" s="18"/>
      <c r="I63" s="18"/>
      <c r="J63" s="18"/>
      <c r="K63" s="18"/>
      <c r="L63" s="18"/>
      <c r="M63" s="18"/>
      <c r="N63" s="18"/>
      <c r="O63" s="18"/>
      <c r="P63" s="18"/>
    </row>
    <row r="64" spans="4:16" s="10" customFormat="1" ht="21" customHeight="1">
      <c r="D64" s="18"/>
      <c r="E64" s="18"/>
      <c r="F64" s="18"/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4:16" s="10" customFormat="1" ht="21" customHeight="1">
      <c r="D65" s="18"/>
      <c r="E65" s="18"/>
      <c r="F65" s="18"/>
      <c r="G65" s="205"/>
      <c r="H65" s="18"/>
      <c r="I65" s="18"/>
      <c r="J65" s="18"/>
      <c r="K65" s="18"/>
      <c r="L65" s="18"/>
      <c r="M65" s="18"/>
      <c r="N65" s="18"/>
      <c r="O65" s="18"/>
      <c r="P65" s="18"/>
    </row>
    <row r="66" spans="4:16" s="10" customFormat="1" ht="21" customHeight="1">
      <c r="D66" s="18"/>
      <c r="E66" s="18"/>
      <c r="F66" s="18"/>
      <c r="G66" s="205"/>
      <c r="H66" s="18"/>
      <c r="I66" s="18"/>
      <c r="J66" s="18"/>
      <c r="K66" s="18"/>
      <c r="L66" s="18"/>
      <c r="M66" s="18"/>
      <c r="N66" s="18"/>
      <c r="O66" s="18"/>
      <c r="P66" s="18"/>
    </row>
    <row r="67" spans="4:16" s="10" customFormat="1" ht="21" customHeight="1">
      <c r="D67" s="18"/>
      <c r="E67" s="18"/>
      <c r="F67" s="18"/>
      <c r="G67" s="18"/>
      <c r="H67" s="206"/>
      <c r="I67" s="206"/>
      <c r="J67" s="18"/>
      <c r="K67" s="18"/>
      <c r="L67" s="18"/>
      <c r="M67" s="18"/>
      <c r="N67" s="18"/>
      <c r="O67" s="18"/>
      <c r="P67" s="18"/>
    </row>
    <row r="68" spans="4:16" s="10" customFormat="1" ht="21" customHeight="1">
      <c r="D68" s="18"/>
      <c r="E68" s="18"/>
      <c r="F68" s="18"/>
      <c r="G68" s="205"/>
      <c r="H68" s="18"/>
      <c r="I68" s="18"/>
      <c r="J68" s="18"/>
      <c r="K68" s="18"/>
      <c r="L68" s="18"/>
      <c r="M68" s="18"/>
      <c r="N68" s="18"/>
      <c r="O68" s="18"/>
      <c r="P68" s="18"/>
    </row>
    <row r="69" spans="4:16" s="10" customFormat="1" ht="21" customHeight="1">
      <c r="D69" s="18"/>
      <c r="E69" s="18"/>
      <c r="F69" s="18"/>
      <c r="G69" s="205"/>
      <c r="H69" s="18"/>
      <c r="I69" s="18"/>
      <c r="J69" s="18"/>
      <c r="K69" s="18"/>
      <c r="L69" s="18"/>
      <c r="M69" s="18"/>
      <c r="N69" s="18"/>
      <c r="O69" s="18"/>
      <c r="P69" s="18"/>
    </row>
    <row r="70" spans="4:16" s="10" customFormat="1" ht="21" customHeight="1">
      <c r="D70" s="18"/>
      <c r="E70" s="18"/>
      <c r="F70" s="18"/>
      <c r="G70" s="205"/>
      <c r="H70" s="18"/>
      <c r="I70" s="18"/>
      <c r="J70" s="18"/>
      <c r="K70" s="18"/>
      <c r="L70" s="18"/>
      <c r="M70" s="18"/>
      <c r="N70" s="18"/>
      <c r="O70" s="18"/>
      <c r="P70" s="18"/>
    </row>
    <row r="71" spans="4:16" s="10" customFormat="1" ht="21" customHeight="1">
      <c r="D71" s="18"/>
      <c r="E71" s="18"/>
      <c r="F71" s="18"/>
      <c r="G71" s="205"/>
      <c r="H71" s="18"/>
      <c r="I71" s="18"/>
      <c r="J71" s="18"/>
      <c r="K71" s="18"/>
      <c r="L71" s="18"/>
      <c r="M71" s="18"/>
      <c r="N71" s="18"/>
      <c r="O71" s="18"/>
      <c r="P71" s="18"/>
    </row>
    <row r="72" spans="4:16" s="10" customFormat="1" ht="21" customHeight="1">
      <c r="D72" s="18"/>
      <c r="E72" s="18"/>
      <c r="F72" s="18"/>
      <c r="G72" s="205"/>
      <c r="H72" s="18"/>
      <c r="I72" s="18"/>
      <c r="J72" s="18"/>
      <c r="K72" s="18"/>
      <c r="L72" s="18"/>
      <c r="M72" s="18"/>
      <c r="N72" s="18"/>
      <c r="O72" s="18"/>
      <c r="P72" s="18"/>
    </row>
    <row r="73" spans="4:16" s="10" customFormat="1" ht="21" customHeight="1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4:16" s="10" customFormat="1" ht="21" customHeight="1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="10" customFormat="1" ht="12"/>
  </sheetData>
  <sheetProtection/>
  <mergeCells count="70">
    <mergeCell ref="O18:O19"/>
    <mergeCell ref="N15:N16"/>
    <mergeCell ref="O15:O16"/>
    <mergeCell ref="Q15:Q16"/>
    <mergeCell ref="F18:F19"/>
    <mergeCell ref="G18:G19"/>
    <mergeCell ref="H18:H19"/>
    <mergeCell ref="I18:I19"/>
    <mergeCell ref="P18:P19"/>
    <mergeCell ref="Q18:Q19"/>
    <mergeCell ref="L18:L19"/>
    <mergeCell ref="P8:Q9"/>
    <mergeCell ref="P12:P13"/>
    <mergeCell ref="Q12:Q13"/>
    <mergeCell ref="N12:N13"/>
    <mergeCell ref="O12:O13"/>
    <mergeCell ref="F12:F13"/>
    <mergeCell ref="G12:G13"/>
    <mergeCell ref="H12:H13"/>
    <mergeCell ref="I12:I13"/>
    <mergeCell ref="G15:G16"/>
    <mergeCell ref="H15:H16"/>
    <mergeCell ref="I15:I16"/>
    <mergeCell ref="M12:M13"/>
    <mergeCell ref="J12:J13"/>
    <mergeCell ref="K12:K13"/>
    <mergeCell ref="J15:J16"/>
    <mergeCell ref="K15:K16"/>
    <mergeCell ref="L15:L16"/>
    <mergeCell ref="M15:M16"/>
    <mergeCell ref="P15:P16"/>
    <mergeCell ref="L12:L13"/>
    <mergeCell ref="J2:L2"/>
    <mergeCell ref="F3:O3"/>
    <mergeCell ref="N8:O9"/>
    <mergeCell ref="F8:G9"/>
    <mergeCell ref="H8:I9"/>
    <mergeCell ref="L8:M9"/>
    <mergeCell ref="F15:F16"/>
    <mergeCell ref="J8:K9"/>
    <mergeCell ref="J18:J19"/>
    <mergeCell ref="K18:K19"/>
    <mergeCell ref="O36:P36"/>
    <mergeCell ref="G37:H37"/>
    <mergeCell ref="K35:N35"/>
    <mergeCell ref="I37:J37"/>
    <mergeCell ref="K37:L38"/>
    <mergeCell ref="I38:J39"/>
    <mergeCell ref="M18:M19"/>
    <mergeCell ref="N18:N19"/>
    <mergeCell ref="C25:E25"/>
    <mergeCell ref="G26:G27"/>
    <mergeCell ref="G29:G30"/>
    <mergeCell ref="G44:H45"/>
    <mergeCell ref="G38:H39"/>
    <mergeCell ref="O35:P35"/>
    <mergeCell ref="G35:J35"/>
    <mergeCell ref="O37:P39"/>
    <mergeCell ref="O40:P40"/>
    <mergeCell ref="G40:H40"/>
    <mergeCell ref="I40:J40"/>
    <mergeCell ref="I41:J42"/>
    <mergeCell ref="O43:P43"/>
    <mergeCell ref="G46:H46"/>
    <mergeCell ref="I46:J46"/>
    <mergeCell ref="I43:J43"/>
    <mergeCell ref="I44:J45"/>
    <mergeCell ref="G41:H42"/>
    <mergeCell ref="G43:H43"/>
    <mergeCell ref="O41:P42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75" zoomScaleNormal="75" zoomScaleSheetLayoutView="75" zoomScalePageLayoutView="0" workbookViewId="0" topLeftCell="A17">
      <selection activeCell="A1" sqref="A1"/>
    </sheetView>
  </sheetViews>
  <sheetFormatPr defaultColWidth="9.00390625" defaultRowHeight="12.75"/>
  <cols>
    <col min="1" max="3" width="1.75390625" style="10" customWidth="1"/>
    <col min="4" max="4" width="23.125" style="10" customWidth="1"/>
    <col min="5" max="6" width="12.25390625" style="10" customWidth="1"/>
    <col min="7" max="12" width="13.125" style="10" customWidth="1"/>
    <col min="13" max="13" width="14.125" style="10" customWidth="1"/>
    <col min="14" max="14" width="1.75390625" style="10" customWidth="1"/>
    <col min="15" max="16384" width="9.125" style="10" customWidth="1"/>
  </cols>
  <sheetData>
    <row r="1" spans="1:14" ht="12.75" customHeight="1">
      <c r="A1" s="1"/>
      <c r="J1"/>
      <c r="K1"/>
      <c r="L1"/>
      <c r="M1"/>
      <c r="N1" s="52"/>
    </row>
    <row r="2" spans="5:8" s="2" customFormat="1" ht="17.25" customHeight="1">
      <c r="E2" s="517" t="s">
        <v>323</v>
      </c>
      <c r="F2" s="517"/>
      <c r="G2" s="517"/>
      <c r="H2" s="517"/>
    </row>
    <row r="3" spans="1:13" s="2" customFormat="1" ht="18.75" customHeight="1">
      <c r="A3" s="521" t="s">
        <v>134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"/>
      <c r="M3" s="5"/>
    </row>
    <row r="4" spans="1:13" s="1" customFormat="1" ht="13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9" customFormat="1" ht="15" customHeight="1">
      <c r="A5" s="9" t="s">
        <v>313</v>
      </c>
    </row>
    <row r="6" spans="1:3" ht="12" customHeight="1">
      <c r="A6" s="9"/>
      <c r="B6" s="9"/>
      <c r="C6" s="9"/>
    </row>
    <row r="7" spans="2:10" s="21" customFormat="1" ht="15" customHeight="1">
      <c r="B7" s="480" t="s">
        <v>254</v>
      </c>
      <c r="C7" s="480"/>
      <c r="D7" s="480"/>
      <c r="E7" s="480"/>
      <c r="F7" s="480"/>
      <c r="G7" s="480"/>
      <c r="H7" s="480"/>
      <c r="I7" s="480"/>
      <c r="J7" s="480"/>
    </row>
    <row r="8" ht="15" customHeight="1">
      <c r="B8" s="10" t="s">
        <v>255</v>
      </c>
    </row>
    <row r="9" spans="6:13" ht="15" customHeight="1">
      <c r="F9" s="473" t="s">
        <v>332</v>
      </c>
      <c r="G9" s="473"/>
      <c r="H9" s="473"/>
      <c r="I9" s="473"/>
      <c r="J9" s="473"/>
      <c r="K9" s="473"/>
      <c r="L9" s="473"/>
      <c r="M9" s="473"/>
    </row>
    <row r="10" ht="15" customHeight="1" thickBot="1">
      <c r="B10" s="11"/>
    </row>
    <row r="11" spans="3:13" ht="24" customHeight="1">
      <c r="C11" s="639" t="s">
        <v>42</v>
      </c>
      <c r="D11" s="640"/>
      <c r="E11" s="53" t="s">
        <v>172</v>
      </c>
      <c r="F11" s="53" t="s">
        <v>171</v>
      </c>
      <c r="G11" s="53" t="s">
        <v>170</v>
      </c>
      <c r="H11" s="53" t="s">
        <v>32</v>
      </c>
      <c r="I11" s="53" t="s">
        <v>33</v>
      </c>
      <c r="J11" s="53" t="s">
        <v>34</v>
      </c>
      <c r="K11" s="53" t="s">
        <v>35</v>
      </c>
      <c r="L11" s="53" t="s">
        <v>36</v>
      </c>
      <c r="M11" s="27" t="s">
        <v>4</v>
      </c>
    </row>
    <row r="12" spans="3:13" ht="24" customHeight="1">
      <c r="C12" s="514" t="s">
        <v>80</v>
      </c>
      <c r="D12" s="515"/>
      <c r="E12" s="56"/>
      <c r="F12" s="56"/>
      <c r="G12" s="56"/>
      <c r="H12" s="56"/>
      <c r="I12" s="56"/>
      <c r="J12" s="56"/>
      <c r="K12" s="56"/>
      <c r="L12" s="56"/>
      <c r="M12" s="57"/>
    </row>
    <row r="13" spans="3:13" ht="24" customHeight="1">
      <c r="C13" s="637" t="s">
        <v>169</v>
      </c>
      <c r="D13" s="638"/>
      <c r="E13" s="70">
        <f aca="true" t="shared" si="0" ref="E13:M13">SUM(E14:E19)</f>
        <v>169896</v>
      </c>
      <c r="F13" s="70">
        <f t="shared" si="0"/>
        <v>289946</v>
      </c>
      <c r="G13" s="70">
        <f t="shared" si="0"/>
        <v>2</v>
      </c>
      <c r="H13" s="70">
        <f t="shared" si="0"/>
        <v>475105</v>
      </c>
      <c r="I13" s="70">
        <f t="shared" si="0"/>
        <v>524163</v>
      </c>
      <c r="J13" s="70">
        <f t="shared" si="0"/>
        <v>468430</v>
      </c>
      <c r="K13" s="70">
        <f t="shared" si="0"/>
        <v>338872</v>
      </c>
      <c r="L13" s="70">
        <f t="shared" si="0"/>
        <v>234968</v>
      </c>
      <c r="M13" s="71">
        <f t="shared" si="0"/>
        <v>2501382</v>
      </c>
    </row>
    <row r="14" spans="3:13" ht="24" customHeight="1">
      <c r="C14" s="17"/>
      <c r="D14" s="54" t="s">
        <v>173</v>
      </c>
      <c r="E14" s="325">
        <v>33394</v>
      </c>
      <c r="F14" s="72">
        <v>52166</v>
      </c>
      <c r="G14" s="72">
        <v>0</v>
      </c>
      <c r="H14" s="72">
        <v>78155</v>
      </c>
      <c r="I14" s="72">
        <v>81792</v>
      </c>
      <c r="J14" s="72">
        <v>77880</v>
      </c>
      <c r="K14" s="72">
        <v>77359</v>
      </c>
      <c r="L14" s="72">
        <v>88794</v>
      </c>
      <c r="M14" s="73">
        <f aca="true" t="shared" si="1" ref="M14:M19">SUM(E14:L14)</f>
        <v>489540</v>
      </c>
    </row>
    <row r="15" spans="3:13" ht="24" customHeight="1">
      <c r="C15" s="17"/>
      <c r="D15" s="55" t="s">
        <v>174</v>
      </c>
      <c r="E15" s="326">
        <v>45886</v>
      </c>
      <c r="F15" s="74">
        <v>79013</v>
      </c>
      <c r="G15" s="74">
        <v>0</v>
      </c>
      <c r="H15" s="74">
        <v>149255</v>
      </c>
      <c r="I15" s="74">
        <v>142017</v>
      </c>
      <c r="J15" s="74">
        <v>111652</v>
      </c>
      <c r="K15" s="74">
        <v>62910</v>
      </c>
      <c r="L15" s="74">
        <v>22094</v>
      </c>
      <c r="M15" s="75">
        <f t="shared" si="1"/>
        <v>612827</v>
      </c>
    </row>
    <row r="16" spans="3:13" ht="24" customHeight="1">
      <c r="C16" s="17"/>
      <c r="D16" s="55" t="s">
        <v>165</v>
      </c>
      <c r="E16" s="326">
        <v>1177</v>
      </c>
      <c r="F16" s="74">
        <v>3878</v>
      </c>
      <c r="G16" s="74">
        <v>0</v>
      </c>
      <c r="H16" s="74">
        <v>20219</v>
      </c>
      <c r="I16" s="74">
        <v>32584</v>
      </c>
      <c r="J16" s="74">
        <v>43322</v>
      </c>
      <c r="K16" s="74">
        <v>34996</v>
      </c>
      <c r="L16" s="74">
        <v>21185</v>
      </c>
      <c r="M16" s="75">
        <f t="shared" si="1"/>
        <v>157361</v>
      </c>
    </row>
    <row r="17" spans="3:13" ht="24" customHeight="1">
      <c r="C17" s="17"/>
      <c r="D17" s="294" t="s">
        <v>184</v>
      </c>
      <c r="E17" s="326">
        <v>11974</v>
      </c>
      <c r="F17" s="74">
        <v>30461</v>
      </c>
      <c r="G17" s="74">
        <v>0</v>
      </c>
      <c r="H17" s="74">
        <v>39246</v>
      </c>
      <c r="I17" s="74">
        <v>88865</v>
      </c>
      <c r="J17" s="74">
        <v>92628</v>
      </c>
      <c r="K17" s="74">
        <v>74007</v>
      </c>
      <c r="L17" s="74">
        <v>50152</v>
      </c>
      <c r="M17" s="75">
        <f t="shared" si="1"/>
        <v>387333</v>
      </c>
    </row>
    <row r="18" spans="3:13" ht="24" customHeight="1">
      <c r="C18" s="17"/>
      <c r="D18" s="294" t="s">
        <v>175</v>
      </c>
      <c r="E18" s="326">
        <v>1881</v>
      </c>
      <c r="F18" s="74">
        <v>3082</v>
      </c>
      <c r="G18" s="74">
        <v>0</v>
      </c>
      <c r="H18" s="74">
        <v>6007</v>
      </c>
      <c r="I18" s="74">
        <v>5124</v>
      </c>
      <c r="J18" s="74">
        <v>4641</v>
      </c>
      <c r="K18" s="74">
        <v>3893</v>
      </c>
      <c r="L18" s="74">
        <v>2468</v>
      </c>
      <c r="M18" s="75">
        <f t="shared" si="1"/>
        <v>27096</v>
      </c>
    </row>
    <row r="19" spans="3:13" ht="24" customHeight="1">
      <c r="C19" s="17"/>
      <c r="D19" s="295" t="s">
        <v>176</v>
      </c>
      <c r="E19" s="327">
        <v>75584</v>
      </c>
      <c r="F19" s="76">
        <v>121346</v>
      </c>
      <c r="G19" s="76">
        <v>2</v>
      </c>
      <c r="H19" s="76">
        <v>182223</v>
      </c>
      <c r="I19" s="76">
        <v>173781</v>
      </c>
      <c r="J19" s="76">
        <v>138307</v>
      </c>
      <c r="K19" s="76">
        <v>85707</v>
      </c>
      <c r="L19" s="76">
        <v>50275</v>
      </c>
      <c r="M19" s="75">
        <f t="shared" si="1"/>
        <v>827225</v>
      </c>
    </row>
    <row r="20" spans="3:13" ht="24" customHeight="1">
      <c r="C20" s="641" t="s">
        <v>177</v>
      </c>
      <c r="D20" s="642"/>
      <c r="E20" s="70">
        <f aca="true" t="shared" si="2" ref="E20:M20">SUM(E21:E26)</f>
        <v>388</v>
      </c>
      <c r="F20" s="70">
        <f t="shared" si="2"/>
        <v>890</v>
      </c>
      <c r="G20" s="70">
        <f t="shared" si="2"/>
        <v>0</v>
      </c>
      <c r="H20" s="70">
        <f t="shared" si="2"/>
        <v>16722</v>
      </c>
      <c r="I20" s="70">
        <f t="shared" si="2"/>
        <v>20780</v>
      </c>
      <c r="J20" s="70">
        <f t="shared" si="2"/>
        <v>26980</v>
      </c>
      <c r="K20" s="70">
        <f t="shared" si="2"/>
        <v>17033</v>
      </c>
      <c r="L20" s="70">
        <f t="shared" si="2"/>
        <v>7751</v>
      </c>
      <c r="M20" s="71">
        <f t="shared" si="2"/>
        <v>90544</v>
      </c>
    </row>
    <row r="21" spans="3:13" ht="24" customHeight="1">
      <c r="C21" s="296"/>
      <c r="D21" s="297" t="s">
        <v>178</v>
      </c>
      <c r="E21" s="353" t="s">
        <v>215</v>
      </c>
      <c r="F21" s="354" t="s">
        <v>215</v>
      </c>
      <c r="G21" s="354" t="s">
        <v>215</v>
      </c>
      <c r="H21" s="72">
        <v>119</v>
      </c>
      <c r="I21" s="72">
        <v>122</v>
      </c>
      <c r="J21" s="72">
        <v>238</v>
      </c>
      <c r="K21" s="72">
        <v>103</v>
      </c>
      <c r="L21" s="72">
        <v>88</v>
      </c>
      <c r="M21" s="73">
        <f aca="true" t="shared" si="3" ref="M21:M26">SUM(E21:L21)</f>
        <v>670</v>
      </c>
    </row>
    <row r="22" spans="3:13" ht="24" customHeight="1">
      <c r="C22" s="296"/>
      <c r="D22" s="294" t="s">
        <v>179</v>
      </c>
      <c r="E22" s="326">
        <v>228</v>
      </c>
      <c r="F22" s="74">
        <v>166</v>
      </c>
      <c r="G22" s="74">
        <v>0</v>
      </c>
      <c r="H22" s="74">
        <v>5227</v>
      </c>
      <c r="I22" s="74">
        <v>6173</v>
      </c>
      <c r="J22" s="74">
        <v>9112</v>
      </c>
      <c r="K22" s="74">
        <v>6591</v>
      </c>
      <c r="L22" s="74">
        <v>3988</v>
      </c>
      <c r="M22" s="75">
        <f t="shared" si="3"/>
        <v>31485</v>
      </c>
    </row>
    <row r="23" spans="3:13" ht="24" customHeight="1">
      <c r="C23" s="296"/>
      <c r="D23" s="294" t="s">
        <v>180</v>
      </c>
      <c r="E23" s="326">
        <v>160</v>
      </c>
      <c r="F23" s="74">
        <v>264</v>
      </c>
      <c r="G23" s="74">
        <v>0</v>
      </c>
      <c r="H23" s="74">
        <v>1627</v>
      </c>
      <c r="I23" s="74">
        <v>1875</v>
      </c>
      <c r="J23" s="74">
        <v>2362</v>
      </c>
      <c r="K23" s="74">
        <v>1339</v>
      </c>
      <c r="L23" s="74">
        <v>578</v>
      </c>
      <c r="M23" s="75">
        <f t="shared" si="3"/>
        <v>8205</v>
      </c>
    </row>
    <row r="24" spans="3:13" ht="24" customHeight="1">
      <c r="C24" s="296"/>
      <c r="D24" s="294" t="s">
        <v>181</v>
      </c>
      <c r="E24" s="355" t="s">
        <v>215</v>
      </c>
      <c r="F24" s="74">
        <v>460</v>
      </c>
      <c r="G24" s="356" t="s">
        <v>215</v>
      </c>
      <c r="H24" s="74">
        <v>9570</v>
      </c>
      <c r="I24" s="74">
        <v>12230</v>
      </c>
      <c r="J24" s="74">
        <v>14652</v>
      </c>
      <c r="K24" s="74">
        <v>8405</v>
      </c>
      <c r="L24" s="74">
        <v>2750</v>
      </c>
      <c r="M24" s="75">
        <f t="shared" si="3"/>
        <v>48067</v>
      </c>
    </row>
    <row r="25" spans="3:13" ht="24" customHeight="1">
      <c r="C25" s="296"/>
      <c r="D25" s="294" t="s">
        <v>182</v>
      </c>
      <c r="E25" s="355" t="s">
        <v>215</v>
      </c>
      <c r="F25" s="356" t="s">
        <v>215</v>
      </c>
      <c r="G25" s="356" t="s">
        <v>215</v>
      </c>
      <c r="H25" s="74">
        <v>112</v>
      </c>
      <c r="I25" s="74">
        <v>266</v>
      </c>
      <c r="J25" s="74">
        <v>218</v>
      </c>
      <c r="K25" s="74">
        <v>256</v>
      </c>
      <c r="L25" s="74">
        <v>63</v>
      </c>
      <c r="M25" s="75">
        <f t="shared" si="3"/>
        <v>915</v>
      </c>
    </row>
    <row r="26" spans="3:13" ht="24" customHeight="1">
      <c r="C26" s="296"/>
      <c r="D26" s="295" t="s">
        <v>183</v>
      </c>
      <c r="E26" s="327">
        <v>0</v>
      </c>
      <c r="F26" s="76">
        <v>0</v>
      </c>
      <c r="G26" s="358" t="s">
        <v>215</v>
      </c>
      <c r="H26" s="76">
        <v>67</v>
      </c>
      <c r="I26" s="76">
        <v>114</v>
      </c>
      <c r="J26" s="76">
        <v>398</v>
      </c>
      <c r="K26" s="76">
        <v>339</v>
      </c>
      <c r="L26" s="76">
        <v>284</v>
      </c>
      <c r="M26" s="75">
        <f t="shared" si="3"/>
        <v>1202</v>
      </c>
    </row>
    <row r="27" spans="3:13" ht="24" customHeight="1">
      <c r="C27" s="637" t="s">
        <v>166</v>
      </c>
      <c r="D27" s="516"/>
      <c r="E27" s="81">
        <f aca="true" t="shared" si="4" ref="E27:M27">SUM(E28:E30)</f>
        <v>79</v>
      </c>
      <c r="F27" s="81">
        <f t="shared" si="4"/>
        <v>412</v>
      </c>
      <c r="G27" s="81">
        <f t="shared" si="4"/>
        <v>0</v>
      </c>
      <c r="H27" s="81">
        <f t="shared" si="4"/>
        <v>20416</v>
      </c>
      <c r="I27" s="81">
        <f t="shared" si="4"/>
        <v>39807</v>
      </c>
      <c r="J27" s="81">
        <f t="shared" si="4"/>
        <v>72589</v>
      </c>
      <c r="K27" s="81">
        <f t="shared" si="4"/>
        <v>92664</v>
      </c>
      <c r="L27" s="81">
        <f t="shared" si="4"/>
        <v>84519</v>
      </c>
      <c r="M27" s="71">
        <f t="shared" si="4"/>
        <v>310486</v>
      </c>
    </row>
    <row r="28" spans="3:13" ht="24" customHeight="1">
      <c r="C28" s="135"/>
      <c r="D28" s="22" t="s">
        <v>43</v>
      </c>
      <c r="E28" s="72">
        <v>57</v>
      </c>
      <c r="F28" s="72">
        <v>217</v>
      </c>
      <c r="G28" s="354" t="s">
        <v>215</v>
      </c>
      <c r="H28" s="72">
        <v>8648</v>
      </c>
      <c r="I28" s="72">
        <v>18649</v>
      </c>
      <c r="J28" s="72">
        <v>35483</v>
      </c>
      <c r="K28" s="72">
        <v>49305</v>
      </c>
      <c r="L28" s="72">
        <v>42754</v>
      </c>
      <c r="M28" s="73">
        <f>SUM(E28:L28)</f>
        <v>155113</v>
      </c>
    </row>
    <row r="29" spans="3:13" ht="24" customHeight="1">
      <c r="C29" s="17"/>
      <c r="D29" s="22" t="s">
        <v>44</v>
      </c>
      <c r="E29" s="326">
        <v>22</v>
      </c>
      <c r="F29" s="326">
        <v>195</v>
      </c>
      <c r="G29" s="357" t="s">
        <v>215</v>
      </c>
      <c r="H29" s="79">
        <v>10773</v>
      </c>
      <c r="I29" s="79">
        <v>18797</v>
      </c>
      <c r="J29" s="79">
        <v>31580</v>
      </c>
      <c r="K29" s="79">
        <v>31875</v>
      </c>
      <c r="L29" s="79">
        <v>17807</v>
      </c>
      <c r="M29" s="80">
        <f>SUM(E29:L29)</f>
        <v>111049</v>
      </c>
    </row>
    <row r="30" spans="3:13" ht="24" customHeight="1">
      <c r="C30" s="17"/>
      <c r="D30" s="22" t="s">
        <v>45</v>
      </c>
      <c r="E30" s="326">
        <v>0</v>
      </c>
      <c r="F30" s="326">
        <v>0</v>
      </c>
      <c r="G30" s="358" t="s">
        <v>215</v>
      </c>
      <c r="H30" s="77">
        <v>995</v>
      </c>
      <c r="I30" s="77">
        <v>2361</v>
      </c>
      <c r="J30" s="77">
        <v>5526</v>
      </c>
      <c r="K30" s="77">
        <v>11484</v>
      </c>
      <c r="L30" s="77">
        <v>23958</v>
      </c>
      <c r="M30" s="78">
        <f>SUM(E30:L30)</f>
        <v>44324</v>
      </c>
    </row>
    <row r="31" spans="3:13" ht="24" customHeight="1" thickBot="1">
      <c r="C31" s="527" t="s">
        <v>46</v>
      </c>
      <c r="D31" s="529"/>
      <c r="E31" s="141">
        <f>E13+E20+E27</f>
        <v>170363</v>
      </c>
      <c r="F31" s="141">
        <f aca="true" t="shared" si="5" ref="F31:M31">F13+F20+F27</f>
        <v>291248</v>
      </c>
      <c r="G31" s="141">
        <f t="shared" si="5"/>
        <v>2</v>
      </c>
      <c r="H31" s="141">
        <f t="shared" si="5"/>
        <v>512243</v>
      </c>
      <c r="I31" s="141">
        <f t="shared" si="5"/>
        <v>584750</v>
      </c>
      <c r="J31" s="141">
        <f t="shared" si="5"/>
        <v>567999</v>
      </c>
      <c r="K31" s="141">
        <f t="shared" si="5"/>
        <v>448569</v>
      </c>
      <c r="L31" s="141">
        <f t="shared" si="5"/>
        <v>327238</v>
      </c>
      <c r="M31" s="96">
        <f t="shared" si="5"/>
        <v>2902412</v>
      </c>
    </row>
    <row r="32" spans="3:13" ht="24" customHeight="1">
      <c r="C32" s="643" t="s">
        <v>81</v>
      </c>
      <c r="D32" s="644"/>
      <c r="E32" s="644"/>
      <c r="F32" s="56"/>
      <c r="G32" s="56"/>
      <c r="H32" s="56"/>
      <c r="I32" s="56"/>
      <c r="J32" s="56"/>
      <c r="K32" s="56"/>
      <c r="L32" s="56"/>
      <c r="M32" s="57"/>
    </row>
    <row r="33" spans="3:13" ht="24" customHeight="1">
      <c r="C33" s="637" t="s">
        <v>169</v>
      </c>
      <c r="D33" s="638"/>
      <c r="E33" s="70">
        <f>SUM(E34:E39)</f>
        <v>223518437</v>
      </c>
      <c r="F33" s="70">
        <f>SUM(F34:F39)</f>
        <v>615736930</v>
      </c>
      <c r="G33" s="70">
        <f aca="true" t="shared" si="6" ref="G33:M33">SUM(G34:G39)</f>
        <v>-13031</v>
      </c>
      <c r="H33" s="70">
        <f t="shared" si="6"/>
        <v>1537085300</v>
      </c>
      <c r="I33" s="70">
        <f t="shared" si="6"/>
        <v>1921808404</v>
      </c>
      <c r="J33" s="70">
        <f t="shared" si="6"/>
        <v>2095183972</v>
      </c>
      <c r="K33" s="70">
        <f t="shared" si="6"/>
        <v>1619863882</v>
      </c>
      <c r="L33" s="70">
        <f t="shared" si="6"/>
        <v>1119386723</v>
      </c>
      <c r="M33" s="71">
        <f t="shared" si="6"/>
        <v>9132570617</v>
      </c>
    </row>
    <row r="34" spans="3:13" ht="24" customHeight="1">
      <c r="C34" s="17"/>
      <c r="D34" s="54" t="s">
        <v>173</v>
      </c>
      <c r="E34" s="325">
        <v>58978914</v>
      </c>
      <c r="F34" s="72">
        <v>120010053</v>
      </c>
      <c r="G34" s="72">
        <v>-1053</v>
      </c>
      <c r="H34" s="72">
        <v>244699378</v>
      </c>
      <c r="I34" s="72">
        <v>305046611</v>
      </c>
      <c r="J34" s="72">
        <v>343946687</v>
      </c>
      <c r="K34" s="72">
        <v>367982832</v>
      </c>
      <c r="L34" s="72">
        <v>463294741</v>
      </c>
      <c r="M34" s="73">
        <f aca="true" t="shared" si="7" ref="M34:M46">SUM(E34:L34)</f>
        <v>1903958163</v>
      </c>
    </row>
    <row r="35" spans="3:13" ht="24" customHeight="1">
      <c r="C35" s="17"/>
      <c r="D35" s="55" t="s">
        <v>174</v>
      </c>
      <c r="E35" s="326">
        <v>112097372</v>
      </c>
      <c r="F35" s="74">
        <v>368064475</v>
      </c>
      <c r="G35" s="74">
        <v>0</v>
      </c>
      <c r="H35" s="74">
        <v>889667852</v>
      </c>
      <c r="I35" s="74">
        <v>1046254182</v>
      </c>
      <c r="J35" s="74">
        <v>1004909612</v>
      </c>
      <c r="K35" s="74">
        <v>601553076</v>
      </c>
      <c r="L35" s="74">
        <v>209843569</v>
      </c>
      <c r="M35" s="75">
        <f t="shared" si="7"/>
        <v>4232390138</v>
      </c>
    </row>
    <row r="36" spans="3:13" ht="24" customHeight="1">
      <c r="C36" s="17"/>
      <c r="D36" s="55" t="s">
        <v>165</v>
      </c>
      <c r="E36" s="326">
        <v>2571282</v>
      </c>
      <c r="F36" s="74">
        <v>14349933</v>
      </c>
      <c r="G36" s="74">
        <v>-1608</v>
      </c>
      <c r="H36" s="74">
        <v>97439302</v>
      </c>
      <c r="I36" s="74">
        <v>195486335</v>
      </c>
      <c r="J36" s="74">
        <v>333097239</v>
      </c>
      <c r="K36" s="74">
        <v>312196336</v>
      </c>
      <c r="L36" s="74">
        <v>208357763</v>
      </c>
      <c r="M36" s="75">
        <f t="shared" si="7"/>
        <v>1163496582</v>
      </c>
    </row>
    <row r="37" spans="3:13" ht="24" customHeight="1">
      <c r="C37" s="17"/>
      <c r="D37" s="294" t="s">
        <v>184</v>
      </c>
      <c r="E37" s="326">
        <v>6823850</v>
      </c>
      <c r="F37" s="74">
        <v>19277825</v>
      </c>
      <c r="G37" s="74">
        <v>0</v>
      </c>
      <c r="H37" s="74">
        <v>24263613</v>
      </c>
      <c r="I37" s="74">
        <v>106198708</v>
      </c>
      <c r="J37" s="74">
        <v>138173701</v>
      </c>
      <c r="K37" s="74">
        <v>139353054</v>
      </c>
      <c r="L37" s="74">
        <v>112446434</v>
      </c>
      <c r="M37" s="75">
        <f t="shared" si="7"/>
        <v>546537185</v>
      </c>
    </row>
    <row r="38" spans="3:13" ht="24" customHeight="1">
      <c r="C38" s="17"/>
      <c r="D38" s="294" t="s">
        <v>175</v>
      </c>
      <c r="E38" s="326">
        <v>11885389</v>
      </c>
      <c r="F38" s="74">
        <v>44028094</v>
      </c>
      <c r="G38" s="74">
        <v>0</v>
      </c>
      <c r="H38" s="74">
        <v>95685403</v>
      </c>
      <c r="I38" s="74">
        <v>92234900</v>
      </c>
      <c r="J38" s="74">
        <v>92195681</v>
      </c>
      <c r="K38" s="74">
        <v>85283345</v>
      </c>
      <c r="L38" s="74">
        <v>58532989</v>
      </c>
      <c r="M38" s="75">
        <f t="shared" si="7"/>
        <v>479845801</v>
      </c>
    </row>
    <row r="39" spans="3:13" ht="24" customHeight="1">
      <c r="C39" s="17"/>
      <c r="D39" s="295" t="s">
        <v>176</v>
      </c>
      <c r="E39" s="327">
        <v>31161630</v>
      </c>
      <c r="F39" s="76">
        <v>50006550</v>
      </c>
      <c r="G39" s="76">
        <v>-10370</v>
      </c>
      <c r="H39" s="76">
        <v>185329752</v>
      </c>
      <c r="I39" s="76">
        <v>176587668</v>
      </c>
      <c r="J39" s="76">
        <v>182861052</v>
      </c>
      <c r="K39" s="76">
        <v>113495239</v>
      </c>
      <c r="L39" s="76">
        <v>66911227</v>
      </c>
      <c r="M39" s="75">
        <f t="shared" si="7"/>
        <v>806342748</v>
      </c>
    </row>
    <row r="40" spans="3:13" ht="24" customHeight="1">
      <c r="C40" s="641" t="s">
        <v>177</v>
      </c>
      <c r="D40" s="642"/>
      <c r="E40" s="70">
        <f>SUM(E41:E46)</f>
        <v>1506335</v>
      </c>
      <c r="F40" s="70">
        <f>SUM(F41:F46)</f>
        <v>14075168</v>
      </c>
      <c r="G40" s="70">
        <f aca="true" t="shared" si="8" ref="G40:M40">SUM(G41:G46)</f>
        <v>0</v>
      </c>
      <c r="H40" s="70">
        <f t="shared" si="8"/>
        <v>303715596</v>
      </c>
      <c r="I40" s="70">
        <f t="shared" si="8"/>
        <v>411370829</v>
      </c>
      <c r="J40" s="70">
        <f t="shared" si="8"/>
        <v>556710407</v>
      </c>
      <c r="K40" s="70">
        <f t="shared" si="8"/>
        <v>351208508</v>
      </c>
      <c r="L40" s="70">
        <f t="shared" si="8"/>
        <v>144654688</v>
      </c>
      <c r="M40" s="71">
        <f t="shared" si="8"/>
        <v>1783241531</v>
      </c>
    </row>
    <row r="41" spans="3:13" ht="24" customHeight="1">
      <c r="C41" s="296"/>
      <c r="D41" s="297" t="s">
        <v>178</v>
      </c>
      <c r="E41" s="353" t="s">
        <v>215</v>
      </c>
      <c r="F41" s="354" t="s">
        <v>215</v>
      </c>
      <c r="G41" s="354" t="s">
        <v>215</v>
      </c>
      <c r="H41" s="72">
        <v>142300</v>
      </c>
      <c r="I41" s="72">
        <v>165378</v>
      </c>
      <c r="J41" s="72">
        <v>452660</v>
      </c>
      <c r="K41" s="72">
        <v>264077</v>
      </c>
      <c r="L41" s="72">
        <v>585425</v>
      </c>
      <c r="M41" s="73">
        <f t="shared" si="7"/>
        <v>1609840</v>
      </c>
    </row>
    <row r="42" spans="3:13" ht="24" customHeight="1">
      <c r="C42" s="296"/>
      <c r="D42" s="294" t="s">
        <v>179</v>
      </c>
      <c r="E42" s="326">
        <v>801470</v>
      </c>
      <c r="F42" s="352">
        <v>887324</v>
      </c>
      <c r="G42" s="352">
        <v>0</v>
      </c>
      <c r="H42" s="74">
        <v>41739294</v>
      </c>
      <c r="I42" s="74">
        <v>59744461</v>
      </c>
      <c r="J42" s="74">
        <v>104912866</v>
      </c>
      <c r="K42" s="74">
        <v>78825732</v>
      </c>
      <c r="L42" s="74">
        <v>44675130</v>
      </c>
      <c r="M42" s="75">
        <f t="shared" si="7"/>
        <v>331586277</v>
      </c>
    </row>
    <row r="43" spans="3:13" ht="24" customHeight="1">
      <c r="C43" s="296"/>
      <c r="D43" s="294" t="s">
        <v>180</v>
      </c>
      <c r="E43" s="326">
        <v>704865</v>
      </c>
      <c r="F43" s="352">
        <v>2138745</v>
      </c>
      <c r="G43" s="352">
        <v>0</v>
      </c>
      <c r="H43" s="74">
        <v>18478402</v>
      </c>
      <c r="I43" s="74">
        <v>30210482</v>
      </c>
      <c r="J43" s="74">
        <v>54329529</v>
      </c>
      <c r="K43" s="74">
        <v>33899358</v>
      </c>
      <c r="L43" s="74">
        <v>15648723</v>
      </c>
      <c r="M43" s="75">
        <f t="shared" si="7"/>
        <v>155410104</v>
      </c>
    </row>
    <row r="44" spans="3:13" ht="24" customHeight="1">
      <c r="C44" s="296"/>
      <c r="D44" s="294" t="s">
        <v>181</v>
      </c>
      <c r="E44" s="355" t="s">
        <v>215</v>
      </c>
      <c r="F44" s="352">
        <v>11049099</v>
      </c>
      <c r="G44" s="356" t="s">
        <v>215</v>
      </c>
      <c r="H44" s="74">
        <v>240096532</v>
      </c>
      <c r="I44" s="74">
        <v>313756355</v>
      </c>
      <c r="J44" s="74">
        <v>382555240</v>
      </c>
      <c r="K44" s="74">
        <v>223275322</v>
      </c>
      <c r="L44" s="74">
        <v>74253846</v>
      </c>
      <c r="M44" s="75">
        <f t="shared" si="7"/>
        <v>1244986394</v>
      </c>
    </row>
    <row r="45" spans="3:13" ht="24" customHeight="1">
      <c r="C45" s="296"/>
      <c r="D45" s="294" t="s">
        <v>182</v>
      </c>
      <c r="E45" s="355" t="s">
        <v>215</v>
      </c>
      <c r="F45" s="356" t="s">
        <v>215</v>
      </c>
      <c r="G45" s="356" t="s">
        <v>215</v>
      </c>
      <c r="H45" s="74">
        <v>1915464</v>
      </c>
      <c r="I45" s="74">
        <v>5005076</v>
      </c>
      <c r="J45" s="74">
        <v>4625796</v>
      </c>
      <c r="K45" s="74">
        <v>5794026</v>
      </c>
      <c r="L45" s="74">
        <v>1545650</v>
      </c>
      <c r="M45" s="75">
        <f t="shared" si="7"/>
        <v>18886012</v>
      </c>
    </row>
    <row r="46" spans="3:13" ht="24" customHeight="1">
      <c r="C46" s="296"/>
      <c r="D46" s="295" t="s">
        <v>183</v>
      </c>
      <c r="E46" s="327">
        <v>0</v>
      </c>
      <c r="F46" s="76">
        <v>0</v>
      </c>
      <c r="G46" s="358" t="s">
        <v>215</v>
      </c>
      <c r="H46" s="74">
        <v>1343604</v>
      </c>
      <c r="I46" s="74">
        <v>2489077</v>
      </c>
      <c r="J46" s="74">
        <v>9834316</v>
      </c>
      <c r="K46" s="74">
        <v>9149993</v>
      </c>
      <c r="L46" s="74">
        <v>7945914</v>
      </c>
      <c r="M46" s="75">
        <f t="shared" si="7"/>
        <v>30762904</v>
      </c>
    </row>
    <row r="47" spans="3:13" ht="24" customHeight="1">
      <c r="C47" s="637" t="s">
        <v>166</v>
      </c>
      <c r="D47" s="516"/>
      <c r="E47" s="81">
        <f>SUM(E48:E50)</f>
        <v>1725050</v>
      </c>
      <c r="F47" s="81">
        <f aca="true" t="shared" si="9" ref="F47:M47">SUM(F48:F50)</f>
        <v>9306809</v>
      </c>
      <c r="G47" s="81">
        <f t="shared" si="9"/>
        <v>0</v>
      </c>
      <c r="H47" s="81">
        <f t="shared" si="9"/>
        <v>458549285</v>
      </c>
      <c r="I47" s="81">
        <f t="shared" si="9"/>
        <v>962695226</v>
      </c>
      <c r="J47" s="81">
        <f t="shared" si="9"/>
        <v>1906735929</v>
      </c>
      <c r="K47" s="81">
        <f t="shared" si="9"/>
        <v>2655763887</v>
      </c>
      <c r="L47" s="81">
        <f t="shared" si="9"/>
        <v>2709506152</v>
      </c>
      <c r="M47" s="71">
        <f t="shared" si="9"/>
        <v>8704282338</v>
      </c>
    </row>
    <row r="48" spans="3:13" ht="24" customHeight="1">
      <c r="C48" s="135"/>
      <c r="D48" s="22" t="s">
        <v>43</v>
      </c>
      <c r="E48" s="72">
        <v>1185608</v>
      </c>
      <c r="F48" s="72">
        <v>4484729</v>
      </c>
      <c r="G48" s="354" t="s">
        <v>215</v>
      </c>
      <c r="H48" s="72">
        <v>176950254</v>
      </c>
      <c r="I48" s="72">
        <v>419968712</v>
      </c>
      <c r="J48" s="72">
        <v>864452160</v>
      </c>
      <c r="K48" s="72">
        <v>1312094626</v>
      </c>
      <c r="L48" s="72">
        <v>1204015350</v>
      </c>
      <c r="M48" s="73">
        <f>SUM(E48:L48)</f>
        <v>3983151439</v>
      </c>
    </row>
    <row r="49" spans="3:13" ht="24" customHeight="1">
      <c r="C49" s="17"/>
      <c r="D49" s="22" t="s">
        <v>44</v>
      </c>
      <c r="E49" s="326">
        <v>539442</v>
      </c>
      <c r="F49" s="326">
        <v>4785556</v>
      </c>
      <c r="G49" s="357" t="s">
        <v>215</v>
      </c>
      <c r="H49" s="79">
        <v>256911249</v>
      </c>
      <c r="I49" s="79">
        <v>476793832</v>
      </c>
      <c r="J49" s="79">
        <v>851616228</v>
      </c>
      <c r="K49" s="79">
        <v>912993295</v>
      </c>
      <c r="L49" s="79">
        <v>529195056</v>
      </c>
      <c r="M49" s="80">
        <f>SUM(E49:L49)</f>
        <v>3032834658</v>
      </c>
    </row>
    <row r="50" spans="3:13" ht="24" customHeight="1">
      <c r="C50" s="17"/>
      <c r="D50" s="22" t="s">
        <v>45</v>
      </c>
      <c r="E50" s="326">
        <v>0</v>
      </c>
      <c r="F50" s="326">
        <v>36524</v>
      </c>
      <c r="G50" s="358" t="s">
        <v>215</v>
      </c>
      <c r="H50" s="77">
        <v>24687782</v>
      </c>
      <c r="I50" s="77">
        <v>65932682</v>
      </c>
      <c r="J50" s="77">
        <v>190667541</v>
      </c>
      <c r="K50" s="77">
        <v>430675966</v>
      </c>
      <c r="L50" s="77">
        <v>976295746</v>
      </c>
      <c r="M50" s="78">
        <f>SUM(E50:L50)</f>
        <v>1688296241</v>
      </c>
    </row>
    <row r="51" spans="3:13" ht="24" customHeight="1" thickBot="1">
      <c r="C51" s="527" t="s">
        <v>46</v>
      </c>
      <c r="D51" s="529"/>
      <c r="E51" s="141">
        <f>E33+E40+E47</f>
        <v>226749822</v>
      </c>
      <c r="F51" s="141">
        <f aca="true" t="shared" si="10" ref="F51:M51">F33+F40+F47</f>
        <v>639118907</v>
      </c>
      <c r="G51" s="141">
        <f t="shared" si="10"/>
        <v>-13031</v>
      </c>
      <c r="H51" s="141">
        <f t="shared" si="10"/>
        <v>2299350181</v>
      </c>
      <c r="I51" s="141">
        <f t="shared" si="10"/>
        <v>3295874459</v>
      </c>
      <c r="J51" s="141">
        <f t="shared" si="10"/>
        <v>4558630308</v>
      </c>
      <c r="K51" s="141">
        <f t="shared" si="10"/>
        <v>4626836277</v>
      </c>
      <c r="L51" s="141">
        <f t="shared" si="10"/>
        <v>3973547563</v>
      </c>
      <c r="M51" s="96">
        <f t="shared" si="10"/>
        <v>19620094486</v>
      </c>
    </row>
    <row r="52" ht="12" customHeight="1"/>
  </sheetData>
  <sheetProtection/>
  <mergeCells count="15">
    <mergeCell ref="C11:D11"/>
    <mergeCell ref="E2:H2"/>
    <mergeCell ref="A3:K3"/>
    <mergeCell ref="B7:J7"/>
    <mergeCell ref="F9:M9"/>
    <mergeCell ref="C51:D51"/>
    <mergeCell ref="C12:D12"/>
    <mergeCell ref="C13:D13"/>
    <mergeCell ref="C47:D47"/>
    <mergeCell ref="C33:D33"/>
    <mergeCell ref="C40:D40"/>
    <mergeCell ref="C32:E32"/>
    <mergeCell ref="C20:D20"/>
    <mergeCell ref="C27:D27"/>
    <mergeCell ref="C31:D31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zoomScalePageLayoutView="0" workbookViewId="0" topLeftCell="D36">
      <selection activeCell="A1" sqref="A1"/>
    </sheetView>
  </sheetViews>
  <sheetFormatPr defaultColWidth="9.00390625" defaultRowHeight="12.75"/>
  <cols>
    <col min="1" max="3" width="1.75390625" style="155" customWidth="1"/>
    <col min="4" max="4" width="23.125" style="155" customWidth="1"/>
    <col min="5" max="6" width="12.25390625" style="155" customWidth="1"/>
    <col min="7" max="12" width="13.125" style="155" customWidth="1"/>
    <col min="13" max="13" width="14.125" style="155" customWidth="1"/>
    <col min="14" max="14" width="1.75390625" style="155" customWidth="1"/>
    <col min="15" max="16384" width="9.125" style="155" customWidth="1"/>
  </cols>
  <sheetData>
    <row r="1" spans="1:14" ht="12.75" customHeight="1">
      <c r="A1" s="152"/>
      <c r="J1" s="328"/>
      <c r="K1" s="328"/>
      <c r="L1" s="328"/>
      <c r="M1" s="328"/>
      <c r="N1" s="359"/>
    </row>
    <row r="2" spans="5:8" s="153" customFormat="1" ht="17.25" customHeight="1">
      <c r="E2" s="645" t="s">
        <v>323</v>
      </c>
      <c r="F2" s="645"/>
      <c r="G2" s="645"/>
      <c r="H2" s="645"/>
    </row>
    <row r="3" spans="1:13" s="153" customFormat="1" ht="18.75" customHeight="1">
      <c r="A3" s="652" t="s">
        <v>134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329"/>
      <c r="M3" s="329"/>
    </row>
    <row r="4" spans="1:13" s="152" customFormat="1" ht="13.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0" s="331" customFormat="1" ht="15" customHeight="1">
      <c r="A5" s="9" t="s">
        <v>313</v>
      </c>
      <c r="B5" s="9"/>
      <c r="C5" s="9"/>
      <c r="D5" s="9"/>
      <c r="E5" s="9"/>
      <c r="F5" s="9"/>
      <c r="G5" s="9"/>
      <c r="H5" s="9"/>
      <c r="I5" s="9"/>
      <c r="J5" s="9"/>
    </row>
    <row r="6" spans="1:10" ht="12" customHeight="1">
      <c r="A6" s="9"/>
      <c r="B6" s="9"/>
      <c r="C6" s="9"/>
      <c r="D6" s="10"/>
      <c r="E6" s="10"/>
      <c r="F6" s="10"/>
      <c r="G6" s="10"/>
      <c r="H6" s="10"/>
      <c r="I6" s="10"/>
      <c r="J6" s="10"/>
    </row>
    <row r="7" spans="1:10" s="172" customFormat="1" ht="15" customHeight="1">
      <c r="A7" s="21"/>
      <c r="B7" s="480" t="s">
        <v>254</v>
      </c>
      <c r="C7" s="480"/>
      <c r="D7" s="480"/>
      <c r="E7" s="480"/>
      <c r="F7" s="480"/>
      <c r="G7" s="480"/>
      <c r="H7" s="480"/>
      <c r="I7" s="480"/>
      <c r="J7" s="480"/>
    </row>
    <row r="8" spans="1:10" ht="15" customHeight="1">
      <c r="A8" s="10"/>
      <c r="B8" s="10" t="s">
        <v>255</v>
      </c>
      <c r="C8" s="10"/>
      <c r="D8" s="10"/>
      <c r="E8" s="10"/>
      <c r="F8" s="10"/>
      <c r="G8" s="10"/>
      <c r="H8" s="10"/>
      <c r="I8" s="10"/>
      <c r="J8" s="10"/>
    </row>
    <row r="9" spans="6:13" ht="15" customHeight="1">
      <c r="F9" s="653" t="s">
        <v>333</v>
      </c>
      <c r="G9" s="653"/>
      <c r="H9" s="653"/>
      <c r="I9" s="653"/>
      <c r="J9" s="653"/>
      <c r="K9" s="653"/>
      <c r="L9" s="653"/>
      <c r="M9" s="653"/>
    </row>
    <row r="10" ht="15" customHeight="1" thickBot="1">
      <c r="B10" s="156"/>
    </row>
    <row r="11" spans="3:13" ht="24" customHeight="1">
      <c r="C11" s="654" t="s">
        <v>42</v>
      </c>
      <c r="D11" s="655"/>
      <c r="E11" s="332" t="s">
        <v>172</v>
      </c>
      <c r="F11" s="332" t="s">
        <v>149</v>
      </c>
      <c r="G11" s="332" t="s">
        <v>170</v>
      </c>
      <c r="H11" s="332" t="s">
        <v>32</v>
      </c>
      <c r="I11" s="332" t="s">
        <v>33</v>
      </c>
      <c r="J11" s="332" t="s">
        <v>34</v>
      </c>
      <c r="K11" s="332" t="s">
        <v>35</v>
      </c>
      <c r="L11" s="332" t="s">
        <v>36</v>
      </c>
      <c r="M11" s="333" t="s">
        <v>4</v>
      </c>
    </row>
    <row r="12" spans="3:13" ht="24" customHeight="1">
      <c r="C12" s="648" t="s">
        <v>167</v>
      </c>
      <c r="D12" s="649"/>
      <c r="E12" s="348"/>
      <c r="F12" s="348"/>
      <c r="G12" s="348"/>
      <c r="H12" s="348"/>
      <c r="I12" s="348"/>
      <c r="J12" s="348"/>
      <c r="K12" s="348"/>
      <c r="L12" s="348"/>
      <c r="M12" s="349"/>
    </row>
    <row r="13" spans="3:13" ht="24" customHeight="1">
      <c r="C13" s="650" t="s">
        <v>169</v>
      </c>
      <c r="D13" s="651"/>
      <c r="E13" s="334">
        <f aca="true" t="shared" si="0" ref="E13:M13">SUM(E14:E19)</f>
        <v>2381134303</v>
      </c>
      <c r="F13" s="334">
        <f t="shared" si="0"/>
        <v>6405001563</v>
      </c>
      <c r="G13" s="334">
        <f t="shared" si="0"/>
        <v>-132188</v>
      </c>
      <c r="H13" s="334">
        <f t="shared" si="0"/>
        <v>15682904383</v>
      </c>
      <c r="I13" s="334">
        <f t="shared" si="0"/>
        <v>19559901233</v>
      </c>
      <c r="J13" s="334">
        <f t="shared" si="0"/>
        <v>21283759470</v>
      </c>
      <c r="K13" s="334">
        <f t="shared" si="0"/>
        <v>16384972153</v>
      </c>
      <c r="L13" s="334">
        <f t="shared" si="0"/>
        <v>11281485821</v>
      </c>
      <c r="M13" s="335">
        <f t="shared" si="0"/>
        <v>92979026738</v>
      </c>
    </row>
    <row r="14" spans="3:13" ht="24" customHeight="1">
      <c r="C14" s="168"/>
      <c r="D14" s="360" t="s">
        <v>185</v>
      </c>
      <c r="E14" s="361">
        <v>592715361</v>
      </c>
      <c r="F14" s="337">
        <v>1205084522</v>
      </c>
      <c r="G14" s="337">
        <v>-10530</v>
      </c>
      <c r="H14" s="337">
        <v>2457671808</v>
      </c>
      <c r="I14" s="337">
        <v>3063975615</v>
      </c>
      <c r="J14" s="337">
        <v>3455706504</v>
      </c>
      <c r="K14" s="337">
        <v>3696738989</v>
      </c>
      <c r="L14" s="337">
        <v>4654837638</v>
      </c>
      <c r="M14" s="98">
        <f aca="true" t="shared" si="1" ref="M14:M19">SUM(E14:L14)</f>
        <v>19126719907</v>
      </c>
    </row>
    <row r="15" spans="3:13" ht="24" customHeight="1">
      <c r="C15" s="168"/>
      <c r="D15" s="362" t="s">
        <v>174</v>
      </c>
      <c r="E15" s="363">
        <v>1125071597</v>
      </c>
      <c r="F15" s="339">
        <v>3692315597</v>
      </c>
      <c r="G15" s="339">
        <v>0</v>
      </c>
      <c r="H15" s="339">
        <v>8922496857</v>
      </c>
      <c r="I15" s="339">
        <v>10494592309</v>
      </c>
      <c r="J15" s="339">
        <v>10083801665</v>
      </c>
      <c r="K15" s="339">
        <v>6033650217</v>
      </c>
      <c r="L15" s="339">
        <v>2104449323</v>
      </c>
      <c r="M15" s="340">
        <f t="shared" si="1"/>
        <v>42456377565</v>
      </c>
    </row>
    <row r="16" spans="3:13" ht="24" customHeight="1">
      <c r="C16" s="168"/>
      <c r="D16" s="362" t="s">
        <v>186</v>
      </c>
      <c r="E16" s="363">
        <v>25770461</v>
      </c>
      <c r="F16" s="339">
        <v>143627689</v>
      </c>
      <c r="G16" s="339">
        <v>-16080</v>
      </c>
      <c r="H16" s="339">
        <v>976364574</v>
      </c>
      <c r="I16" s="339">
        <v>1958791384</v>
      </c>
      <c r="J16" s="339">
        <v>3338343304</v>
      </c>
      <c r="K16" s="339">
        <v>3128680757</v>
      </c>
      <c r="L16" s="339">
        <v>2088900088</v>
      </c>
      <c r="M16" s="340">
        <f t="shared" si="1"/>
        <v>11660462177</v>
      </c>
    </row>
    <row r="17" spans="3:13" ht="24" customHeight="1">
      <c r="C17" s="168"/>
      <c r="D17" s="364" t="s">
        <v>184</v>
      </c>
      <c r="E17" s="363">
        <v>204882935</v>
      </c>
      <c r="F17" s="339">
        <v>419135845</v>
      </c>
      <c r="G17" s="339">
        <v>0</v>
      </c>
      <c r="H17" s="339">
        <v>503143683</v>
      </c>
      <c r="I17" s="339">
        <v>1342154427</v>
      </c>
      <c r="J17" s="339">
        <v>1642050266</v>
      </c>
      <c r="K17" s="339">
        <v>1528349718</v>
      </c>
      <c r="L17" s="339">
        <v>1171587552</v>
      </c>
      <c r="M17" s="340">
        <f t="shared" si="1"/>
        <v>6811304426</v>
      </c>
    </row>
    <row r="18" spans="3:13" ht="24" customHeight="1">
      <c r="C18" s="168"/>
      <c r="D18" s="364" t="s">
        <v>175</v>
      </c>
      <c r="E18" s="363">
        <v>119708893</v>
      </c>
      <c r="F18" s="339">
        <v>442876173</v>
      </c>
      <c r="G18" s="339">
        <v>0</v>
      </c>
      <c r="H18" s="339">
        <v>963418776</v>
      </c>
      <c r="I18" s="339">
        <v>928028926</v>
      </c>
      <c r="J18" s="339">
        <v>927939810</v>
      </c>
      <c r="K18" s="339">
        <v>858550633</v>
      </c>
      <c r="L18" s="339">
        <v>589721845</v>
      </c>
      <c r="M18" s="340">
        <f t="shared" si="1"/>
        <v>4830245056</v>
      </c>
    </row>
    <row r="19" spans="3:13" ht="24" customHeight="1">
      <c r="C19" s="168"/>
      <c r="D19" s="365" t="s">
        <v>176</v>
      </c>
      <c r="E19" s="366">
        <v>312985056</v>
      </c>
      <c r="F19" s="341">
        <v>501961737</v>
      </c>
      <c r="G19" s="341">
        <v>-105578</v>
      </c>
      <c r="H19" s="341">
        <v>1859808685</v>
      </c>
      <c r="I19" s="341">
        <v>1772358572</v>
      </c>
      <c r="J19" s="341">
        <v>1835917921</v>
      </c>
      <c r="K19" s="341">
        <v>1139001839</v>
      </c>
      <c r="L19" s="341">
        <v>671989375</v>
      </c>
      <c r="M19" s="340">
        <f t="shared" si="1"/>
        <v>8093917607</v>
      </c>
    </row>
    <row r="20" spans="3:13" ht="24" customHeight="1">
      <c r="C20" s="656" t="s">
        <v>177</v>
      </c>
      <c r="D20" s="657"/>
      <c r="E20" s="334">
        <f aca="true" t="shared" si="2" ref="E20:M20">SUM(E21:E26)</f>
        <v>15116662</v>
      </c>
      <c r="F20" s="334">
        <f t="shared" si="2"/>
        <v>141326561</v>
      </c>
      <c r="G20" s="334">
        <f t="shared" si="2"/>
        <v>0</v>
      </c>
      <c r="H20" s="334">
        <f t="shared" si="2"/>
        <v>3050688547</v>
      </c>
      <c r="I20" s="334">
        <f t="shared" si="2"/>
        <v>4131650628</v>
      </c>
      <c r="J20" s="334">
        <f t="shared" si="2"/>
        <v>5594433437</v>
      </c>
      <c r="K20" s="334">
        <f t="shared" si="2"/>
        <v>3529748761</v>
      </c>
      <c r="L20" s="334">
        <f t="shared" si="2"/>
        <v>1455442008</v>
      </c>
      <c r="M20" s="335">
        <f t="shared" si="2"/>
        <v>17918406604</v>
      </c>
    </row>
    <row r="21" spans="3:13" ht="24" customHeight="1">
      <c r="C21" s="367"/>
      <c r="D21" s="368" t="s">
        <v>178</v>
      </c>
      <c r="E21" s="336" t="s">
        <v>188</v>
      </c>
      <c r="F21" s="369" t="s">
        <v>188</v>
      </c>
      <c r="G21" s="369" t="s">
        <v>188</v>
      </c>
      <c r="H21" s="337">
        <v>1434728</v>
      </c>
      <c r="I21" s="337">
        <v>1664707</v>
      </c>
      <c r="J21" s="337">
        <v>4557421</v>
      </c>
      <c r="K21" s="337">
        <v>2666274</v>
      </c>
      <c r="L21" s="337">
        <v>5891118</v>
      </c>
      <c r="M21" s="98">
        <f aca="true" t="shared" si="3" ref="M21:M26">SUM(E21:L21)</f>
        <v>16214248</v>
      </c>
    </row>
    <row r="22" spans="3:13" ht="24" customHeight="1">
      <c r="C22" s="367"/>
      <c r="D22" s="364" t="s">
        <v>179</v>
      </c>
      <c r="E22" s="363">
        <v>8060776</v>
      </c>
      <c r="F22" s="339">
        <v>8951457</v>
      </c>
      <c r="G22" s="339">
        <v>0</v>
      </c>
      <c r="H22" s="339">
        <v>419434296</v>
      </c>
      <c r="I22" s="339">
        <v>600009000</v>
      </c>
      <c r="J22" s="339">
        <v>1054414686</v>
      </c>
      <c r="K22" s="339">
        <v>791993680</v>
      </c>
      <c r="L22" s="339">
        <v>449732849</v>
      </c>
      <c r="M22" s="340">
        <f t="shared" si="3"/>
        <v>3332596744</v>
      </c>
    </row>
    <row r="23" spans="3:13" ht="24" customHeight="1">
      <c r="C23" s="367"/>
      <c r="D23" s="364" t="s">
        <v>180</v>
      </c>
      <c r="E23" s="363">
        <v>7055886</v>
      </c>
      <c r="F23" s="339">
        <v>21416637</v>
      </c>
      <c r="G23" s="339">
        <v>0</v>
      </c>
      <c r="H23" s="339">
        <v>185358068</v>
      </c>
      <c r="I23" s="339">
        <v>302973620</v>
      </c>
      <c r="J23" s="339">
        <v>545178911</v>
      </c>
      <c r="K23" s="339">
        <v>340113663</v>
      </c>
      <c r="L23" s="339">
        <v>156969425</v>
      </c>
      <c r="M23" s="340">
        <f t="shared" si="3"/>
        <v>1559066210</v>
      </c>
    </row>
    <row r="24" spans="3:13" ht="24" customHeight="1">
      <c r="C24" s="367"/>
      <c r="D24" s="364" t="s">
        <v>181</v>
      </c>
      <c r="E24" s="338" t="s">
        <v>187</v>
      </c>
      <c r="F24" s="339">
        <v>110958467</v>
      </c>
      <c r="G24" s="338" t="s">
        <v>187</v>
      </c>
      <c r="H24" s="339">
        <v>2411800591</v>
      </c>
      <c r="I24" s="339">
        <v>3151951264</v>
      </c>
      <c r="J24" s="339">
        <v>3845346544</v>
      </c>
      <c r="K24" s="339">
        <v>2245351573</v>
      </c>
      <c r="L24" s="339">
        <v>747557135</v>
      </c>
      <c r="M24" s="340">
        <f t="shared" si="3"/>
        <v>12512965574</v>
      </c>
    </row>
    <row r="25" spans="3:13" ht="24" customHeight="1">
      <c r="C25" s="367"/>
      <c r="D25" s="364" t="s">
        <v>182</v>
      </c>
      <c r="E25" s="338" t="s">
        <v>189</v>
      </c>
      <c r="F25" s="338" t="s">
        <v>189</v>
      </c>
      <c r="G25" s="338" t="s">
        <v>189</v>
      </c>
      <c r="H25" s="339">
        <v>19154640</v>
      </c>
      <c r="I25" s="339">
        <v>50050760</v>
      </c>
      <c r="J25" s="339">
        <v>46257960</v>
      </c>
      <c r="K25" s="339">
        <v>57940260</v>
      </c>
      <c r="L25" s="339">
        <v>15456500</v>
      </c>
      <c r="M25" s="340">
        <f t="shared" si="3"/>
        <v>188860120</v>
      </c>
    </row>
    <row r="26" spans="3:13" ht="24" customHeight="1">
      <c r="C26" s="367"/>
      <c r="D26" s="365" t="s">
        <v>183</v>
      </c>
      <c r="E26" s="366">
        <v>0</v>
      </c>
      <c r="F26" s="341">
        <v>0</v>
      </c>
      <c r="G26" s="370" t="s">
        <v>215</v>
      </c>
      <c r="H26" s="341">
        <v>13506224</v>
      </c>
      <c r="I26" s="341">
        <v>25001277</v>
      </c>
      <c r="J26" s="341">
        <v>98677915</v>
      </c>
      <c r="K26" s="341">
        <v>91683311</v>
      </c>
      <c r="L26" s="341">
        <v>79834981</v>
      </c>
      <c r="M26" s="340">
        <f t="shared" si="3"/>
        <v>308703708</v>
      </c>
    </row>
    <row r="27" spans="3:13" ht="24" customHeight="1">
      <c r="C27" s="650" t="s">
        <v>190</v>
      </c>
      <c r="D27" s="658"/>
      <c r="E27" s="351">
        <f>SUM(E28:E30)</f>
        <v>17263076</v>
      </c>
      <c r="F27" s="351">
        <f aca="true" t="shared" si="4" ref="F27:L27">SUM(F28:F30)</f>
        <v>93295306</v>
      </c>
      <c r="G27" s="351">
        <f t="shared" si="4"/>
        <v>0</v>
      </c>
      <c r="H27" s="351">
        <f t="shared" si="4"/>
        <v>4595537804</v>
      </c>
      <c r="I27" s="351">
        <f t="shared" si="4"/>
        <v>9645544981</v>
      </c>
      <c r="J27" s="351">
        <f t="shared" si="4"/>
        <v>19109124059</v>
      </c>
      <c r="K27" s="351">
        <f t="shared" si="4"/>
        <v>26608200784</v>
      </c>
      <c r="L27" s="351">
        <f t="shared" si="4"/>
        <v>27153560534</v>
      </c>
      <c r="M27" s="335">
        <f>SUM(M28:M30)</f>
        <v>87222526544</v>
      </c>
    </row>
    <row r="28" spans="3:13" ht="24" customHeight="1">
      <c r="C28" s="371"/>
      <c r="D28" s="372" t="s">
        <v>43</v>
      </c>
      <c r="E28" s="337">
        <v>11868656</v>
      </c>
      <c r="F28" s="337">
        <v>45001076</v>
      </c>
      <c r="G28" s="373" t="s">
        <v>215</v>
      </c>
      <c r="H28" s="337">
        <v>1773769574</v>
      </c>
      <c r="I28" s="337">
        <v>4208493888</v>
      </c>
      <c r="J28" s="337">
        <v>8666000098</v>
      </c>
      <c r="K28" s="337">
        <v>13147161550</v>
      </c>
      <c r="L28" s="337">
        <v>12069581409</v>
      </c>
      <c r="M28" s="98">
        <f>SUM(E28:L28)</f>
        <v>39921876251</v>
      </c>
    </row>
    <row r="29" spans="3:13" ht="24" customHeight="1">
      <c r="C29" s="168"/>
      <c r="D29" s="372" t="s">
        <v>44</v>
      </c>
      <c r="E29" s="363">
        <v>5394420</v>
      </c>
      <c r="F29" s="363">
        <v>47918066</v>
      </c>
      <c r="G29" s="374" t="s">
        <v>215</v>
      </c>
      <c r="H29" s="343">
        <v>2574702299</v>
      </c>
      <c r="I29" s="343">
        <v>4777077357</v>
      </c>
      <c r="J29" s="343">
        <v>8534468767</v>
      </c>
      <c r="K29" s="343">
        <v>9150768963</v>
      </c>
      <c r="L29" s="343">
        <v>5305443927</v>
      </c>
      <c r="M29" s="344">
        <f>SUM(E29:L29)</f>
        <v>30395773799</v>
      </c>
    </row>
    <row r="30" spans="3:13" ht="24" customHeight="1">
      <c r="C30" s="168"/>
      <c r="D30" s="372" t="s">
        <v>45</v>
      </c>
      <c r="E30" s="363">
        <v>0</v>
      </c>
      <c r="F30" s="363">
        <v>376164</v>
      </c>
      <c r="G30" s="370" t="s">
        <v>215</v>
      </c>
      <c r="H30" s="342">
        <v>247065931</v>
      </c>
      <c r="I30" s="342">
        <v>659973736</v>
      </c>
      <c r="J30" s="342">
        <v>1908655194</v>
      </c>
      <c r="K30" s="342">
        <v>4310270271</v>
      </c>
      <c r="L30" s="342">
        <v>9778535198</v>
      </c>
      <c r="M30" s="345">
        <f>SUM(E30:L30)</f>
        <v>16904876494</v>
      </c>
    </row>
    <row r="31" spans="3:13" ht="24" customHeight="1" thickBot="1">
      <c r="C31" s="659" t="s">
        <v>46</v>
      </c>
      <c r="D31" s="660"/>
      <c r="E31" s="346">
        <f aca="true" t="shared" si="5" ref="E31:M31">E13+E20+E27</f>
        <v>2413514041</v>
      </c>
      <c r="F31" s="346">
        <f t="shared" si="5"/>
        <v>6639623430</v>
      </c>
      <c r="G31" s="346">
        <f t="shared" si="5"/>
        <v>-132188</v>
      </c>
      <c r="H31" s="346">
        <f>H13+H20+H27</f>
        <v>23329130734</v>
      </c>
      <c r="I31" s="346">
        <f t="shared" si="5"/>
        <v>33337096842</v>
      </c>
      <c r="J31" s="346">
        <f t="shared" si="5"/>
        <v>45987316966</v>
      </c>
      <c r="K31" s="346">
        <f t="shared" si="5"/>
        <v>46522921698</v>
      </c>
      <c r="L31" s="346">
        <f t="shared" si="5"/>
        <v>39890488363</v>
      </c>
      <c r="M31" s="347">
        <f t="shared" si="5"/>
        <v>198119959886</v>
      </c>
    </row>
    <row r="32" spans="3:13" ht="24" customHeight="1">
      <c r="C32" s="646" t="s">
        <v>168</v>
      </c>
      <c r="D32" s="647"/>
      <c r="E32" s="348"/>
      <c r="F32" s="348"/>
      <c r="G32" s="348"/>
      <c r="H32" s="348"/>
      <c r="I32" s="348"/>
      <c r="J32" s="348"/>
      <c r="K32" s="348"/>
      <c r="L32" s="348"/>
      <c r="M32" s="349"/>
    </row>
    <row r="33" spans="3:13" ht="24" customHeight="1">
      <c r="C33" s="650" t="s">
        <v>169</v>
      </c>
      <c r="D33" s="651"/>
      <c r="E33" s="334">
        <f aca="true" t="shared" si="6" ref="E33:M33">SUM(E34:E39)</f>
        <v>2174148267</v>
      </c>
      <c r="F33" s="334">
        <f t="shared" si="6"/>
        <v>5814115183</v>
      </c>
      <c r="G33" s="334">
        <f t="shared" si="6"/>
        <v>-129527</v>
      </c>
      <c r="H33" s="334">
        <f t="shared" si="6"/>
        <v>14300219428</v>
      </c>
      <c r="I33" s="334">
        <f t="shared" si="6"/>
        <v>17779710129</v>
      </c>
      <c r="J33" s="334">
        <f t="shared" si="6"/>
        <v>19337708026</v>
      </c>
      <c r="K33" s="334">
        <f t="shared" si="6"/>
        <v>14859890672</v>
      </c>
      <c r="L33" s="334">
        <f t="shared" si="6"/>
        <v>10219580035</v>
      </c>
      <c r="M33" s="335">
        <f t="shared" si="6"/>
        <v>84485242213</v>
      </c>
    </row>
    <row r="34" spans="3:13" ht="24" customHeight="1">
      <c r="C34" s="168"/>
      <c r="D34" s="360" t="s">
        <v>185</v>
      </c>
      <c r="E34" s="361">
        <v>533415073</v>
      </c>
      <c r="F34" s="337">
        <v>1084480098</v>
      </c>
      <c r="G34" s="337">
        <v>-9477</v>
      </c>
      <c r="H34" s="337">
        <v>2211733457</v>
      </c>
      <c r="I34" s="337">
        <v>2757196485</v>
      </c>
      <c r="J34" s="337">
        <v>3110055771</v>
      </c>
      <c r="K34" s="337">
        <v>3326919097</v>
      </c>
      <c r="L34" s="337">
        <v>4189014029</v>
      </c>
      <c r="M34" s="98">
        <f aca="true" t="shared" si="7" ref="M34:M39">SUM(E34:L34)</f>
        <v>17212804533</v>
      </c>
    </row>
    <row r="35" spans="3:13" ht="24" customHeight="1">
      <c r="C35" s="168"/>
      <c r="D35" s="362" t="s">
        <v>174</v>
      </c>
      <c r="E35" s="363">
        <v>1012431191</v>
      </c>
      <c r="F35" s="339">
        <v>3322729914</v>
      </c>
      <c r="G35" s="339">
        <v>0</v>
      </c>
      <c r="H35" s="339">
        <v>8029926392</v>
      </c>
      <c r="I35" s="339">
        <v>9444362725</v>
      </c>
      <c r="J35" s="339">
        <v>9074655563</v>
      </c>
      <c r="K35" s="339">
        <v>5430181218</v>
      </c>
      <c r="L35" s="339">
        <v>1893926827</v>
      </c>
      <c r="M35" s="340">
        <f t="shared" si="7"/>
        <v>38208213830</v>
      </c>
    </row>
    <row r="36" spans="3:13" ht="24" customHeight="1">
      <c r="C36" s="168"/>
      <c r="D36" s="362" t="s">
        <v>186</v>
      </c>
      <c r="E36" s="363">
        <v>23193329</v>
      </c>
      <c r="F36" s="339">
        <v>129264611</v>
      </c>
      <c r="G36" s="339">
        <v>-14472</v>
      </c>
      <c r="H36" s="339">
        <v>878760284</v>
      </c>
      <c r="I36" s="339">
        <v>1762857288</v>
      </c>
      <c r="J36" s="339">
        <v>3004358090</v>
      </c>
      <c r="K36" s="339">
        <v>2815647147</v>
      </c>
      <c r="L36" s="339">
        <v>1879798055</v>
      </c>
      <c r="M36" s="340">
        <f t="shared" si="7"/>
        <v>10493864332</v>
      </c>
    </row>
    <row r="37" spans="3:13" ht="24" customHeight="1">
      <c r="C37" s="168"/>
      <c r="D37" s="364" t="s">
        <v>184</v>
      </c>
      <c r="E37" s="363">
        <v>184385849</v>
      </c>
      <c r="F37" s="339">
        <v>377090600</v>
      </c>
      <c r="G37" s="339">
        <v>0</v>
      </c>
      <c r="H37" s="339">
        <v>452914392</v>
      </c>
      <c r="I37" s="339">
        <v>1207711686</v>
      </c>
      <c r="J37" s="339">
        <v>1477581638</v>
      </c>
      <c r="K37" s="339">
        <v>1375446136</v>
      </c>
      <c r="L37" s="339">
        <v>1054324738</v>
      </c>
      <c r="M37" s="340">
        <f t="shared" si="7"/>
        <v>6129455039</v>
      </c>
    </row>
    <row r="38" spans="3:13" ht="24" customHeight="1">
      <c r="C38" s="168"/>
      <c r="D38" s="364" t="s">
        <v>175</v>
      </c>
      <c r="E38" s="363">
        <v>107737769</v>
      </c>
      <c r="F38" s="339">
        <v>398588223</v>
      </c>
      <c r="G38" s="339">
        <v>0</v>
      </c>
      <c r="H38" s="339">
        <v>867076218</v>
      </c>
      <c r="I38" s="339">
        <v>835225515</v>
      </c>
      <c r="J38" s="339">
        <v>835145112</v>
      </c>
      <c r="K38" s="339">
        <v>772695235</v>
      </c>
      <c r="L38" s="339">
        <v>530527011</v>
      </c>
      <c r="M38" s="340">
        <f t="shared" si="7"/>
        <v>4346995083</v>
      </c>
    </row>
    <row r="39" spans="3:13" ht="24" customHeight="1">
      <c r="C39" s="168"/>
      <c r="D39" s="365" t="s">
        <v>176</v>
      </c>
      <c r="E39" s="366">
        <v>312985056</v>
      </c>
      <c r="F39" s="341">
        <v>501961737</v>
      </c>
      <c r="G39" s="341">
        <v>-105578</v>
      </c>
      <c r="H39" s="341">
        <v>1859808685</v>
      </c>
      <c r="I39" s="341">
        <v>1772356430</v>
      </c>
      <c r="J39" s="341">
        <v>1835911852</v>
      </c>
      <c r="K39" s="341">
        <v>1139001839</v>
      </c>
      <c r="L39" s="341">
        <v>671989375</v>
      </c>
      <c r="M39" s="340">
        <f t="shared" si="7"/>
        <v>8093909396</v>
      </c>
    </row>
    <row r="40" spans="3:13" ht="24" customHeight="1">
      <c r="C40" s="656" t="s">
        <v>177</v>
      </c>
      <c r="D40" s="657"/>
      <c r="E40" s="334">
        <f aca="true" t="shared" si="8" ref="E40:M40">SUM(E41:E46)</f>
        <v>13596015</v>
      </c>
      <c r="F40" s="334">
        <f t="shared" si="8"/>
        <v>127193819</v>
      </c>
      <c r="G40" s="334">
        <f t="shared" si="8"/>
        <v>0</v>
      </c>
      <c r="H40" s="334">
        <f t="shared" si="8"/>
        <v>2745110909</v>
      </c>
      <c r="I40" s="334">
        <f t="shared" si="8"/>
        <v>3717370068</v>
      </c>
      <c r="J40" s="334">
        <f t="shared" si="8"/>
        <v>5035328343</v>
      </c>
      <c r="K40" s="334">
        <f t="shared" si="8"/>
        <v>3176419052</v>
      </c>
      <c r="L40" s="334">
        <f t="shared" si="8"/>
        <v>1309409739</v>
      </c>
      <c r="M40" s="335">
        <f t="shared" si="8"/>
        <v>16124427945</v>
      </c>
    </row>
    <row r="41" spans="3:13" ht="24" customHeight="1">
      <c r="C41" s="367"/>
      <c r="D41" s="368" t="s">
        <v>178</v>
      </c>
      <c r="E41" s="336" t="s">
        <v>188</v>
      </c>
      <c r="F41" s="336" t="s">
        <v>188</v>
      </c>
      <c r="G41" s="336" t="s">
        <v>188</v>
      </c>
      <c r="H41" s="337">
        <v>1291254</v>
      </c>
      <c r="I41" s="337">
        <v>1498233</v>
      </c>
      <c r="J41" s="337">
        <v>4101673</v>
      </c>
      <c r="K41" s="337">
        <v>2399631</v>
      </c>
      <c r="L41" s="337">
        <v>5301991</v>
      </c>
      <c r="M41" s="98">
        <f aca="true" t="shared" si="9" ref="M41:M46">SUM(E41:L41)</f>
        <v>14592782</v>
      </c>
    </row>
    <row r="42" spans="3:13" ht="24" customHeight="1">
      <c r="C42" s="367"/>
      <c r="D42" s="364" t="s">
        <v>179</v>
      </c>
      <c r="E42" s="363">
        <v>7254661</v>
      </c>
      <c r="F42" s="339">
        <v>8056269</v>
      </c>
      <c r="G42" s="339">
        <v>0</v>
      </c>
      <c r="H42" s="339">
        <v>377490096</v>
      </c>
      <c r="I42" s="339">
        <v>540007360</v>
      </c>
      <c r="J42" s="339">
        <v>948971985</v>
      </c>
      <c r="K42" s="339">
        <v>712793515</v>
      </c>
      <c r="L42" s="339">
        <v>404656408</v>
      </c>
      <c r="M42" s="340">
        <f t="shared" si="9"/>
        <v>2999230294</v>
      </c>
    </row>
    <row r="43" spans="3:13" ht="24" customHeight="1">
      <c r="C43" s="367"/>
      <c r="D43" s="364" t="s">
        <v>180</v>
      </c>
      <c r="E43" s="375">
        <v>6341354</v>
      </c>
      <c r="F43" s="350">
        <v>19274970</v>
      </c>
      <c r="G43" s="350">
        <v>0</v>
      </c>
      <c r="H43" s="339">
        <v>166822141</v>
      </c>
      <c r="I43" s="339">
        <v>272676172</v>
      </c>
      <c r="J43" s="339">
        <v>490559447</v>
      </c>
      <c r="K43" s="339">
        <v>306033894</v>
      </c>
      <c r="L43" s="339">
        <v>141193686</v>
      </c>
      <c r="M43" s="340">
        <f t="shared" si="9"/>
        <v>1402901664</v>
      </c>
    </row>
    <row r="44" spans="3:13" ht="24" customHeight="1">
      <c r="C44" s="367"/>
      <c r="D44" s="364" t="s">
        <v>181</v>
      </c>
      <c r="E44" s="338" t="s">
        <v>187</v>
      </c>
      <c r="F44" s="339">
        <v>99862580</v>
      </c>
      <c r="G44" s="338" t="s">
        <v>188</v>
      </c>
      <c r="H44" s="339">
        <v>2170112648</v>
      </c>
      <c r="I44" s="339">
        <v>2835641485</v>
      </c>
      <c r="J44" s="339">
        <v>3461252989</v>
      </c>
      <c r="K44" s="339">
        <v>2020530837</v>
      </c>
      <c r="L44" s="339">
        <v>672495371</v>
      </c>
      <c r="M44" s="340">
        <f t="shared" si="9"/>
        <v>11259895910</v>
      </c>
    </row>
    <row r="45" spans="3:13" ht="24" customHeight="1">
      <c r="C45" s="367"/>
      <c r="D45" s="364" t="s">
        <v>182</v>
      </c>
      <c r="E45" s="338" t="s">
        <v>188</v>
      </c>
      <c r="F45" s="338" t="s">
        <v>188</v>
      </c>
      <c r="G45" s="338" t="s">
        <v>188</v>
      </c>
      <c r="H45" s="339">
        <v>17239176</v>
      </c>
      <c r="I45" s="339">
        <v>45045684</v>
      </c>
      <c r="J45" s="339">
        <v>41632164</v>
      </c>
      <c r="K45" s="339">
        <v>52146234</v>
      </c>
      <c r="L45" s="339">
        <v>13910850</v>
      </c>
      <c r="M45" s="340">
        <f t="shared" si="9"/>
        <v>169974108</v>
      </c>
    </row>
    <row r="46" spans="3:13" ht="24" customHeight="1">
      <c r="C46" s="367"/>
      <c r="D46" s="365" t="s">
        <v>183</v>
      </c>
      <c r="E46" s="366">
        <v>0</v>
      </c>
      <c r="F46" s="341">
        <v>0</v>
      </c>
      <c r="G46" s="376" t="s">
        <v>188</v>
      </c>
      <c r="H46" s="341">
        <v>12155594</v>
      </c>
      <c r="I46" s="341">
        <v>22501134</v>
      </c>
      <c r="J46" s="341">
        <v>88810085</v>
      </c>
      <c r="K46" s="341">
        <v>82514941</v>
      </c>
      <c r="L46" s="341">
        <v>71851433</v>
      </c>
      <c r="M46" s="340">
        <f t="shared" si="9"/>
        <v>277833187</v>
      </c>
    </row>
    <row r="47" spans="3:13" ht="24" customHeight="1">
      <c r="C47" s="650" t="s">
        <v>190</v>
      </c>
      <c r="D47" s="658"/>
      <c r="E47" s="351">
        <f aca="true" t="shared" si="10" ref="E47:M47">SUM(E48:E50)</f>
        <v>15984282</v>
      </c>
      <c r="F47" s="351">
        <f t="shared" si="10"/>
        <v>83965741</v>
      </c>
      <c r="G47" s="351">
        <f t="shared" si="10"/>
        <v>0</v>
      </c>
      <c r="H47" s="351">
        <f t="shared" si="10"/>
        <v>4138522234</v>
      </c>
      <c r="I47" s="351">
        <f t="shared" si="10"/>
        <v>8689527808</v>
      </c>
      <c r="J47" s="351">
        <f t="shared" si="10"/>
        <v>17210902903</v>
      </c>
      <c r="K47" s="351">
        <f t="shared" si="10"/>
        <v>23983742316</v>
      </c>
      <c r="L47" s="351">
        <f t="shared" si="10"/>
        <v>24496576402</v>
      </c>
      <c r="M47" s="335">
        <f t="shared" si="10"/>
        <v>78619221686</v>
      </c>
    </row>
    <row r="48" spans="3:13" ht="24" customHeight="1">
      <c r="C48" s="371"/>
      <c r="D48" s="372" t="s">
        <v>43</v>
      </c>
      <c r="E48" s="337">
        <v>11129304</v>
      </c>
      <c r="F48" s="337">
        <v>40500945</v>
      </c>
      <c r="G48" s="369" t="s">
        <v>188</v>
      </c>
      <c r="H48" s="337">
        <v>1599543483</v>
      </c>
      <c r="I48" s="337">
        <v>3796727709</v>
      </c>
      <c r="J48" s="337">
        <v>7812613547</v>
      </c>
      <c r="K48" s="337">
        <v>11869202704</v>
      </c>
      <c r="L48" s="337">
        <v>10921501402</v>
      </c>
      <c r="M48" s="98">
        <f>SUM(E48:L48)</f>
        <v>36051219094</v>
      </c>
    </row>
    <row r="49" spans="3:13" ht="24" customHeight="1">
      <c r="C49" s="168"/>
      <c r="D49" s="372" t="s">
        <v>44</v>
      </c>
      <c r="E49" s="363">
        <v>4854978</v>
      </c>
      <c r="F49" s="363">
        <v>43126249</v>
      </c>
      <c r="G49" s="377" t="s">
        <v>188</v>
      </c>
      <c r="H49" s="343">
        <v>2316673195</v>
      </c>
      <c r="I49" s="343">
        <v>4299102967</v>
      </c>
      <c r="J49" s="343">
        <v>7680601707</v>
      </c>
      <c r="K49" s="343">
        <v>8235296606</v>
      </c>
      <c r="L49" s="343">
        <v>4774400751</v>
      </c>
      <c r="M49" s="344">
        <f>SUM(E49:L49)</f>
        <v>27354056453</v>
      </c>
    </row>
    <row r="50" spans="3:13" ht="24" customHeight="1">
      <c r="C50" s="168"/>
      <c r="D50" s="372" t="s">
        <v>45</v>
      </c>
      <c r="E50" s="363">
        <v>0</v>
      </c>
      <c r="F50" s="363">
        <v>338547</v>
      </c>
      <c r="G50" s="376" t="s">
        <v>188</v>
      </c>
      <c r="H50" s="342">
        <v>222305556</v>
      </c>
      <c r="I50" s="342">
        <v>593697132</v>
      </c>
      <c r="J50" s="342">
        <v>1717687649</v>
      </c>
      <c r="K50" s="342">
        <v>3879243006</v>
      </c>
      <c r="L50" s="342">
        <v>8800674249</v>
      </c>
      <c r="M50" s="345">
        <f>SUM(E50:L50)</f>
        <v>15213946139</v>
      </c>
    </row>
    <row r="51" spans="3:13" ht="24" customHeight="1" thickBot="1">
      <c r="C51" s="659" t="s">
        <v>46</v>
      </c>
      <c r="D51" s="660"/>
      <c r="E51" s="346">
        <f aca="true" t="shared" si="11" ref="E51:M51">E33+E40+E47</f>
        <v>2203728564</v>
      </c>
      <c r="F51" s="346">
        <f t="shared" si="11"/>
        <v>6025274743</v>
      </c>
      <c r="G51" s="346">
        <f t="shared" si="11"/>
        <v>-129527</v>
      </c>
      <c r="H51" s="346">
        <f t="shared" si="11"/>
        <v>21183852571</v>
      </c>
      <c r="I51" s="346">
        <f t="shared" si="11"/>
        <v>30186608005</v>
      </c>
      <c r="J51" s="346">
        <f t="shared" si="11"/>
        <v>41583939272</v>
      </c>
      <c r="K51" s="346">
        <f t="shared" si="11"/>
        <v>42020052040</v>
      </c>
      <c r="L51" s="346">
        <f t="shared" si="11"/>
        <v>36025566176</v>
      </c>
      <c r="M51" s="347">
        <f t="shared" si="11"/>
        <v>179228891844</v>
      </c>
    </row>
    <row r="52" ht="12" customHeight="1"/>
  </sheetData>
  <sheetProtection/>
  <mergeCells count="15">
    <mergeCell ref="C40:D40"/>
    <mergeCell ref="C47:D47"/>
    <mergeCell ref="C51:D51"/>
    <mergeCell ref="C20:D20"/>
    <mergeCell ref="C27:D27"/>
    <mergeCell ref="C31:D31"/>
    <mergeCell ref="C33:D33"/>
    <mergeCell ref="E2:H2"/>
    <mergeCell ref="C32:D32"/>
    <mergeCell ref="C12:D12"/>
    <mergeCell ref="C13:D13"/>
    <mergeCell ref="A3:K3"/>
    <mergeCell ref="B7:J7"/>
    <mergeCell ref="F9:M9"/>
    <mergeCell ref="C11:D11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75" zoomScaleSheetLayoutView="75" zoomScalePageLayoutView="0" workbookViewId="0" topLeftCell="A1">
      <selection activeCell="B28" sqref="B28"/>
    </sheetView>
  </sheetViews>
  <sheetFormatPr defaultColWidth="9.00390625" defaultRowHeight="12.75"/>
  <cols>
    <col min="1" max="2" width="3.75390625" style="8" customWidth="1"/>
    <col min="3" max="4" width="2.75390625" style="8" customWidth="1"/>
    <col min="5" max="5" width="14.25390625" style="8" customWidth="1"/>
    <col min="6" max="14" width="9.75390625" style="8" customWidth="1"/>
    <col min="15" max="15" width="3.75390625" style="8" customWidth="1"/>
    <col min="16" max="17" width="5.125" style="8" customWidth="1"/>
    <col min="18" max="16384" width="9.125" style="8" customWidth="1"/>
  </cols>
  <sheetData>
    <row r="1" spans="1:15" ht="20.25" customHeight="1">
      <c r="A1" s="1"/>
      <c r="B1" s="2"/>
      <c r="C1" s="2"/>
      <c r="D1" s="2"/>
      <c r="E1" s="2"/>
      <c r="F1" s="95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1"/>
      <c r="B2" s="517"/>
      <c r="C2" s="517"/>
      <c r="D2" s="2"/>
      <c r="E2" s="2"/>
      <c r="F2" s="517" t="s">
        <v>323</v>
      </c>
      <c r="G2" s="517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8"/>
      <c r="B3" s="521" t="s">
        <v>134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"/>
    </row>
    <row r="4" spans="2:15" ht="24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5"/>
    </row>
    <row r="5" spans="1:15" ht="24" customHeight="1">
      <c r="A5" s="8"/>
      <c r="B5" s="9" t="s">
        <v>313</v>
      </c>
      <c r="C5" s="134"/>
      <c r="D5" s="134"/>
      <c r="E5" s="134"/>
      <c r="F5" s="134"/>
      <c r="G5" s="134"/>
      <c r="H5" s="134"/>
      <c r="I5" s="134"/>
      <c r="J5" s="134"/>
      <c r="K5" s="134"/>
      <c r="L5" s="5"/>
      <c r="M5" s="5"/>
      <c r="N5" s="5"/>
      <c r="O5" s="5"/>
    </row>
    <row r="6" s="10" customFormat="1" ht="22.5" customHeight="1">
      <c r="B6" s="9" t="s">
        <v>244</v>
      </c>
    </row>
    <row r="7" spans="2:8" s="10" customFormat="1" ht="22.5" customHeight="1">
      <c r="B7" s="480" t="s">
        <v>245</v>
      </c>
      <c r="C7" s="480"/>
      <c r="D7" s="480"/>
      <c r="E7" s="480"/>
      <c r="F7" s="480"/>
      <c r="G7" s="480"/>
      <c r="H7" s="480"/>
    </row>
    <row r="8" spans="12:15" s="10" customFormat="1" ht="9.75" customHeight="1" thickBot="1">
      <c r="L8" s="82"/>
      <c r="N8" s="82"/>
      <c r="O8" s="18"/>
    </row>
    <row r="9" spans="3:17" s="10" customFormat="1" ht="25.5" customHeight="1">
      <c r="C9" s="518" t="s">
        <v>75</v>
      </c>
      <c r="D9" s="519"/>
      <c r="E9" s="520"/>
      <c r="F9" s="24" t="s">
        <v>239</v>
      </c>
      <c r="G9" s="24" t="s">
        <v>240</v>
      </c>
      <c r="H9" s="283" t="s">
        <v>150</v>
      </c>
      <c r="I9" s="24" t="s">
        <v>32</v>
      </c>
      <c r="J9" s="24" t="s">
        <v>33</v>
      </c>
      <c r="K9" s="24" t="s">
        <v>34</v>
      </c>
      <c r="L9" s="24" t="s">
        <v>35</v>
      </c>
      <c r="M9" s="24" t="s">
        <v>36</v>
      </c>
      <c r="N9" s="25" t="s">
        <v>74</v>
      </c>
      <c r="O9" s="51"/>
      <c r="P9" s="51"/>
      <c r="Q9" s="51"/>
    </row>
    <row r="10" spans="3:17" s="10" customFormat="1" ht="25.5" customHeight="1">
      <c r="C10" s="514" t="s">
        <v>246</v>
      </c>
      <c r="D10" s="515"/>
      <c r="E10" s="516"/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f>SUM(F10:M10)</f>
        <v>0</v>
      </c>
      <c r="O10" s="51"/>
      <c r="P10" s="51"/>
      <c r="Q10" s="51"/>
    </row>
    <row r="11" spans="3:17" s="10" customFormat="1" ht="25.5" customHeight="1">
      <c r="C11" s="530" t="s">
        <v>247</v>
      </c>
      <c r="D11" s="531"/>
      <c r="E11" s="532"/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f>SUM(F11:M11)</f>
        <v>0</v>
      </c>
      <c r="O11" s="51"/>
      <c r="P11" s="51"/>
      <c r="Q11" s="51"/>
    </row>
    <row r="12" spans="3:17" s="10" customFormat="1" ht="25.5" customHeight="1">
      <c r="C12" s="530" t="s">
        <v>248</v>
      </c>
      <c r="D12" s="531"/>
      <c r="E12" s="532"/>
      <c r="F12" s="83">
        <v>637</v>
      </c>
      <c r="G12" s="83">
        <v>640</v>
      </c>
      <c r="H12" s="83">
        <v>0</v>
      </c>
      <c r="I12" s="83">
        <v>404</v>
      </c>
      <c r="J12" s="83">
        <v>166</v>
      </c>
      <c r="K12" s="83">
        <v>105</v>
      </c>
      <c r="L12" s="83">
        <v>45</v>
      </c>
      <c r="M12" s="83">
        <v>36</v>
      </c>
      <c r="N12" s="84">
        <f>SUM(F12:M12)</f>
        <v>2033</v>
      </c>
      <c r="O12" s="51"/>
      <c r="P12" s="51"/>
      <c r="Q12" s="51"/>
    </row>
    <row r="13" spans="3:17" s="10" customFormat="1" ht="25.5" customHeight="1">
      <c r="C13" s="530" t="s">
        <v>249</v>
      </c>
      <c r="D13" s="531"/>
      <c r="E13" s="532"/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f>SUM(F13:M13)</f>
        <v>0</v>
      </c>
      <c r="O13" s="51"/>
      <c r="P13" s="51"/>
      <c r="Q13" s="51"/>
    </row>
    <row r="14" spans="3:17" s="10" customFormat="1" ht="25.5" customHeight="1">
      <c r="C14" s="530" t="s">
        <v>250</v>
      </c>
      <c r="D14" s="531"/>
      <c r="E14" s="532"/>
      <c r="F14" s="403">
        <v>24</v>
      </c>
      <c r="G14" s="403">
        <v>31</v>
      </c>
      <c r="H14" s="403">
        <v>0</v>
      </c>
      <c r="I14" s="403">
        <v>11</v>
      </c>
      <c r="J14" s="403">
        <v>27</v>
      </c>
      <c r="K14" s="403">
        <v>19</v>
      </c>
      <c r="L14" s="403">
        <v>7</v>
      </c>
      <c r="M14" s="403">
        <v>0</v>
      </c>
      <c r="N14" s="84">
        <f>SUM(F14:M14)</f>
        <v>119</v>
      </c>
      <c r="O14" s="51"/>
      <c r="P14" s="51"/>
      <c r="Q14" s="51"/>
    </row>
    <row r="15" spans="3:17" s="10" customFormat="1" ht="25.5" customHeight="1" thickBot="1">
      <c r="C15" s="527" t="s">
        <v>39</v>
      </c>
      <c r="D15" s="528"/>
      <c r="E15" s="529"/>
      <c r="F15" s="85">
        <f>SUM(F10:F14)</f>
        <v>661</v>
      </c>
      <c r="G15" s="85">
        <f aca="true" t="shared" si="0" ref="G15:N15">SUM(G10:G14)</f>
        <v>671</v>
      </c>
      <c r="H15" s="85">
        <f t="shared" si="0"/>
        <v>0</v>
      </c>
      <c r="I15" s="85">
        <f t="shared" si="0"/>
        <v>415</v>
      </c>
      <c r="J15" s="85">
        <f t="shared" si="0"/>
        <v>193</v>
      </c>
      <c r="K15" s="85">
        <f t="shared" si="0"/>
        <v>124</v>
      </c>
      <c r="L15" s="85">
        <f t="shared" si="0"/>
        <v>52</v>
      </c>
      <c r="M15" s="85">
        <f t="shared" si="0"/>
        <v>36</v>
      </c>
      <c r="N15" s="378">
        <f t="shared" si="0"/>
        <v>2152</v>
      </c>
      <c r="O15" s="18"/>
      <c r="P15" s="18"/>
      <c r="Q15" s="18"/>
    </row>
    <row r="16" spans="4:15" s="10" customFormat="1" ht="20.25" customHeight="1">
      <c r="D16" s="19"/>
      <c r="E16" s="19"/>
      <c r="F16" s="19"/>
      <c r="G16" s="18"/>
      <c r="H16" s="18"/>
      <c r="I16" s="69"/>
      <c r="J16" s="18"/>
      <c r="K16" s="18"/>
      <c r="L16" s="18"/>
      <c r="M16" s="18"/>
      <c r="N16" s="18"/>
      <c r="O16" s="18"/>
    </row>
    <row r="17" spans="2:8" s="10" customFormat="1" ht="22.5" customHeight="1">
      <c r="B17" s="480" t="s">
        <v>251</v>
      </c>
      <c r="C17" s="480"/>
      <c r="D17" s="480"/>
      <c r="E17" s="480"/>
      <c r="F17" s="480"/>
      <c r="G17" s="480"/>
      <c r="H17" s="480"/>
    </row>
    <row r="18" spans="12:15" s="10" customFormat="1" ht="18.75" customHeight="1" thickBot="1">
      <c r="L18" s="82"/>
      <c r="N18" s="404" t="s">
        <v>252</v>
      </c>
      <c r="O18" s="18"/>
    </row>
    <row r="19" spans="3:17" s="10" customFormat="1" ht="25.5" customHeight="1">
      <c r="C19" s="518" t="s">
        <v>75</v>
      </c>
      <c r="D19" s="519"/>
      <c r="E19" s="520"/>
      <c r="F19" s="24" t="s">
        <v>239</v>
      </c>
      <c r="G19" s="24" t="s">
        <v>240</v>
      </c>
      <c r="H19" s="283" t="s">
        <v>150</v>
      </c>
      <c r="I19" s="24" t="s">
        <v>32</v>
      </c>
      <c r="J19" s="24" t="s">
        <v>33</v>
      </c>
      <c r="K19" s="24" t="s">
        <v>34</v>
      </c>
      <c r="L19" s="24" t="s">
        <v>35</v>
      </c>
      <c r="M19" s="24" t="s">
        <v>36</v>
      </c>
      <c r="N19" s="25" t="s">
        <v>74</v>
      </c>
      <c r="O19" s="51"/>
      <c r="P19" s="51"/>
      <c r="Q19" s="51"/>
    </row>
    <row r="20" spans="3:17" s="10" customFormat="1" ht="25.5" customHeight="1">
      <c r="C20" s="514" t="s">
        <v>246</v>
      </c>
      <c r="D20" s="515"/>
      <c r="E20" s="516"/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f>SUM(F20:M20)</f>
        <v>0</v>
      </c>
      <c r="O20" s="51"/>
      <c r="P20" s="51"/>
      <c r="Q20" s="51"/>
    </row>
    <row r="21" spans="3:17" s="10" customFormat="1" ht="25.5" customHeight="1">
      <c r="C21" s="530" t="s">
        <v>247</v>
      </c>
      <c r="D21" s="531"/>
      <c r="E21" s="532"/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f>SUM(F21:M21)</f>
        <v>0</v>
      </c>
      <c r="O21" s="51"/>
      <c r="P21" s="51"/>
      <c r="Q21" s="51"/>
    </row>
    <row r="22" spans="3:17" s="10" customFormat="1" ht="25.5" customHeight="1">
      <c r="C22" s="530" t="s">
        <v>248</v>
      </c>
      <c r="D22" s="531"/>
      <c r="E22" s="532"/>
      <c r="F22" s="83">
        <v>6584850</v>
      </c>
      <c r="G22" s="83">
        <v>6324100</v>
      </c>
      <c r="H22" s="83">
        <v>0</v>
      </c>
      <c r="I22" s="83">
        <v>3609050</v>
      </c>
      <c r="J22" s="83">
        <v>1712700</v>
      </c>
      <c r="K22" s="83">
        <v>859100</v>
      </c>
      <c r="L22" s="83">
        <v>479500</v>
      </c>
      <c r="M22" s="83">
        <v>309100</v>
      </c>
      <c r="N22" s="84">
        <f>SUM(F22:M22)</f>
        <v>19878400</v>
      </c>
      <c r="O22" s="51"/>
      <c r="P22" s="51"/>
      <c r="Q22" s="51"/>
    </row>
    <row r="23" spans="3:17" s="10" customFormat="1" ht="25.5" customHeight="1">
      <c r="C23" s="530" t="s">
        <v>249</v>
      </c>
      <c r="D23" s="531"/>
      <c r="E23" s="532"/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f>SUM(F23:M23)</f>
        <v>0</v>
      </c>
      <c r="O23" s="51"/>
      <c r="P23" s="51"/>
      <c r="Q23" s="51"/>
    </row>
    <row r="24" spans="3:17" s="10" customFormat="1" ht="25.5" customHeight="1">
      <c r="C24" s="530" t="s">
        <v>250</v>
      </c>
      <c r="D24" s="531"/>
      <c r="E24" s="532"/>
      <c r="F24" s="83">
        <v>1683626</v>
      </c>
      <c r="G24" s="403">
        <v>1780040</v>
      </c>
      <c r="H24" s="403">
        <v>0</v>
      </c>
      <c r="I24" s="403">
        <v>898235</v>
      </c>
      <c r="J24" s="403">
        <v>2157058</v>
      </c>
      <c r="K24" s="403">
        <v>1348715</v>
      </c>
      <c r="L24" s="403">
        <v>524972</v>
      </c>
      <c r="M24" s="403">
        <v>0</v>
      </c>
      <c r="N24" s="84">
        <f>SUM(F24:M24)</f>
        <v>8392646</v>
      </c>
      <c r="O24" s="51"/>
      <c r="P24" s="51"/>
      <c r="Q24" s="51"/>
    </row>
    <row r="25" spans="3:17" s="10" customFormat="1" ht="25.5" customHeight="1" thickBot="1">
      <c r="C25" s="527" t="s">
        <v>39</v>
      </c>
      <c r="D25" s="528"/>
      <c r="E25" s="529"/>
      <c r="F25" s="85">
        <f aca="true" t="shared" si="1" ref="F25:N25">SUM(F20:F24)</f>
        <v>8268476</v>
      </c>
      <c r="G25" s="85">
        <f t="shared" si="1"/>
        <v>8104140</v>
      </c>
      <c r="H25" s="85">
        <f t="shared" si="1"/>
        <v>0</v>
      </c>
      <c r="I25" s="85">
        <f t="shared" si="1"/>
        <v>4507285</v>
      </c>
      <c r="J25" s="85">
        <f t="shared" si="1"/>
        <v>3869758</v>
      </c>
      <c r="K25" s="85">
        <f t="shared" si="1"/>
        <v>2207815</v>
      </c>
      <c r="L25" s="85">
        <f t="shared" si="1"/>
        <v>1004472</v>
      </c>
      <c r="M25" s="85">
        <f t="shared" si="1"/>
        <v>309100</v>
      </c>
      <c r="N25" s="378">
        <f t="shared" si="1"/>
        <v>28271046</v>
      </c>
      <c r="O25" s="18"/>
      <c r="P25" s="18"/>
      <c r="Q25" s="18"/>
    </row>
    <row r="26" spans="12:14" s="10" customFormat="1" ht="19.5" customHeight="1">
      <c r="L26" s="82"/>
      <c r="N26" s="82"/>
    </row>
    <row r="27" spans="2:8" s="10" customFormat="1" ht="22.5" customHeight="1">
      <c r="B27" s="480" t="s">
        <v>336</v>
      </c>
      <c r="C27" s="480"/>
      <c r="D27" s="480"/>
      <c r="E27" s="480"/>
      <c r="F27" s="480"/>
      <c r="G27" s="480"/>
      <c r="H27" s="480"/>
    </row>
    <row r="28" spans="12:15" s="10" customFormat="1" ht="18" customHeight="1" thickBot="1">
      <c r="L28" s="82"/>
      <c r="N28" s="404" t="s">
        <v>252</v>
      </c>
      <c r="O28" s="18"/>
    </row>
    <row r="29" spans="3:17" s="10" customFormat="1" ht="25.5" customHeight="1">
      <c r="C29" s="518" t="s">
        <v>75</v>
      </c>
      <c r="D29" s="519"/>
      <c r="E29" s="520"/>
      <c r="F29" s="24" t="s">
        <v>239</v>
      </c>
      <c r="G29" s="24" t="s">
        <v>240</v>
      </c>
      <c r="H29" s="283" t="s">
        <v>150</v>
      </c>
      <c r="I29" s="24" t="s">
        <v>32</v>
      </c>
      <c r="J29" s="24" t="s">
        <v>33</v>
      </c>
      <c r="K29" s="24" t="s">
        <v>34</v>
      </c>
      <c r="L29" s="24" t="s">
        <v>35</v>
      </c>
      <c r="M29" s="24" t="s">
        <v>36</v>
      </c>
      <c r="N29" s="25" t="s">
        <v>74</v>
      </c>
      <c r="O29" s="51"/>
      <c r="P29" s="51"/>
      <c r="Q29" s="51"/>
    </row>
    <row r="30" spans="3:17" s="10" customFormat="1" ht="25.5" customHeight="1">
      <c r="C30" s="514" t="s">
        <v>246</v>
      </c>
      <c r="D30" s="515"/>
      <c r="E30" s="516"/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f>SUM(F30:M30)</f>
        <v>0</v>
      </c>
      <c r="O30" s="51"/>
      <c r="P30" s="51"/>
      <c r="Q30" s="51"/>
    </row>
    <row r="31" spans="3:17" s="10" customFormat="1" ht="25.5" customHeight="1">
      <c r="C31" s="530" t="s">
        <v>247</v>
      </c>
      <c r="D31" s="531"/>
      <c r="E31" s="532"/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f>SUM(F31:M31)</f>
        <v>0</v>
      </c>
      <c r="O31" s="51"/>
      <c r="P31" s="51"/>
      <c r="Q31" s="51"/>
    </row>
    <row r="32" spans="3:17" s="10" customFormat="1" ht="25.5" customHeight="1">
      <c r="C32" s="530" t="s">
        <v>248</v>
      </c>
      <c r="D32" s="531"/>
      <c r="E32" s="532"/>
      <c r="F32" s="83">
        <v>3316350</v>
      </c>
      <c r="G32" s="83">
        <v>3190100</v>
      </c>
      <c r="H32" s="83">
        <v>0</v>
      </c>
      <c r="I32" s="83">
        <v>1777350</v>
      </c>
      <c r="J32" s="83">
        <v>832700</v>
      </c>
      <c r="K32" s="83">
        <v>453200</v>
      </c>
      <c r="L32" s="83">
        <v>234700</v>
      </c>
      <c r="M32" s="83">
        <v>143050</v>
      </c>
      <c r="N32" s="84">
        <f>SUM(F32:M32)</f>
        <v>9947450</v>
      </c>
      <c r="O32" s="51"/>
      <c r="P32" s="51"/>
      <c r="Q32" s="51"/>
    </row>
    <row r="33" spans="3:17" s="10" customFormat="1" ht="25.5" customHeight="1">
      <c r="C33" s="530" t="s">
        <v>249</v>
      </c>
      <c r="D33" s="531"/>
      <c r="E33" s="532"/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f>SUM(F33:M33)</f>
        <v>0</v>
      </c>
      <c r="O33" s="51"/>
      <c r="P33" s="51"/>
      <c r="Q33" s="51"/>
    </row>
    <row r="34" spans="3:17" s="10" customFormat="1" ht="25.5" customHeight="1">
      <c r="C34" s="530" t="s">
        <v>250</v>
      </c>
      <c r="D34" s="531"/>
      <c r="E34" s="532"/>
      <c r="F34" s="403">
        <v>1515262</v>
      </c>
      <c r="G34" s="403">
        <v>1602033</v>
      </c>
      <c r="H34" s="403">
        <v>0</v>
      </c>
      <c r="I34" s="403">
        <v>808405</v>
      </c>
      <c r="J34" s="403">
        <v>1941350</v>
      </c>
      <c r="K34" s="403">
        <v>1213842</v>
      </c>
      <c r="L34" s="403">
        <v>472474</v>
      </c>
      <c r="M34" s="403">
        <v>0</v>
      </c>
      <c r="N34" s="84">
        <f>SUM(F34:M34)</f>
        <v>7553366</v>
      </c>
      <c r="O34" s="51"/>
      <c r="P34" s="51"/>
      <c r="Q34" s="51"/>
    </row>
    <row r="35" spans="3:17" s="10" customFormat="1" ht="25.5" customHeight="1" thickBot="1">
      <c r="C35" s="527" t="s">
        <v>39</v>
      </c>
      <c r="D35" s="528"/>
      <c r="E35" s="529"/>
      <c r="F35" s="85">
        <f aca="true" t="shared" si="2" ref="F35:N35">SUM(F30:F34)</f>
        <v>4831612</v>
      </c>
      <c r="G35" s="85">
        <f t="shared" si="2"/>
        <v>4792133</v>
      </c>
      <c r="H35" s="85">
        <f t="shared" si="2"/>
        <v>0</v>
      </c>
      <c r="I35" s="85">
        <f t="shared" si="2"/>
        <v>2585755</v>
      </c>
      <c r="J35" s="85">
        <f t="shared" si="2"/>
        <v>2774050</v>
      </c>
      <c r="K35" s="85">
        <f t="shared" si="2"/>
        <v>1667042</v>
      </c>
      <c r="L35" s="85">
        <f t="shared" si="2"/>
        <v>707174</v>
      </c>
      <c r="M35" s="85">
        <f t="shared" si="2"/>
        <v>143050</v>
      </c>
      <c r="N35" s="378">
        <f t="shared" si="2"/>
        <v>17500816</v>
      </c>
      <c r="O35" s="18"/>
      <c r="P35" s="18"/>
      <c r="Q35" s="18"/>
    </row>
  </sheetData>
  <sheetProtection/>
  <mergeCells count="27">
    <mergeCell ref="C34:E34"/>
    <mergeCell ref="C35:E35"/>
    <mergeCell ref="C25:E25"/>
    <mergeCell ref="B27:H27"/>
    <mergeCell ref="C32:E32"/>
    <mergeCell ref="C33:E33"/>
    <mergeCell ref="C29:E29"/>
    <mergeCell ref="C30:E30"/>
    <mergeCell ref="C31:E31"/>
    <mergeCell ref="C14:E14"/>
    <mergeCell ref="B17:H17"/>
    <mergeCell ref="C23:E23"/>
    <mergeCell ref="C24:E24"/>
    <mergeCell ref="C22:E22"/>
    <mergeCell ref="C19:E19"/>
    <mergeCell ref="C20:E20"/>
    <mergeCell ref="C21:E21"/>
    <mergeCell ref="C13:E13"/>
    <mergeCell ref="C15:E15"/>
    <mergeCell ref="F2:G2"/>
    <mergeCell ref="B7:H7"/>
    <mergeCell ref="C9:E9"/>
    <mergeCell ref="B2:C2"/>
    <mergeCell ref="B3:N3"/>
    <mergeCell ref="C12:E12"/>
    <mergeCell ref="C11:E11"/>
    <mergeCell ref="C10:E10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6"/>
  <sheetViews>
    <sheetView view="pageBreakPreview" zoomScaleNormal="80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5" width="1.75390625" style="155" customWidth="1"/>
    <col min="6" max="6" width="27.625" style="155" customWidth="1"/>
    <col min="7" max="9" width="9.75390625" style="155" customWidth="1"/>
    <col min="10" max="11" width="11.125" style="155" customWidth="1"/>
    <col min="12" max="15" width="11.75390625" style="305" customWidth="1"/>
    <col min="16" max="16384" width="9.125" style="155" customWidth="1"/>
  </cols>
  <sheetData>
    <row r="2" spans="1:15" s="153" customFormat="1" ht="17.25">
      <c r="A2" s="152"/>
      <c r="L2" s="303"/>
      <c r="M2" s="303"/>
      <c r="N2" s="303"/>
      <c r="O2" s="303"/>
    </row>
    <row r="3" spans="1:15" s="153" customFormat="1" ht="17.25">
      <c r="A3" s="152"/>
      <c r="F3" s="466" t="s">
        <v>323</v>
      </c>
      <c r="G3" s="466"/>
      <c r="H3" s="466"/>
      <c r="I3" s="466"/>
      <c r="J3" s="466"/>
      <c r="K3" s="466"/>
      <c r="L3" s="466"/>
      <c r="M3" s="304"/>
      <c r="N3" s="304"/>
      <c r="O3" s="304"/>
    </row>
    <row r="4" spans="1:15" s="153" customFormat="1" ht="30" customHeight="1">
      <c r="A4" s="152"/>
      <c r="F4" s="521" t="s">
        <v>82</v>
      </c>
      <c r="G4" s="521"/>
      <c r="H4" s="521"/>
      <c r="I4" s="521"/>
      <c r="J4" s="521"/>
      <c r="K4" s="521"/>
      <c r="L4" s="521"/>
      <c r="M4" s="521"/>
      <c r="N4" s="521"/>
      <c r="O4" s="521"/>
    </row>
    <row r="5" spans="1:15" s="153" customFormat="1" ht="30" customHeight="1">
      <c r="A5" s="152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7" spans="2:3" ht="17.25">
      <c r="B7" s="331" t="s">
        <v>314</v>
      </c>
      <c r="C7" s="156"/>
    </row>
    <row r="8" spans="2:11" ht="14.25">
      <c r="B8" s="156"/>
      <c r="C8" s="156"/>
      <c r="K8" s="300"/>
    </row>
    <row r="9" spans="1:14" ht="24" customHeight="1">
      <c r="A9" s="213"/>
      <c r="B9" s="213"/>
      <c r="C9" s="222" t="s">
        <v>253</v>
      </c>
      <c r="D9" s="298"/>
      <c r="E9" s="298"/>
      <c r="F9" s="298"/>
      <c r="G9" s="299"/>
      <c r="H9" s="299"/>
      <c r="I9" s="299"/>
      <c r="J9" s="299"/>
      <c r="K9" s="299"/>
      <c r="L9" s="322"/>
      <c r="M9" s="322"/>
      <c r="N9" s="308"/>
    </row>
    <row r="10" spans="2:4" ht="15" thickBot="1">
      <c r="B10" s="156"/>
      <c r="C10" s="156"/>
      <c r="D10" s="172" t="s">
        <v>330</v>
      </c>
    </row>
    <row r="11" spans="1:16" ht="12.75" customHeight="1">
      <c r="A11" s="213"/>
      <c r="B11" s="213"/>
      <c r="C11" s="214"/>
      <c r="D11" s="215" t="s">
        <v>42</v>
      </c>
      <c r="E11" s="215"/>
      <c r="F11" s="215"/>
      <c r="G11" s="216" t="s">
        <v>191</v>
      </c>
      <c r="H11" s="216" t="s">
        <v>192</v>
      </c>
      <c r="I11" s="216" t="s">
        <v>193</v>
      </c>
      <c r="J11" s="216" t="s">
        <v>32</v>
      </c>
      <c r="K11" s="216" t="s">
        <v>33</v>
      </c>
      <c r="L11" s="306" t="s">
        <v>34</v>
      </c>
      <c r="M11" s="306" t="s">
        <v>35</v>
      </c>
      <c r="N11" s="306" t="s">
        <v>36</v>
      </c>
      <c r="O11" s="307" t="s">
        <v>4</v>
      </c>
      <c r="P11" s="213"/>
    </row>
    <row r="12" spans="1:16" ht="12.75" customHeight="1">
      <c r="A12" s="213"/>
      <c r="B12" s="213"/>
      <c r="C12" s="217" t="s">
        <v>194</v>
      </c>
      <c r="D12" s="218"/>
      <c r="E12" s="218"/>
      <c r="F12" s="218"/>
      <c r="G12" s="219"/>
      <c r="H12" s="219"/>
      <c r="I12" s="219"/>
      <c r="J12" s="219"/>
      <c r="K12" s="219"/>
      <c r="L12" s="309"/>
      <c r="M12" s="309"/>
      <c r="N12" s="309"/>
      <c r="O12" s="310"/>
      <c r="P12" s="213"/>
    </row>
    <row r="13" spans="3:15" ht="12.75" customHeight="1">
      <c r="C13" s="220"/>
      <c r="D13" s="224" t="s">
        <v>113</v>
      </c>
      <c r="E13" s="222"/>
      <c r="F13" s="223"/>
      <c r="G13" s="301">
        <f aca="true" t="shared" si="0" ref="G13:O13">SUM(G14:G20)</f>
        <v>243</v>
      </c>
      <c r="H13" s="301">
        <f t="shared" si="0"/>
        <v>898</v>
      </c>
      <c r="I13" s="301">
        <f t="shared" si="0"/>
        <v>0</v>
      </c>
      <c r="J13" s="301">
        <f t="shared" si="0"/>
        <v>15669</v>
      </c>
      <c r="K13" s="301">
        <f t="shared" si="0"/>
        <v>28465</v>
      </c>
      <c r="L13" s="311">
        <f t="shared" si="0"/>
        <v>48304</v>
      </c>
      <c r="M13" s="311">
        <f t="shared" si="0"/>
        <v>58827</v>
      </c>
      <c r="N13" s="311">
        <f t="shared" si="0"/>
        <v>50145</v>
      </c>
      <c r="O13" s="312">
        <f t="shared" si="0"/>
        <v>202551</v>
      </c>
    </row>
    <row r="14" spans="3:15" ht="12.75" customHeight="1">
      <c r="C14" s="220"/>
      <c r="D14" s="224"/>
      <c r="E14" s="225" t="s">
        <v>29</v>
      </c>
      <c r="F14" s="226"/>
      <c r="G14" s="237">
        <v>58</v>
      </c>
      <c r="H14" s="237">
        <v>206</v>
      </c>
      <c r="I14" s="237">
        <v>0</v>
      </c>
      <c r="J14" s="237">
        <v>7228</v>
      </c>
      <c r="K14" s="237">
        <v>15328</v>
      </c>
      <c r="L14" s="313">
        <v>29356</v>
      </c>
      <c r="M14" s="313">
        <v>39913</v>
      </c>
      <c r="N14" s="313">
        <v>34803</v>
      </c>
      <c r="O14" s="314">
        <f aca="true" t="shared" si="1" ref="O14:O20">SUM(G14:N14)</f>
        <v>126892</v>
      </c>
    </row>
    <row r="15" spans="3:15" ht="12.75" customHeight="1">
      <c r="C15" s="220"/>
      <c r="D15" s="227"/>
      <c r="E15" s="225" t="s">
        <v>30</v>
      </c>
      <c r="F15" s="226"/>
      <c r="G15" s="237">
        <v>5</v>
      </c>
      <c r="H15" s="237">
        <v>101</v>
      </c>
      <c r="I15" s="237">
        <v>0</v>
      </c>
      <c r="J15" s="237">
        <v>4603</v>
      </c>
      <c r="K15" s="237">
        <v>7188</v>
      </c>
      <c r="L15" s="313">
        <v>10320</v>
      </c>
      <c r="M15" s="313">
        <v>9653</v>
      </c>
      <c r="N15" s="313">
        <v>5330</v>
      </c>
      <c r="O15" s="314">
        <f t="shared" si="1"/>
        <v>37200</v>
      </c>
    </row>
    <row r="16" spans="3:15" ht="12.75" customHeight="1">
      <c r="C16" s="220"/>
      <c r="D16" s="224"/>
      <c r="E16" s="225" t="s">
        <v>31</v>
      </c>
      <c r="F16" s="226"/>
      <c r="G16" s="237">
        <v>0</v>
      </c>
      <c r="H16" s="237">
        <v>0</v>
      </c>
      <c r="I16" s="237">
        <v>0</v>
      </c>
      <c r="J16" s="237">
        <v>330</v>
      </c>
      <c r="K16" s="237">
        <v>745</v>
      </c>
      <c r="L16" s="313">
        <v>1256</v>
      </c>
      <c r="M16" s="313">
        <v>3273</v>
      </c>
      <c r="N16" s="313">
        <v>6811</v>
      </c>
      <c r="O16" s="314">
        <f t="shared" si="1"/>
        <v>12415</v>
      </c>
    </row>
    <row r="17" spans="3:15" ht="12.75" customHeight="1">
      <c r="C17" s="220"/>
      <c r="D17" s="224"/>
      <c r="E17" s="302" t="s">
        <v>195</v>
      </c>
      <c r="F17" s="226"/>
      <c r="G17" s="237">
        <v>0</v>
      </c>
      <c r="H17" s="237">
        <v>0</v>
      </c>
      <c r="I17" s="237">
        <v>0</v>
      </c>
      <c r="J17" s="237">
        <v>71</v>
      </c>
      <c r="K17" s="237">
        <v>100</v>
      </c>
      <c r="L17" s="313">
        <v>298</v>
      </c>
      <c r="M17" s="313">
        <v>265</v>
      </c>
      <c r="N17" s="313">
        <v>207</v>
      </c>
      <c r="O17" s="314">
        <f t="shared" si="1"/>
        <v>941</v>
      </c>
    </row>
    <row r="18" spans="3:15" ht="12.75" customHeight="1">
      <c r="C18" s="220"/>
      <c r="D18" s="224"/>
      <c r="E18" s="225" t="s">
        <v>125</v>
      </c>
      <c r="F18" s="226"/>
      <c r="G18" s="237">
        <v>167</v>
      </c>
      <c r="H18" s="237">
        <v>557</v>
      </c>
      <c r="I18" s="237">
        <v>0</v>
      </c>
      <c r="J18" s="237">
        <v>3075</v>
      </c>
      <c r="K18" s="237">
        <v>4484</v>
      </c>
      <c r="L18" s="313">
        <v>6131</v>
      </c>
      <c r="M18" s="313">
        <v>4910</v>
      </c>
      <c r="N18" s="313">
        <v>2500</v>
      </c>
      <c r="O18" s="314">
        <f t="shared" si="1"/>
        <v>21824</v>
      </c>
    </row>
    <row r="19" spans="3:15" ht="12.75" customHeight="1">
      <c r="C19" s="220"/>
      <c r="D19" s="224"/>
      <c r="E19" s="661" t="s">
        <v>126</v>
      </c>
      <c r="F19" s="662"/>
      <c r="G19" s="238">
        <v>13</v>
      </c>
      <c r="H19" s="238">
        <v>34</v>
      </c>
      <c r="I19" s="238">
        <v>0</v>
      </c>
      <c r="J19" s="238">
        <v>355</v>
      </c>
      <c r="K19" s="238">
        <v>579</v>
      </c>
      <c r="L19" s="315">
        <v>865</v>
      </c>
      <c r="M19" s="315">
        <v>748</v>
      </c>
      <c r="N19" s="315">
        <v>432</v>
      </c>
      <c r="O19" s="316">
        <f t="shared" si="1"/>
        <v>3026</v>
      </c>
    </row>
    <row r="20" spans="3:15" ht="12.75" customHeight="1">
      <c r="C20" s="228"/>
      <c r="D20" s="229"/>
      <c r="E20" s="663" t="s">
        <v>127</v>
      </c>
      <c r="F20" s="664"/>
      <c r="G20" s="239">
        <v>0</v>
      </c>
      <c r="H20" s="239">
        <v>0</v>
      </c>
      <c r="I20" s="239">
        <v>0</v>
      </c>
      <c r="J20" s="239">
        <v>7</v>
      </c>
      <c r="K20" s="239">
        <v>41</v>
      </c>
      <c r="L20" s="317">
        <v>78</v>
      </c>
      <c r="M20" s="317">
        <v>65</v>
      </c>
      <c r="N20" s="317">
        <v>62</v>
      </c>
      <c r="O20" s="318">
        <f t="shared" si="1"/>
        <v>253</v>
      </c>
    </row>
    <row r="21" spans="3:15" ht="12.75" customHeight="1">
      <c r="C21" s="228"/>
      <c r="D21" s="221" t="s">
        <v>128</v>
      </c>
      <c r="E21" s="230"/>
      <c r="F21" s="223"/>
      <c r="G21" s="240">
        <f aca="true" t="shared" si="2" ref="G21:O21">SUM(G22:G28)</f>
        <v>122</v>
      </c>
      <c r="H21" s="240">
        <f t="shared" si="2"/>
        <v>496</v>
      </c>
      <c r="I21" s="240">
        <f t="shared" si="2"/>
        <v>0</v>
      </c>
      <c r="J21" s="240">
        <f t="shared" si="2"/>
        <v>7360</v>
      </c>
      <c r="K21" s="240">
        <f t="shared" si="2"/>
        <v>12431</v>
      </c>
      <c r="L21" s="319">
        <f t="shared" si="2"/>
        <v>19111</v>
      </c>
      <c r="M21" s="319">
        <f t="shared" si="2"/>
        <v>22202</v>
      </c>
      <c r="N21" s="319">
        <f t="shared" si="2"/>
        <v>16159</v>
      </c>
      <c r="O21" s="312">
        <f t="shared" si="2"/>
        <v>77881</v>
      </c>
    </row>
    <row r="22" spans="3:15" ht="12.75" customHeight="1">
      <c r="C22" s="220"/>
      <c r="D22" s="224"/>
      <c r="E22" s="225" t="s">
        <v>29</v>
      </c>
      <c r="F22" s="226"/>
      <c r="G22" s="237">
        <v>33</v>
      </c>
      <c r="H22" s="237">
        <v>124</v>
      </c>
      <c r="I22" s="237">
        <v>0</v>
      </c>
      <c r="J22" s="237">
        <v>4246</v>
      </c>
      <c r="K22" s="237">
        <v>7879</v>
      </c>
      <c r="L22" s="313">
        <v>13161</v>
      </c>
      <c r="M22" s="313">
        <v>16803</v>
      </c>
      <c r="N22" s="313">
        <v>12828</v>
      </c>
      <c r="O22" s="314">
        <f aca="true" t="shared" si="3" ref="O22:O28">SUM(G22:N22)</f>
        <v>55074</v>
      </c>
    </row>
    <row r="23" spans="3:15" ht="12.75" customHeight="1">
      <c r="C23" s="220"/>
      <c r="D23" s="227"/>
      <c r="E23" s="225" t="s">
        <v>30</v>
      </c>
      <c r="F23" s="226"/>
      <c r="G23" s="237">
        <v>0</v>
      </c>
      <c r="H23" s="237">
        <v>25</v>
      </c>
      <c r="I23" s="237">
        <v>0</v>
      </c>
      <c r="J23" s="237">
        <v>1275</v>
      </c>
      <c r="K23" s="237">
        <v>1726</v>
      </c>
      <c r="L23" s="313">
        <v>2332</v>
      </c>
      <c r="M23" s="313">
        <v>1997</v>
      </c>
      <c r="N23" s="313">
        <v>886</v>
      </c>
      <c r="O23" s="314">
        <f t="shared" si="3"/>
        <v>8241</v>
      </c>
    </row>
    <row r="24" spans="3:15" ht="12.75" customHeight="1">
      <c r="C24" s="220"/>
      <c r="D24" s="224"/>
      <c r="E24" s="225" t="s">
        <v>31</v>
      </c>
      <c r="F24" s="226"/>
      <c r="G24" s="237">
        <v>0</v>
      </c>
      <c r="H24" s="237">
        <v>0</v>
      </c>
      <c r="I24" s="237">
        <v>0</v>
      </c>
      <c r="J24" s="237">
        <v>53</v>
      </c>
      <c r="K24" s="237">
        <v>95</v>
      </c>
      <c r="L24" s="313">
        <v>134</v>
      </c>
      <c r="M24" s="313">
        <v>574</v>
      </c>
      <c r="N24" s="313">
        <v>650</v>
      </c>
      <c r="O24" s="314">
        <f t="shared" si="3"/>
        <v>1506</v>
      </c>
    </row>
    <row r="25" spans="3:15" ht="12.75" customHeight="1">
      <c r="C25" s="220"/>
      <c r="D25" s="224"/>
      <c r="E25" s="302" t="s">
        <v>195</v>
      </c>
      <c r="F25" s="226"/>
      <c r="G25" s="237">
        <v>0</v>
      </c>
      <c r="H25" s="237">
        <v>0</v>
      </c>
      <c r="I25" s="237">
        <v>0</v>
      </c>
      <c r="J25" s="237">
        <v>71</v>
      </c>
      <c r="K25" s="237">
        <v>101</v>
      </c>
      <c r="L25" s="313">
        <v>298</v>
      </c>
      <c r="M25" s="313">
        <v>266</v>
      </c>
      <c r="N25" s="313">
        <v>211</v>
      </c>
      <c r="O25" s="314">
        <f t="shared" si="3"/>
        <v>947</v>
      </c>
    </row>
    <row r="26" spans="3:15" ht="12.75" customHeight="1">
      <c r="C26" s="220"/>
      <c r="D26" s="224"/>
      <c r="E26" s="225" t="s">
        <v>125</v>
      </c>
      <c r="F26" s="226"/>
      <c r="G26" s="237">
        <v>85</v>
      </c>
      <c r="H26" s="237">
        <v>333</v>
      </c>
      <c r="I26" s="237">
        <v>0</v>
      </c>
      <c r="J26" s="237">
        <v>1609</v>
      </c>
      <c r="K26" s="237">
        <v>2458</v>
      </c>
      <c r="L26" s="313">
        <v>2948</v>
      </c>
      <c r="M26" s="313">
        <v>2375</v>
      </c>
      <c r="N26" s="313">
        <v>1388</v>
      </c>
      <c r="O26" s="314">
        <f t="shared" si="3"/>
        <v>11196</v>
      </c>
    </row>
    <row r="27" spans="3:15" ht="12.75" customHeight="1">
      <c r="C27" s="228"/>
      <c r="D27" s="227"/>
      <c r="E27" s="661" t="s">
        <v>126</v>
      </c>
      <c r="F27" s="662"/>
      <c r="G27" s="238">
        <v>4</v>
      </c>
      <c r="H27" s="237">
        <v>14</v>
      </c>
      <c r="I27" s="237">
        <v>0</v>
      </c>
      <c r="J27" s="237">
        <v>102</v>
      </c>
      <c r="K27" s="237">
        <v>169</v>
      </c>
      <c r="L27" s="313">
        <v>205</v>
      </c>
      <c r="M27" s="313">
        <v>164</v>
      </c>
      <c r="N27" s="313">
        <v>186</v>
      </c>
      <c r="O27" s="314">
        <f t="shared" si="3"/>
        <v>844</v>
      </c>
    </row>
    <row r="28" spans="3:15" ht="12.75" customHeight="1">
      <c r="C28" s="233"/>
      <c r="D28" s="234"/>
      <c r="E28" s="663" t="s">
        <v>127</v>
      </c>
      <c r="F28" s="664"/>
      <c r="G28" s="239">
        <v>0</v>
      </c>
      <c r="H28" s="239">
        <v>0</v>
      </c>
      <c r="I28" s="239">
        <v>0</v>
      </c>
      <c r="J28" s="239">
        <v>4</v>
      </c>
      <c r="K28" s="239">
        <v>3</v>
      </c>
      <c r="L28" s="317">
        <v>33</v>
      </c>
      <c r="M28" s="317">
        <v>23</v>
      </c>
      <c r="N28" s="317">
        <v>10</v>
      </c>
      <c r="O28" s="318">
        <f t="shared" si="3"/>
        <v>73</v>
      </c>
    </row>
    <row r="29" spans="1:16" ht="12.75" customHeight="1">
      <c r="A29" s="213"/>
      <c r="B29" s="213"/>
      <c r="C29" s="217" t="s">
        <v>221</v>
      </c>
      <c r="D29" s="218"/>
      <c r="E29" s="218"/>
      <c r="F29" s="218"/>
      <c r="G29" s="219"/>
      <c r="H29" s="219"/>
      <c r="I29" s="219"/>
      <c r="J29" s="219"/>
      <c r="K29" s="219"/>
      <c r="L29" s="309"/>
      <c r="M29" s="309"/>
      <c r="N29" s="309"/>
      <c r="O29" s="310"/>
      <c r="P29" s="213"/>
    </row>
    <row r="30" spans="3:15" ht="12.75" customHeight="1">
      <c r="C30" s="220"/>
      <c r="D30" s="224" t="s">
        <v>113</v>
      </c>
      <c r="E30" s="222"/>
      <c r="F30" s="223"/>
      <c r="G30" s="301">
        <f>SUM(G31:G37)</f>
        <v>2526250</v>
      </c>
      <c r="H30" s="301">
        <f aca="true" t="shared" si="4" ref="H30:O30">SUM(H31:H37)</f>
        <v>10950040</v>
      </c>
      <c r="I30" s="301">
        <f t="shared" si="4"/>
        <v>0</v>
      </c>
      <c r="J30" s="301">
        <f t="shared" si="4"/>
        <v>356845840</v>
      </c>
      <c r="K30" s="301">
        <f t="shared" si="4"/>
        <v>674715189</v>
      </c>
      <c r="L30" s="311">
        <f t="shared" si="4"/>
        <v>1198091775</v>
      </c>
      <c r="M30" s="311">
        <f t="shared" si="4"/>
        <v>1517901174</v>
      </c>
      <c r="N30" s="311">
        <f t="shared" si="4"/>
        <v>1320616777</v>
      </c>
      <c r="O30" s="312">
        <f t="shared" si="4"/>
        <v>5081647045</v>
      </c>
    </row>
    <row r="31" spans="3:15" ht="12.75" customHeight="1">
      <c r="C31" s="220"/>
      <c r="D31" s="224"/>
      <c r="E31" s="225" t="s">
        <v>29</v>
      </c>
      <c r="F31" s="226"/>
      <c r="G31" s="237">
        <v>1718190</v>
      </c>
      <c r="H31" s="237">
        <v>5429890</v>
      </c>
      <c r="I31" s="237">
        <v>0</v>
      </c>
      <c r="J31" s="237">
        <v>202185080</v>
      </c>
      <c r="K31" s="237">
        <v>425213710</v>
      </c>
      <c r="L31" s="313">
        <v>819409790</v>
      </c>
      <c r="M31" s="313">
        <v>1113752550</v>
      </c>
      <c r="N31" s="313">
        <v>968194235</v>
      </c>
      <c r="O31" s="314">
        <f aca="true" t="shared" si="5" ref="O31:O37">SUM(G31:N31)</f>
        <v>3535903445</v>
      </c>
    </row>
    <row r="32" spans="3:15" ht="12.75" customHeight="1">
      <c r="C32" s="220"/>
      <c r="D32" s="227"/>
      <c r="E32" s="225" t="s">
        <v>30</v>
      </c>
      <c r="F32" s="226"/>
      <c r="G32" s="237">
        <v>125270</v>
      </c>
      <c r="H32" s="237">
        <v>2779070</v>
      </c>
      <c r="I32" s="237">
        <v>0</v>
      </c>
      <c r="J32" s="237">
        <v>122171035</v>
      </c>
      <c r="K32" s="237">
        <v>189814680</v>
      </c>
      <c r="L32" s="313">
        <v>272155130</v>
      </c>
      <c r="M32" s="313">
        <v>256643730</v>
      </c>
      <c r="N32" s="313">
        <v>140586115</v>
      </c>
      <c r="O32" s="314">
        <f t="shared" si="5"/>
        <v>984275030</v>
      </c>
    </row>
    <row r="33" spans="3:15" ht="12.75" customHeight="1">
      <c r="C33" s="220"/>
      <c r="D33" s="224"/>
      <c r="E33" s="225" t="s">
        <v>31</v>
      </c>
      <c r="F33" s="226"/>
      <c r="G33" s="237">
        <v>0</v>
      </c>
      <c r="H33" s="237">
        <v>0</v>
      </c>
      <c r="I33" s="237">
        <v>0</v>
      </c>
      <c r="J33" s="237">
        <v>8775610</v>
      </c>
      <c r="K33" s="237">
        <v>19595850</v>
      </c>
      <c r="L33" s="313">
        <v>32912890</v>
      </c>
      <c r="M33" s="313">
        <v>86755420</v>
      </c>
      <c r="N33" s="313">
        <v>179553350</v>
      </c>
      <c r="O33" s="314">
        <f t="shared" si="5"/>
        <v>327593120</v>
      </c>
    </row>
    <row r="34" spans="3:15" ht="12.75" customHeight="1">
      <c r="C34" s="220"/>
      <c r="D34" s="224"/>
      <c r="E34" s="302" t="s">
        <v>195</v>
      </c>
      <c r="F34" s="226"/>
      <c r="G34" s="237">
        <v>0</v>
      </c>
      <c r="H34" s="237">
        <v>0</v>
      </c>
      <c r="I34" s="237">
        <v>0</v>
      </c>
      <c r="J34" s="237">
        <v>1930240</v>
      </c>
      <c r="K34" s="237">
        <v>2702360</v>
      </c>
      <c r="L34" s="313">
        <v>7823730</v>
      </c>
      <c r="M34" s="313">
        <v>7132560</v>
      </c>
      <c r="N34" s="313">
        <v>5664770</v>
      </c>
      <c r="O34" s="314">
        <f t="shared" si="5"/>
        <v>25253660</v>
      </c>
    </row>
    <row r="35" spans="3:15" ht="12.75" customHeight="1">
      <c r="C35" s="220"/>
      <c r="D35" s="224"/>
      <c r="E35" s="225" t="s">
        <v>125</v>
      </c>
      <c r="F35" s="226"/>
      <c r="G35" s="237">
        <v>652570</v>
      </c>
      <c r="H35" s="237">
        <v>2567370</v>
      </c>
      <c r="I35" s="237">
        <v>0</v>
      </c>
      <c r="J35" s="237">
        <v>19867180</v>
      </c>
      <c r="K35" s="237">
        <v>33846024</v>
      </c>
      <c r="L35" s="313">
        <v>59526255</v>
      </c>
      <c r="M35" s="313">
        <v>47967464</v>
      </c>
      <c r="N35" s="313">
        <v>22957997</v>
      </c>
      <c r="O35" s="314">
        <f t="shared" si="5"/>
        <v>187384860</v>
      </c>
    </row>
    <row r="36" spans="3:15" ht="12.75" customHeight="1">
      <c r="C36" s="220"/>
      <c r="D36" s="224"/>
      <c r="E36" s="661" t="s">
        <v>126</v>
      </c>
      <c r="F36" s="662"/>
      <c r="G36" s="238">
        <v>30220</v>
      </c>
      <c r="H36" s="238">
        <v>173710</v>
      </c>
      <c r="I36" s="238">
        <v>0</v>
      </c>
      <c r="J36" s="238">
        <v>1876385</v>
      </c>
      <c r="K36" s="238">
        <v>3249255</v>
      </c>
      <c r="L36" s="315">
        <v>5787210</v>
      </c>
      <c r="M36" s="315">
        <v>5125930</v>
      </c>
      <c r="N36" s="315">
        <v>3156660</v>
      </c>
      <c r="O36" s="316">
        <f t="shared" si="5"/>
        <v>19399370</v>
      </c>
    </row>
    <row r="37" spans="3:15" ht="12.75" customHeight="1">
      <c r="C37" s="228"/>
      <c r="D37" s="229"/>
      <c r="E37" s="663" t="s">
        <v>127</v>
      </c>
      <c r="F37" s="664"/>
      <c r="G37" s="239">
        <v>0</v>
      </c>
      <c r="H37" s="239">
        <v>0</v>
      </c>
      <c r="I37" s="239">
        <v>0</v>
      </c>
      <c r="J37" s="239">
        <v>40310</v>
      </c>
      <c r="K37" s="239">
        <v>293310</v>
      </c>
      <c r="L37" s="317">
        <v>476770</v>
      </c>
      <c r="M37" s="317">
        <v>523520</v>
      </c>
      <c r="N37" s="317">
        <v>503650</v>
      </c>
      <c r="O37" s="318">
        <f t="shared" si="5"/>
        <v>1837560</v>
      </c>
    </row>
    <row r="38" spans="3:15" ht="12.75" customHeight="1">
      <c r="C38" s="228"/>
      <c r="D38" s="221" t="s">
        <v>128</v>
      </c>
      <c r="E38" s="230"/>
      <c r="F38" s="223"/>
      <c r="G38" s="240">
        <f aca="true" t="shared" si="6" ref="G38:O38">SUM(G39:G45)</f>
        <v>813400</v>
      </c>
      <c r="H38" s="240">
        <f t="shared" si="6"/>
        <v>4951840</v>
      </c>
      <c r="I38" s="240">
        <f t="shared" si="6"/>
        <v>0</v>
      </c>
      <c r="J38" s="240">
        <f t="shared" si="6"/>
        <v>146114140</v>
      </c>
      <c r="K38" s="240">
        <f t="shared" si="6"/>
        <v>245083450</v>
      </c>
      <c r="L38" s="319">
        <f t="shared" si="6"/>
        <v>408955910</v>
      </c>
      <c r="M38" s="319">
        <f t="shared" si="6"/>
        <v>481925780</v>
      </c>
      <c r="N38" s="319">
        <f t="shared" si="6"/>
        <v>327605100</v>
      </c>
      <c r="O38" s="312">
        <f t="shared" si="6"/>
        <v>1615449620</v>
      </c>
    </row>
    <row r="39" spans="3:15" ht="12.75" customHeight="1">
      <c r="C39" s="220"/>
      <c r="D39" s="224"/>
      <c r="E39" s="225" t="s">
        <v>29</v>
      </c>
      <c r="F39" s="226"/>
      <c r="G39" s="237">
        <v>495060</v>
      </c>
      <c r="H39" s="237">
        <v>3041790</v>
      </c>
      <c r="I39" s="237">
        <v>0</v>
      </c>
      <c r="J39" s="237">
        <v>108658670</v>
      </c>
      <c r="K39" s="237">
        <v>192874420</v>
      </c>
      <c r="L39" s="313">
        <v>331165220</v>
      </c>
      <c r="M39" s="313">
        <v>413484450</v>
      </c>
      <c r="N39" s="313">
        <v>287477680</v>
      </c>
      <c r="O39" s="314">
        <f aca="true" t="shared" si="7" ref="O39:O45">SUM(G39:N39)</f>
        <v>1337197290</v>
      </c>
    </row>
    <row r="40" spans="3:15" ht="12.75" customHeight="1">
      <c r="C40" s="220"/>
      <c r="D40" s="227"/>
      <c r="E40" s="225" t="s">
        <v>30</v>
      </c>
      <c r="F40" s="226"/>
      <c r="G40" s="237">
        <v>0</v>
      </c>
      <c r="H40" s="237">
        <v>337070</v>
      </c>
      <c r="I40" s="237">
        <v>0</v>
      </c>
      <c r="J40" s="237">
        <v>24658560</v>
      </c>
      <c r="K40" s="237">
        <v>31311550</v>
      </c>
      <c r="L40" s="313">
        <v>42425990</v>
      </c>
      <c r="M40" s="313">
        <v>34143530</v>
      </c>
      <c r="N40" s="313">
        <v>17164280</v>
      </c>
      <c r="O40" s="314">
        <f t="shared" si="7"/>
        <v>150040980</v>
      </c>
    </row>
    <row r="41" spans="3:15" ht="12.75" customHeight="1">
      <c r="C41" s="220"/>
      <c r="D41" s="224"/>
      <c r="E41" s="225" t="s">
        <v>31</v>
      </c>
      <c r="F41" s="226"/>
      <c r="G41" s="237">
        <v>0</v>
      </c>
      <c r="H41" s="237">
        <v>0</v>
      </c>
      <c r="I41" s="237">
        <v>0</v>
      </c>
      <c r="J41" s="237">
        <v>1134130</v>
      </c>
      <c r="K41" s="237">
        <v>1972960</v>
      </c>
      <c r="L41" s="313">
        <v>1677570</v>
      </c>
      <c r="M41" s="313">
        <v>6491280</v>
      </c>
      <c r="N41" s="313">
        <v>6389380</v>
      </c>
      <c r="O41" s="314">
        <f t="shared" si="7"/>
        <v>17665320</v>
      </c>
    </row>
    <row r="42" spans="3:15" ht="12.75" customHeight="1">
      <c r="C42" s="220"/>
      <c r="D42" s="224"/>
      <c r="E42" s="302" t="s">
        <v>195</v>
      </c>
      <c r="F42" s="226"/>
      <c r="G42" s="237">
        <v>0</v>
      </c>
      <c r="H42" s="237">
        <v>0</v>
      </c>
      <c r="I42" s="237">
        <v>0</v>
      </c>
      <c r="J42" s="237">
        <v>1755960</v>
      </c>
      <c r="K42" s="237">
        <v>2480780</v>
      </c>
      <c r="L42" s="313">
        <v>7112840</v>
      </c>
      <c r="M42" s="313">
        <v>7017980</v>
      </c>
      <c r="N42" s="313">
        <v>5443750</v>
      </c>
      <c r="O42" s="314">
        <f t="shared" si="7"/>
        <v>23811310</v>
      </c>
    </row>
    <row r="43" spans="3:15" ht="12.75" customHeight="1">
      <c r="C43" s="220"/>
      <c r="D43" s="224"/>
      <c r="E43" s="225" t="s">
        <v>125</v>
      </c>
      <c r="F43" s="226"/>
      <c r="G43" s="237">
        <v>305050</v>
      </c>
      <c r="H43" s="237">
        <v>1511040</v>
      </c>
      <c r="I43" s="237">
        <v>0</v>
      </c>
      <c r="J43" s="237">
        <v>9461090</v>
      </c>
      <c r="K43" s="237">
        <v>15729240</v>
      </c>
      <c r="L43" s="313">
        <v>25351030</v>
      </c>
      <c r="M43" s="313">
        <v>19859990</v>
      </c>
      <c r="N43" s="313">
        <v>9938780</v>
      </c>
      <c r="O43" s="314">
        <f t="shared" si="7"/>
        <v>82156220</v>
      </c>
    </row>
    <row r="44" spans="3:15" ht="12.75" customHeight="1">
      <c r="C44" s="228"/>
      <c r="D44" s="227"/>
      <c r="E44" s="661" t="s">
        <v>126</v>
      </c>
      <c r="F44" s="662"/>
      <c r="G44" s="238">
        <v>13290</v>
      </c>
      <c r="H44" s="237">
        <v>61940</v>
      </c>
      <c r="I44" s="237">
        <v>0</v>
      </c>
      <c r="J44" s="237">
        <v>436460</v>
      </c>
      <c r="K44" s="237">
        <v>684600</v>
      </c>
      <c r="L44" s="313">
        <v>1043620</v>
      </c>
      <c r="M44" s="313">
        <v>844530</v>
      </c>
      <c r="N44" s="313">
        <v>1160780</v>
      </c>
      <c r="O44" s="314">
        <f t="shared" si="7"/>
        <v>4245220</v>
      </c>
    </row>
    <row r="45" spans="3:15" ht="12.75" customHeight="1">
      <c r="C45" s="233"/>
      <c r="D45" s="234"/>
      <c r="E45" s="663" t="s">
        <v>127</v>
      </c>
      <c r="F45" s="664"/>
      <c r="G45" s="239">
        <v>0</v>
      </c>
      <c r="H45" s="239">
        <v>0</v>
      </c>
      <c r="I45" s="239">
        <v>0</v>
      </c>
      <c r="J45" s="239">
        <v>9270</v>
      </c>
      <c r="K45" s="239">
        <v>29900</v>
      </c>
      <c r="L45" s="317">
        <v>179640</v>
      </c>
      <c r="M45" s="317">
        <v>84020</v>
      </c>
      <c r="N45" s="317">
        <v>30450</v>
      </c>
      <c r="O45" s="318">
        <f t="shared" si="7"/>
        <v>333280</v>
      </c>
    </row>
    <row r="46" spans="1:16" ht="12.75" customHeight="1" thickBot="1">
      <c r="A46" s="213"/>
      <c r="B46" s="213"/>
      <c r="C46" s="231"/>
      <c r="D46" s="232" t="s">
        <v>46</v>
      </c>
      <c r="E46" s="232"/>
      <c r="F46" s="232"/>
      <c r="G46" s="241">
        <f>G30+G38</f>
        <v>3339650</v>
      </c>
      <c r="H46" s="242">
        <f aca="true" t="shared" si="8" ref="H46:O46">H30+H38</f>
        <v>15901880</v>
      </c>
      <c r="I46" s="242">
        <f t="shared" si="8"/>
        <v>0</v>
      </c>
      <c r="J46" s="242">
        <f t="shared" si="8"/>
        <v>502959980</v>
      </c>
      <c r="K46" s="242">
        <f t="shared" si="8"/>
        <v>919798639</v>
      </c>
      <c r="L46" s="320">
        <f t="shared" si="8"/>
        <v>1607047685</v>
      </c>
      <c r="M46" s="320">
        <f t="shared" si="8"/>
        <v>1999826954</v>
      </c>
      <c r="N46" s="320">
        <f t="shared" si="8"/>
        <v>1648221877</v>
      </c>
      <c r="O46" s="321">
        <f t="shared" si="8"/>
        <v>6697096665</v>
      </c>
      <c r="P46" s="213"/>
    </row>
  </sheetData>
  <sheetProtection/>
  <mergeCells count="10">
    <mergeCell ref="F3:L3"/>
    <mergeCell ref="F4:O4"/>
    <mergeCell ref="E44:F44"/>
    <mergeCell ref="E45:F45"/>
    <mergeCell ref="E36:F36"/>
    <mergeCell ref="E37:F37"/>
    <mergeCell ref="E27:F27"/>
    <mergeCell ref="E28:F28"/>
    <mergeCell ref="E19:F19"/>
    <mergeCell ref="E20:F2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00198647</cp:lastModifiedBy>
  <cp:lastPrinted>2010-06-30T00:35:41Z</cp:lastPrinted>
  <dcterms:created xsi:type="dcterms:W3CDTF">2000-10-26T05:53:13Z</dcterms:created>
  <dcterms:modified xsi:type="dcterms:W3CDTF">2010-06-30T00:38:37Z</dcterms:modified>
  <cp:category/>
  <cp:version/>
  <cp:contentType/>
  <cp:contentStatus/>
</cp:coreProperties>
</file>