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695" windowHeight="8310" tabRatio="692" activeTab="8"/>
  </bookViews>
  <sheets>
    <sheet name="P1からP21処遇関係" sheetId="14" r:id="rId1"/>
    <sheet name="P22からP35運営・管理関係" sheetId="13" r:id="rId2"/>
    <sheet name="P36から37会計関係 " sheetId="7" r:id="rId3"/>
    <sheet name="P38職員調書" sheetId="1" r:id="rId4"/>
    <sheet name="P39職員調書 (2)" sheetId="2" r:id="rId5"/>
    <sheet name="P40職員調書 (3)" sheetId="3" r:id="rId6"/>
    <sheet name="P41職員調書 (4)" sheetId="4" r:id="rId7"/>
    <sheet name="P42人件費" sheetId="8" r:id="rId8"/>
    <sheet name="R6職員調書　説明書" sheetId="5" r:id="rId9"/>
  </sheets>
  <definedNames>
    <definedName name="_xlnm.Print_Area" localSheetId="3">P38職員調書!$A$1:$M$52</definedName>
    <definedName name="_xlnm._FilterDatabase" localSheetId="3" hidden="1">P38職員調書!$A$12</definedName>
    <definedName name="_xlnm.Print_Area" localSheetId="4">'P39職員調書 (2)'!$A$1:$M$52</definedName>
    <definedName name="_xlnm.Print_Area" localSheetId="5">'P40職員調書 (3)'!$A$1:$M$52</definedName>
    <definedName name="_xlnm.Print_Area" localSheetId="6">'P41職員調書 (4)'!$A$1:$M$52</definedName>
    <definedName name="_xlnm.Print_Area" localSheetId="8">'R6職員調書　説明書'!$A$1:$O$40</definedName>
    <definedName name="_xlnm.Print_Area" localSheetId="2">'P36から37会計関係 '!$A$1:$AG$61</definedName>
    <definedName name="_xlnm.Print_Area" localSheetId="1">'P22からP35運営・管理関係'!$A$1:$AG$829</definedName>
    <definedName name="_xlnm.Print_Area" localSheetId="0">P1からP21処遇関係!$A$1:$AG$1276</definedName>
  </definedNames>
  <calcPr calcId="191029" concurrentCalc="1"/>
  <customWorkbookViews>
    <customWorkbookView name="井上　彩乃 - 個人用ビュー" guid="{DA10588F-A6EA-BC4E-8B3B-98E9FBF3A106}" mergeInterval="15" personalView="1" maximized="1" xWindow="8" yWindow="30" windowWidth="1297" windowHeight="516" activeSheetId="47"/>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石神　美乃里</author>
  </authors>
  <commentList>
    <comment ref="AC52" authorId="0">
      <text>
        <r>
          <rPr>
            <sz val="11"/>
            <color auto="1"/>
            <rFont val="ＭＳ Ｐゴシック"/>
          </rPr>
          <t>当期末支払資金残高≦委託費収入×30％</t>
        </r>
      </text>
    </comment>
  </commentList>
</comments>
</file>

<file path=xl/sharedStrings.xml><?xml version="1.0" encoding="utf-8"?>
<sst xmlns="http://schemas.openxmlformats.org/spreadsheetml/2006/main" xmlns:r="http://schemas.openxmlformats.org/officeDocument/2006/relationships" count="1333" uniqueCount="1333">
  <si>
    <t>主任保育士等</t>
  </si>
  <si>
    <r>
      <t>●　</t>
    </r>
    <r>
      <rPr>
        <sz val="10"/>
        <color auto="1"/>
        <rFont val="ＭＳ Ｐゴシック"/>
      </rPr>
      <t>偏った献立(例:主食のみなど)にならないような食糧を確保しているか。</t>
    </r>
  </si>
  <si>
    <t>・ 2歳以上児を入所させる保育所</t>
  </si>
  <si>
    <t>未改善の場合、その理由</t>
    <rPh sb="0" eb="1">
      <t>ミ</t>
    </rPh>
    <rPh sb="1" eb="3">
      <t>カイゼン</t>
    </rPh>
    <rPh sb="4" eb="6">
      <t>バアイ</t>
    </rPh>
    <rPh sb="9" eb="11">
      <t>リユウ</t>
    </rPh>
    <phoneticPr fontId="2"/>
  </si>
  <si>
    <t>嘔吐処理マニュアル</t>
  </si>
  <si>
    <t>・監査日１ヶ月前の日とする。土日等の場合は前後の開所日とする。</t>
  </si>
  <si>
    <t>建物名称</t>
  </si>
  <si>
    <t>）</t>
  </si>
  <si>
    <t>常勤換算数
b</t>
    <rPh sb="0" eb="2">
      <t>ジョウキン</t>
    </rPh>
    <rPh sb="2" eb="4">
      <t>カンサン</t>
    </rPh>
    <rPh sb="4" eb="5">
      <t>スウ</t>
    </rPh>
    <phoneticPr fontId="2"/>
  </si>
  <si>
    <t>月間計画</t>
    <rPh sb="0" eb="2">
      <t>ゲッカン</t>
    </rPh>
    <rPh sb="2" eb="4">
      <t>ケイカク</t>
    </rPh>
    <phoneticPr fontId="2"/>
  </si>
  <si>
    <t>１歳児</t>
    <rPh sb="1" eb="3">
      <t>サイジ</t>
    </rPh>
    <phoneticPr fontId="2"/>
  </si>
  <si>
    <t>(1) 同一保育所又は認定こども園で保育業務に従事した期間が１年（常勤換算）以上あり、施設長が適当であると認めた者</t>
  </si>
  <si>
    <t>１　基本事項</t>
    <rPh sb="2" eb="4">
      <t>キホン</t>
    </rPh>
    <rPh sb="4" eb="6">
      <t>ジコウ</t>
    </rPh>
    <phoneticPr fontId="2"/>
  </si>
  <si>
    <t>●　下記ア～ウの発生が、監査前１年以内にあったか。</t>
    <rPh sb="2" eb="4">
      <t>カキ</t>
    </rPh>
    <rPh sb="8" eb="10">
      <t>ハッセイ</t>
    </rPh>
    <rPh sb="12" eb="14">
      <t>カンサ</t>
    </rPh>
    <rPh sb="14" eb="15">
      <t>マエ</t>
    </rPh>
    <rPh sb="16" eb="17">
      <t>ネン</t>
    </rPh>
    <rPh sb="17" eb="19">
      <t>イナイ</t>
    </rPh>
    <phoneticPr fontId="2"/>
  </si>
  <si>
    <t>または</t>
  </si>
  <si>
    <t>【注意事項】</t>
    <rPh sb="1" eb="3">
      <t>チュウイ</t>
    </rPh>
    <rPh sb="3" eb="5">
      <t>ジコウ</t>
    </rPh>
    <phoneticPr fontId="2"/>
  </si>
  <si>
    <t>職位</t>
    <rPh sb="0" eb="2">
      <t>ショクイ</t>
    </rPh>
    <phoneticPr fontId="2"/>
  </si>
  <si>
    <t>非常勤職員の１か月の勤務時間数の合計</t>
  </si>
  <si>
    <t>所在地</t>
    <rPh sb="0" eb="3">
      <t>ショザイチ</t>
    </rPh>
    <phoneticPr fontId="2"/>
  </si>
  <si>
    <t>保育士</t>
    <rPh sb="0" eb="3">
      <t>ホイクシ</t>
    </rPh>
    <phoneticPr fontId="2"/>
  </si>
  <si>
    <t>職員健康診断記録簿</t>
  </si>
  <si>
    <t>名前</t>
    <rPh sb="0" eb="2">
      <t>ナマエ</t>
    </rPh>
    <phoneticPr fontId="2"/>
  </si>
  <si>
    <t>施設長支給総額</t>
    <rPh sb="0" eb="2">
      <t>シセツ</t>
    </rPh>
    <rPh sb="2" eb="3">
      <t>チョウ</t>
    </rPh>
    <rPh sb="3" eb="5">
      <t>シキュウ</t>
    </rPh>
    <rPh sb="5" eb="7">
      <t>ソウガク</t>
    </rPh>
    <phoneticPr fontId="2"/>
  </si>
  <si>
    <t>○　冷蔵庫の温度</t>
    <rPh sb="2" eb="5">
      <t>レイゾウコ</t>
    </rPh>
    <rPh sb="6" eb="8">
      <t>オンド</t>
    </rPh>
    <phoneticPr fontId="2"/>
  </si>
  <si>
    <t>安全確保のための具体的取組が計画されているか。</t>
    <rPh sb="0" eb="2">
      <t>アンゼン</t>
    </rPh>
    <rPh sb="2" eb="4">
      <t>カクホ</t>
    </rPh>
    <rPh sb="8" eb="11">
      <t>グタイテキ</t>
    </rPh>
    <rPh sb="11" eb="13">
      <t>トリクミ</t>
    </rPh>
    <rPh sb="14" eb="16">
      <t>ケイカク</t>
    </rPh>
    <phoneticPr fontId="2"/>
  </si>
  <si>
    <t>年</t>
    <rPh sb="0" eb="1">
      <t>ネン</t>
    </rPh>
    <phoneticPr fontId="2"/>
  </si>
  <si>
    <t xml:space="preserve">【新耐震基準で建設された建物】
昭和56年6月1日以降
静岡県構造設計指針・同解説（平成14年度版）
上記Ⅰａ、Ⅰｂのみ
</t>
  </si>
  <si>
    <t>薬の受け取りは、当日分のみとしているか。</t>
  </si>
  <si>
    <t>　複数の職員を採用している場合も足してから小数点第２位以下を四捨五入してください。</t>
    <rPh sb="1" eb="3">
      <t>フクスウ</t>
    </rPh>
    <rPh sb="4" eb="6">
      <t>ショクイン</t>
    </rPh>
    <rPh sb="7" eb="9">
      <t>サイヨウ</t>
    </rPh>
    <rPh sb="13" eb="15">
      <t>バアイ</t>
    </rPh>
    <rPh sb="16" eb="17">
      <t>タ</t>
    </rPh>
    <phoneticPr fontId="2"/>
  </si>
  <si>
    <t>３歳児</t>
    <rPh sb="1" eb="3">
      <t>サイジ</t>
    </rPh>
    <phoneticPr fontId="2"/>
  </si>
  <si>
    <t>おやつ（午前）</t>
    <rPh sb="4" eb="6">
      <t>ゴゼン</t>
    </rPh>
    <phoneticPr fontId="2"/>
  </si>
  <si>
    <t>耐震診断
実施年月</t>
  </si>
  <si>
    <t>保育に従事しない看護師・准看護師</t>
    <rPh sb="12" eb="13">
      <t>ジュン</t>
    </rPh>
    <phoneticPr fontId="2"/>
  </si>
  <si>
    <t>屋外遊具※業者によるもの</t>
    <rPh sb="0" eb="2">
      <t>オクガイ</t>
    </rPh>
    <rPh sb="2" eb="4">
      <t>ユウグ</t>
    </rPh>
    <rPh sb="5" eb="7">
      <t>ギョウシャ</t>
    </rPh>
    <phoneticPr fontId="2"/>
  </si>
  <si>
    <t>（</t>
  </si>
  <si>
    <t>○　避難訓練の内容を具体的に記録しているか。</t>
  </si>
  <si>
    <t>・「教育・保育施設等においてプール活動・水遊びを行う場合の事故の防止について」(平成30年６月８日府子本第649号・30初幼教第９号・子少発0608第１号)」</t>
  </si>
  <si>
    <r>
      <t>（１）</t>
    </r>
    <r>
      <rPr>
        <sz val="10"/>
        <color auto="1"/>
        <rFont val="ＭＳ Ｐゴシック"/>
      </rPr>
      <t>苦情解決に関するマニュアル等の整備</t>
    </r>
  </si>
  <si>
    <t>メールアドレス</t>
  </si>
  <si>
    <t>給食内容検討（栄養出納）表</t>
  </si>
  <si>
    <t>入園のしおり</t>
    <rPh sb="0" eb="2">
      <t>ニュウエン</t>
    </rPh>
    <phoneticPr fontId="2"/>
  </si>
  <si>
    <t>　あり</t>
  </si>
  <si>
    <t>●　長期にわたる職員の病休等はないか。</t>
  </si>
  <si>
    <t>～</t>
  </si>
  <si>
    <t>保育時間</t>
    <rPh sb="0" eb="2">
      <t>ホイク</t>
    </rPh>
    <rPh sb="2" eb="4">
      <t>ジカン</t>
    </rPh>
    <phoneticPr fontId="2"/>
  </si>
  <si>
    <t>月</t>
    <rPh sb="0" eb="1">
      <t>ガツ</t>
    </rPh>
    <phoneticPr fontId="2"/>
  </si>
  <si>
    <t>年末年始</t>
    <rPh sb="0" eb="2">
      <t>ネンマツ</t>
    </rPh>
    <rPh sb="2" eb="4">
      <t>ネンシ</t>
    </rPh>
    <phoneticPr fontId="2"/>
  </si>
  <si>
    <t>口に入れると咽頭部や気管が詰まる等窒息の可能性のある大きさ、形状の玩具や物については、乳児のいる室内に置かないことや、手に触れない場所に置くこと等を徹底しているか。</t>
  </si>
  <si>
    <t>÷20＝</t>
  </si>
  <si>
    <t>※保育計画、保育の提供の記録は完結の日から原則５年保存です。</t>
  </si>
  <si>
    <t>※</t>
  </si>
  <si>
    <t>検食時間</t>
    <rPh sb="0" eb="1">
      <t>ケン</t>
    </rPh>
    <rPh sb="1" eb="2">
      <t>ショク</t>
    </rPh>
    <rPh sb="2" eb="4">
      <t>ジカン</t>
    </rPh>
    <phoneticPr fontId="2"/>
  </si>
  <si>
    <t xml:space="preserve">●　施設が主催する内部での研修は行われているか。
</t>
  </si>
  <si>
    <t>知事が同等と認める者</t>
  </si>
  <si>
    <t>設置者</t>
    <rPh sb="0" eb="2">
      <t>セッチ</t>
    </rPh>
    <rPh sb="2" eb="3">
      <t>シャ</t>
    </rPh>
    <phoneticPr fontId="2"/>
  </si>
  <si>
    <r>
      <t>（4）</t>
    </r>
    <r>
      <rPr>
        <b/>
        <sz val="11"/>
        <color auto="1"/>
        <rFont val="ＭＳ Ｐゴシック"/>
      </rPr>
      <t>衛生管理</t>
    </r>
    <rPh sb="3" eb="5">
      <t>エイセイ</t>
    </rPh>
    <rPh sb="5" eb="7">
      <t>カンリ</t>
    </rPh>
    <phoneticPr fontId="2"/>
  </si>
  <si>
    <t>常勤１人あたりの１ヶ月あたりの勤務時間</t>
    <rPh sb="0" eb="2">
      <t>ジョウキン</t>
    </rPh>
    <rPh sb="3" eb="4">
      <t>ニン</t>
    </rPh>
    <rPh sb="9" eb="11">
      <t>カゲツ</t>
    </rPh>
    <rPh sb="15" eb="17">
      <t>キンム</t>
    </rPh>
    <rPh sb="17" eb="19">
      <t>ジカン</t>
    </rPh>
    <phoneticPr fontId="2"/>
  </si>
  <si>
    <t>ホームページ</t>
  </si>
  <si>
    <t>又は全利用者の半数以上発生した場合</t>
  </si>
  <si>
    <t>　一時預かり事業</t>
    <rPh sb="1" eb="3">
      <t>イチジ</t>
    </rPh>
    <rPh sb="3" eb="4">
      <t>アズ</t>
    </rPh>
    <rPh sb="6" eb="8">
      <t>ジギョウ</t>
    </rPh>
    <phoneticPr fontId="2"/>
  </si>
  <si>
    <t>　施設内外（保育室、廊下、便所、屋外遊戯場等）の状況及び遊具はあらかじめ点検項目を明確にし、定期的に点検し、かつ記録しているか。</t>
  </si>
  <si>
    <t>・直前の連続する５年度間常に利用定員を超えており、かつ、各年度の年間平均在所率が120％以上の状態にある場合は給付費の減算対象となる（「特定教育・保育等に要する費用の額の算定に関する基準等の改正に伴う実施上の留意事項について」平成28年８月23日）</t>
  </si>
  <si>
    <t>＜例＞</t>
    <rPh sb="1" eb="2">
      <t>レイ</t>
    </rPh>
    <phoneticPr fontId="2"/>
  </si>
  <si>
    <t>２歳児</t>
    <rPh sb="1" eb="3">
      <t>サイジ</t>
    </rPh>
    <phoneticPr fontId="2"/>
  </si>
  <si>
    <t>O-111</t>
  </si>
  <si>
    <t>在職期間
（勤務年数）</t>
    <rPh sb="0" eb="2">
      <t>ザイショク</t>
    </rPh>
    <rPh sb="2" eb="4">
      <t>キカン</t>
    </rPh>
    <rPh sb="6" eb="8">
      <t>キンム</t>
    </rPh>
    <rPh sb="8" eb="10">
      <t>ネンスウ</t>
    </rPh>
    <phoneticPr fontId="2"/>
  </si>
  <si>
    <t>　延長保育事業</t>
    <rPh sb="1" eb="3">
      <t>エンチョウ</t>
    </rPh>
    <rPh sb="3" eb="5">
      <t>ホイク</t>
    </rPh>
    <rPh sb="5" eb="7">
      <t>ジギョウ</t>
    </rPh>
    <phoneticPr fontId="2"/>
  </si>
  <si>
    <t>設置者住所</t>
    <rPh sb="0" eb="2">
      <t>セッチ</t>
    </rPh>
    <rPh sb="2" eb="3">
      <t>シャ</t>
    </rPh>
    <rPh sb="3" eb="5">
      <t>ジュウショ</t>
    </rPh>
    <phoneticPr fontId="2"/>
  </si>
  <si>
    <t>・運営適正化委員会ホームページ　（静岡県社会福祉協議会）
http://www.shizuokawel.jp/figure/clerical/suitability.php</t>
  </si>
  <si>
    <t>２　助言指導事項</t>
    <rPh sb="2" eb="4">
      <t>ジョゲン</t>
    </rPh>
    <rPh sb="4" eb="6">
      <t>シドウ</t>
    </rPh>
    <rPh sb="6" eb="8">
      <t>ジコウ</t>
    </rPh>
    <phoneticPr fontId="2"/>
  </si>
  <si>
    <t>労働施策総合推進法第30条の2
・男女雇用機会均等法第11条､11条の3
・育児・介護休業法第25条</t>
  </si>
  <si>
    <t>・１回目</t>
    <rPh sb="2" eb="4">
      <t>カイメ</t>
    </rPh>
    <phoneticPr fontId="2"/>
  </si>
  <si>
    <t>消防計画（防災対策規程）</t>
  </si>
  <si>
    <t>基準保育士数÷20</t>
    <rPh sb="0" eb="2">
      <t>キジュン</t>
    </rPh>
    <rPh sb="2" eb="5">
      <t>ホイクシ</t>
    </rPh>
    <rPh sb="5" eb="6">
      <t>スウ</t>
    </rPh>
    <phoneticPr fontId="2"/>
  </si>
  <si>
    <t>サルモネラ（チフス、パラチフス含む）</t>
    <rPh sb="15" eb="16">
      <t>フク</t>
    </rPh>
    <phoneticPr fontId="2"/>
  </si>
  <si>
    <t>感染症、非常災害発生時の業務の継続実施及び早期の業務再開の計画(業務継続計画）を策定しているか。</t>
  </si>
  <si>
    <t xml:space="preserve">・保存年限欄には、園の規程等で定める保存年限を記載してください。（規程等の名称を表の欄外に記載する。）
</t>
  </si>
  <si>
    <t>苦情解決責任者</t>
    <rPh sb="0" eb="2">
      <t>クジョウ</t>
    </rPh>
    <rPh sb="2" eb="4">
      <t>カイケツ</t>
    </rPh>
    <rPh sb="4" eb="7">
      <t>セキニンシャ</t>
    </rPh>
    <phoneticPr fontId="2"/>
  </si>
  <si>
    <t>●　施設の運営についての重要事項に関する規程(運営規程)はあるか。</t>
  </si>
  <si>
    <t>○　「いない」場合、その理由は。</t>
  </si>
  <si>
    <t>実施日</t>
    <rPh sb="0" eb="3">
      <t>ジッシビ</t>
    </rPh>
    <phoneticPr fontId="2"/>
  </si>
  <si>
    <t>（３）第三者評価の受審</t>
  </si>
  <si>
    <t>(2) 児童福祉法施行規則第１条の32に定める家庭的保育者</t>
  </si>
  <si>
    <t>職員に安全計画が周知されているか。</t>
    <rPh sb="0" eb="2">
      <t>ショクイン</t>
    </rPh>
    <rPh sb="3" eb="5">
      <t>アンゼン</t>
    </rPh>
    <rPh sb="5" eb="7">
      <t>ケイカク</t>
    </rPh>
    <phoneticPr fontId="2"/>
  </si>
  <si>
    <t>欠席職員</t>
    <rPh sb="0" eb="2">
      <t>ケッセキ</t>
    </rPh>
    <rPh sb="2" eb="4">
      <t>ショクイン</t>
    </rPh>
    <phoneticPr fontId="2"/>
  </si>
  <si>
    <t>〒</t>
  </si>
  <si>
    <t>乳児</t>
    <rPh sb="0" eb="2">
      <t>ニュウジ</t>
    </rPh>
    <phoneticPr fontId="2"/>
  </si>
  <si>
    <t>倒壊する危険性は低いが、かなりの被害を受けることも想定される。</t>
    <rPh sb="0" eb="2">
      <t>トウカイ</t>
    </rPh>
    <rPh sb="4" eb="6">
      <t>キケン</t>
    </rPh>
    <rPh sb="6" eb="7">
      <t>セイ</t>
    </rPh>
    <rPh sb="8" eb="9">
      <t>ヒク</t>
    </rPh>
    <rPh sb="16" eb="18">
      <t>ヒガイ</t>
    </rPh>
    <rPh sb="19" eb="20">
      <t>ウ</t>
    </rPh>
    <rPh sb="25" eb="27">
      <t>ソウテイ</t>
    </rPh>
    <phoneticPr fontId="2"/>
  </si>
  <si>
    <t>１日</t>
    <rPh sb="1" eb="2">
      <t>ニチ</t>
    </rPh>
    <phoneticPr fontId="2"/>
  </si>
  <si>
    <t>÷３＝</t>
  </si>
  <si>
    <t>FAX番号</t>
    <rPh sb="3" eb="5">
      <t>バンゴウ</t>
    </rPh>
    <phoneticPr fontId="2"/>
  </si>
  <si>
    <t>保育士</t>
  </si>
  <si>
    <t>・今年度</t>
    <rPh sb="1" eb="3">
      <t>コトシ</t>
    </rPh>
    <rPh sb="3" eb="4">
      <t>ド</t>
    </rPh>
    <phoneticPr fontId="2"/>
  </si>
  <si>
    <t>施設外（屋内遊具等）</t>
    <rPh sb="0" eb="2">
      <t>シセツ</t>
    </rPh>
    <rPh sb="2" eb="3">
      <t>ガイ</t>
    </rPh>
    <rPh sb="4" eb="6">
      <t>オクナイ</t>
    </rPh>
    <rPh sb="6" eb="8">
      <t>ユウグ</t>
    </rPh>
    <rPh sb="8" eb="9">
      <t>トウ</t>
    </rPh>
    <phoneticPr fontId="2"/>
  </si>
  <si>
    <t>・消防法第17条の３の３</t>
    <rPh sb="1" eb="4">
      <t>ショウボウホウ</t>
    </rPh>
    <rPh sb="4" eb="5">
      <t>ダイ</t>
    </rPh>
    <rPh sb="7" eb="8">
      <t>ジョウ</t>
    </rPh>
    <phoneticPr fontId="2"/>
  </si>
  <si>
    <t>－</t>
  </si>
  <si>
    <t>Ⅱ</t>
  </si>
  <si>
    <t>（前年度</t>
    <rPh sb="1" eb="4">
      <t>ゼンネンド</t>
    </rPh>
    <phoneticPr fontId="2"/>
  </si>
  <si>
    <t>（２）　特に設問に記載がない限り、基本的に指導監査日の１ヶ月前の情報を記載してください。</t>
    <rPh sb="4" eb="5">
      <t>トク</t>
    </rPh>
    <rPh sb="6" eb="8">
      <t>セツモン</t>
    </rPh>
    <rPh sb="9" eb="11">
      <t>キサイ</t>
    </rPh>
    <rPh sb="14" eb="15">
      <t>カギ</t>
    </rPh>
    <rPh sb="17" eb="20">
      <t>キホンテキ</t>
    </rPh>
    <rPh sb="21" eb="26">
      <t>シドウカンサヒ</t>
    </rPh>
    <rPh sb="29" eb="31">
      <t>ゲツマエ</t>
    </rPh>
    <rPh sb="32" eb="34">
      <t>ジョウホウ</t>
    </rPh>
    <rPh sb="35" eb="37">
      <t>キサイ</t>
    </rPh>
    <phoneticPr fontId="2"/>
  </si>
  <si>
    <t>降車後の車内の最終確認者は定められているか。</t>
    <rPh sb="4" eb="6">
      <t>シャナイ</t>
    </rPh>
    <rPh sb="13" eb="14">
      <t>サダ</t>
    </rPh>
    <phoneticPr fontId="2"/>
  </si>
  <si>
    <t>資格証明書</t>
  </si>
  <si>
    <t>≪夕方≫</t>
  </si>
  <si>
    <t>・施設長の施設運営の把握状況の確認</t>
  </si>
  <si>
    <t>電話番号</t>
    <rPh sb="0" eb="2">
      <t>デンワ</t>
    </rPh>
    <rPh sb="2" eb="4">
      <t>バンゴウ</t>
    </rPh>
    <phoneticPr fontId="2"/>
  </si>
  <si>
    <t>事例２　常勤職員が９人が一年間勤務、１人は１０ヶ月勤務した場合は　１１８月とする。</t>
    <rPh sb="0" eb="2">
      <t>ジレイ</t>
    </rPh>
    <rPh sb="4" eb="6">
      <t>ジョウキン</t>
    </rPh>
    <rPh sb="6" eb="8">
      <t>ショクイン</t>
    </rPh>
    <rPh sb="10" eb="11">
      <t>ニン</t>
    </rPh>
    <rPh sb="12" eb="15">
      <t>イチネンカン</t>
    </rPh>
    <rPh sb="15" eb="17">
      <t>キンム</t>
    </rPh>
    <rPh sb="18" eb="20">
      <t>ヒトリ</t>
    </rPh>
    <rPh sb="24" eb="25">
      <t>ゲツ</t>
    </rPh>
    <rPh sb="25" eb="27">
      <t>キンム</t>
    </rPh>
    <rPh sb="29" eb="31">
      <t>バアイ</t>
    </rPh>
    <rPh sb="36" eb="37">
      <t>ツキ</t>
    </rPh>
    <phoneticPr fontId="2"/>
  </si>
  <si>
    <t>・検討状況</t>
    <rPh sb="1" eb="3">
      <t>ケントウ</t>
    </rPh>
    <rPh sb="3" eb="5">
      <t>ジョウキョウ</t>
    </rPh>
    <phoneticPr fontId="2"/>
  </si>
  <si>
    <t>・給食施設の届出に関する要綱（県）</t>
  </si>
  <si>
    <t>年に</t>
    <rPh sb="0" eb="1">
      <t>ネン</t>
    </rPh>
    <phoneticPr fontId="2"/>
  </si>
  <si>
    <t>―</t>
  </si>
  <si>
    <t>給食献立表（予定・実施）</t>
  </si>
  <si>
    <t>・「教育・保育施設等における事故防止及び事故発生時の対応のためのガイドライン」（平成28年３月）</t>
  </si>
  <si>
    <t>土曜日</t>
    <rPh sb="0" eb="3">
      <t>ドヨウビ</t>
    </rPh>
    <phoneticPr fontId="2"/>
  </si>
  <si>
    <t>（１）入所児童</t>
  </si>
  <si>
    <t>研修内容</t>
    <rPh sb="0" eb="2">
      <t>ケンシュウ</t>
    </rPh>
    <rPh sb="2" eb="4">
      <t>ナイヨウ</t>
    </rPh>
    <phoneticPr fontId="2"/>
  </si>
  <si>
    <t>乳児を４人以上入所させる場合、保健師、看護師又は准看護師１人に限り、保育士とみなすことができる。</t>
  </si>
  <si>
    <t>改善措置状況</t>
    <rPh sb="0" eb="2">
      <t>カイゼン</t>
    </rPh>
    <rPh sb="2" eb="4">
      <t>ソチ</t>
    </rPh>
    <rPh sb="4" eb="6">
      <t>ジョウキョウ</t>
    </rPh>
    <phoneticPr fontId="2"/>
  </si>
  <si>
    <t>保育日誌・園務日誌</t>
  </si>
  <si>
    <t>児童の年齢</t>
    <rPh sb="0" eb="2">
      <t>ジドウ</t>
    </rPh>
    <rPh sb="3" eb="5">
      <t>ネンレイ</t>
    </rPh>
    <phoneticPr fontId="2"/>
  </si>
  <si>
    <t>食事開始時間</t>
    <rPh sb="0" eb="2">
      <t>ショクジ</t>
    </rPh>
    <rPh sb="2" eb="4">
      <t>カイシ</t>
    </rPh>
    <rPh sb="4" eb="6">
      <t>ジカン</t>
    </rPh>
    <phoneticPr fontId="2"/>
  </si>
  <si>
    <t>基本事項</t>
    <rPh sb="0" eb="2">
      <t>キホン</t>
    </rPh>
    <rPh sb="2" eb="4">
      <t>ジコウ</t>
    </rPh>
    <phoneticPr fontId="2"/>
  </si>
  <si>
    <t>・「保育所等における安全計画の策定に関する留意事項等について」（令和４年12月15日事務連絡子ども家庭局保育課）</t>
  </si>
  <si>
    <t>１　改善指導事項</t>
    <rPh sb="2" eb="4">
      <t>カイゼン</t>
    </rPh>
    <rPh sb="4" eb="6">
      <t>シドウ</t>
    </rPh>
    <rPh sb="6" eb="8">
      <t>ジコウ</t>
    </rPh>
    <phoneticPr fontId="2"/>
  </si>
  <si>
    <t>　便所</t>
    <rPh sb="1" eb="3">
      <t>ベンジョ</t>
    </rPh>
    <phoneticPr fontId="2"/>
  </si>
  <si>
    <t>・社会福祉施設等における感染症等発生時に係る報告について(平成17年2月22日付け健発第0222002号外健康局長外4局長通知）</t>
  </si>
  <si>
    <t>帳簿等の整備</t>
    <rPh sb="0" eb="2">
      <t>チョウボ</t>
    </rPh>
    <rPh sb="2" eb="3">
      <t>トウ</t>
    </rPh>
    <rPh sb="4" eb="6">
      <t>セイビ</t>
    </rPh>
    <phoneticPr fontId="2"/>
  </si>
  <si>
    <t>職員研修記録</t>
  </si>
  <si>
    <t>冷凍庫</t>
    <rPh sb="0" eb="3">
      <t>レイトウコ</t>
    </rPh>
    <phoneticPr fontId="2"/>
  </si>
  <si>
    <t>②職員俸給額＋職員諸手当額</t>
    <rPh sb="1" eb="3">
      <t>ショクイン</t>
    </rPh>
    <rPh sb="3" eb="5">
      <t>ホウキュウ</t>
    </rPh>
    <rPh sb="5" eb="6">
      <t>ガク</t>
    </rPh>
    <phoneticPr fontId="2"/>
  </si>
  <si>
    <t>人数（非常勤）</t>
    <rPh sb="0" eb="2">
      <t>ニンズウ</t>
    </rPh>
    <rPh sb="3" eb="4">
      <t>ヒ</t>
    </rPh>
    <rPh sb="4" eb="6">
      <t>ジョウキン</t>
    </rPh>
    <phoneticPr fontId="2"/>
  </si>
  <si>
    <t>(2)誤嚥防止</t>
    <rPh sb="3" eb="5">
      <t>ゴエン</t>
    </rPh>
    <rPh sb="5" eb="7">
      <t>ボウシ</t>
    </rPh>
    <phoneticPr fontId="2"/>
  </si>
  <si>
    <t>　地域子育て支援拠点事業</t>
    <rPh sb="1" eb="3">
      <t>チイキ</t>
    </rPh>
    <rPh sb="3" eb="5">
      <t>コソダ</t>
    </rPh>
    <rPh sb="6" eb="8">
      <t>シエン</t>
    </rPh>
    <rPh sb="8" eb="10">
      <t>キョテン</t>
    </rPh>
    <rPh sb="10" eb="12">
      <t>ジギョウ</t>
    </rPh>
    <phoneticPr fontId="2"/>
  </si>
  <si>
    <t>←（F）</t>
  </si>
  <si>
    <t>園外活動時においても、保育士の配置基準を遵守した上で、職員を複数体制としているか。</t>
  </si>
  <si>
    <t>指　　導　　監　　査　　事　　項</t>
    <rPh sb="0" eb="1">
      <t>ユビ</t>
    </rPh>
    <rPh sb="3" eb="4">
      <t>シルベ</t>
    </rPh>
    <rPh sb="6" eb="7">
      <t>ラン</t>
    </rPh>
    <rPh sb="9" eb="10">
      <t>サ</t>
    </rPh>
    <rPh sb="12" eb="13">
      <t>コト</t>
    </rPh>
    <rPh sb="15" eb="16">
      <t>コウ</t>
    </rPh>
    <phoneticPr fontId="2"/>
  </si>
  <si>
    <t>記録帳簿名</t>
    <rPh sb="0" eb="2">
      <t>キロク</t>
    </rPh>
    <rPh sb="2" eb="4">
      <t>チョウボ</t>
    </rPh>
    <rPh sb="4" eb="5">
      <t>メイ</t>
    </rPh>
    <phoneticPr fontId="2"/>
  </si>
  <si>
    <t xml:space="preserve">・広報誌は年２回程度（園だよりは不可）市町役場等で配布すること
・インターネットは　年４回程度
公表の内容は
　・責任者
　・受付担当者
　・第三者委員
　・保育所の苦情解決の仕組み
　・苦情解決結果
</t>
    <rPh sb="45" eb="47">
      <t>テイド</t>
    </rPh>
    <phoneticPr fontId="2"/>
  </si>
  <si>
    <t>３</t>
  </si>
  <si>
    <t>速やかに情報提供する体制が整っているか。</t>
  </si>
  <si>
    <t>認可年月日</t>
    <rPh sb="0" eb="2">
      <t>ニンカ</t>
    </rPh>
    <rPh sb="2" eb="5">
      <t>ネンガッピ</t>
    </rPh>
    <phoneticPr fontId="2"/>
  </si>
  <si>
    <t>退職</t>
  </si>
  <si>
    <t>※主に記載した方を記入してください。</t>
    <rPh sb="1" eb="2">
      <t>オモ</t>
    </rPh>
    <rPh sb="3" eb="5">
      <t>キサイ</t>
    </rPh>
    <rPh sb="7" eb="8">
      <t>カタ</t>
    </rPh>
    <rPh sb="9" eb="11">
      <t>キニュウ</t>
    </rPh>
    <phoneticPr fontId="2"/>
  </si>
  <si>
    <t>施設長名</t>
    <rPh sb="0" eb="2">
      <t>シセツ</t>
    </rPh>
    <rPh sb="2" eb="3">
      <t>ナガ</t>
    </rPh>
    <rPh sb="3" eb="4">
      <t>メイ</t>
    </rPh>
    <phoneticPr fontId="2"/>
  </si>
  <si>
    <t>職員への周知方法</t>
  </si>
  <si>
    <t>認可定員の
推　　移</t>
    <rPh sb="0" eb="2">
      <t>ニンカ</t>
    </rPh>
    <rPh sb="2" eb="4">
      <t>テイイン</t>
    </rPh>
    <rPh sb="6" eb="7">
      <t>スイ</t>
    </rPh>
    <rPh sb="9" eb="10">
      <t>ウツリ</t>
    </rPh>
    <phoneticPr fontId="2"/>
  </si>
  <si>
    <t>・児童福祉施設の設備及び運営の基準に関する規則（平成25年静岡県規則第14号）第42条第２項</t>
    <rPh sb="43" eb="44">
      <t>ダイ</t>
    </rPh>
    <rPh sb="45" eb="46">
      <t>コウ</t>
    </rPh>
    <phoneticPr fontId="2"/>
  </si>
  <si>
    <t>調理員</t>
    <rPh sb="0" eb="3">
      <t>チョウリイン</t>
    </rPh>
    <phoneticPr fontId="2"/>
  </si>
  <si>
    <t xml:space="preserve">・児童福祉施設の設備及び運営の基準に関する規則（平成25年静岡県規則第14号）第２条の４
</t>
  </si>
  <si>
    <t>●　前回の指導監査結果及び改善措置状況</t>
    <rPh sb="2" eb="4">
      <t>ゼンカイ</t>
    </rPh>
    <rPh sb="5" eb="7">
      <t>シドウ</t>
    </rPh>
    <rPh sb="7" eb="9">
      <t>カンサ</t>
    </rPh>
    <rPh sb="9" eb="11">
      <t>ケッカ</t>
    </rPh>
    <rPh sb="11" eb="12">
      <t>オヨ</t>
    </rPh>
    <rPh sb="13" eb="15">
      <t>カイゼン</t>
    </rPh>
    <rPh sb="15" eb="17">
      <t>ソチ</t>
    </rPh>
    <rPh sb="17" eb="19">
      <t>ジョウキョウ</t>
    </rPh>
    <phoneticPr fontId="2"/>
  </si>
  <si>
    <t>有・無</t>
    <rPh sb="0" eb="1">
      <t>ユウ</t>
    </rPh>
    <rPh sb="2" eb="3">
      <t>ム</t>
    </rPh>
    <phoneticPr fontId="2"/>
  </si>
  <si>
    <t>円</t>
    <rPh sb="0" eb="1">
      <t>エン</t>
    </rPh>
    <phoneticPr fontId="2"/>
  </si>
  <si>
    <t>出勤簿（タイムカード）</t>
  </si>
  <si>
    <t>自動</t>
    <rPh sb="0" eb="2">
      <t>ジドウ</t>
    </rPh>
    <phoneticPr fontId="2"/>
  </si>
  <si>
    <t>職員の配置状況</t>
  </si>
  <si>
    <t>ﾌﾟｰﾙ水遊びﾏﾆｭｱﾙ</t>
  </si>
  <si>
    <t>当初</t>
    <rPh sb="0" eb="2">
      <t>トウショ</t>
    </rPh>
    <phoneticPr fontId="2"/>
  </si>
  <si>
    <t>又は「一時預かり事業」を修了した者</t>
  </si>
  <si>
    <t>業務分担</t>
    <rPh sb="0" eb="2">
      <t>ギョウム</t>
    </rPh>
    <rPh sb="2" eb="4">
      <t>ブンタン</t>
    </rPh>
    <phoneticPr fontId="2"/>
  </si>
  <si>
    <t>就業規則</t>
  </si>
  <si>
    <t>（３）給与規程</t>
  </si>
  <si>
    <t>件）</t>
    <rPh sb="0" eb="1">
      <t>ケン</t>
    </rPh>
    <phoneticPr fontId="2"/>
  </si>
  <si>
    <t>　を保存しているか</t>
  </si>
  <si>
    <t>・「教育・保育施設等における食品等の誤嚥による窒息事故の防止について」（令和６年１月25日付け事務連絡こども家庭庁成育局安全対策課等）</t>
  </si>
  <si>
    <t>常勤以外の職員。非常勤のパート、臨時、派遣、会計年度職員等が該当する。</t>
    <rPh sb="0" eb="2">
      <t>ジョウキン</t>
    </rPh>
    <rPh sb="2" eb="4">
      <t>イガイ</t>
    </rPh>
    <rPh sb="5" eb="7">
      <t>ショクイン</t>
    </rPh>
    <rPh sb="8" eb="11">
      <t>ヒジョウキン</t>
    </rPh>
    <rPh sb="16" eb="18">
      <t>リンジ</t>
    </rPh>
    <rPh sb="19" eb="21">
      <t>ハケン</t>
    </rPh>
    <rPh sb="22" eb="24">
      <t>カイケイ</t>
    </rPh>
    <rPh sb="24" eb="26">
      <t>ネンド</t>
    </rPh>
    <rPh sb="26" eb="28">
      <t>ショクイン</t>
    </rPh>
    <rPh sb="28" eb="29">
      <t>トウ</t>
    </rPh>
    <rPh sb="30" eb="32">
      <t>ガイトウ</t>
    </rPh>
    <phoneticPr fontId="2"/>
  </si>
  <si>
    <t>保育士以外</t>
  </si>
  <si>
    <t>●　給食業務を委託しているか。</t>
    <rPh sb="2" eb="4">
      <t>キュウショク</t>
    </rPh>
    <rPh sb="4" eb="6">
      <t>ギョウム</t>
    </rPh>
    <rPh sb="7" eb="9">
      <t>イタク</t>
    </rPh>
    <phoneticPr fontId="2"/>
  </si>
  <si>
    <t/>
  </si>
  <si>
    <t>・「飼養衛生管理基準の遵守の徹底について」(令和３年３月３日付厚生労働省子ども家庭局保育課事務連絡)…届出が必要な家畜を飼養している施設は、令和３年４月から飼養衛生管理マニュアルの作成が必要。
【上記届出が必要な家畜】
牛、水牛、馬、鹿、めん羊、山羊、豚、いのしし、鶏、あひる、うずら、きじ、ほろほろ鳥、七面鳥、だちょう</t>
  </si>
  <si>
    <t>合計</t>
    <rPh sb="0" eb="2">
      <t>ゴウケイ</t>
    </rPh>
    <phoneticPr fontId="2"/>
  </si>
  <si>
    <r>
      <t>県地域防災計画原子力対策の巻に定めるPAZ</t>
    </r>
    <r>
      <rPr>
        <sz val="10"/>
        <color auto="1"/>
        <rFont val="ＭＳ Ｐゴシック"/>
      </rPr>
      <t>、UPZ圏内</t>
    </r>
  </si>
  <si>
    <t>●　</t>
  </si>
  <si>
    <t>※「転出」は、｢転入｣の逆の状況をいう。</t>
  </si>
  <si>
    <t>人</t>
    <rPh sb="0" eb="1">
      <t>ニン</t>
    </rPh>
    <phoneticPr fontId="2"/>
  </si>
  <si>
    <t>２歳児</t>
  </si>
  <si>
    <t>１　資料記入上の注意点</t>
    <rPh sb="2" eb="4">
      <t>シリョウ</t>
    </rPh>
    <rPh sb="4" eb="6">
      <t>キニュウ</t>
    </rPh>
    <rPh sb="6" eb="7">
      <t>ジョウ</t>
    </rPh>
    <rPh sb="8" eb="11">
      <t>チュウイテン</t>
    </rPh>
    <phoneticPr fontId="2"/>
  </si>
  <si>
    <t>開催日</t>
    <rPh sb="0" eb="3">
      <t>カイサイビ</t>
    </rPh>
    <phoneticPr fontId="2"/>
  </si>
  <si>
    <t>○　消防用設備等の点検結果は、消防署へ報告されているか。</t>
  </si>
  <si>
    <t>＜今年度＞</t>
    <rPh sb="1" eb="2">
      <t>イマ</t>
    </rPh>
    <phoneticPr fontId="2"/>
  </si>
  <si>
    <t>内訳</t>
    <rPh sb="0" eb="2">
      <t>ウチワケ</t>
    </rPh>
    <phoneticPr fontId="2"/>
  </si>
  <si>
    <t>●　不良箇所は速やかに修繕しているか。</t>
  </si>
  <si>
    <t>保菌検査記録</t>
  </si>
  <si>
    <t>組・グループ名</t>
    <rPh sb="0" eb="1">
      <t>クミ</t>
    </rPh>
    <rPh sb="6" eb="7">
      <t>メイ</t>
    </rPh>
    <phoneticPr fontId="2"/>
  </si>
  <si>
    <t>（ふりがな）
施設名</t>
    <rPh sb="7" eb="9">
      <t>シセツ</t>
    </rPh>
    <rPh sb="9" eb="10">
      <t>メイ</t>
    </rPh>
    <phoneticPr fontId="2"/>
  </si>
  <si>
    <t>●　消防計画（防災対策規程）は届け出てあるか。</t>
  </si>
  <si>
    <t>職員の健康管理の状況</t>
  </si>
  <si>
    <t>午睡チェック実施間隔は。</t>
    <rPh sb="0" eb="2">
      <t>ゴスイ</t>
    </rPh>
    <rPh sb="6" eb="8">
      <t>ジッシ</t>
    </rPh>
    <rPh sb="8" eb="10">
      <t>カンカク</t>
    </rPh>
    <phoneticPr fontId="2"/>
  </si>
  <si>
    <t>延回数</t>
    <rPh sb="0" eb="1">
      <t>ノベ</t>
    </rPh>
    <rPh sb="1" eb="3">
      <t>カイスウ</t>
    </rPh>
    <phoneticPr fontId="2"/>
  </si>
  <si>
    <t>衛生管理点検記録</t>
  </si>
  <si>
    <t>３歳児担当職員</t>
    <rPh sb="1" eb="2">
      <t>トシ</t>
    </rPh>
    <rPh sb="2" eb="3">
      <t>コ</t>
    </rPh>
    <rPh sb="3" eb="5">
      <t>タントウ</t>
    </rPh>
    <rPh sb="5" eb="7">
      <t>ショクイン</t>
    </rPh>
    <phoneticPr fontId="2"/>
  </si>
  <si>
    <t>○　衛生推進者は選任されているか。</t>
    <rPh sb="2" eb="4">
      <t>エイセイ</t>
    </rPh>
    <rPh sb="4" eb="7">
      <t>スイシンシャ</t>
    </rPh>
    <rPh sb="8" eb="9">
      <t>セン</t>
    </rPh>
    <rPh sb="9" eb="10">
      <t>ニン</t>
    </rPh>
    <phoneticPr fontId="2"/>
  </si>
  <si>
    <t>午睡マニュアル</t>
  </si>
  <si>
    <t>２週間以上保存しているか。</t>
    <rPh sb="1" eb="3">
      <t>シュウカン</t>
    </rPh>
    <rPh sb="3" eb="5">
      <t>イジョウ</t>
    </rPh>
    <rPh sb="5" eb="7">
      <t>ホゾン</t>
    </rPh>
    <phoneticPr fontId="2"/>
  </si>
  <si>
    <t>、今年度</t>
    <rPh sb="1" eb="4">
      <t>コンネンド</t>
    </rPh>
    <phoneticPr fontId="2"/>
  </si>
  <si>
    <t>その他※５</t>
    <rPh sb="2" eb="3">
      <t>タ</t>
    </rPh>
    <phoneticPr fontId="2"/>
  </si>
  <si>
    <t>・ 2歳未満児を入所させる保育所</t>
  </si>
  <si>
    <t xml:space="preserve">常勤職員の１か月の勤務時間数
</t>
  </si>
  <si>
    <t>給食栄養給与目標量算定表</t>
  </si>
  <si>
    <t>・是正改善計画と異なる場合は、現在の状況を詳細に記載してください。</t>
    <rPh sb="1" eb="3">
      <t>ゼセイ</t>
    </rPh>
    <rPh sb="3" eb="5">
      <t>カイゼン</t>
    </rPh>
    <rPh sb="5" eb="7">
      <t>ケイカク</t>
    </rPh>
    <rPh sb="8" eb="9">
      <t>コト</t>
    </rPh>
    <rPh sb="11" eb="13">
      <t>バアイ</t>
    </rPh>
    <rPh sb="15" eb="17">
      <t>ゲンザイ</t>
    </rPh>
    <rPh sb="18" eb="20">
      <t>ジョウキョウ</t>
    </rPh>
    <rPh sb="21" eb="23">
      <t>ショウサイ</t>
    </rPh>
    <rPh sb="24" eb="26">
      <t>キサイ</t>
    </rPh>
    <phoneticPr fontId="2"/>
  </si>
  <si>
    <t>●　施設所在地の状況は　※　該当する場合には○をつけてください。</t>
  </si>
  <si>
    <t>無</t>
    <rPh sb="0" eb="1">
      <t>ナ</t>
    </rPh>
    <phoneticPr fontId="2"/>
  </si>
  <si>
    <t>施設職員</t>
    <rPh sb="0" eb="2">
      <t>シセツ</t>
    </rPh>
    <rPh sb="2" eb="4">
      <t>ショクイン</t>
    </rPh>
    <phoneticPr fontId="2"/>
  </si>
  <si>
    <t>●　食品衛生責任者等給食責任者の職氏名は。</t>
  </si>
  <si>
    <t>ページ</t>
  </si>
  <si>
    <t>●　栄養指導や食育の実施に努めている場合、その内容は。</t>
  </si>
  <si>
    <t>区分</t>
    <rPh sb="0" eb="2">
      <t>クブン</t>
    </rPh>
    <phoneticPr fontId="2"/>
  </si>
  <si>
    <t>システム名</t>
    <rPh sb="4" eb="5">
      <t>メイ</t>
    </rPh>
    <phoneticPr fontId="2"/>
  </si>
  <si>
    <t>非常勤職員雇用契約書</t>
  </si>
  <si>
    <t>○「いない」場合、理由は。</t>
  </si>
  <si>
    <t>おたより</t>
  </si>
  <si>
    <t>給与台帳</t>
  </si>
  <si>
    <t>●　職員の採用時健康診断を実施しているか。</t>
  </si>
  <si>
    <t>施設長</t>
    <rPh sb="0" eb="3">
      <t>シセツチョウ</t>
    </rPh>
    <phoneticPr fontId="2"/>
  </si>
  <si>
    <t>その他（</t>
    <rPh sb="2" eb="3">
      <t>タ</t>
    </rPh>
    <phoneticPr fontId="2"/>
  </si>
  <si>
    <r>
      <t>７</t>
    </r>
    <r>
      <rPr>
        <sz val="11"/>
        <color auto="1"/>
        <rFont val="ＭＳ Ｐゴシック"/>
      </rPr>
      <t>　職員の健康管理の状況</t>
    </r>
  </si>
  <si>
    <t>※３歳未満児は、個人別指導計画を必ず作成すること。</t>
  </si>
  <si>
    <t>消火設備等の自主点検記録</t>
  </si>
  <si>
    <t>うち現</t>
    <rPh sb="2" eb="3">
      <t>ゲン</t>
    </rPh>
    <phoneticPr fontId="2"/>
  </si>
  <si>
    <t>防火管理者届出書（控）</t>
  </si>
  <si>
    <r>
      <t>（3）</t>
    </r>
    <r>
      <rPr>
        <b/>
        <sz val="11"/>
        <color auto="1"/>
        <rFont val="ＭＳ Ｐゴシック"/>
      </rPr>
      <t>業務継続計画の策定</t>
    </r>
  </si>
  <si>
    <r>
      <t>・</t>
    </r>
    <r>
      <rPr>
        <sz val="11"/>
        <color auto="1"/>
        <rFont val="ＭＳ Ｐゴシック"/>
      </rPr>
      <t>認定こども園面積チェック表</t>
    </r>
  </si>
  <si>
    <t>「ヒヤリハット」を記録し、職員に周知の上、事故発生の未然防止対策を策定、実施しているか。</t>
  </si>
  <si>
    <t>受入児童数</t>
    <rPh sb="0" eb="1">
      <t>ウ</t>
    </rPh>
    <rPh sb="1" eb="2">
      <t>イ</t>
    </rPh>
    <rPh sb="2" eb="3">
      <t>コ</t>
    </rPh>
    <rPh sb="3" eb="4">
      <t>ワラベ</t>
    </rPh>
    <rPh sb="4" eb="5">
      <t>スウ</t>
    </rPh>
    <phoneticPr fontId="2"/>
  </si>
  <si>
    <r>
      <t>○</t>
    </r>
    <r>
      <rPr>
        <sz val="10"/>
        <color auto="1"/>
        <rFont val="ＭＳ Ｐゴシック"/>
      </rPr>
      <t>　役付職員の権限及び責任分担は明確か。</t>
    </r>
  </si>
  <si>
    <t>・別紙に記載してもかまいません。</t>
    <rPh sb="1" eb="3">
      <t>ベッシ</t>
    </rPh>
    <rPh sb="4" eb="6">
      <t>キサイ</t>
    </rPh>
    <phoneticPr fontId="2"/>
  </si>
  <si>
    <t>第三者委員はどのような者を選任したか。</t>
  </si>
  <si>
    <t>・「なし」の場合は、「なし」と記載してください。</t>
    <rPh sb="6" eb="8">
      <t>バアイ</t>
    </rPh>
    <rPh sb="15" eb="17">
      <t>キサイ</t>
    </rPh>
    <phoneticPr fontId="2"/>
  </si>
  <si>
    <t>指導事項</t>
    <rPh sb="0" eb="2">
      <t>シドウ</t>
    </rPh>
    <rPh sb="2" eb="4">
      <t>ジコウ</t>
    </rPh>
    <phoneticPr fontId="2"/>
  </si>
  <si>
    <t>項　　　　目</t>
    <rPh sb="0" eb="1">
      <t>コウ</t>
    </rPh>
    <rPh sb="5" eb="6">
      <t>メ</t>
    </rPh>
    <phoneticPr fontId="2"/>
  </si>
  <si>
    <t>○</t>
  </si>
  <si>
    <t>○　標準職務表（職種別給与表）は。　</t>
  </si>
  <si>
    <t>●　施設等の状況について</t>
  </si>
  <si>
    <t>平均支給月額</t>
    <rPh sb="0" eb="2">
      <t>ヘイキン</t>
    </rPh>
    <rPh sb="2" eb="4">
      <t>シキュウ</t>
    </rPh>
    <rPh sb="4" eb="5">
      <t>ツキ</t>
    </rPh>
    <rPh sb="5" eb="6">
      <t>ガク</t>
    </rPh>
    <phoneticPr fontId="2"/>
  </si>
  <si>
    <t>業務分担表</t>
  </si>
  <si>
    <t>月</t>
    <rPh sb="0" eb="1">
      <t>ツキ</t>
    </rPh>
    <phoneticPr fontId="2"/>
  </si>
  <si>
    <t>第２避難場所</t>
    <rPh sb="0" eb="1">
      <t>ダイ</t>
    </rPh>
    <rPh sb="2" eb="4">
      <t>ヒナン</t>
    </rPh>
    <rPh sb="4" eb="6">
      <t>バショ</t>
    </rPh>
    <phoneticPr fontId="2"/>
  </si>
  <si>
    <t>●入所児童（児童福祉法第24条による入所児童）の内訳を記入してください。</t>
  </si>
  <si>
    <t>給食</t>
    <rPh sb="0" eb="2">
      <t>キュウショク</t>
    </rPh>
    <phoneticPr fontId="2"/>
  </si>
  <si>
    <t>（平成28年３月31日こ未第1585号静岡県健康福祉部長通知）</t>
  </si>
  <si>
    <t>福祉サービスの質の向上のための措置</t>
    <rPh sb="0" eb="2">
      <t>フクシ</t>
    </rPh>
    <rPh sb="7" eb="8">
      <t>シツ</t>
    </rPh>
    <rPh sb="9" eb="11">
      <t>コウジョウ</t>
    </rPh>
    <rPh sb="15" eb="17">
      <t>ソチ</t>
    </rPh>
    <phoneticPr fontId="2"/>
  </si>
  <si>
    <t xml:space="preserve">・「児童福祉施設の設備及び運営の基準に関する規則」（平成25年静岡県規則第14号）第13条第２項
</t>
  </si>
  <si>
    <t>（A）⇒</t>
  </si>
  <si>
    <t>監査資料作成者</t>
    <rPh sb="0" eb="2">
      <t>カンサ</t>
    </rPh>
    <rPh sb="2" eb="4">
      <t>シリョウ</t>
    </rPh>
    <rPh sb="4" eb="7">
      <t>サクセイシャ</t>
    </rPh>
    <phoneticPr fontId="2"/>
  </si>
  <si>
    <t>看護・准看</t>
    <rPh sb="0" eb="2">
      <t>カンゴ</t>
    </rPh>
    <rPh sb="3" eb="5">
      <t>ジュンカン</t>
    </rPh>
    <phoneticPr fontId="2"/>
  </si>
  <si>
    <r>
      <t>（</t>
    </r>
    <r>
      <rPr>
        <sz val="11"/>
        <color auto="1"/>
        <rFont val="ＭＳ Ｐゴシック"/>
      </rPr>
      <t>令和</t>
    </r>
    <rPh sb="1" eb="3">
      <t>レイワ</t>
    </rPh>
    <phoneticPr fontId="2"/>
  </si>
  <si>
    <t>１）　入所児童については、毎月初日の在籍児童数を記入してください。</t>
  </si>
  <si>
    <t>・死亡事故</t>
    <rPh sb="1" eb="3">
      <t>シボウ</t>
    </rPh>
    <rPh sb="3" eb="5">
      <t>ジコ</t>
    </rPh>
    <phoneticPr fontId="2"/>
  </si>
  <si>
    <r>
      <t>知事が保育士と同等の知識及び経験を有すると認める者（</t>
    </r>
    <r>
      <rPr>
        <sz val="11"/>
        <color auto="1"/>
        <rFont val="ＭＳ Ｐゴシック"/>
      </rPr>
      <t>下表参照）をいう。</t>
    </r>
    <rPh sb="26" eb="27">
      <t>シタ</t>
    </rPh>
    <rPh sb="27" eb="28">
      <t>ヒョウ</t>
    </rPh>
    <phoneticPr fontId="2"/>
  </si>
  <si>
    <t>倒壊する危険はないが、ある程度の被害を受けることが想定される。</t>
    <rPh sb="0" eb="2">
      <t>トウカイ</t>
    </rPh>
    <rPh sb="4" eb="6">
      <t>キケン</t>
    </rPh>
    <rPh sb="13" eb="15">
      <t>テイド</t>
    </rPh>
    <rPh sb="16" eb="18">
      <t>ヒガイ</t>
    </rPh>
    <rPh sb="19" eb="20">
      <t>ウ</t>
    </rPh>
    <rPh sb="25" eb="27">
      <t>ソウテイ</t>
    </rPh>
    <phoneticPr fontId="2"/>
  </si>
  <si>
    <t xml:space="preserve"> アレルギー疾患と診断された園児が、保育所の生活において特別な配慮や管理が必要となった場合に限って作成する生活管理指導表を毎年徴しているか。</t>
  </si>
  <si>
    <t>●　資格の定めのある職員は所定の資格を有しているか。</t>
  </si>
  <si>
    <t>判定欄（自動）</t>
  </si>
  <si>
    <t>２　処遇状況</t>
    <rPh sb="2" eb="4">
      <t>ショグウ</t>
    </rPh>
    <rPh sb="4" eb="6">
      <t>ジョウキョウ</t>
    </rPh>
    <phoneticPr fontId="2"/>
  </si>
  <si>
    <t>・「保育所等における常勤保育士及び短時間保育士の定義について」（令和５年４月21日付けこ成保21）</t>
  </si>
  <si>
    <t>内容</t>
  </si>
  <si>
    <t>雇用契約期間</t>
    <rPh sb="0" eb="2">
      <t>コヨウ</t>
    </rPh>
    <rPh sb="2" eb="4">
      <t>ケイヤク</t>
    </rPh>
    <rPh sb="4" eb="6">
      <t>キカン</t>
    </rPh>
    <phoneticPr fontId="2"/>
  </si>
  <si>
    <t>１日あたりの勤務時間数及び１月あたりの勤務日数について</t>
    <rPh sb="1" eb="2">
      <t>ニチ</t>
    </rPh>
    <rPh sb="6" eb="8">
      <t>キンム</t>
    </rPh>
    <rPh sb="8" eb="10">
      <t>ジカン</t>
    </rPh>
    <rPh sb="10" eb="11">
      <t>スウ</t>
    </rPh>
    <rPh sb="11" eb="12">
      <t>オヨ</t>
    </rPh>
    <rPh sb="14" eb="15">
      <t>ガツ</t>
    </rPh>
    <rPh sb="19" eb="21">
      <t>キンム</t>
    </rPh>
    <rPh sb="21" eb="23">
      <t>ニッスウ</t>
    </rPh>
    <phoneticPr fontId="2"/>
  </si>
  <si>
    <t>日</t>
    <rPh sb="0" eb="1">
      <t>ヒ</t>
    </rPh>
    <phoneticPr fontId="2"/>
  </si>
  <si>
    <t>地域の市町施設、警察署、地域団体等と連携し情報を共有できる体制はあるか。</t>
  </si>
  <si>
    <t>消火設備等の業者点検記録</t>
  </si>
  <si>
    <t>用　　途</t>
  </si>
  <si>
    <t>1日あたりの
勤務時間数（ｈ）</t>
    <rPh sb="1" eb="2">
      <t>ヒ</t>
    </rPh>
    <rPh sb="7" eb="9">
      <t>キンム</t>
    </rPh>
    <rPh sb="9" eb="12">
      <t>ジカンスウ</t>
    </rPh>
    <phoneticPr fontId="2"/>
  </si>
  <si>
    <t>出張命令簿</t>
  </si>
  <si>
    <t>受入児童数</t>
  </si>
  <si>
    <t>・給食会議の実施状況
（委託の場合、業者も出席させる。）</t>
  </si>
  <si>
    <t>⑨非常災害対策</t>
  </si>
  <si>
    <t>基準保育士数÷６</t>
    <rPh sb="0" eb="2">
      <t>キジュン</t>
    </rPh>
    <rPh sb="2" eb="5">
      <t>ホイクシ</t>
    </rPh>
    <rPh sb="5" eb="6">
      <t>スウ</t>
    </rPh>
    <phoneticPr fontId="2"/>
  </si>
  <si>
    <t>（２）保育所で行なっている事業等</t>
  </si>
  <si>
    <t>○　毎月、検便を行う対象職員は。</t>
    <rPh sb="2" eb="4">
      <t>マイツキ</t>
    </rPh>
    <rPh sb="5" eb="7">
      <t>ケンベン</t>
    </rPh>
    <rPh sb="8" eb="9">
      <t>オコナ</t>
    </rPh>
    <rPh sb="10" eb="12">
      <t>タイショウ</t>
    </rPh>
    <rPh sb="12" eb="14">
      <t>ショクイン</t>
    </rPh>
    <phoneticPr fontId="2"/>
  </si>
  <si>
    <r>
      <t>記</t>
    </r>
    <r>
      <rPr>
        <sz val="11"/>
        <color indexed="8"/>
        <rFont val="ＭＳ Ｐゴシック"/>
      </rPr>
      <t>入方法等に疑問がある場合は、県健康福祉部</t>
    </r>
    <r>
      <rPr>
        <u/>
        <sz val="11"/>
        <color indexed="8"/>
        <rFont val="ＭＳ Ｐゴシック"/>
      </rPr>
      <t>福祉長寿局</t>
    </r>
    <r>
      <rPr>
        <sz val="11"/>
        <color indexed="8"/>
        <rFont val="ＭＳ Ｐゴシック"/>
      </rPr>
      <t>福祉指導課法人児童指導班までお問い合わせください。　　電話０５４-２２１-</t>
    </r>
    <r>
      <rPr>
        <sz val="11"/>
        <color indexed="10"/>
        <rFont val="ＭＳ Ｐゴシック"/>
      </rPr>
      <t>２４３２</t>
    </r>
    <rPh sb="0" eb="2">
      <t>キニュウ</t>
    </rPh>
    <rPh sb="2" eb="4">
      <t>ホウホウ</t>
    </rPh>
    <rPh sb="4" eb="5">
      <t>トウ</t>
    </rPh>
    <rPh sb="6" eb="8">
      <t>ギモン</t>
    </rPh>
    <rPh sb="11" eb="13">
      <t>バアイ</t>
    </rPh>
    <rPh sb="15" eb="16">
      <t>ケン</t>
    </rPh>
    <rPh sb="16" eb="18">
      <t>ケンコウ</t>
    </rPh>
    <rPh sb="18" eb="20">
      <t>フクシ</t>
    </rPh>
    <rPh sb="20" eb="21">
      <t>ブ</t>
    </rPh>
    <rPh sb="21" eb="23">
      <t>フクシ</t>
    </rPh>
    <rPh sb="23" eb="25">
      <t>チョウジュ</t>
    </rPh>
    <rPh sb="25" eb="26">
      <t>キョク</t>
    </rPh>
    <rPh sb="26" eb="28">
      <t>フクシ</t>
    </rPh>
    <rPh sb="28" eb="30">
      <t>シドウ</t>
    </rPh>
    <rPh sb="30" eb="31">
      <t>カ</t>
    </rPh>
    <rPh sb="31" eb="33">
      <t>ホウジン</t>
    </rPh>
    <rPh sb="33" eb="35">
      <t>ジドウ</t>
    </rPh>
    <rPh sb="35" eb="37">
      <t>シドウ</t>
    </rPh>
    <rPh sb="37" eb="38">
      <t>ハン</t>
    </rPh>
    <rPh sb="41" eb="42">
      <t>ト</t>
    </rPh>
    <rPh sb="43" eb="44">
      <t>ア</t>
    </rPh>
    <rPh sb="53" eb="55">
      <t>デンワ</t>
    </rPh>
    <phoneticPr fontId="2"/>
  </si>
  <si>
    <t>実施の有無</t>
    <rPh sb="0" eb="2">
      <t>ジッシ</t>
    </rPh>
    <rPh sb="3" eb="5">
      <t>ウム</t>
    </rPh>
    <phoneticPr fontId="2"/>
  </si>
  <si>
    <t>児童の通園方法は。</t>
    <rPh sb="0" eb="2">
      <t>ジドウ</t>
    </rPh>
    <rPh sb="3" eb="5">
      <t>ツウエン</t>
    </rPh>
    <rPh sb="5" eb="7">
      <t>ホウホウ</t>
    </rPh>
    <phoneticPr fontId="2"/>
  </si>
  <si>
    <t>定期的とは</t>
    <rPh sb="0" eb="3">
      <t>テイキテキ</t>
    </rPh>
    <phoneticPr fontId="2"/>
  </si>
  <si>
    <t>２）　私的契約児童数については、各月の延べ総数を記入してください。</t>
    <rPh sb="7" eb="9">
      <t>ジドウ</t>
    </rPh>
    <phoneticPr fontId="2"/>
  </si>
  <si>
    <t>児童数÷
定員(％)</t>
  </si>
  <si>
    <t>　いる</t>
  </si>
  <si>
    <t>担任保育士及び副担任保育士のうち、１日６時間勤務未満又は月20日未満勤務の保育士については、「短」欄に○を付けること。</t>
  </si>
  <si>
    <t>１～２歳児</t>
    <rPh sb="3" eb="5">
      <t>サイジ</t>
    </rPh>
    <phoneticPr fontId="2"/>
  </si>
  <si>
    <t>日現在</t>
    <rPh sb="0" eb="1">
      <t>ニチ</t>
    </rPh>
    <rPh sb="1" eb="3">
      <t>ゲンザイ</t>
    </rPh>
    <phoneticPr fontId="2"/>
  </si>
  <si>
    <t>ティッシュ、タオルの使い方、正しい手の洗い方の指導</t>
  </si>
  <si>
    <t>・諸帳簿の有無について、該当する欄に○をつけてください。</t>
    <rPh sb="1" eb="2">
      <t>ショ</t>
    </rPh>
    <rPh sb="2" eb="4">
      <t>チョウボ</t>
    </rPh>
    <rPh sb="5" eb="7">
      <t>ウム</t>
    </rPh>
    <rPh sb="12" eb="14">
      <t>ガイトウ</t>
    </rPh>
    <rPh sb="16" eb="17">
      <t>ラン</t>
    </rPh>
    <phoneticPr fontId="2"/>
  </si>
  <si>
    <t>●弾力運用の範囲内を遵守しているか。</t>
  </si>
  <si>
    <t>・複数であることが望ましい。</t>
  </si>
  <si>
    <t>基準面積</t>
  </si>
  <si>
    <t>・市町職員が作成したものをそのまま活用している。</t>
  </si>
  <si>
    <t>　いない</t>
  </si>
  <si>
    <r>
      <t>・津波被害特別警戒区域、津波災害警戒区域、浸水想定区域または土砂災害警戒区域内の要配慮者利用施設の管理者等は、避難確保計画の作成・避難訓練の実施</t>
    </r>
    <r>
      <rPr>
        <sz val="10"/>
        <color auto="1"/>
        <rFont val="ＭＳ Ｐゴシック"/>
      </rPr>
      <t xml:space="preserve">・報告の義務がある。
</t>
    </r>
    <rPh sb="73" eb="75">
      <t>ホウコク</t>
    </rPh>
    <phoneticPr fontId="2"/>
  </si>
  <si>
    <t>職員会議録</t>
  </si>
  <si>
    <t>年間計画</t>
    <rPh sb="0" eb="2">
      <t>ネンカン</t>
    </rPh>
    <rPh sb="2" eb="4">
      <t>ケイカク</t>
    </rPh>
    <phoneticPr fontId="2"/>
  </si>
  <si>
    <t>○いる場合</t>
    <rPh sb="3" eb="5">
      <t>バアイ</t>
    </rPh>
    <phoneticPr fontId="2"/>
  </si>
  <si>
    <t>③職員の職種、員数及び職務の内容</t>
  </si>
  <si>
    <t>○　常勤職員の勤務時間を記載。</t>
    <rPh sb="2" eb="4">
      <t>ジョウキン</t>
    </rPh>
    <rPh sb="4" eb="6">
      <t>ショクイン</t>
    </rPh>
    <rPh sb="7" eb="9">
      <t>キンム</t>
    </rPh>
    <rPh sb="9" eb="11">
      <t>ジカン</t>
    </rPh>
    <rPh sb="12" eb="14">
      <t>キサイ</t>
    </rPh>
    <phoneticPr fontId="2"/>
  </si>
  <si>
    <t>№</t>
  </si>
  <si>
    <t>⑩虐待の防止のための措置に関する事項</t>
  </si>
  <si>
    <t>副担任保育士名</t>
    <rPh sb="0" eb="1">
      <t>フク</t>
    </rPh>
    <rPh sb="1" eb="3">
      <t>タンニン</t>
    </rPh>
    <rPh sb="3" eb="6">
      <t>ホイクシ</t>
    </rPh>
    <rPh sb="6" eb="7">
      <t>メイ</t>
    </rPh>
    <phoneticPr fontId="2"/>
  </si>
  <si>
    <t>書　類　名</t>
  </si>
  <si>
    <t>○　消火訓練の内容を具体的に記録しているか。</t>
  </si>
  <si>
    <t>有</t>
    <rPh sb="0" eb="1">
      <t>アリ</t>
    </rPh>
    <phoneticPr fontId="2"/>
  </si>
  <si>
    <t>食品戸棚</t>
    <rPh sb="0" eb="2">
      <t>ショクヒン</t>
    </rPh>
    <rPh sb="2" eb="4">
      <t>トダナ</t>
    </rPh>
    <phoneticPr fontId="2"/>
  </si>
  <si>
    <t>認可関係書類</t>
  </si>
  <si>
    <t>給食日誌</t>
  </si>
  <si>
    <t>◇目次</t>
    <rPh sb="1" eb="3">
      <t>モクジ</t>
    </rPh>
    <phoneticPr fontId="2"/>
  </si>
  <si>
    <t>スキムミルク受払簿</t>
  </si>
  <si>
    <t>週当り標準勤務日数・時間数</t>
    <rPh sb="0" eb="1">
      <t>シュウ</t>
    </rPh>
    <rPh sb="1" eb="2">
      <t>アタ</t>
    </rPh>
    <rPh sb="3" eb="5">
      <t>ヒョウジュン</t>
    </rPh>
    <rPh sb="5" eb="7">
      <t>キンム</t>
    </rPh>
    <rPh sb="7" eb="9">
      <t>ニッスウ</t>
    </rPh>
    <rPh sb="10" eb="13">
      <t>ジカンスウ</t>
    </rPh>
    <phoneticPr fontId="2"/>
  </si>
  <si>
    <t>事務員</t>
  </si>
  <si>
    <t>給食材料受払簿</t>
  </si>
  <si>
    <t xml:space="preserve">・災害時に地域住民や近隣施設と連携する協力体制づくりに努めているか。
（児童福祉施設の設備及び運営の基準に関する規則（平成25年静岡県規則第14号）第２条第５項）
・受入提携施設、法人等の確保に努めること。
・職員を防災に関する研修に参加させる等職員の防災教育に努めているか。（児童福祉施設の設備及び運営の基準に関する規則（平成25年静岡県規則第14号）第２条第６項）
</t>
  </si>
  <si>
    <t>●　災害時の関係機関への通報体制及び連絡体制を整備しているか。</t>
  </si>
  <si>
    <t>４歳児以上</t>
    <rPh sb="1" eb="3">
      <t>サイジ</t>
    </rPh>
    <rPh sb="3" eb="5">
      <t>イジョウ</t>
    </rPh>
    <phoneticPr fontId="2"/>
  </si>
  <si>
    <t>その他(</t>
    <rPh sb="2" eb="3">
      <t>タ</t>
    </rPh>
    <phoneticPr fontId="2"/>
  </si>
  <si>
    <t>　年次有給休暇が10日以上付与されている職位(管理監督者を含む。)すべてが、年５日以上年次有給休暇を取得しているか。</t>
  </si>
  <si>
    <t>職員名簿</t>
  </si>
  <si>
    <t>理事会及び市町に対して、事故発生状況等を報告しているか。</t>
  </si>
  <si>
    <t>○　委託している場合、契約書はあるか。</t>
    <rPh sb="2" eb="4">
      <t>イタク</t>
    </rPh>
    <rPh sb="11" eb="14">
      <t>ケイヤクショ</t>
    </rPh>
    <phoneticPr fontId="2"/>
  </si>
  <si>
    <t>備え置き</t>
  </si>
  <si>
    <r>
      <t>８</t>
    </r>
    <r>
      <rPr>
        <sz val="11"/>
        <color auto="1"/>
        <rFont val="ＭＳ Ｐゴシック"/>
      </rPr>
      <t>　衛生管理の状況</t>
    </r>
  </si>
  <si>
    <t>職員履歴書</t>
  </si>
  <si>
    <t>●　消火訓練は少なくとも毎月１回実施しているか。</t>
  </si>
  <si>
    <t>保育に従事しない看護師・准看護師</t>
  </si>
  <si>
    <t>耐震ランク</t>
  </si>
  <si>
    <t>非常時連絡表（保護者勤務先等）</t>
  </si>
  <si>
    <t>短 期 的 な計画</t>
    <rPh sb="0" eb="1">
      <t>タン</t>
    </rPh>
    <rPh sb="2" eb="3">
      <t>キ</t>
    </rPh>
    <rPh sb="4" eb="5">
      <t>マト</t>
    </rPh>
    <rPh sb="7" eb="8">
      <t>ケイ</t>
    </rPh>
    <rPh sb="8" eb="9">
      <t>カク</t>
    </rPh>
    <phoneticPr fontId="2"/>
  </si>
  <si>
    <r>
      <t>２</t>
    </r>
    <r>
      <rPr>
        <sz val="11"/>
        <color auto="1"/>
        <rFont val="ＭＳ Ｐゴシック"/>
      </rPr>
      <t>　添付書類</t>
    </r>
    <rPh sb="2" eb="4">
      <t>テンプ</t>
    </rPh>
    <rPh sb="4" eb="6">
      <t>ショルイ</t>
    </rPh>
    <phoneticPr fontId="2"/>
  </si>
  <si>
    <t>●　食品衛生監視員（保健所）の立入検査について</t>
  </si>
  <si>
    <t>検食記録</t>
  </si>
  <si>
    <t>注意事項：エクセル表に行の挿入等は行わないこと。16名以上職員がいる場合は次シートに記入すること。選択肢が表示されるセルには、選択肢の中から入力すること。</t>
    <rPh sb="0" eb="2">
      <t>チュウイ</t>
    </rPh>
    <rPh sb="2" eb="4">
      <t>ジコウ</t>
    </rPh>
    <rPh sb="9" eb="10">
      <t>ヒョウ</t>
    </rPh>
    <rPh sb="11" eb="12">
      <t>ギョウ</t>
    </rPh>
    <rPh sb="13" eb="15">
      <t>ソウニュウ</t>
    </rPh>
    <rPh sb="15" eb="16">
      <t>トウ</t>
    </rPh>
    <rPh sb="17" eb="18">
      <t>オコナ</t>
    </rPh>
    <rPh sb="26" eb="27">
      <t>メイ</t>
    </rPh>
    <rPh sb="27" eb="29">
      <t>イジョウ</t>
    </rPh>
    <rPh sb="29" eb="31">
      <t>ショクイン</t>
    </rPh>
    <rPh sb="34" eb="36">
      <t>バアイ</t>
    </rPh>
    <rPh sb="37" eb="38">
      <t>ツギ</t>
    </rPh>
    <rPh sb="42" eb="44">
      <t>キニュウ</t>
    </rPh>
    <rPh sb="49" eb="52">
      <t>センタクシ</t>
    </rPh>
    <rPh sb="53" eb="55">
      <t>ヒョウジ</t>
    </rPh>
    <rPh sb="63" eb="66">
      <t>センタクシ</t>
    </rPh>
    <rPh sb="67" eb="68">
      <t>ナカ</t>
    </rPh>
    <rPh sb="70" eb="72">
      <t>ニュウリョク</t>
    </rPh>
    <phoneticPr fontId="2"/>
  </si>
  <si>
    <t>入所児童年齢（年度の初日の前日における年齢）</t>
  </si>
  <si>
    <t>・「保育所等における虐待等に関する対応について」（令和４年12月７日事務連絡厚生労働省子ども家庭局総務課少子化総合対策室等連名）</t>
  </si>
  <si>
    <t>建て替えのための取り壊し等を行う場合には、除去工事の状況により、周辺住民や入所児童がアスベストを吸引することのないよう適切に行うこと。</t>
    <rPh sb="8" eb="9">
      <t>ト</t>
    </rPh>
    <rPh sb="10" eb="11">
      <t>コワ</t>
    </rPh>
    <rPh sb="12" eb="13">
      <t>トウ</t>
    </rPh>
    <rPh sb="14" eb="15">
      <t>オコナ</t>
    </rPh>
    <rPh sb="16" eb="18">
      <t>バアイ</t>
    </rPh>
    <rPh sb="21" eb="23">
      <t>ジョキョ</t>
    </rPh>
    <rPh sb="23" eb="25">
      <t>コウジ</t>
    </rPh>
    <rPh sb="26" eb="28">
      <t>ジョウキョウ</t>
    </rPh>
    <rPh sb="32" eb="34">
      <t>シュウヘン</t>
    </rPh>
    <rPh sb="34" eb="36">
      <t>ジュウミン</t>
    </rPh>
    <rPh sb="37" eb="39">
      <t>ニュウショ</t>
    </rPh>
    <rPh sb="39" eb="40">
      <t>ジ</t>
    </rPh>
    <rPh sb="40" eb="41">
      <t>ドウ</t>
    </rPh>
    <rPh sb="48" eb="50">
      <t>キュウイン</t>
    </rPh>
    <rPh sb="59" eb="61">
      <t>テキセツ</t>
    </rPh>
    <rPh sb="62" eb="63">
      <t>オコナ</t>
    </rPh>
    <phoneticPr fontId="2"/>
  </si>
  <si>
    <t>主任保育士等</t>
    <rPh sb="0" eb="2">
      <t>シュニン</t>
    </rPh>
    <rPh sb="2" eb="5">
      <t>ホイクシ</t>
    </rPh>
    <rPh sb="5" eb="6">
      <t>トウ</t>
    </rPh>
    <phoneticPr fontId="2"/>
  </si>
  <si>
    <t>日）現在</t>
    <rPh sb="0" eb="1">
      <t>ニチ</t>
    </rPh>
    <rPh sb="2" eb="4">
      <t>ゲンザイ</t>
    </rPh>
    <phoneticPr fontId="2"/>
  </si>
  <si>
    <t>÷30＝</t>
  </si>
  <si>
    <t>５歳児</t>
    <rPh sb="1" eb="3">
      <t>サイジ</t>
    </rPh>
    <phoneticPr fontId="2"/>
  </si>
  <si>
    <t>保育所での取扱いについて保護者説明しているか。</t>
  </si>
  <si>
    <t>（１）入所児童</t>
    <rPh sb="3" eb="5">
      <t>ニュウショ</t>
    </rPh>
    <rPh sb="5" eb="7">
      <t>ジドウ</t>
    </rPh>
    <phoneticPr fontId="2"/>
  </si>
  <si>
    <t>４歳児</t>
    <rPh sb="1" eb="3">
      <t>サイジ</t>
    </rPh>
    <phoneticPr fontId="2"/>
  </si>
  <si>
    <t>監査調書の別ページに情報が反映するように作られているので、選択肢から数字を選んでください。
選択肢と完全一致しない場合は最も近い数字を入力してください。</t>
    <rPh sb="0" eb="2">
      <t>カンサ</t>
    </rPh>
    <rPh sb="2" eb="4">
      <t>チョウショ</t>
    </rPh>
    <rPh sb="5" eb="6">
      <t>ベツ</t>
    </rPh>
    <rPh sb="10" eb="12">
      <t>ジョウホウ</t>
    </rPh>
    <rPh sb="13" eb="15">
      <t>ハンエイ</t>
    </rPh>
    <rPh sb="20" eb="21">
      <t>ツク</t>
    </rPh>
    <rPh sb="29" eb="32">
      <t>センタクシ</t>
    </rPh>
    <rPh sb="34" eb="36">
      <t>スウジ</t>
    </rPh>
    <rPh sb="37" eb="38">
      <t>エラ</t>
    </rPh>
    <rPh sb="46" eb="49">
      <t>センタクシ</t>
    </rPh>
    <rPh sb="50" eb="52">
      <t>カンゼン</t>
    </rPh>
    <rPh sb="52" eb="54">
      <t>イッチ</t>
    </rPh>
    <rPh sb="57" eb="59">
      <t>バアイ</t>
    </rPh>
    <rPh sb="60" eb="61">
      <t>モット</t>
    </rPh>
    <rPh sb="62" eb="63">
      <t>チカ</t>
    </rPh>
    <rPh sb="64" eb="66">
      <t>スウジ</t>
    </rPh>
    <rPh sb="67" eb="69">
      <t>ニュウリョク</t>
    </rPh>
    <phoneticPr fontId="2"/>
  </si>
  <si>
    <t>●　年間在所率が高い（又は低い）場合、定員の見直しを行っているか。</t>
    <rPh sb="2" eb="4">
      <t>ネンカン</t>
    </rPh>
    <rPh sb="4" eb="6">
      <t>ザイショ</t>
    </rPh>
    <rPh sb="6" eb="7">
      <t>リツ</t>
    </rPh>
    <rPh sb="8" eb="9">
      <t>タカ</t>
    </rPh>
    <rPh sb="11" eb="12">
      <t>マタ</t>
    </rPh>
    <rPh sb="13" eb="14">
      <t>ヒク</t>
    </rPh>
    <rPh sb="16" eb="18">
      <t>バアイ</t>
    </rPh>
    <rPh sb="19" eb="21">
      <t>テイイン</t>
    </rPh>
    <rPh sb="22" eb="24">
      <t>ミナオ</t>
    </rPh>
    <rPh sb="26" eb="27">
      <t>オコナ</t>
    </rPh>
    <phoneticPr fontId="2"/>
  </si>
  <si>
    <t>常勤</t>
    <rPh sb="0" eb="2">
      <t>ジョウキン</t>
    </rPh>
    <phoneticPr fontId="2"/>
  </si>
  <si>
    <t>(3)第三者評価の受審</t>
    <rPh sb="3" eb="6">
      <t>ダイサンシャ</t>
    </rPh>
    <rPh sb="6" eb="8">
      <t>ヒョウカ</t>
    </rPh>
    <rPh sb="9" eb="11">
      <t>ジュシン</t>
    </rPh>
    <phoneticPr fontId="2"/>
  </si>
  <si>
    <t>●　児童に対して料理方法、適温給食等の配慮を行っている場合の内容は。</t>
  </si>
  <si>
    <t>　ない</t>
  </si>
  <si>
    <t>・指示事項が改善されていない場合には、早急に改善すること。</t>
  </si>
  <si>
    <t>● 指示事項に対する改善状況は。</t>
  </si>
  <si>
    <t>必要面積</t>
    <rPh sb="0" eb="2">
      <t>ヒツヨウ</t>
    </rPh>
    <rPh sb="2" eb="4">
      <t>メンセキ</t>
    </rPh>
    <phoneticPr fontId="2"/>
  </si>
  <si>
    <t>　はい</t>
  </si>
  <si>
    <t>知事が認める者</t>
    <rPh sb="0" eb="2">
      <t>チジ</t>
    </rPh>
    <rPh sb="3" eb="4">
      <t>ミト</t>
    </rPh>
    <rPh sb="6" eb="7">
      <t>モノ</t>
    </rPh>
    <phoneticPr fontId="2"/>
  </si>
  <si>
    <r>
      <t xml:space="preserve">12 </t>
    </r>
    <r>
      <rPr>
        <sz val="11"/>
        <color auto="1"/>
        <rFont val="ＭＳ Ｐゴシック"/>
      </rPr>
      <t>職員研修</t>
    </r>
  </si>
  <si>
    <t>・「苦情」とは、保育所の全ての保育士等職員に寄せられた、要望・苦情を対象とする。
・職員等からの聞き取りを実施しているか。</t>
  </si>
  <si>
    <t>●　他の施設等の業務を兼務している職員（施設長を含む。）はいるか。</t>
  </si>
  <si>
    <r>
      <t>○</t>
    </r>
    <r>
      <rPr>
        <sz val="10"/>
        <color auto="1"/>
        <rFont val="ＭＳ Ｐゴシック"/>
      </rPr>
      <t>　初任給格付基準表は。　</t>
    </r>
  </si>
  <si>
    <t>職・氏名</t>
    <rPh sb="0" eb="1">
      <t>ショク</t>
    </rPh>
    <rPh sb="2" eb="4">
      <t>シメイ</t>
    </rPh>
    <phoneticPr fontId="2"/>
  </si>
  <si>
    <t>事故を未然に防止するため、プール活動に関わる職員に対して、子どものプール活動・水遊びの監視を行う際に見落としがちなリスクや注意すべきポイントについて事前教育を十分に行っているか。</t>
  </si>
  <si>
    <t>・介護業務者の腰痛検査(平成６年12月28日社援施第169号）
  介護作業等腰部に著しい負担のかかる作業に常時従事する労働者に対しては､6ヶ月以内毎に1回腰痛の健康診断を実施すること。
  健康診断の結果､必要があると認めるときは作業方法等の改善､作業時間の短縮等必要な措置を講ずること。</t>
  </si>
  <si>
    <r>
      <t>（５）</t>
    </r>
    <r>
      <rPr>
        <sz val="11"/>
        <color auto="1"/>
        <rFont val="ＭＳ Ｐゴシック"/>
      </rPr>
      <t>早朝・夕方・土曜日の状況</t>
    </r>
  </si>
  <si>
    <t>１歳児担当職員</t>
    <rPh sb="1" eb="2">
      <t>トシ</t>
    </rPh>
    <rPh sb="2" eb="3">
      <t>コ</t>
    </rPh>
    <rPh sb="3" eb="5">
      <t>タントウ</t>
    </rPh>
    <rPh sb="5" eb="7">
      <t>ショクイン</t>
    </rPh>
    <phoneticPr fontId="2"/>
  </si>
  <si>
    <t>除去食、代替食の提供の際、人的エラーが発生する可能性がある場面を明らかにし、人的エラーを減らす方法や気づく方法のマニュアル化を図っているか。</t>
  </si>
  <si>
    <t>医療機関での治療を要する事故の発生件数は。</t>
  </si>
  <si>
    <t>ほふくしない子</t>
  </si>
  <si>
    <t>(6)安全計画の策定</t>
    <rPh sb="3" eb="5">
      <t>アンゼン</t>
    </rPh>
    <rPh sb="5" eb="7">
      <t>ケイカク</t>
    </rPh>
    <rPh sb="8" eb="10">
      <t>サクテイ</t>
    </rPh>
    <phoneticPr fontId="2"/>
  </si>
  <si>
    <t>０歳児</t>
    <rPh sb="1" eb="3">
      <t>サイジ</t>
    </rPh>
    <phoneticPr fontId="2"/>
  </si>
  <si>
    <t>◎</t>
  </si>
  <si>
    <t>⑦保育所の利用の開始、終了に関する事項及び利用に当たっての留意事項</t>
  </si>
  <si>
    <t>特記事項</t>
    <rPh sb="0" eb="2">
      <t>トッキ</t>
    </rPh>
    <rPh sb="2" eb="4">
      <t>ジコウ</t>
    </rPh>
    <phoneticPr fontId="2"/>
  </si>
  <si>
    <t>（監査当日、算出の根拠となる図面等を用意してください。）</t>
  </si>
  <si>
    <t>定員</t>
    <rPh sb="0" eb="2">
      <t>テイイン</t>
    </rPh>
    <phoneticPr fontId="2"/>
  </si>
  <si>
    <t>保育士※１</t>
  </si>
  <si>
    <t>有効面積</t>
  </si>
  <si>
    <t>＜昨年度＞</t>
    <rPh sb="1" eb="2">
      <t>サク</t>
    </rPh>
    <phoneticPr fontId="2"/>
  </si>
  <si>
    <t xml:space="preserve">年間平均在所率　　　　　　児童数の合計　÷　定員の合計　＝
</t>
    <rPh sb="0" eb="2">
      <t>ネンカン</t>
    </rPh>
    <rPh sb="2" eb="4">
      <t>ヘイキン</t>
    </rPh>
    <rPh sb="4" eb="6">
      <t>ザイショ</t>
    </rPh>
    <rPh sb="6" eb="7">
      <t>リツ</t>
    </rPh>
    <phoneticPr fontId="2"/>
  </si>
  <si>
    <t>(2)保育所で行っている事業等</t>
  </si>
  <si>
    <t>　(C)÷(B)＞0.66となっているか。</t>
  </si>
  <si>
    <t>私的契約児童数</t>
  </si>
  <si>
    <t>　(C)＋(D)＋(E)＋(F)≧(B)となっているか。　</t>
  </si>
  <si>
    <t>　ある</t>
  </si>
  <si>
    <t>項目</t>
    <rPh sb="0" eb="2">
      <t>コウモク</t>
    </rPh>
    <phoneticPr fontId="2"/>
  </si>
  <si>
    <t>⇒</t>
  </si>
  <si>
    <t>・「特定教育・保育施設等における事故の報告等について」（平成29年11月10日付け府子本第912号）</t>
    <rPh sb="2" eb="4">
      <t>トクテイ</t>
    </rPh>
    <rPh sb="4" eb="6">
      <t>キョウイク</t>
    </rPh>
    <rPh sb="7" eb="9">
      <t>ホイク</t>
    </rPh>
    <rPh sb="9" eb="11">
      <t>シセツ</t>
    </rPh>
    <rPh sb="11" eb="12">
      <t>トウ</t>
    </rPh>
    <rPh sb="16" eb="18">
      <t>ジコ</t>
    </rPh>
    <rPh sb="19" eb="21">
      <t>ホウコク</t>
    </rPh>
    <rPh sb="21" eb="22">
      <t>トウ</t>
    </rPh>
    <rPh sb="28" eb="30">
      <t>ヘイセイ</t>
    </rPh>
    <rPh sb="32" eb="33">
      <t>ネン</t>
    </rPh>
    <rPh sb="35" eb="36">
      <t>ガツ</t>
    </rPh>
    <rPh sb="38" eb="39">
      <t>ニチ</t>
    </rPh>
    <rPh sb="39" eb="40">
      <t>ツ</t>
    </rPh>
    <rPh sb="41" eb="42">
      <t>フ</t>
    </rPh>
    <rPh sb="42" eb="43">
      <t>コ</t>
    </rPh>
    <rPh sb="43" eb="44">
      <t>ホン</t>
    </rPh>
    <rPh sb="44" eb="45">
      <t>ダイ</t>
    </rPh>
    <rPh sb="48" eb="49">
      <t>ゴウ</t>
    </rPh>
    <phoneticPr fontId="2"/>
  </si>
  <si>
    <t>NO</t>
  </si>
  <si>
    <t>・全出　・一部出　・全欠</t>
  </si>
  <si>
    <t>・定期的に子どもの呼吸・体位、睡眠状態を点検する。</t>
  </si>
  <si>
    <t>・児童福祉施設の設備及び運営の基準に関する規則（平成25年静岡県規則第14号）第２条の３</t>
  </si>
  <si>
    <t>園長</t>
    <rPh sb="0" eb="2">
      <t>エンチョウ</t>
    </rPh>
    <phoneticPr fontId="2"/>
  </si>
  <si>
    <t>主任保育士</t>
    <rPh sb="0" eb="2">
      <t>シュニン</t>
    </rPh>
    <rPh sb="2" eb="5">
      <t>ホイクシ</t>
    </rPh>
    <phoneticPr fontId="2"/>
  </si>
  <si>
    <t>フリー保育士</t>
    <rPh sb="3" eb="6">
      <t>ホイクシ</t>
    </rPh>
    <phoneticPr fontId="2"/>
  </si>
  <si>
    <t>雇用形態</t>
  </si>
  <si>
    <t>・「こどもの出欠状況に関する情報の確認の再徹底について」（令和５年９月11日付け事務連絡こども家庭庁成育局安全対策課等）</t>
  </si>
  <si>
    <t>児童数計</t>
    <rPh sb="0" eb="3">
      <t>ジドウスウ</t>
    </rPh>
    <rPh sb="3" eb="4">
      <t>ケイ</t>
    </rPh>
    <phoneticPr fontId="2"/>
  </si>
  <si>
    <t>０歳児担当職員</t>
    <rPh sb="1" eb="2">
      <t>トシ</t>
    </rPh>
    <rPh sb="2" eb="3">
      <t>コ</t>
    </rPh>
    <rPh sb="3" eb="5">
      <t>タントウ</t>
    </rPh>
    <rPh sb="5" eb="7">
      <t>ショクイン</t>
    </rPh>
    <phoneticPr fontId="2"/>
  </si>
  <si>
    <t>※満年齢または歳児別いずれかで記載し、該当する方を選択してください。→</t>
    <rPh sb="23" eb="24">
      <t>ホウ</t>
    </rPh>
    <rPh sb="25" eb="27">
      <t>センタク</t>
    </rPh>
    <phoneticPr fontId="2"/>
  </si>
  <si>
    <t>受付窓口の設置</t>
    <rPh sb="0" eb="2">
      <t>ウケツケ</t>
    </rPh>
    <rPh sb="2" eb="4">
      <t>マドグチ</t>
    </rPh>
    <rPh sb="5" eb="7">
      <t>セッチ</t>
    </rPh>
    <phoneticPr fontId="2"/>
  </si>
  <si>
    <t>２歳児担当職員</t>
    <rPh sb="1" eb="2">
      <t>トシ</t>
    </rPh>
    <rPh sb="2" eb="3">
      <t>コ</t>
    </rPh>
    <rPh sb="3" eb="5">
      <t>タントウ</t>
    </rPh>
    <rPh sb="5" eb="7">
      <t>ショクイン</t>
    </rPh>
    <phoneticPr fontId="2"/>
  </si>
  <si>
    <t>第三者委員の選任、委員会の設置をしているか。</t>
  </si>
  <si>
    <t>４歳児担当職員</t>
    <rPh sb="1" eb="2">
      <t>トシ</t>
    </rPh>
    <rPh sb="2" eb="3">
      <t>コ</t>
    </rPh>
    <rPh sb="3" eb="5">
      <t>タントウ</t>
    </rPh>
    <rPh sb="5" eb="7">
      <t>ショクイン</t>
    </rPh>
    <phoneticPr fontId="2"/>
  </si>
  <si>
    <t>５歳児担当職員</t>
    <rPh sb="1" eb="2">
      <t>トシ</t>
    </rPh>
    <rPh sb="2" eb="3">
      <t>コ</t>
    </rPh>
    <rPh sb="3" eb="5">
      <t>タントウ</t>
    </rPh>
    <rPh sb="5" eb="7">
      <t>ショクイン</t>
    </rPh>
    <phoneticPr fontId="2"/>
  </si>
  <si>
    <t>（自動判定）</t>
    <rPh sb="1" eb="3">
      <t>ジドウ</t>
    </rPh>
    <rPh sb="3" eb="5">
      <t>ハンテイ</t>
    </rPh>
    <phoneticPr fontId="2"/>
  </si>
  <si>
    <t>事務職員</t>
    <rPh sb="0" eb="2">
      <t>ジム</t>
    </rPh>
    <rPh sb="2" eb="4">
      <t>ショクイン</t>
    </rPh>
    <phoneticPr fontId="2"/>
  </si>
  <si>
    <t>・取組方法</t>
    <rPh sb="1" eb="3">
      <t>トリクミ</t>
    </rPh>
    <rPh sb="3" eb="5">
      <t>ホウホウ</t>
    </rPh>
    <phoneticPr fontId="2"/>
  </si>
  <si>
    <t>いる場合</t>
    <rPh sb="2" eb="4">
      <t>バアイ</t>
    </rPh>
    <phoneticPr fontId="2"/>
  </si>
  <si>
    <t>（単位：人）</t>
  </si>
  <si>
    <t>＜温度の目安＞
・冷蔵庫　　5℃以下
・冷凍庫　　－20℃以下</t>
  </si>
  <si>
    <t>保護者付添</t>
    <rPh sb="0" eb="3">
      <t>ホゴシャ</t>
    </rPh>
    <rPh sb="3" eb="5">
      <t>ツキソイ</t>
    </rPh>
    <phoneticPr fontId="2"/>
  </si>
  <si>
    <t>保育補助</t>
    <rPh sb="0" eb="2">
      <t>ホイク</t>
    </rPh>
    <rPh sb="2" eb="4">
      <t>ホジョ</t>
    </rPh>
    <phoneticPr fontId="2"/>
  </si>
  <si>
    <t>Ⅰ</t>
  </si>
  <si>
    <t>●　門扉・遊具等の倒壊防止が施されているか。</t>
  </si>
  <si>
    <t>（３）児童の虐待防止・人権</t>
  </si>
  <si>
    <t>○　検便結果は保管しているか。</t>
    <rPh sb="2" eb="4">
      <t>ケンベン</t>
    </rPh>
    <rPh sb="4" eb="6">
      <t>ケッカ</t>
    </rPh>
    <rPh sb="7" eb="9">
      <t>ホカン</t>
    </rPh>
    <phoneticPr fontId="2"/>
  </si>
  <si>
    <t>(3）職員の採用・退職</t>
  </si>
  <si>
    <t>赤痢</t>
    <rPh sb="0" eb="2">
      <t>セキリ</t>
    </rPh>
    <phoneticPr fontId="2"/>
  </si>
  <si>
    <t>検食者の職種</t>
  </si>
  <si>
    <t>＜報告の対象となる重大事故＞</t>
    <rPh sb="1" eb="3">
      <t>ホウコク</t>
    </rPh>
    <rPh sb="4" eb="6">
      <t>タイショウ</t>
    </rPh>
    <rPh sb="9" eb="11">
      <t>ジュウダイ</t>
    </rPh>
    <rPh sb="11" eb="13">
      <t>ジコ</t>
    </rPh>
    <phoneticPr fontId="2"/>
  </si>
  <si>
    <t>内科</t>
    <rPh sb="0" eb="2">
      <t>ナイカ</t>
    </rPh>
    <phoneticPr fontId="2"/>
  </si>
  <si>
    <t>○　いる場合、具体的な対策は。</t>
    <rPh sb="4" eb="6">
      <t>バアイ</t>
    </rPh>
    <rPh sb="7" eb="10">
      <t>グタイテキ</t>
    </rPh>
    <rPh sb="11" eb="13">
      <t>タイサク</t>
    </rPh>
    <phoneticPr fontId="2"/>
  </si>
  <si>
    <t>今年度の予定</t>
    <rPh sb="0" eb="3">
      <t>コンネンド</t>
    </rPh>
    <rPh sb="4" eb="6">
      <t>ヨテイ</t>
    </rPh>
    <phoneticPr fontId="2"/>
  </si>
  <si>
    <r>
      <t xml:space="preserve">○　計画に基づく訓練の実施後、１ヶ月を目処に市町に報告しているか。
</t>
    </r>
    <r>
      <rPr>
        <sz val="11"/>
        <color auto="1"/>
        <rFont val="ＭＳ Ｐゴシック"/>
      </rPr>
      <t>　（※津波、河川、土砂の場合）</t>
    </r>
    <rPh sb="11" eb="13">
      <t>ジッシ</t>
    </rPh>
    <rPh sb="13" eb="14">
      <t>ゴ</t>
    </rPh>
    <rPh sb="16" eb="18">
      <t>カゲツ</t>
    </rPh>
    <rPh sb="19" eb="21">
      <t>メド</t>
    </rPh>
    <rPh sb="22" eb="24">
      <t>シチョウ</t>
    </rPh>
    <rPh sb="25" eb="27">
      <t>ホウコク</t>
    </rPh>
    <rPh sb="37" eb="39">
      <t>ツナミ</t>
    </rPh>
    <rPh sb="40" eb="42">
      <t>カセン</t>
    </rPh>
    <rPh sb="43" eb="45">
      <t>ドシャ</t>
    </rPh>
    <rPh sb="46" eb="48">
      <t>バアイ</t>
    </rPh>
    <phoneticPr fontId="2"/>
  </si>
  <si>
    <t>・口の中に異物がないか確認する。</t>
  </si>
  <si>
    <t>※有効面積は、園児がほふくしたり、歩いたりできないロッカー、手洗い等の部分を除いた面積を記入すること。</t>
  </si>
  <si>
    <t>各クラス</t>
    <rPh sb="0" eb="1">
      <t>カク</t>
    </rPh>
    <phoneticPr fontId="2"/>
  </si>
  <si>
    <t>人材派遣等委託契約により職員確保を行ったか。</t>
    <rPh sb="0" eb="2">
      <t>ジンザイ</t>
    </rPh>
    <rPh sb="2" eb="4">
      <t>ハケン</t>
    </rPh>
    <rPh sb="4" eb="5">
      <t>トウ</t>
    </rPh>
    <rPh sb="5" eb="7">
      <t>イタク</t>
    </rPh>
    <rPh sb="7" eb="9">
      <t>ケイヤク</t>
    </rPh>
    <rPh sb="12" eb="14">
      <t>ショクイン</t>
    </rPh>
    <rPh sb="14" eb="16">
      <t>カクホ</t>
    </rPh>
    <rPh sb="17" eb="18">
      <t>オコナ</t>
    </rPh>
    <phoneticPr fontId="2"/>
  </si>
  <si>
    <t>食品庫</t>
    <rPh sb="0" eb="3">
      <t>ショクヒンコ</t>
    </rPh>
    <phoneticPr fontId="2"/>
  </si>
  <si>
    <t>新規採用</t>
    <rPh sb="0" eb="2">
      <t>シンキ</t>
    </rPh>
    <rPh sb="2" eb="4">
      <t>サイヨウ</t>
    </rPh>
    <phoneticPr fontId="2"/>
  </si>
  <si>
    <t>幼稚園型</t>
    <rPh sb="0" eb="3">
      <t>ヨウチエン</t>
    </rPh>
    <rPh sb="3" eb="4">
      <t>ガタ</t>
    </rPh>
    <phoneticPr fontId="2"/>
  </si>
  <si>
    <t>実施担当者</t>
    <rPh sb="0" eb="2">
      <t>ジッシ</t>
    </rPh>
    <rPh sb="2" eb="5">
      <t>タントウシャ</t>
    </rPh>
    <phoneticPr fontId="2"/>
  </si>
  <si>
    <t xml:space="preserve">・非常災害に備え、食料、飲料水、その他生活に必要な物資の備蓄に努めているか。(児童福祉施設の設備及び運営の基準に関する規則(平成25年静岡県規則第14号)第２条第７項)
</t>
  </si>
  <si>
    <t>安全装置を用いて所在の確認（児童の降車の際に限る。）を行っているか。（代替措置を講ずることとした経過措置（令和６年３月31日まで）は終了。）</t>
  </si>
  <si>
    <t>乗車時及び降車時の確認が、名簿等に記録されているか。</t>
    <rPh sb="9" eb="11">
      <t>カクニン</t>
    </rPh>
    <phoneticPr fontId="2"/>
  </si>
  <si>
    <t>冷凍庫の温度</t>
    <rPh sb="0" eb="3">
      <t>レイトウコ</t>
    </rPh>
    <rPh sb="4" eb="6">
      <t>オンド</t>
    </rPh>
    <phoneticPr fontId="2"/>
  </si>
  <si>
    <t>●　給食に関する会議（打ち合せ会）等を開催しているか。</t>
    <rPh sb="2" eb="4">
      <t>キュウショク</t>
    </rPh>
    <rPh sb="5" eb="6">
      <t>カン</t>
    </rPh>
    <rPh sb="8" eb="10">
      <t>カイギ</t>
    </rPh>
    <rPh sb="11" eb="12">
      <t>ウ</t>
    </rPh>
    <rPh sb="13" eb="14">
      <t>ア</t>
    </rPh>
    <rPh sb="15" eb="16">
      <t>カイ</t>
    </rPh>
    <rPh sb="17" eb="18">
      <t>トウ</t>
    </rPh>
    <rPh sb="19" eb="21">
      <t>カイサイ</t>
    </rPh>
    <phoneticPr fontId="2"/>
  </si>
  <si>
    <t>県河川災害予防計画に定める浸水想定区域</t>
  </si>
  <si>
    <t>４歳児</t>
  </si>
  <si>
    <t>・特定給食施設：継続的に1回100食以上又は1日250食以上の食事を供する施設（栄養士又は管理栄養士設置は努力目標 健康増進法第21条2項）</t>
    <rPh sb="1" eb="3">
      <t>トクテイ</t>
    </rPh>
    <rPh sb="3" eb="5">
      <t>キュウショク</t>
    </rPh>
    <rPh sb="5" eb="7">
      <t>シセツ</t>
    </rPh>
    <phoneticPr fontId="2"/>
  </si>
  <si>
    <t>知事が認める者</t>
  </si>
  <si>
    <t>・大量調理施設衛生管理マニュアル（平成9年3月24日 衛食第85号局長通知別添）</t>
  </si>
  <si>
    <t>　外国人保育事業</t>
    <rPh sb="1" eb="3">
      <t>ガイコク</t>
    </rPh>
    <rPh sb="3" eb="4">
      <t>ジン</t>
    </rPh>
    <rPh sb="4" eb="6">
      <t>ホイク</t>
    </rPh>
    <rPh sb="6" eb="8">
      <t>ジギョウ</t>
    </rPh>
    <phoneticPr fontId="2"/>
  </si>
  <si>
    <t>・ノロウィルス食中毒対策
　作業前後の手洗い、ノロウィルス流行期（10月～3月）には必要に応じて検便検査にノロウィルスを含める等</t>
  </si>
  <si>
    <t>給食業務</t>
    <rPh sb="0" eb="2">
      <t>キュウショク</t>
    </rPh>
    <rPh sb="2" eb="4">
      <t>ギョウム</t>
    </rPh>
    <phoneticPr fontId="2"/>
  </si>
  <si>
    <t>第三者評価を受審した年月を全て記入してください。</t>
  </si>
  <si>
    <t>(1)届出・衛生管理</t>
    <rPh sb="3" eb="5">
      <t>トドケデ</t>
    </rPh>
    <rPh sb="6" eb="8">
      <t>エイセイ</t>
    </rPh>
    <rPh sb="8" eb="10">
      <t>カンリ</t>
    </rPh>
    <phoneticPr fontId="2"/>
  </si>
  <si>
    <t xml:space="preserve"> 子どもの食事に関する情報（咀嚼・嚥下機能や食行動の発達状況、喫食状況）について職員間で共有しているか。また、食事の前には、保護者から聞き取った内容も含めた当日の子どもの健康状態等について情報を共有しているか。</t>
  </si>
  <si>
    <t xml:space="preserve"> 子どもの年齢月齢によらず、普段食べている食材が窒息につながる可能性があることを認識して、食事の介助及び観察をしているか。</t>
  </si>
  <si>
    <r>
      <t>○</t>
    </r>
    <r>
      <rPr>
        <sz val="10"/>
        <color auto="1"/>
        <rFont val="ＭＳ Ｐゴシック"/>
      </rPr>
      <t>　研修の方法・内容を記入してください。</t>
    </r>
  </si>
  <si>
    <t xml:space="preserve">●　業務分担表はあるか。　
</t>
  </si>
  <si>
    <t>(3)嗜好調査、献立</t>
  </si>
  <si>
    <t>●　嗜好調査を実施し、残菜記録等の結果に基づき献立作成に活用しているか。</t>
  </si>
  <si>
    <t>・「保育施設における睡眠中の事故防止及び救急対応策の徹底について」（平成30年10月12日付け30福保子保第3635号）東京都福祉保健局少子社会対策部認証・認可外保育施設担当課長</t>
    <rPh sb="45" eb="46">
      <t>ヅ</t>
    </rPh>
    <phoneticPr fontId="2"/>
  </si>
  <si>
    <t>○　献立作成への具体的な活用方法</t>
    <rPh sb="2" eb="4">
      <t>コンダテ</t>
    </rPh>
    <rPh sb="4" eb="6">
      <t>サクセイ</t>
    </rPh>
    <rPh sb="8" eb="11">
      <t>グタイテキ</t>
    </rPh>
    <rPh sb="12" eb="14">
      <t>カツヨウ</t>
    </rPh>
    <rPh sb="14" eb="16">
      <t>ホウホウ</t>
    </rPh>
    <phoneticPr fontId="2"/>
  </si>
  <si>
    <t>長期</t>
    <rPh sb="0" eb="2">
      <t>チョウキ</t>
    </rPh>
    <phoneticPr fontId="2"/>
  </si>
  <si>
    <t>目　　次</t>
    <rPh sb="0" eb="1">
      <t>メ</t>
    </rPh>
    <rPh sb="3" eb="4">
      <t>ツギ</t>
    </rPh>
    <phoneticPr fontId="2"/>
  </si>
  <si>
    <t>嗜好調査による活用</t>
    <rPh sb="0" eb="2">
      <t>シコウ</t>
    </rPh>
    <rPh sb="2" eb="4">
      <t>チョウサ</t>
    </rPh>
    <rPh sb="7" eb="9">
      <t>カツヨウ</t>
    </rPh>
    <phoneticPr fontId="2"/>
  </si>
  <si>
    <t>判定欄（自動）</t>
    <rPh sb="0" eb="2">
      <t>ハンテイ</t>
    </rPh>
    <rPh sb="2" eb="3">
      <t>ラン</t>
    </rPh>
    <rPh sb="4" eb="6">
      <t>ジドウ</t>
    </rPh>
    <phoneticPr fontId="2"/>
  </si>
  <si>
    <r>
      <t>○</t>
    </r>
    <r>
      <rPr>
        <sz val="11"/>
        <color auto="1"/>
        <rFont val="ＭＳ Ｐゴシック"/>
      </rPr>
      <t>　「いる」場合は、児童相談所、嘱託医等への通報は行なっているか。</t>
    </r>
  </si>
  <si>
    <t>残菜調査による活用</t>
    <rPh sb="0" eb="1">
      <t>ザン</t>
    </rPh>
    <rPh sb="1" eb="2">
      <t>サイ</t>
    </rPh>
    <rPh sb="2" eb="4">
      <t>チョウサ</t>
    </rPh>
    <rPh sb="7" eb="9">
      <t>カツヨウ</t>
    </rPh>
    <phoneticPr fontId="2"/>
  </si>
  <si>
    <t>本シート</t>
    <rPh sb="0" eb="1">
      <t>ホン</t>
    </rPh>
    <phoneticPr fontId="2"/>
  </si>
  <si>
    <t>⑥乳児、満３歳に満たない幼児及び満３歳以上の幼児の区分ごとの利用定員</t>
  </si>
  <si>
    <t>●　排水及び汚物処理に問題がある場合、その内容を具体的に記入してください。</t>
    <rPh sb="2" eb="4">
      <t>ハイスイ</t>
    </rPh>
    <rPh sb="4" eb="5">
      <t>オヨ</t>
    </rPh>
    <rPh sb="6" eb="8">
      <t>オブツ</t>
    </rPh>
    <rPh sb="8" eb="10">
      <t>ショリ</t>
    </rPh>
    <rPh sb="11" eb="13">
      <t>モンダイ</t>
    </rPh>
    <rPh sb="16" eb="18">
      <t>バアイ</t>
    </rPh>
    <rPh sb="21" eb="23">
      <t>ナイヨウ</t>
    </rPh>
    <rPh sb="24" eb="27">
      <t>グタイテキ</t>
    </rPh>
    <rPh sb="28" eb="30">
      <t>キニュウ</t>
    </rPh>
    <phoneticPr fontId="2"/>
  </si>
  <si>
    <t>全シート</t>
    <rPh sb="0" eb="1">
      <t>ゼン</t>
    </rPh>
    <phoneticPr fontId="2"/>
  </si>
  <si>
    <t>●　検食の時間及び検食者の職種は。</t>
    <rPh sb="2" eb="3">
      <t>ケン</t>
    </rPh>
    <rPh sb="3" eb="4">
      <t>ショク</t>
    </rPh>
    <rPh sb="5" eb="7">
      <t>ジカン</t>
    </rPh>
    <rPh sb="7" eb="8">
      <t>オヨ</t>
    </rPh>
    <phoneticPr fontId="2"/>
  </si>
  <si>
    <t>パンフレット</t>
  </si>
  <si>
    <t>　調理室</t>
    <rPh sb="1" eb="4">
      <t>チョウリシツ</t>
    </rPh>
    <phoneticPr fontId="2"/>
  </si>
  <si>
    <r>
      <t>（４）</t>
    </r>
    <r>
      <rPr>
        <sz val="11"/>
        <color auto="1"/>
        <rFont val="ＭＳ Ｐゴシック"/>
      </rPr>
      <t>衛生管理</t>
    </r>
  </si>
  <si>
    <t>今年度（予定を含む）</t>
    <rPh sb="0" eb="3">
      <t>コンネンド</t>
    </rPh>
    <rPh sb="4" eb="6">
      <t>ヨテイ</t>
    </rPh>
    <rPh sb="7" eb="8">
      <t>フク</t>
    </rPh>
    <phoneticPr fontId="2"/>
  </si>
  <si>
    <t>参考短時間</t>
    <rPh sb="0" eb="2">
      <t>サンコウ</t>
    </rPh>
    <rPh sb="2" eb="5">
      <t>タンジカン</t>
    </rPh>
    <phoneticPr fontId="2"/>
  </si>
  <si>
    <t>昼食</t>
    <rPh sb="0" eb="2">
      <t>チュウショク</t>
    </rPh>
    <phoneticPr fontId="2"/>
  </si>
  <si>
    <t>苦情内容及び解決結果の定期的な公表を行っているか。</t>
  </si>
  <si>
    <t>おやつ（午後）</t>
    <rPh sb="4" eb="6">
      <t>ゴゴ</t>
    </rPh>
    <phoneticPr fontId="2"/>
  </si>
  <si>
    <t>業務継続計画の見直しを行なっているか。　</t>
  </si>
  <si>
    <t>幼稚園教諭等</t>
  </si>
  <si>
    <t>÷６＝</t>
  </si>
  <si>
    <t>おやつ（延長保育）</t>
    <rPh sb="4" eb="6">
      <t>エンチョウ</t>
    </rPh>
    <rPh sb="6" eb="8">
      <t>ホイク</t>
    </rPh>
    <phoneticPr fontId="2"/>
  </si>
  <si>
    <t>掲示板</t>
    <rPh sb="0" eb="3">
      <t>ケイジバン</t>
    </rPh>
    <phoneticPr fontId="2"/>
  </si>
  <si>
    <t>●　献立の作成者</t>
    <rPh sb="2" eb="4">
      <t>コンダテ</t>
    </rPh>
    <rPh sb="5" eb="8">
      <t>サクセイシャ</t>
    </rPh>
    <phoneticPr fontId="2"/>
  </si>
  <si>
    <t>誤投薬などの事故は発生しているか。</t>
    <rPh sb="0" eb="1">
      <t>ゴ</t>
    </rPh>
    <rPh sb="1" eb="3">
      <t>トウヤク</t>
    </rPh>
    <rPh sb="6" eb="8">
      <t>ジコ</t>
    </rPh>
    <rPh sb="9" eb="11">
      <t>ハッセイ</t>
    </rPh>
    <phoneticPr fontId="2"/>
  </si>
  <si>
    <t>・市販の風邪薬など、入所児童には服用する薬は与えないこと。</t>
  </si>
  <si>
    <t>市町職員</t>
    <rPh sb="0" eb="2">
      <t>シチョウ</t>
    </rPh>
    <rPh sb="2" eb="4">
      <t>ショクイン</t>
    </rPh>
    <phoneticPr fontId="2"/>
  </si>
  <si>
    <t>職</t>
    <rPh sb="0" eb="1">
      <t>ショク</t>
    </rPh>
    <phoneticPr fontId="2"/>
  </si>
  <si>
    <t>ある場合</t>
    <rPh sb="2" eb="4">
      <t>バアイ</t>
    </rPh>
    <phoneticPr fontId="2"/>
  </si>
  <si>
    <t>資格</t>
    <rPh sb="0" eb="2">
      <t>シカク</t>
    </rPh>
    <phoneticPr fontId="2"/>
  </si>
  <si>
    <t>氏名</t>
    <rPh sb="0" eb="2">
      <t>シメイ</t>
    </rPh>
    <phoneticPr fontId="2"/>
  </si>
  <si>
    <t>※「転入」とは、同一法人内の他の施設から配置異動をいう。</t>
  </si>
  <si>
    <t>事故発生時に他の職員に指示を出す役割について、園長、主任保育士など、順位を付け明確にするとともに、事故発生時の役割分担毎に分担と担当する順番・順位を決め、事務室の見やすい場所に掲示しているか。</t>
    <rPh sb="0" eb="2">
      <t>ジコ</t>
    </rPh>
    <rPh sb="2" eb="5">
      <t>ハッセイジ</t>
    </rPh>
    <rPh sb="6" eb="7">
      <t>タ</t>
    </rPh>
    <rPh sb="8" eb="10">
      <t>ショクイン</t>
    </rPh>
    <rPh sb="11" eb="13">
      <t>シジ</t>
    </rPh>
    <rPh sb="14" eb="15">
      <t>ダ</t>
    </rPh>
    <rPh sb="16" eb="18">
      <t>ヤクワリ</t>
    </rPh>
    <rPh sb="23" eb="25">
      <t>エンチョウ</t>
    </rPh>
    <rPh sb="26" eb="28">
      <t>シュニン</t>
    </rPh>
    <rPh sb="28" eb="31">
      <t>ホイクシ</t>
    </rPh>
    <rPh sb="34" eb="36">
      <t>ジュンイ</t>
    </rPh>
    <rPh sb="37" eb="38">
      <t>ツ</t>
    </rPh>
    <rPh sb="39" eb="41">
      <t>メイカク</t>
    </rPh>
    <rPh sb="49" eb="51">
      <t>ジコ</t>
    </rPh>
    <rPh sb="51" eb="54">
      <t>ハッセイジ</t>
    </rPh>
    <rPh sb="55" eb="57">
      <t>ヤクワリ</t>
    </rPh>
    <rPh sb="57" eb="59">
      <t>ブンタン</t>
    </rPh>
    <rPh sb="59" eb="60">
      <t>ゴト</t>
    </rPh>
    <rPh sb="61" eb="63">
      <t>ブンタン</t>
    </rPh>
    <rPh sb="64" eb="66">
      <t>タントウ</t>
    </rPh>
    <rPh sb="68" eb="69">
      <t>ジュン</t>
    </rPh>
    <rPh sb="69" eb="70">
      <t>バン</t>
    </rPh>
    <rPh sb="71" eb="73">
      <t>ジュンイ</t>
    </rPh>
    <rPh sb="74" eb="75">
      <t>キ</t>
    </rPh>
    <rPh sb="77" eb="80">
      <t>ジムシツ</t>
    </rPh>
    <rPh sb="81" eb="82">
      <t>ミ</t>
    </rPh>
    <rPh sb="85" eb="87">
      <t>バショ</t>
    </rPh>
    <rPh sb="88" eb="90">
      <t>ケイジ</t>
    </rPh>
    <phoneticPr fontId="2"/>
  </si>
  <si>
    <t>・施設長の変更届
・資格認定書、履歴書により確認</t>
  </si>
  <si>
    <t>・市町職員が作成したものを一部変更して活用している。</t>
  </si>
  <si>
    <t>園外活動の前後等、場面の切り替わりにおける子どもの人数を複数職員で確認(ダブルチェック)しているか。</t>
  </si>
  <si>
    <t>1日あたり</t>
    <rPh sb="1" eb="2">
      <t>ニチ</t>
    </rPh>
    <phoneticPr fontId="2"/>
  </si>
  <si>
    <t>(4)アレルギー対応・食育</t>
    <rPh sb="8" eb="10">
      <t>タイオウ</t>
    </rPh>
    <rPh sb="11" eb="13">
      <t>ショクイク</t>
    </rPh>
    <phoneticPr fontId="2"/>
  </si>
  <si>
    <t>・「昨年来の保育所等における不適切事案を踏まえた今後の対策について」（令和５年５月12日付けこ成保44・５文科初第420号）</t>
  </si>
  <si>
    <t>通園バス</t>
    <rPh sb="0" eb="2">
      <t>ツウエン</t>
    </rPh>
    <phoneticPr fontId="2"/>
  </si>
  <si>
    <t>●　アレルギー児・乳児へ提供した給食及び離乳食の実施献立の記録があるか。</t>
  </si>
  <si>
    <t>予定なしの場合の理由</t>
    <rPh sb="0" eb="2">
      <t>ヨテイ</t>
    </rPh>
    <rPh sb="5" eb="7">
      <t>バアイ</t>
    </rPh>
    <rPh sb="8" eb="10">
      <t>リユウ</t>
    </rPh>
    <phoneticPr fontId="2"/>
  </si>
  <si>
    <t xml:space="preserve">　　　　　　日
　　　　 </t>
    <rPh sb="6" eb="7">
      <t>ニチ</t>
    </rPh>
    <phoneticPr fontId="2"/>
  </si>
  <si>
    <t>（２）自己評価</t>
  </si>
  <si>
    <t>●　アレルギー対応児への誤食は発生しているか。</t>
    <rPh sb="7" eb="9">
      <t>タイオウ</t>
    </rPh>
    <rPh sb="9" eb="10">
      <t>ジ</t>
    </rPh>
    <rPh sb="12" eb="14">
      <t>ゴショク</t>
    </rPh>
    <rPh sb="15" eb="17">
      <t>ハッセイ</t>
    </rPh>
    <phoneticPr fontId="2"/>
  </si>
  <si>
    <t>件</t>
    <rPh sb="0" eb="1">
      <t>ケン</t>
    </rPh>
    <phoneticPr fontId="2"/>
  </si>
  <si>
    <t>前年度</t>
    <rPh sb="0" eb="3">
      <t>ゼンネンド</t>
    </rPh>
    <phoneticPr fontId="2"/>
  </si>
  <si>
    <t>今年度</t>
    <rPh sb="0" eb="2">
      <t>コンネン</t>
    </rPh>
    <rPh sb="2" eb="3">
      <t>ド</t>
    </rPh>
    <phoneticPr fontId="2"/>
  </si>
  <si>
    <t>●　アレルギー対応ガイドラインは理解しているか。</t>
  </si>
  <si>
    <t>計　a＋ｂ</t>
    <rPh sb="0" eb="1">
      <t>ケイ</t>
    </rPh>
    <phoneticPr fontId="2"/>
  </si>
  <si>
    <t>マニュアル名</t>
    <rPh sb="5" eb="6">
      <t>メイ</t>
    </rPh>
    <phoneticPr fontId="2"/>
  </si>
  <si>
    <t>改定年月</t>
    <rPh sb="0" eb="2">
      <t>カイテイ</t>
    </rPh>
    <rPh sb="2" eb="4">
      <t>ネンゲツ</t>
    </rPh>
    <phoneticPr fontId="2"/>
  </si>
  <si>
    <t>事故の再発防止策の検討及び職員への周知方法は。</t>
  </si>
  <si>
    <t>●　施設の食育計画があるか。</t>
  </si>
  <si>
    <t>保育に従事する看護師・准看護師</t>
    <rPh sb="11" eb="12">
      <t>ジュン</t>
    </rPh>
    <rPh sb="14" eb="15">
      <t>シ</t>
    </rPh>
    <phoneticPr fontId="2"/>
  </si>
  <si>
    <t>●　延長保育を実施し、おやつや夕食を給与している場合の内容は。</t>
  </si>
  <si>
    <t>(5)保健所の検査</t>
  </si>
  <si>
    <t>○公表方法</t>
    <rPh sb="1" eb="3">
      <t>コウヒョウ</t>
    </rPh>
    <rPh sb="3" eb="5">
      <t>ホウホウ</t>
    </rPh>
    <phoneticPr fontId="2"/>
  </si>
  <si>
    <t>○　「いる」場合、その内容、時期は。</t>
  </si>
  <si>
    <t>施設職員数　合計</t>
    <rPh sb="0" eb="2">
      <t>シセツ</t>
    </rPh>
    <rPh sb="2" eb="5">
      <t>ショクインスウ</t>
    </rPh>
    <rPh sb="6" eb="7">
      <t>ゴウ</t>
    </rPh>
    <rPh sb="7" eb="8">
      <t>ケイ</t>
    </rPh>
    <phoneticPr fontId="2"/>
  </si>
  <si>
    <t>氏      名</t>
    <rPh sb="0" eb="8">
      <t>シメイ</t>
    </rPh>
    <phoneticPr fontId="2"/>
  </si>
  <si>
    <t>担当業務</t>
  </si>
  <si>
    <t>(クラス・支援Ｃ・延長保育等）</t>
  </si>
  <si>
    <t>・「楽しく食べる子どもに～食からはじまる健やかガイド～」(平成16年３月)
・「保育所における食育に関する指針」(平成16年３月)
・食育基本法 第11条
・健康づくりのための食育の推進について(平成17年7月15日雇児発第0715003号)</t>
  </si>
  <si>
    <t>資   格
の種類※</t>
    <rPh sb="0" eb="5">
      <t>シカク</t>
    </rPh>
    <rPh sb="7" eb="9">
      <t>シュルイ</t>
    </rPh>
    <phoneticPr fontId="2"/>
  </si>
  <si>
    <t>乳児室（</t>
    <rPh sb="0" eb="2">
      <t>ニュウジ</t>
    </rPh>
    <rPh sb="2" eb="3">
      <t>シツ</t>
    </rPh>
    <phoneticPr fontId="2"/>
  </si>
  <si>
    <t>経験
年数</t>
    <rPh sb="0" eb="2">
      <t>ケイケン</t>
    </rPh>
    <rPh sb="3" eb="5">
      <t>ネンスウ</t>
    </rPh>
    <phoneticPr fontId="2"/>
  </si>
  <si>
    <t>現員数には私的契約児及び一時保育を入所児と同室で実施している場合の一時保育児童数を含む。</t>
  </si>
  <si>
    <t>施設</t>
    <rPh sb="0" eb="2">
      <t>シセツ</t>
    </rPh>
    <phoneticPr fontId="2"/>
  </si>
  <si>
    <t>1月あたりの
勤務日数</t>
    <rPh sb="1" eb="2">
      <t>ツキ</t>
    </rPh>
    <rPh sb="7" eb="9">
      <t>キンム</t>
    </rPh>
    <rPh sb="9" eb="11">
      <t>ニッスウ</t>
    </rPh>
    <phoneticPr fontId="2"/>
  </si>
  <si>
    <t>上記実施体制について記録を付けているか。</t>
    <rPh sb="0" eb="2">
      <t>ジョウキ</t>
    </rPh>
    <rPh sb="2" eb="4">
      <t>ジッシ</t>
    </rPh>
    <rPh sb="4" eb="6">
      <t>タイセイ</t>
    </rPh>
    <rPh sb="10" eb="12">
      <t>キロク</t>
    </rPh>
    <rPh sb="13" eb="14">
      <t>ツ</t>
    </rPh>
    <phoneticPr fontId="2"/>
  </si>
  <si>
    <t>摘　　　　要</t>
    <rPh sb="0" eb="1">
      <t>テキ</t>
    </rPh>
    <rPh sb="5" eb="6">
      <t>ヨウ</t>
    </rPh>
    <phoneticPr fontId="2"/>
  </si>
  <si>
    <t>お散歩計画</t>
    <rPh sb="1" eb="3">
      <t>サンポ</t>
    </rPh>
    <rPh sb="3" eb="5">
      <t>ケイカク</t>
    </rPh>
    <phoneticPr fontId="2"/>
  </si>
  <si>
    <t>　２回目以降</t>
    <rPh sb="2" eb="4">
      <t>カイメ</t>
    </rPh>
    <rPh sb="4" eb="6">
      <t>イコウ</t>
    </rPh>
    <phoneticPr fontId="2"/>
  </si>
  <si>
    <t>標準敵支給月額
（基本給＋各種手当）</t>
    <rPh sb="0" eb="2">
      <t>ヒョウジュン</t>
    </rPh>
    <rPh sb="2" eb="3">
      <t>テキ</t>
    </rPh>
    <rPh sb="3" eb="5">
      <t>シキュウ</t>
    </rPh>
    <rPh sb="5" eb="7">
      <t>ゲツガク</t>
    </rPh>
    <rPh sb="9" eb="12">
      <t>キホンキュウ</t>
    </rPh>
    <rPh sb="13" eb="15">
      <t>カクシュ</t>
    </rPh>
    <rPh sb="15" eb="17">
      <t>テアテ</t>
    </rPh>
    <phoneticPr fontId="2"/>
  </si>
  <si>
    <t>○　直近の検査日は。</t>
  </si>
  <si>
    <t>O-157</t>
  </si>
  <si>
    <t>災害対策</t>
    <rPh sb="0" eb="2">
      <t>サイガイ</t>
    </rPh>
    <rPh sb="2" eb="4">
      <t>タイサク</t>
    </rPh>
    <phoneticPr fontId="2"/>
  </si>
  <si>
    <t>○　違反及び指導事項は。</t>
  </si>
  <si>
    <t>○　衛生委員会は設置され、月１回開催されているか。</t>
    <rPh sb="13" eb="14">
      <t>ツキ</t>
    </rPh>
    <rPh sb="15" eb="16">
      <t>カイ</t>
    </rPh>
    <rPh sb="16" eb="18">
      <t>カイサイ</t>
    </rPh>
    <phoneticPr fontId="2"/>
  </si>
  <si>
    <t>●　栄養指導員（保健所）の助言及び指導について</t>
  </si>
  <si>
    <t>○　直近の助言及び指導日は。</t>
  </si>
  <si>
    <t>・家畜伝染病予防法・飼養衛生管理基準</t>
  </si>
  <si>
    <r>
      <t>（４）</t>
    </r>
    <r>
      <rPr>
        <sz val="11"/>
        <color auto="1"/>
        <rFont val="ＭＳ Ｐゴシック"/>
      </rPr>
      <t>　記述欄が足りない、既存の資料がある場合等は、施設において別紙を添付してください。</t>
    </r>
  </si>
  <si>
    <t>○　助言及び指導事項は。　</t>
  </si>
  <si>
    <t>○　「いる」場合、以下の事項を記入してください。</t>
  </si>
  <si>
    <t>※　　</t>
  </si>
  <si>
    <t>・兼務先での役職・雇用形態の如何を問わず、全て記載すること。</t>
  </si>
  <si>
    <t>整数</t>
    <rPh sb="0" eb="2">
      <t>セイスウ</t>
    </rPh>
    <phoneticPr fontId="2"/>
  </si>
  <si>
    <t>・同一職員が複数の職を兼務する場合は、行を分け、全て記載すること。</t>
  </si>
  <si>
    <t>兼　務　先　の　状　況</t>
    <rPh sb="0" eb="1">
      <t>ケン</t>
    </rPh>
    <rPh sb="2" eb="3">
      <t>ツトム</t>
    </rPh>
    <rPh sb="4" eb="5">
      <t>サキ</t>
    </rPh>
    <rPh sb="8" eb="9">
      <t>ジョウ</t>
    </rPh>
    <rPh sb="10" eb="11">
      <t>キョウ</t>
    </rPh>
    <phoneticPr fontId="2"/>
  </si>
  <si>
    <t>・「児童福祉施設等における業務継続計画について」（令和４年12月23日事務連絡厚生労働省子ども家庭局総務課等連名）</t>
  </si>
  <si>
    <t>●　個人情報保護に関する規程等を整備し、職員へ周知しているか。</t>
  </si>
  <si>
    <t>上記取組の年間スケジュールが作成されているか。</t>
    <rPh sb="0" eb="2">
      <t>ジョウキ</t>
    </rPh>
    <rPh sb="2" eb="4">
      <t>トリクミ</t>
    </rPh>
    <rPh sb="5" eb="7">
      <t>ネンカン</t>
    </rPh>
    <rPh sb="14" eb="16">
      <t>サクセイ</t>
    </rPh>
    <phoneticPr fontId="2"/>
  </si>
  <si>
    <t>職名</t>
    <rPh sb="0" eb="2">
      <t>ショクメイ</t>
    </rPh>
    <phoneticPr fontId="2"/>
  </si>
  <si>
    <t xml:space="preserve"> 保育士配置基準：該当欄に対象児童の認可定員及び現員数、算定される保育士数を記入してください。</t>
  </si>
  <si>
    <t>●　市町地域防災計画に要配慮者利用施設として記載されているか。</t>
  </si>
  <si>
    <t>週案</t>
    <rPh sb="0" eb="2">
      <t>シュウアン</t>
    </rPh>
    <phoneticPr fontId="2"/>
  </si>
  <si>
    <t>兼務先名
（施設名）</t>
    <rPh sb="0" eb="2">
      <t>ケンム</t>
    </rPh>
    <rPh sb="2" eb="3">
      <t>サキ</t>
    </rPh>
    <rPh sb="3" eb="4">
      <t>メイ</t>
    </rPh>
    <rPh sb="6" eb="9">
      <t>シセツメイ</t>
    </rPh>
    <phoneticPr fontId="2"/>
  </si>
  <si>
    <t>看護・准看</t>
  </si>
  <si>
    <t>　　　年　月～　　　　年　月
　　　　　（　　年　　月）</t>
    <rPh sb="3" eb="4">
      <t>ネン</t>
    </rPh>
    <rPh sb="5" eb="6">
      <t>ガツ</t>
    </rPh>
    <rPh sb="11" eb="12">
      <t>ネン</t>
    </rPh>
    <rPh sb="13" eb="14">
      <t>ガツ</t>
    </rPh>
    <rPh sb="23" eb="24">
      <t>ネン</t>
    </rPh>
    <rPh sb="26" eb="27">
      <t>ツキ</t>
    </rPh>
    <phoneticPr fontId="2"/>
  </si>
  <si>
    <t>有・無</t>
    <rPh sb="0" eb="1">
      <t>ア</t>
    </rPh>
    <rPh sb="2" eb="3">
      <t>ナ</t>
    </rPh>
    <phoneticPr fontId="2"/>
  </si>
  <si>
    <t>非常勤</t>
    <rPh sb="0" eb="3">
      <t>ヒジョウキン</t>
    </rPh>
    <phoneticPr fontId="2"/>
  </si>
  <si>
    <t>(2)職員の配置状況、保育士配置基準</t>
  </si>
  <si>
    <t>基準面積</t>
    <rPh sb="0" eb="2">
      <t>キジュン</t>
    </rPh>
    <rPh sb="2" eb="4">
      <t>メンセキ</t>
    </rPh>
    <phoneticPr fontId="2"/>
  </si>
  <si>
    <t>≪非常勤の常勤換算の換算式≫</t>
  </si>
  <si>
    <r>
      <t>感染予防措置(インフルエンザ、新型コロナウイルス等)を講じている場合、</t>
    </r>
    <r>
      <rPr>
        <sz val="11"/>
        <color auto="1"/>
        <rFont val="ＭＳ Ｐゴシック"/>
      </rPr>
      <t>現在も実施しているものに○を付けてください。</t>
    </r>
    <rPh sb="35" eb="37">
      <t>ゲンザイ</t>
    </rPh>
    <rPh sb="38" eb="40">
      <t>ジッシ</t>
    </rPh>
    <rPh sb="49" eb="50">
      <t>ツ</t>
    </rPh>
    <phoneticPr fontId="2"/>
  </si>
  <si>
    <t>分毎</t>
    <rPh sb="0" eb="1">
      <t>フン</t>
    </rPh>
    <rPh sb="1" eb="2">
      <t>ゴト</t>
    </rPh>
    <phoneticPr fontId="2"/>
  </si>
  <si>
    <t>職 　位</t>
    <rPh sb="0" eb="1">
      <t>ショク</t>
    </rPh>
    <rPh sb="3" eb="4">
      <t>クライ</t>
    </rPh>
    <phoneticPr fontId="2"/>
  </si>
  <si>
    <t>監査日１ヶ月前の日とする。土日等の場合は前後の開所日とする。</t>
  </si>
  <si>
    <t>保育士基準</t>
    <rPh sb="0" eb="3">
      <t>ホイクシ</t>
    </rPh>
    <rPh sb="3" eb="5">
      <t>キジュン</t>
    </rPh>
    <phoneticPr fontId="2"/>
  </si>
  <si>
    <t>認可定員</t>
    <rPh sb="0" eb="2">
      <t>ニンカ</t>
    </rPh>
    <rPh sb="2" eb="4">
      <t>テイイン</t>
    </rPh>
    <phoneticPr fontId="2"/>
  </si>
  <si>
    <r>
      <t>(5)</t>
    </r>
    <r>
      <rPr>
        <b/>
        <sz val="11"/>
        <color auto="1"/>
        <rFont val="ＭＳ Ｐゴシック"/>
      </rPr>
      <t>早朝、夕方、土曜日の状況</t>
    </r>
    <rPh sb="3" eb="5">
      <t>ソウチョウ</t>
    </rPh>
    <rPh sb="6" eb="8">
      <t>ユウガタ</t>
    </rPh>
    <rPh sb="9" eb="12">
      <t>ドヨウビ</t>
    </rPh>
    <rPh sb="13" eb="15">
      <t>ジョウキョウ</t>
    </rPh>
    <phoneticPr fontId="2"/>
  </si>
  <si>
    <t>○　前歴換算は適正に行われているか。</t>
  </si>
  <si>
    <r>
      <t>文書保存</t>
    </r>
    <r>
      <rPr>
        <sz val="11"/>
        <color auto="1"/>
        <rFont val="ＭＳ Ｐゴシック"/>
      </rPr>
      <t xml:space="preserve">
規程名称</t>
    </r>
    <rPh sb="0" eb="2">
      <t>ぶんしょ</t>
    </rPh>
    <rPh sb="2" eb="4">
      <t>ほぞん</t>
    </rPh>
    <rPh sb="5" eb="7">
      <t>きてい</t>
    </rPh>
    <rPh sb="7" eb="9">
      <t>めいしょう</t>
    </rPh>
    <phoneticPr fontId="24" type="Hiragana"/>
  </si>
  <si>
    <t>現員数</t>
    <rPh sb="0" eb="2">
      <t>ゲンイン</t>
    </rPh>
    <rPh sb="2" eb="3">
      <t>スウ</t>
    </rPh>
    <phoneticPr fontId="2"/>
  </si>
  <si>
    <t>・保管場所は、入所児童、外部の人間の目に触れない場所等注意すること。</t>
  </si>
  <si>
    <t>　医務室</t>
    <rPh sb="1" eb="4">
      <t>イムシツ</t>
    </rPh>
    <phoneticPr fontId="2"/>
  </si>
  <si>
    <t>備考</t>
    <rPh sb="0" eb="2">
      <t>ビコウ</t>
    </rPh>
    <phoneticPr fontId="2"/>
  </si>
  <si>
    <t>３歳児</t>
  </si>
  <si>
    <t>小数点第２位以下切り捨て
（自動）</t>
    <rPh sb="0" eb="3">
      <t>ショウスウテン</t>
    </rPh>
    <rPh sb="3" eb="4">
      <t>ダイ</t>
    </rPh>
    <rPh sb="5" eb="6">
      <t>イ</t>
    </rPh>
    <rPh sb="6" eb="8">
      <t>イカ</t>
    </rPh>
    <rPh sb="8" eb="9">
      <t>キ</t>
    </rPh>
    <rPh sb="10" eb="11">
      <t>ス</t>
    </rPh>
    <rPh sb="14" eb="16">
      <t>ジドウ</t>
    </rPh>
    <phoneticPr fontId="2"/>
  </si>
  <si>
    <t>幼稚園教諭等</t>
    <rPh sb="0" eb="3">
      <t>ヨウチエン</t>
    </rPh>
    <rPh sb="3" eb="5">
      <t>キョウユ</t>
    </rPh>
    <rPh sb="5" eb="6">
      <t>トウ</t>
    </rPh>
    <phoneticPr fontId="2"/>
  </si>
  <si>
    <t>知事が同等と認める者</t>
    <rPh sb="0" eb="2">
      <t>チジ</t>
    </rPh>
    <rPh sb="3" eb="5">
      <t>ドウトウ</t>
    </rPh>
    <rPh sb="6" eb="7">
      <t>ミト</t>
    </rPh>
    <rPh sb="9" eb="10">
      <t>モノ</t>
    </rPh>
    <phoneticPr fontId="2"/>
  </si>
  <si>
    <t>栄養士</t>
    <rPh sb="0" eb="3">
      <t>エイヨウシ</t>
    </rPh>
    <phoneticPr fontId="2"/>
  </si>
  <si>
    <t>※　周知している書面を添付してください。</t>
  </si>
  <si>
    <t>事務員</t>
    <rPh sb="0" eb="3">
      <t>ジムイン</t>
    </rPh>
    <phoneticPr fontId="2"/>
  </si>
  <si>
    <t>その他</t>
    <rPh sb="2" eb="3">
      <t>タ</t>
    </rPh>
    <phoneticPr fontId="2"/>
  </si>
  <si>
    <t>育休中</t>
    <rPh sb="0" eb="3">
      <t>イクキュウチュウ</t>
    </rPh>
    <phoneticPr fontId="2"/>
  </si>
  <si>
    <t>看護・准看（無し）</t>
    <rPh sb="0" eb="2">
      <t>カンゴ</t>
    </rPh>
    <rPh sb="3" eb="5">
      <t>ジュンカン</t>
    </rPh>
    <rPh sb="6" eb="7">
      <t>ナ</t>
    </rPh>
    <phoneticPr fontId="2"/>
  </si>
  <si>
    <t>・健康増進法第20条</t>
  </si>
  <si>
    <t>第三者委員の氏名、連絡先の公表を行っているか（本人の同意得る）</t>
    <rPh sb="0" eb="3">
      <t>ダイサンシャ</t>
    </rPh>
    <rPh sb="3" eb="5">
      <t>イイン</t>
    </rPh>
    <phoneticPr fontId="2"/>
  </si>
  <si>
    <t>調理員</t>
  </si>
  <si>
    <t>栄養士</t>
  </si>
  <si>
    <t>その他</t>
  </si>
  <si>
    <t>人数（常勤）</t>
    <rPh sb="0" eb="2">
      <t>ニンズウ</t>
    </rPh>
    <rPh sb="3" eb="5">
      <t>ジョウキン</t>
    </rPh>
    <phoneticPr fontId="2"/>
  </si>
  <si>
    <t>保育に従事する看護師・准看護師</t>
    <rPh sb="0" eb="2">
      <t>ホイク</t>
    </rPh>
    <rPh sb="3" eb="5">
      <t>ジュウジ</t>
    </rPh>
    <rPh sb="7" eb="10">
      <t>カンゴシ</t>
    </rPh>
    <rPh sb="11" eb="12">
      <t>ジュン</t>
    </rPh>
    <rPh sb="12" eb="15">
      <t>カンゴシ</t>
    </rPh>
    <phoneticPr fontId="2"/>
  </si>
  <si>
    <t>保育に従事しない看護師・准看護師</t>
    <rPh sb="0" eb="2">
      <t>ホイク</t>
    </rPh>
    <rPh sb="3" eb="5">
      <t>ジュウジ</t>
    </rPh>
    <rPh sb="8" eb="11">
      <t>カンゴシ</t>
    </rPh>
    <rPh sb="12" eb="13">
      <t>ジュン</t>
    </rPh>
    <rPh sb="13" eb="16">
      <t>カンゴシ</t>
    </rPh>
    <phoneticPr fontId="2"/>
  </si>
  <si>
    <t>園だより等の発行</t>
    <rPh sb="0" eb="1">
      <t>エン</t>
    </rPh>
    <rPh sb="4" eb="5">
      <t>トウ</t>
    </rPh>
    <rPh sb="6" eb="8">
      <t>ハッコウ</t>
    </rPh>
    <phoneticPr fontId="2"/>
  </si>
  <si>
    <t xml:space="preserve"> ・直近の認可書に添付した有効面積の分かる平面図の写し。
 ・図面が大きい場合、A3版までの大きさに縮小してください。
 ・各部屋の有効面積（床面積から棚等（固定してあるもの）を除いた面積）が分かるようにしてください。</t>
  </si>
  <si>
    <t>消防点検、災害対策</t>
    <rPh sb="0" eb="2">
      <t>ショウボウ</t>
    </rPh>
    <rPh sb="2" eb="4">
      <t>テンケン</t>
    </rPh>
    <rPh sb="5" eb="7">
      <t>サイガイ</t>
    </rPh>
    <rPh sb="7" eb="9">
      <t>タイサク</t>
    </rPh>
    <phoneticPr fontId="2"/>
  </si>
  <si>
    <t>満３歳児</t>
    <rPh sb="0" eb="1">
      <t>マン</t>
    </rPh>
    <rPh sb="2" eb="4">
      <t>サイジ</t>
    </rPh>
    <phoneticPr fontId="2"/>
  </si>
  <si>
    <t>本シート合計人数</t>
    <rPh sb="0" eb="1">
      <t>ホン</t>
    </rPh>
    <rPh sb="4" eb="6">
      <t>ゴウケイ</t>
    </rPh>
    <rPh sb="6" eb="8">
      <t>ニンズウ</t>
    </rPh>
    <phoneticPr fontId="2"/>
  </si>
  <si>
    <t>本シート合計</t>
    <rPh sb="0" eb="1">
      <t>ホン</t>
    </rPh>
    <rPh sb="4" eb="6">
      <t>ゴウケイ</t>
    </rPh>
    <phoneticPr fontId="2"/>
  </si>
  <si>
    <t>その他内短時間勤務</t>
    <rPh sb="2" eb="3">
      <t>タ</t>
    </rPh>
    <rPh sb="3" eb="4">
      <t>ウチ</t>
    </rPh>
    <rPh sb="4" eb="7">
      <t>タンジカン</t>
    </rPh>
    <rPh sb="7" eb="9">
      <t>キンム</t>
    </rPh>
    <phoneticPr fontId="2"/>
  </si>
  <si>
    <t>児童登降園記録簿</t>
  </si>
  <si>
    <t>労基法関係認可・届出</t>
  </si>
  <si>
    <t>乳幼児突然死症候群の予防対策として、以下の点を含む乳幼児の窒息リスクの除去を、睡眠前及び睡眠中に行っているか。</t>
  </si>
  <si>
    <t>幼稚園教諭若しくは小学校教諭又は養護教諭の普通免許状（教育職員免許法（昭和24年法律第147号）第４条第２項に規定する普通免許状をいう。）を有する者をいう。</t>
  </si>
  <si>
    <t>児童健康診断記録</t>
  </si>
  <si>
    <t>　防災計画の内容（発災時等の児童の引渡し方法、避難場所等を含む。）について保護者に書面で周知しているか。　</t>
  </si>
  <si>
    <t>保護者等家族欄の記載</t>
    <rPh sb="0" eb="3">
      <t>ホゴシャ</t>
    </rPh>
    <rPh sb="3" eb="4">
      <t>トウ</t>
    </rPh>
    <rPh sb="4" eb="6">
      <t>カゾク</t>
    </rPh>
    <rPh sb="6" eb="7">
      <t>ラン</t>
    </rPh>
    <rPh sb="8" eb="10">
      <t>キサイ</t>
    </rPh>
    <phoneticPr fontId="2"/>
  </si>
  <si>
    <t>１日あたりの勤務時間数、１月あたりの勤務日数について</t>
    <rPh sb="1" eb="2">
      <t>ニチ</t>
    </rPh>
    <rPh sb="6" eb="8">
      <t>キンム</t>
    </rPh>
    <rPh sb="8" eb="10">
      <t>ジカン</t>
    </rPh>
    <rPh sb="10" eb="11">
      <t>スウ</t>
    </rPh>
    <rPh sb="13" eb="14">
      <t>ガツ</t>
    </rPh>
    <rPh sb="18" eb="20">
      <t>キンム</t>
    </rPh>
    <rPh sb="20" eb="22">
      <t>ニッスウ</t>
    </rPh>
    <phoneticPr fontId="2"/>
  </si>
  <si>
    <t>　職場内ハラスメント(セクハラ、パワハラ、妊娠出産、育児休業、介護休業等に関するハラスメント等)の防止対策が講じられているか。</t>
  </si>
  <si>
    <t>苦情解決に関するマニュアルを整備し、職員に周知しているか。</t>
    <rPh sb="0" eb="2">
      <t>クジョウ</t>
    </rPh>
    <rPh sb="2" eb="4">
      <t>カイケツ</t>
    </rPh>
    <rPh sb="5" eb="6">
      <t>カン</t>
    </rPh>
    <rPh sb="14" eb="16">
      <t>セイビ</t>
    </rPh>
    <rPh sb="18" eb="20">
      <t>ショクイン</t>
    </rPh>
    <rPh sb="21" eb="23">
      <t>シュウチ</t>
    </rPh>
    <phoneticPr fontId="2"/>
  </si>
  <si>
    <t xml:space="preserve">・労働基準法第15条
書面による雇入時の労働条件の明示
・労働基準法第14条
労働契約期間の上限→原則３年
ただし､60才以上の者､高度な専門的知識を有する者は５年可
・雇用契約書には業務内容、就業時間、雇用期間、賃金等を記載すること。
・労働基準法第39条
年休が10日以上付与される労働者に対し、年５日の年休を確実に取得させること。
</t>
  </si>
  <si>
    <t>(3) 子育て支援員研修のうち地域保育コースの専門科目「地域型保育」又は「一時預かり事業」を修了した者</t>
  </si>
  <si>
    <t>全シート合計人数</t>
    <rPh sb="0" eb="1">
      <t>ゼン</t>
    </rPh>
    <rPh sb="4" eb="6">
      <t>ゴウケイ</t>
    </rPh>
    <rPh sb="6" eb="8">
      <t>ニンズウ</t>
    </rPh>
    <phoneticPr fontId="2"/>
  </si>
  <si>
    <t>対応保育士数</t>
    <rPh sb="0" eb="2">
      <t>タイオウ</t>
    </rPh>
    <rPh sb="2" eb="5">
      <t>ホイクシ</t>
    </rPh>
    <rPh sb="5" eb="6">
      <t>スウ</t>
    </rPh>
    <phoneticPr fontId="2"/>
  </si>
  <si>
    <t>全シート合計</t>
    <rPh sb="0" eb="1">
      <t>ゼン</t>
    </rPh>
    <rPh sb="4" eb="6">
      <t>ゴウケイ</t>
    </rPh>
    <phoneticPr fontId="2"/>
  </si>
  <si>
    <t>時間</t>
    <rPh sb="0" eb="2">
      <t>ジカン</t>
    </rPh>
    <phoneticPr fontId="2"/>
  </si>
  <si>
    <t>・匿名の苦情に対応するため、「ご意見受付箱」等を設置する。
・受付窓口を設け、利用者に周知する。
・ホームページ、ポスター、パンフレット及び入園のしおり等により、口頭での周知以外の方法により実施することが望ましい。</t>
  </si>
  <si>
    <t>1か月あたり</t>
    <rPh sb="2" eb="3">
      <t>ツキ</t>
    </rPh>
    <phoneticPr fontId="2"/>
  </si>
  <si>
    <t>非常勤（人）</t>
    <rPh sb="0" eb="3">
      <t>ヒジョウキン</t>
    </rPh>
    <rPh sb="4" eb="5">
      <t>ニン</t>
    </rPh>
    <phoneticPr fontId="2"/>
  </si>
  <si>
    <t>プール活動・水遊びを行う場合は、監視体制の空白が生じないように専ら監視を行う者とプール指導等を行う者を分けて配置し、また、その役割分担を明確にしているか。</t>
    <rPh sb="3" eb="5">
      <t>カツドウ</t>
    </rPh>
    <rPh sb="6" eb="8">
      <t>ミズアソ</t>
    </rPh>
    <rPh sb="10" eb="11">
      <t>オコナ</t>
    </rPh>
    <rPh sb="12" eb="14">
      <t>バアイ</t>
    </rPh>
    <rPh sb="16" eb="18">
      <t>カンシ</t>
    </rPh>
    <rPh sb="18" eb="20">
      <t>タイセイ</t>
    </rPh>
    <rPh sb="21" eb="23">
      <t>クウハク</t>
    </rPh>
    <rPh sb="24" eb="25">
      <t>ショウ</t>
    </rPh>
    <rPh sb="31" eb="32">
      <t>モッパ</t>
    </rPh>
    <rPh sb="33" eb="35">
      <t>カンシ</t>
    </rPh>
    <rPh sb="36" eb="37">
      <t>オコナ</t>
    </rPh>
    <rPh sb="38" eb="39">
      <t>モノ</t>
    </rPh>
    <rPh sb="43" eb="45">
      <t>シドウ</t>
    </rPh>
    <rPh sb="45" eb="46">
      <t>トウ</t>
    </rPh>
    <rPh sb="47" eb="48">
      <t>オコナ</t>
    </rPh>
    <rPh sb="49" eb="50">
      <t>モノ</t>
    </rPh>
    <rPh sb="51" eb="52">
      <t>ワ</t>
    </rPh>
    <rPh sb="54" eb="56">
      <t>ハイチ</t>
    </rPh>
    <rPh sb="63" eb="65">
      <t>ヤクワリ</t>
    </rPh>
    <rPh sb="65" eb="67">
      <t>ブンタン</t>
    </rPh>
    <rPh sb="68" eb="70">
      <t>メイカク</t>
    </rPh>
    <phoneticPr fontId="2"/>
  </si>
  <si>
    <r>
      <t>・「有」の書類は、指導監査当日用意してください。</t>
    </r>
    <r>
      <rPr>
        <sz val="11"/>
        <color auto="1"/>
        <rFont val="ＭＳ Ｐゴシック"/>
      </rPr>
      <t>（№44～47、49、50は除く）</t>
    </r>
    <rPh sb="2" eb="3">
      <t>アリ</t>
    </rPh>
    <rPh sb="5" eb="7">
      <t>ショルイ</t>
    </rPh>
    <rPh sb="9" eb="11">
      <t>シドウ</t>
    </rPh>
    <rPh sb="11" eb="13">
      <t>カンサ</t>
    </rPh>
    <rPh sb="13" eb="15">
      <t>トウジツ</t>
    </rPh>
    <rPh sb="15" eb="17">
      <t>ヨウイ</t>
    </rPh>
    <rPh sb="38" eb="39">
      <t>ノゾ</t>
    </rPh>
    <phoneticPr fontId="2"/>
  </si>
  <si>
    <t>勤務時間数の計/月（時間）</t>
    <rPh sb="0" eb="2">
      <t>キンム</t>
    </rPh>
    <rPh sb="2" eb="4">
      <t>ジカン</t>
    </rPh>
    <rPh sb="4" eb="5">
      <t>スウ</t>
    </rPh>
    <rPh sb="6" eb="7">
      <t>ケイ</t>
    </rPh>
    <rPh sb="8" eb="9">
      <t>ツキ</t>
    </rPh>
    <rPh sb="10" eb="12">
      <t>ジカン</t>
    </rPh>
    <phoneticPr fontId="2"/>
  </si>
  <si>
    <t>（B）⇒</t>
  </si>
  <si>
    <t>・職員調書</t>
  </si>
  <si>
    <t>常勤 a
（人）</t>
    <rPh sb="0" eb="2">
      <t>ジョウキン</t>
    </rPh>
    <rPh sb="6" eb="7">
      <t>ニン</t>
    </rPh>
    <phoneticPr fontId="2"/>
  </si>
  <si>
    <t>←（C）</t>
  </si>
  <si>
    <t>・不良箇所は速やかに改善すること。</t>
  </si>
  <si>
    <t>←（D）</t>
  </si>
  <si>
    <t>←（E）</t>
  </si>
  <si>
    <r>
      <t>○　組・グループ名とその担任保育士の</t>
    </r>
    <r>
      <rPr>
        <sz val="11"/>
        <color auto="1"/>
        <rFont val="ＭＳ Ｐゴシック"/>
      </rPr>
      <t>状況を記入してください。</t>
    </r>
    <rPh sb="18" eb="20">
      <t>ジョウキョウ</t>
    </rPh>
    <phoneticPr fontId="2"/>
  </si>
  <si>
    <t>労基署届出年月日</t>
    <rPh sb="0" eb="3">
      <t>ロウキショ</t>
    </rPh>
    <rPh sb="3" eb="5">
      <t>トドケデ</t>
    </rPh>
    <rPh sb="5" eb="6">
      <t>ネン</t>
    </rPh>
    <rPh sb="6" eb="8">
      <t>ガッピ</t>
    </rPh>
    <phoneticPr fontId="2"/>
  </si>
  <si>
    <t>=　常勤換算値(小数第１位を四捨五入)</t>
  </si>
  <si>
    <t>●</t>
  </si>
  <si>
    <t>※１　児童福祉法第18条の18第１項の登録を受けた者をいう。</t>
  </si>
  <si>
    <t>０歳児</t>
  </si>
  <si>
    <t>○　いる場合、上記計画に基づく訓練が実施されているか。</t>
  </si>
  <si>
    <t>前年度の人件費の内、職員俸給＋職員諸手当の額となる。</t>
    <rPh sb="0" eb="1">
      <t>ゼン</t>
    </rPh>
    <rPh sb="1" eb="3">
      <t>ネンド</t>
    </rPh>
    <rPh sb="4" eb="7">
      <t>ジンケンヒ</t>
    </rPh>
    <rPh sb="8" eb="9">
      <t>ウチ</t>
    </rPh>
    <rPh sb="10" eb="12">
      <t>ショクイン</t>
    </rPh>
    <rPh sb="12" eb="14">
      <t>ホウキュウ</t>
    </rPh>
    <rPh sb="15" eb="17">
      <t>ショクイン</t>
    </rPh>
    <rPh sb="17" eb="20">
      <t>ショテアテ</t>
    </rPh>
    <rPh sb="21" eb="22">
      <t>ガク</t>
    </rPh>
    <phoneticPr fontId="2"/>
  </si>
  <si>
    <t>※３</t>
  </si>
  <si>
    <t>　幼稚園教諭若しくは小学校教諭又は養護教諭の普通免許状（教育職員免許法（昭和24年法律第147号）第４条第２項に規定する普通免許状をいう。）を有する者をいう。</t>
  </si>
  <si>
    <t>※５　地域子ども・子育て支援事業のための専任職員、施設長、主任保育等をいう。</t>
  </si>
  <si>
    <t>　(C)＋(D)＋(E)≧(A)となっているか。</t>
  </si>
  <si>
    <t>○弾力運用３を用している施設において、以下の要件を満たしているか。</t>
  </si>
  <si>
    <t>時間外勤務命令簿</t>
  </si>
  <si>
    <t>　歳児別</t>
    <rPh sb="1" eb="3">
      <t>サイジ</t>
    </rPh>
    <rPh sb="3" eb="4">
      <t>ベツ</t>
    </rPh>
    <phoneticPr fontId="2"/>
  </si>
  <si>
    <t>ポスター</t>
  </si>
  <si>
    <t>　縦割り</t>
    <rPh sb="1" eb="3">
      <t>タテワ</t>
    </rPh>
    <phoneticPr fontId="2"/>
  </si>
  <si>
    <t>実施頻度</t>
    <rPh sb="0" eb="2">
      <t>ジッシ</t>
    </rPh>
    <rPh sb="2" eb="4">
      <t>ヒンド</t>
    </rPh>
    <phoneticPr fontId="2"/>
  </si>
  <si>
    <t>　その他（下に記載）</t>
    <rPh sb="3" eb="4">
      <t>タ</t>
    </rPh>
    <rPh sb="5" eb="6">
      <t>シタ</t>
    </rPh>
    <rPh sb="7" eb="9">
      <t>キサイ</t>
    </rPh>
    <phoneticPr fontId="2"/>
  </si>
  <si>
    <t>●前年度決算において、当期末支払資金残高は委託費収入の30％以内か。</t>
  </si>
  <si>
    <r>
      <t>バス送迎</t>
    </r>
    <r>
      <rPr>
        <sz val="11"/>
        <color auto="1"/>
        <rFont val="ＭＳ Ｐゴシック"/>
      </rPr>
      <t>ﾏﾆｭｱﾙ</t>
    </r>
  </si>
  <si>
    <t>●　組・グループ分けの基準は。</t>
  </si>
  <si>
    <t>構造・階数</t>
  </si>
  <si>
    <t>短</t>
    <rPh sb="0" eb="1">
      <t>タン</t>
    </rPh>
    <phoneticPr fontId="2"/>
  </si>
  <si>
    <t>担任保育士名</t>
    <rPh sb="0" eb="2">
      <t>タンニン</t>
    </rPh>
    <rPh sb="2" eb="5">
      <t>ホイクシ</t>
    </rPh>
    <rPh sb="5" eb="6">
      <t>メイ</t>
    </rPh>
    <phoneticPr fontId="2"/>
  </si>
  <si>
    <t>　常勤の保育士が各組・各グループに１名以上（乳児を含む各組・各グループであって当該組・グループに係る最低基準上の保育士定数が２名以上の場合は、１名以上ではなく２名以上）配置されているか。</t>
  </si>
  <si>
    <t>○　「いる」場合、日頃から消毒等の衛生対策を適切に実施しているか。</t>
  </si>
  <si>
    <t>●　職員の採用、退職及び転勤の状況について記入してください。（正規職員について記入すること。）</t>
  </si>
  <si>
    <t>前年度</t>
  </si>
  <si>
    <t>転入</t>
  </si>
  <si>
    <t>転出</t>
  </si>
  <si>
    <t>現員</t>
    <rPh sb="0" eb="2">
      <t>ゲンイン</t>
    </rPh>
    <phoneticPr fontId="2"/>
  </si>
  <si>
    <t>○　乳児室、ほふく室、保育室、屋外遊戯場の状況について記入してください。</t>
  </si>
  <si>
    <t>㎡</t>
  </si>
  <si>
    <t>保育室名</t>
  </si>
  <si>
    <t>(1）苦情解決に関するマニュアル等の整備</t>
    <rPh sb="3" eb="5">
      <t>クジョウ</t>
    </rPh>
    <rPh sb="5" eb="7">
      <t>カイケツ</t>
    </rPh>
    <rPh sb="8" eb="9">
      <t>カン</t>
    </rPh>
    <rPh sb="16" eb="17">
      <t>トウ</t>
    </rPh>
    <rPh sb="18" eb="20">
      <t>セイビ</t>
    </rPh>
    <phoneticPr fontId="2"/>
  </si>
  <si>
    <t>有効面積※</t>
  </si>
  <si>
    <r>
      <t>乗車時及び降車時に、</t>
    </r>
    <r>
      <rPr>
        <sz val="11"/>
        <color auto="1"/>
        <rFont val="ＭＳ Ｐゴシック"/>
      </rPr>
      <t>座席や人数を確認し、その内容を職員間で共有しているか。</t>
    </r>
  </si>
  <si>
    <t>ほふくする子</t>
  </si>
  <si>
    <t>懇談会</t>
    <rPh sb="0" eb="3">
      <t>コンダンカイ</t>
    </rPh>
    <phoneticPr fontId="2"/>
  </si>
  <si>
    <t>０歳児室（乳児室）</t>
  </si>
  <si>
    <t>保育士と同等の知識及び経験を有すると認める者で保育可能。</t>
  </si>
  <si>
    <t>１歳児室（ほふく室）</t>
  </si>
  <si>
    <t>立ち歩きを始めた子</t>
  </si>
  <si>
    <t>満２歳以上児</t>
  </si>
  <si>
    <t>５歳児</t>
  </si>
  <si>
    <t>計</t>
    <rPh sb="0" eb="1">
      <t>ケイ</t>
    </rPh>
    <phoneticPr fontId="2"/>
  </si>
  <si>
    <t>屋外遊戯場</t>
  </si>
  <si>
    <t>現員</t>
  </si>
  <si>
    <t>マップ</t>
  </si>
  <si>
    <t>（検査回数</t>
  </si>
  <si>
    <t>２歳児～５歳児</t>
  </si>
  <si>
    <t>●　建物、設備で改善すべき箇所はあるか。ある場合は箇所を記入してください。</t>
  </si>
  <si>
    <t>　病児保育事業</t>
    <rPh sb="1" eb="2">
      <t>ビョウ</t>
    </rPh>
    <rPh sb="2" eb="3">
      <t>ジ</t>
    </rPh>
    <rPh sb="3" eb="5">
      <t>ホイク</t>
    </rPh>
    <rPh sb="5" eb="7">
      <t>ジギョウ</t>
    </rPh>
    <phoneticPr fontId="2"/>
  </si>
  <si>
    <t>最低基準面積</t>
  </si>
  <si>
    <t>だれが</t>
  </si>
  <si>
    <t>施設内（保育室内）</t>
    <rPh sb="0" eb="3">
      <t>シセツナイ</t>
    </rPh>
    <rPh sb="4" eb="7">
      <t>ホイクシツ</t>
    </rPh>
    <rPh sb="7" eb="8">
      <t>ナイ</t>
    </rPh>
    <phoneticPr fontId="2"/>
  </si>
  <si>
    <t>施設長に対する総支給年額（ボーナスを含む）</t>
    <rPh sb="0" eb="2">
      <t>シセツ</t>
    </rPh>
    <rPh sb="2" eb="3">
      <t>チョウ</t>
    </rPh>
    <rPh sb="4" eb="5">
      <t>タイ</t>
    </rPh>
    <rPh sb="7" eb="8">
      <t>ソウ</t>
    </rPh>
    <rPh sb="8" eb="10">
      <t>シキュウ</t>
    </rPh>
    <rPh sb="10" eb="12">
      <t>ネンガク</t>
    </rPh>
    <rPh sb="18" eb="19">
      <t>フク</t>
    </rPh>
    <phoneticPr fontId="2"/>
  </si>
  <si>
    <t>●　職員の健康診断は。　</t>
  </si>
  <si>
    <t>回</t>
    <rPh sb="0" eb="1">
      <t>カイ</t>
    </rPh>
    <phoneticPr fontId="2"/>
  </si>
  <si>
    <t>１年に</t>
    <rPh sb="1" eb="2">
      <t>ネン</t>
    </rPh>
    <phoneticPr fontId="2"/>
  </si>
  <si>
    <t>◇前回の指導監査結果及び改善措置状況</t>
  </si>
  <si>
    <t>クラス担任</t>
    <rPh sb="3" eb="5">
      <t>タンニン</t>
    </rPh>
    <phoneticPr fontId="2"/>
  </si>
  <si>
    <t>●　腰痛検診は。　</t>
  </si>
  <si>
    <t>　なし</t>
  </si>
  <si>
    <t>　該当しない</t>
    <rPh sb="1" eb="3">
      <t>ガイトウ</t>
    </rPh>
    <phoneticPr fontId="2"/>
  </si>
  <si>
    <t>結核等の感染症の有無については採用前に確認しておくこと。</t>
  </si>
  <si>
    <t>○　衛生推進者がいる場合、該当者の職氏名は。</t>
    <rPh sb="2" eb="4">
      <t>エイセイ</t>
    </rPh>
    <rPh sb="4" eb="7">
      <t>スイシンシャ</t>
    </rPh>
    <rPh sb="10" eb="12">
      <t>バアイ</t>
    </rPh>
    <rPh sb="13" eb="16">
      <t>ガイトウシャ</t>
    </rPh>
    <rPh sb="17" eb="18">
      <t>ショク</t>
    </rPh>
    <rPh sb="18" eb="20">
      <t>シメイ</t>
    </rPh>
    <phoneticPr fontId="2"/>
  </si>
  <si>
    <t>○　衛生管理者は選任されているか。</t>
    <rPh sb="2" eb="4">
      <t>エイセイ</t>
    </rPh>
    <rPh sb="4" eb="6">
      <t>カンリ</t>
    </rPh>
    <rPh sb="6" eb="7">
      <t>モノ</t>
    </rPh>
    <rPh sb="8" eb="9">
      <t>セン</t>
    </rPh>
    <rPh sb="9" eb="10">
      <t>ニン</t>
    </rPh>
    <phoneticPr fontId="2"/>
  </si>
  <si>
    <t>【箇所数】</t>
    <rPh sb="1" eb="3">
      <t>カショ</t>
    </rPh>
    <rPh sb="3" eb="4">
      <t>スウ</t>
    </rPh>
    <phoneticPr fontId="2"/>
  </si>
  <si>
    <t>○　衛生管理者がいる場合、該当者の職氏名は。</t>
    <rPh sb="2" eb="4">
      <t>エイセイ</t>
    </rPh>
    <rPh sb="4" eb="6">
      <t>カンリ</t>
    </rPh>
    <rPh sb="6" eb="7">
      <t>モノ</t>
    </rPh>
    <rPh sb="10" eb="12">
      <t>バアイ</t>
    </rPh>
    <rPh sb="13" eb="16">
      <t>ガイトウシャ</t>
    </rPh>
    <rPh sb="17" eb="18">
      <t>ショク</t>
    </rPh>
    <rPh sb="18" eb="20">
      <t>シメイ</t>
    </rPh>
    <phoneticPr fontId="2"/>
  </si>
  <si>
    <t>３　福祉サービスの質の向上のための措置</t>
  </si>
  <si>
    <t>・前年度</t>
    <rPh sb="1" eb="4">
      <t>ゼンネンド</t>
    </rPh>
    <phoneticPr fontId="2"/>
  </si>
  <si>
    <t>●　休憩時間には適切に休憩ができているか。</t>
  </si>
  <si>
    <t>施設、設備の状況</t>
  </si>
  <si>
    <t>体調不良児対応型</t>
    <rPh sb="0" eb="2">
      <t>タイチョウ</t>
    </rPh>
    <rPh sb="2" eb="4">
      <t>フリョウ</t>
    </rPh>
    <rPh sb="4" eb="5">
      <t>ジ</t>
    </rPh>
    <rPh sb="5" eb="7">
      <t>タイオウ</t>
    </rPh>
    <rPh sb="7" eb="8">
      <t>ガタ</t>
    </rPh>
    <phoneticPr fontId="2"/>
  </si>
  <si>
    <t>衛生管理の状況</t>
  </si>
  <si>
    <t>届出年月日</t>
    <rPh sb="0" eb="2">
      <t>トドケデ</t>
    </rPh>
    <rPh sb="2" eb="3">
      <t>ネン</t>
    </rPh>
    <rPh sb="3" eb="5">
      <t>ガッピ</t>
    </rPh>
    <phoneticPr fontId="2"/>
  </si>
  <si>
    <t>日</t>
    <rPh sb="0" eb="1">
      <t>ニチ</t>
    </rPh>
    <phoneticPr fontId="2"/>
  </si>
  <si>
    <t>○　防火管理者の職氏名、選任年月日は。</t>
  </si>
  <si>
    <t>選任年月日</t>
    <rPh sb="0" eb="2">
      <t>センニン</t>
    </rPh>
    <rPh sb="2" eb="3">
      <t>ネン</t>
    </rPh>
    <rPh sb="3" eb="5">
      <t>ガッピ</t>
    </rPh>
    <phoneticPr fontId="2"/>
  </si>
  <si>
    <t>冷蔵庫</t>
    <rPh sb="0" eb="3">
      <t>レイゾウコ</t>
    </rPh>
    <phoneticPr fontId="2"/>
  </si>
  <si>
    <t>　立地条件や施設周辺の環境を踏まえた災害時対応マニュアル（具体的計画）が、地震、風水害、火災その他の非常災害の種別に応じて作成されているか。</t>
  </si>
  <si>
    <t>津波災害特別警戒区域または津波災害警戒区域内</t>
  </si>
  <si>
    <t>・労働基準法第39条３
(年次有給休暇の比例付与)</t>
    <rPh sb="1" eb="3">
      <t>ロウドウ</t>
    </rPh>
    <rPh sb="3" eb="5">
      <t>キジュン</t>
    </rPh>
    <rPh sb="5" eb="6">
      <t>ホウ</t>
    </rPh>
    <rPh sb="6" eb="7">
      <t>ダイ</t>
    </rPh>
    <rPh sb="9" eb="10">
      <t>ジョウ</t>
    </rPh>
    <rPh sb="13" eb="15">
      <t>ネンジ</t>
    </rPh>
    <rPh sb="15" eb="17">
      <t>ユウキュウ</t>
    </rPh>
    <rPh sb="17" eb="19">
      <t>キュウカ</t>
    </rPh>
    <rPh sb="20" eb="22">
      <t>ヒレイ</t>
    </rPh>
    <rPh sb="22" eb="24">
      <t>フヨ</t>
    </rPh>
    <phoneticPr fontId="2"/>
  </si>
  <si>
    <t>土砂災害警戒区域</t>
  </si>
  <si>
    <t>・「個人情報の保護に関する法律についてのガイドライン」（平成29年５月30日雇児発0530第１号）</t>
  </si>
  <si>
    <t>●  本年度の休園状況及び希望保育の実施状況を記入してください。</t>
  </si>
  <si>
    <t>予定</t>
    <rPh sb="0" eb="2">
      <t>ヨテイ</t>
    </rPh>
    <phoneticPr fontId="2"/>
  </si>
  <si>
    <t>そのうち、報告の対象となる重大事故の発生件数は。</t>
    <rPh sb="5" eb="7">
      <t>ホウコク</t>
    </rPh>
    <rPh sb="8" eb="10">
      <t>タイショウ</t>
    </rPh>
    <rPh sb="13" eb="15">
      <t>ジュウダイ</t>
    </rPh>
    <rPh sb="15" eb="17">
      <t>ジコ</t>
    </rPh>
    <rPh sb="18" eb="20">
      <t>ハッセイ</t>
    </rPh>
    <rPh sb="20" eb="22">
      <t>ケンスウ</t>
    </rPh>
    <phoneticPr fontId="2"/>
  </si>
  <si>
    <t>基準保育士数計が1.4以下の場合に限り、保育士１名と知事が</t>
  </si>
  <si>
    <t>特記事項※あれば</t>
    <rPh sb="0" eb="2">
      <t>トッキ</t>
    </rPh>
    <rPh sb="2" eb="4">
      <t>ジコウ</t>
    </rPh>
    <phoneticPr fontId="2"/>
  </si>
  <si>
    <t>●　避難訓練は少なくとも毎月１回実施しているか。</t>
  </si>
  <si>
    <t>○　災害時の避難場所は。</t>
  </si>
  <si>
    <t>第１避難場所</t>
    <rPh sb="0" eb="1">
      <t>ダイ</t>
    </rPh>
    <rPh sb="2" eb="4">
      <t>ヒナン</t>
    </rPh>
    <rPh sb="4" eb="6">
      <t>バショ</t>
    </rPh>
    <phoneticPr fontId="2"/>
  </si>
  <si>
    <t>○　非常時の連絡網は、最新のものが整備されているか。</t>
  </si>
  <si>
    <t>●　職員及び児童に対する防災教育を実施しているか。</t>
  </si>
  <si>
    <t xml:space="preserve">・労働基準法 第106条
1.常時各作業場の見易い場所へ掲示､又は備え付け
2.書面による交付
3.磁気ﾃｰﾌﾟ､ﾃﾞｨｽｸ等に記録し､常時確認できる機器を設置
・労働基準法第89条
常時10人以上の労働者を使用する使用者は､一定の事項について就業規則を作成し､行政官庁に届け出なければならない｡変更した場合においても､同様とする。
</t>
  </si>
  <si>
    <t>※　指導監査時に点検記録を確認します。</t>
  </si>
  <si>
    <t>○　業者点検、自主点検により判明した不良箇所は速やかに改善されているか。</t>
  </si>
  <si>
    <t>●　窓ガラスの割れ、飛散防止が施されているか。</t>
  </si>
  <si>
    <t>在園している児童数を記載してください。よって、時間の経過により児童数は増加することになります。</t>
  </si>
  <si>
    <t>●　避難路・非常口に障害となる物が置かれていないか。</t>
  </si>
  <si>
    <t>マスクの着用、咳エチケット　</t>
  </si>
  <si>
    <r>
      <t>（１）</t>
    </r>
    <r>
      <rPr>
        <sz val="11"/>
        <color auto="1"/>
        <rFont val="ＭＳ Ｐゴシック"/>
      </rPr>
      <t>　就業規則の写し　　＊公立の場合は不要です。</t>
    </r>
    <rPh sb="4" eb="6">
      <t>シュウギョウ</t>
    </rPh>
    <rPh sb="6" eb="8">
      <t>キソク</t>
    </rPh>
    <rPh sb="9" eb="10">
      <t>ウツ</t>
    </rPh>
    <rPh sb="14" eb="16">
      <t>コウリツ</t>
    </rPh>
    <rPh sb="17" eb="19">
      <t>バアイ</t>
    </rPh>
    <rPh sb="20" eb="22">
      <t>フヨウ</t>
    </rPh>
    <phoneticPr fontId="2"/>
  </si>
  <si>
    <t>　該当なし</t>
    <rPh sb="1" eb="3">
      <t>ガイトウ</t>
    </rPh>
    <phoneticPr fontId="2"/>
  </si>
  <si>
    <t>≪早朝≫</t>
    <rPh sb="1" eb="3">
      <t>ソウチョウ</t>
    </rPh>
    <phoneticPr fontId="2"/>
  </si>
  <si>
    <t>一時預かり等の児童についても受け入れている場合は、児童数を加算すること。</t>
    <rPh sb="0" eb="2">
      <t>イチジ</t>
    </rPh>
    <rPh sb="2" eb="3">
      <t>アズ</t>
    </rPh>
    <rPh sb="5" eb="6">
      <t>トウ</t>
    </rPh>
    <rPh sb="7" eb="9">
      <t>ジドウ</t>
    </rPh>
    <rPh sb="14" eb="15">
      <t>ウ</t>
    </rPh>
    <rPh sb="16" eb="17">
      <t>イ</t>
    </rPh>
    <rPh sb="21" eb="23">
      <t>バアイ</t>
    </rPh>
    <rPh sb="25" eb="28">
      <t>ジドウスウ</t>
    </rPh>
    <phoneticPr fontId="2"/>
  </si>
  <si>
    <t>台数</t>
    <rPh sb="0" eb="2">
      <t>ダイスウ</t>
    </rPh>
    <phoneticPr fontId="2"/>
  </si>
  <si>
    <t>延面積 
(㎡)</t>
  </si>
  <si>
    <t>建築年月</t>
  </si>
  <si>
    <t>●　育児・介護休業を適正に与えているか。　</t>
  </si>
  <si>
    <t>＜耐震基準＞　東海地震に対して耐震性能を有する建物とは、下記基準の「ランクⅠ」に分類されるものをいう。</t>
  </si>
  <si>
    <t>●　現在アレルギー対応を行っている児童数は。</t>
    <rPh sb="2" eb="4">
      <t>ゲンザイ</t>
    </rPh>
    <rPh sb="9" eb="11">
      <t>タイオウ</t>
    </rPh>
    <rPh sb="12" eb="13">
      <t>オコナ</t>
    </rPh>
    <rPh sb="17" eb="20">
      <t>ジドウスウ</t>
    </rPh>
    <phoneticPr fontId="2"/>
  </si>
  <si>
    <t>○長時間にわたる保育については、保育の内容や方法などを指導計画に位置づけているか。</t>
  </si>
  <si>
    <t>・災害種別毎に施設内外の避難場所、避難経路、避難方法を決めてあるか。（児童福祉施設の設備及び運営の基準に関する規則（平成25年静岡県規則第14号）第２条第４項）</t>
  </si>
  <si>
    <t>○　施設建物の耐震診断を実施していない場合、実施予定時期は。</t>
  </si>
  <si>
    <t>○　耐震ランクⅠ以外の建物について、耐震補強工事を計画しているか。</t>
  </si>
  <si>
    <t>○　昇格・昇給は適正に行われているか。　　</t>
  </si>
  <si>
    <t>●　消防署の立入検査について</t>
  </si>
  <si>
    <t>○　指示事項は。　</t>
    <rPh sb="2" eb="4">
      <t>シジ</t>
    </rPh>
    <phoneticPr fontId="2"/>
  </si>
  <si>
    <t>(3) 給与規程</t>
  </si>
  <si>
    <t>○　「あり」の場合、指示事項の内容は。</t>
    <rPh sb="10" eb="12">
      <t>シジ</t>
    </rPh>
    <phoneticPr fontId="2"/>
  </si>
  <si>
    <r>
      <t>○</t>
    </r>
    <r>
      <rPr>
        <sz val="10"/>
        <color auto="1"/>
        <rFont val="ＭＳ Ｐゴシック"/>
      </rPr>
      <t>　研修の記録は。　</t>
    </r>
  </si>
  <si>
    <t>●　児童の虐待防止・人権に関する啓発のための職員研修実施及び参加状況を記載して下さい。</t>
  </si>
  <si>
    <t>職員俸給額＋職員諸手当額から施設長への年総支給額を除いた額</t>
    <rPh sb="0" eb="2">
      <t>ショクイン</t>
    </rPh>
    <rPh sb="2" eb="4">
      <t>ホウキュウ</t>
    </rPh>
    <rPh sb="4" eb="5">
      <t>ガク</t>
    </rPh>
    <rPh sb="14" eb="16">
      <t>シセツ</t>
    </rPh>
    <rPh sb="16" eb="17">
      <t>チョウ</t>
    </rPh>
    <rPh sb="19" eb="20">
      <t>ネン</t>
    </rPh>
    <rPh sb="20" eb="21">
      <t>ソウ</t>
    </rPh>
    <rPh sb="21" eb="23">
      <t>シキュウ</t>
    </rPh>
    <rPh sb="23" eb="24">
      <t>ガク</t>
    </rPh>
    <rPh sb="25" eb="26">
      <t>ノゾ</t>
    </rPh>
    <rPh sb="28" eb="29">
      <t>ガク</t>
    </rPh>
    <phoneticPr fontId="2"/>
  </si>
  <si>
    <t>公表しているか。</t>
    <rPh sb="0" eb="2">
      <t>コウヒョウ</t>
    </rPh>
    <phoneticPr fontId="2"/>
  </si>
  <si>
    <t>主要研修名</t>
    <rPh sb="0" eb="2">
      <t>シュヨウ</t>
    </rPh>
    <rPh sb="2" eb="4">
      <t>ケンシュウ</t>
    </rPh>
    <rPh sb="4" eb="5">
      <t>メイ</t>
    </rPh>
    <phoneticPr fontId="2"/>
  </si>
  <si>
    <t>※記載されている内容に○をつけてください。</t>
  </si>
  <si>
    <t>②提供する保育の内容</t>
  </si>
  <si>
    <r>
      <t>○</t>
    </r>
    <r>
      <rPr>
        <sz val="10"/>
        <color auto="1"/>
        <rFont val="ＭＳ Ｐゴシック"/>
      </rPr>
      <t>　年次有給休暇管理簿はあるか。</t>
    </r>
  </si>
  <si>
    <t>監査日１ヶ月前の状況を記載すること。</t>
  </si>
  <si>
    <t>●　「いる」場合、その内容と職員への周知方法を具体的に記入願います。</t>
  </si>
  <si>
    <t>●　時間外・休日労働に関する協定は。</t>
  </si>
  <si>
    <t>【旧耐震基準で建設された建物】
昭和56年5月31日以前
静岡県耐震基準（平成14年度版）</t>
  </si>
  <si>
    <t>Ⅰb</t>
  </si>
  <si>
    <t>・ある　　・なし</t>
  </si>
  <si>
    <t>・市町が作成した献立を（変更して）利用している場合も、給与目標量、給与量等を把握していること。</t>
  </si>
  <si>
    <t>（２）児童の健康診断</t>
    <rPh sb="3" eb="5">
      <t>ジドウ</t>
    </rPh>
    <rPh sb="6" eb="8">
      <t>ケンコウ</t>
    </rPh>
    <rPh sb="8" eb="10">
      <t>シンダン</t>
    </rPh>
    <phoneticPr fontId="2"/>
  </si>
  <si>
    <t xml:space="preserve">●　給与規程の内容について
</t>
  </si>
  <si>
    <t>・提供する福祉サービスの質の評価を行い、その改善を図っているか。</t>
  </si>
  <si>
    <t>・今年度</t>
    <rPh sb="1" eb="4">
      <t>コンネンド</t>
    </rPh>
    <phoneticPr fontId="2"/>
  </si>
  <si>
    <t xml:space="preserve">●　給与支給台帳は。　　
</t>
  </si>
  <si>
    <t>長　　　　　　　 期</t>
    <rPh sb="0" eb="1">
      <t>オサ</t>
    </rPh>
    <rPh sb="9" eb="10">
      <t>キ</t>
    </rPh>
    <phoneticPr fontId="2"/>
  </si>
  <si>
    <t xml:space="preserve">●　関係部門間の連絡、調整、協力は密接に行われているか。　
</t>
  </si>
  <si>
    <t>・消防法施行規則第31条の６</t>
    <rPh sb="1" eb="4">
      <t>ショウボウホウ</t>
    </rPh>
    <rPh sb="4" eb="6">
      <t>セコウ</t>
    </rPh>
    <rPh sb="6" eb="8">
      <t>キソク</t>
    </rPh>
    <rPh sb="8" eb="9">
      <t>ダイ</t>
    </rPh>
    <rPh sb="11" eb="12">
      <t>ジョウ</t>
    </rPh>
    <phoneticPr fontId="2"/>
  </si>
  <si>
    <t>職員研修</t>
    <rPh sb="0" eb="2">
      <t>ショクイン</t>
    </rPh>
    <rPh sb="2" eb="4">
      <t>ケンシュウ</t>
    </rPh>
    <phoneticPr fontId="2"/>
  </si>
  <si>
    <t xml:space="preserve">  誤投薬が発生した場合は、事故発生時等に準じて書面で記録を残すこと。</t>
  </si>
  <si>
    <t xml:space="preserve">●　外部研修を受講させているか。　
</t>
  </si>
  <si>
    <t>整数欄は基準保育士数計の小数第１位を四捨五入してください。</t>
  </si>
  <si>
    <t>・社会福祉施設における保存食の保管等について(平成８年7月25日社援施第117号)</t>
  </si>
  <si>
    <t>・食事時間前に、調理従事者以外の者が実施すること。
・衛生面、嗜好･味覚等の視点から検食されていること。</t>
  </si>
  <si>
    <t>人材派遣等委託契約により職員確保を行っているか。</t>
    <rPh sb="0" eb="2">
      <t>ジンザイ</t>
    </rPh>
    <rPh sb="2" eb="4">
      <t>ハケン</t>
    </rPh>
    <rPh sb="4" eb="5">
      <t>トウ</t>
    </rPh>
    <rPh sb="5" eb="7">
      <t>イタク</t>
    </rPh>
    <rPh sb="7" eb="9">
      <t>ケイヤク</t>
    </rPh>
    <rPh sb="12" eb="14">
      <t>ショクイン</t>
    </rPh>
    <rPh sb="14" eb="16">
      <t>カクホ</t>
    </rPh>
    <rPh sb="17" eb="18">
      <t>オコナ</t>
    </rPh>
    <phoneticPr fontId="2"/>
  </si>
  <si>
    <t>備蓄品</t>
    <rPh sb="0" eb="2">
      <t>ビチク</t>
    </rPh>
    <rPh sb="2" eb="3">
      <t>ヒン</t>
    </rPh>
    <phoneticPr fontId="2"/>
  </si>
  <si>
    <t>・保育所におけるアレルギー対応ガイドライン（厚生労働省・平成31年４月）
・保育所における食事の提供ガイドライン（厚生労働省・平成24年３月）</t>
  </si>
  <si>
    <t>医師の処方した薬について投薬を行っている場合は、下記事項について該当するものに○を付けること。</t>
  </si>
  <si>
    <t>・衛生管理体制の確立
　食品衛生責任者の資格
・栄養士
・調理師
・養成講習受講者</t>
  </si>
  <si>
    <t>・消防法施行規則第３条
・消防法第８条
・防火管理者講習を修了していること。</t>
    <rPh sb="1" eb="3">
      <t>ショウボウ</t>
    </rPh>
    <rPh sb="3" eb="4">
      <t>ホウ</t>
    </rPh>
    <rPh sb="4" eb="6">
      <t>セコウ</t>
    </rPh>
    <rPh sb="6" eb="8">
      <t>キソク</t>
    </rPh>
    <rPh sb="8" eb="9">
      <t>ダイ</t>
    </rPh>
    <rPh sb="10" eb="11">
      <t>ジョウ</t>
    </rPh>
    <rPh sb="13" eb="16">
      <t>ショウボウホウ</t>
    </rPh>
    <rPh sb="16" eb="17">
      <t>ダイ</t>
    </rPh>
    <rPh sb="18" eb="19">
      <t>ジョウ</t>
    </rPh>
    <rPh sb="21" eb="23">
      <t>ボウカ</t>
    </rPh>
    <rPh sb="23" eb="26">
      <t>カンリシャ</t>
    </rPh>
    <rPh sb="26" eb="28">
      <t>コウシュウ</t>
    </rPh>
    <rPh sb="29" eb="31">
      <t>シュウリョウ</t>
    </rPh>
    <phoneticPr fontId="2"/>
  </si>
  <si>
    <t>・避難訓練及び消火訓練は毎月１回実施すること。
（児童福祉施設の設備及び運営の基準に関する規則（平成25年静岡県規則第14号）第２条第３項）</t>
  </si>
  <si>
    <t xml:space="preserve">・労働基準法第24条
(職員給食費､親睦会費､財形貯蓄等の控除)労働者の代表との書面による協定がある場合においては、賃金の一部を控除して支払うことができる。
・時間外・扶養手当等の確認
</t>
  </si>
  <si>
    <t>解決件数</t>
    <rPh sb="0" eb="2">
      <t>カイケツ</t>
    </rPh>
    <rPh sb="2" eb="4">
      <t>ケンスウ</t>
    </rPh>
    <phoneticPr fontId="2"/>
  </si>
  <si>
    <t>・「保育所等における園外活動時の留意事項について」(令和元年６月21日事務連絡厚生労働省子ども家庭局総務課少子化総合対策室等連名)</t>
  </si>
  <si>
    <t>・投薬の依頼を保育所として受け付ける場合のルールなどを説明し、保護者に対して、投薬の危険性等を理解させること。</t>
  </si>
  <si>
    <t>ランク</t>
  </si>
  <si>
    <t>個人別指導計画</t>
  </si>
  <si>
    <t>・「保育所における自己評価ガイドライン(2020年改訂版)」</t>
  </si>
  <si>
    <t>予定あり</t>
    <rPh sb="0" eb="2">
      <t>ヨテイ</t>
    </rPh>
    <phoneticPr fontId="2"/>
  </si>
  <si>
    <t>内容</t>
    <rPh sb="0" eb="2">
      <t>ナイヨウ</t>
    </rPh>
    <phoneticPr fontId="2"/>
  </si>
  <si>
    <t>Ⅰa</t>
  </si>
  <si>
    <t>【排泄物・おう吐物処理用品の例】
・使い捨て手袋・マスク
・ガウンやエプロン
・ふき取り用の布やペーパータオル
・ビニール袋
・次亜塩素酸ナトリウム
・専用バケツ・その他必要なもの</t>
    <rPh sb="44" eb="45">
      <t>ヨウ</t>
    </rPh>
    <phoneticPr fontId="2"/>
  </si>
  <si>
    <t>軽微な被害にとどまり、地震後も建物を継続して使用できる。</t>
    <rPh sb="0" eb="2">
      <t>ケイビ</t>
    </rPh>
    <rPh sb="3" eb="5">
      <t>ヒガイ</t>
    </rPh>
    <rPh sb="11" eb="14">
      <t>ジシンゴ</t>
    </rPh>
    <rPh sb="15" eb="17">
      <t>タテモノ</t>
    </rPh>
    <rPh sb="18" eb="20">
      <t>ケイゾク</t>
    </rPh>
    <rPh sb="22" eb="24">
      <t>シヨウ</t>
    </rPh>
    <phoneticPr fontId="2"/>
  </si>
  <si>
    <t>Ⅲ</t>
  </si>
  <si>
    <t>倒壊する危険性があり、大きな被害を受けることが想定される。</t>
    <rPh sb="0" eb="2">
      <t>トウカイ</t>
    </rPh>
    <rPh sb="4" eb="7">
      <t>キケンセイ</t>
    </rPh>
    <rPh sb="11" eb="12">
      <t>オオ</t>
    </rPh>
    <rPh sb="14" eb="16">
      <t>ヒガイ</t>
    </rPh>
    <rPh sb="17" eb="18">
      <t>ウ</t>
    </rPh>
    <rPh sb="23" eb="25">
      <t>ソウテイ</t>
    </rPh>
    <phoneticPr fontId="2"/>
  </si>
  <si>
    <t>6.5～</t>
  </si>
  <si>
    <t>苦情解決責任者及び苦情受付担当者は。</t>
    <rPh sb="0" eb="2">
      <t>クジョウ</t>
    </rPh>
    <rPh sb="2" eb="4">
      <t>カイケツ</t>
    </rPh>
    <rPh sb="4" eb="6">
      <t>セキニン</t>
    </rPh>
    <rPh sb="6" eb="7">
      <t>シャ</t>
    </rPh>
    <rPh sb="7" eb="8">
      <t>オヨ</t>
    </rPh>
    <rPh sb="9" eb="11">
      <t>クジョウ</t>
    </rPh>
    <rPh sb="11" eb="13">
      <t>ウケツケ</t>
    </rPh>
    <rPh sb="13" eb="16">
      <t>タントウシャ</t>
    </rPh>
    <phoneticPr fontId="2"/>
  </si>
  <si>
    <t>参加者</t>
    <rPh sb="0" eb="3">
      <t>サンカシャ</t>
    </rPh>
    <phoneticPr fontId="2"/>
  </si>
  <si>
    <t>時間</t>
  </si>
  <si>
    <t>小数点第１位を四捨五入(自動)</t>
    <rPh sb="7" eb="11">
      <t>シシャゴニュウ</t>
    </rPh>
    <rPh sb="12" eb="14">
      <t>ジドウ</t>
    </rPh>
    <phoneticPr fontId="2"/>
  </si>
  <si>
    <t>雇用形態選択肢</t>
    <rPh sb="0" eb="2">
      <t>コヨウ</t>
    </rPh>
    <rPh sb="2" eb="4">
      <t>ケイタイ</t>
    </rPh>
    <rPh sb="4" eb="7">
      <t>センタクシ</t>
    </rPh>
    <phoneticPr fontId="2"/>
  </si>
  <si>
    <t>●　共用タオルを使用しているか。</t>
  </si>
  <si>
    <t>２歳児室</t>
    <rPh sb="1" eb="3">
      <t>サイジ</t>
    </rPh>
    <rPh sb="3" eb="4">
      <t>シツ</t>
    </rPh>
    <phoneticPr fontId="2"/>
  </si>
  <si>
    <t>事故発生時、発生後の経過を書面で記録しているか。</t>
  </si>
  <si>
    <t>３歳児室</t>
    <rPh sb="1" eb="3">
      <t>サイジ</t>
    </rPh>
    <rPh sb="3" eb="4">
      <t>シツ</t>
    </rPh>
    <phoneticPr fontId="2"/>
  </si>
  <si>
    <t>４歳児室</t>
    <rPh sb="1" eb="3">
      <t>サイジ</t>
    </rPh>
    <rPh sb="3" eb="4">
      <t>シツ</t>
    </rPh>
    <phoneticPr fontId="2"/>
  </si>
  <si>
    <t>５歳児室</t>
    <rPh sb="1" eb="3">
      <t>サイジ</t>
    </rPh>
    <rPh sb="3" eb="4">
      <t>シツ</t>
    </rPh>
    <phoneticPr fontId="2"/>
  </si>
  <si>
    <t xml:space="preserve">
・夜間・休日に職員を招集する基準、職員が自主的に参集する基準を決めてあるか。
 ・児童福祉施設の設備及び運営の基準に関する規則（平成25年静岡県規則第14号）第２条１項
</t>
  </si>
  <si>
    <t>健康診断の記載</t>
    <rPh sb="0" eb="2">
      <t>ケンコウ</t>
    </rPh>
    <rPh sb="2" eb="4">
      <t>シンダン</t>
    </rPh>
    <rPh sb="5" eb="7">
      <t>キサイ</t>
    </rPh>
    <phoneticPr fontId="2"/>
  </si>
  <si>
    <t>書ききれない場合は、別紙に記載してください。</t>
  </si>
  <si>
    <t>園外活動(散歩、遠足等)について、定期的に危険箇所を把握しているか。</t>
  </si>
  <si>
    <t>職員による自己評価を踏まえて施設としての自己評価を実施しているか。</t>
  </si>
  <si>
    <t>事務室</t>
    <rPh sb="0" eb="3">
      <t>ジムシツ</t>
    </rPh>
    <phoneticPr fontId="2"/>
  </si>
  <si>
    <t>退職済</t>
    <rPh sb="0" eb="2">
      <t>タイショク</t>
    </rPh>
    <rPh sb="2" eb="3">
      <t>ズ</t>
    </rPh>
    <phoneticPr fontId="2"/>
  </si>
  <si>
    <t>口頭説明</t>
    <rPh sb="0" eb="2">
      <t>コウトウ</t>
    </rPh>
    <rPh sb="2" eb="4">
      <t>セツメイ</t>
    </rPh>
    <phoneticPr fontId="2"/>
  </si>
  <si>
    <t>監査日時点で育休取得中の職員はこちらを選択。摘要欄に休暇を開始した年月を記載する。　※黒セルは入力不可</t>
    <rPh sb="0" eb="2">
      <t>カンサ</t>
    </rPh>
    <rPh sb="2" eb="3">
      <t>ビ</t>
    </rPh>
    <rPh sb="3" eb="5">
      <t>ジテン</t>
    </rPh>
    <rPh sb="6" eb="8">
      <t>イクキュウ</t>
    </rPh>
    <rPh sb="8" eb="10">
      <t>シュトク</t>
    </rPh>
    <rPh sb="10" eb="11">
      <t>チュウ</t>
    </rPh>
    <rPh sb="12" eb="14">
      <t>ショクイン</t>
    </rPh>
    <rPh sb="19" eb="21">
      <t>センタク</t>
    </rPh>
    <rPh sb="22" eb="24">
      <t>テキヨウ</t>
    </rPh>
    <rPh sb="24" eb="25">
      <t>ラン</t>
    </rPh>
    <rPh sb="26" eb="28">
      <t>キュウカ</t>
    </rPh>
    <rPh sb="29" eb="31">
      <t>カイシ</t>
    </rPh>
    <rPh sb="33" eb="35">
      <t>ネンゲツ</t>
    </rPh>
    <rPh sb="36" eb="38">
      <t>キサイ</t>
    </rPh>
    <rPh sb="43" eb="44">
      <t>クロ</t>
    </rPh>
    <rPh sb="47" eb="49">
      <t>ニュウリョク</t>
    </rPh>
    <rPh sb="49" eb="51">
      <t>フカ</t>
    </rPh>
    <phoneticPr fontId="2"/>
  </si>
  <si>
    <t>監査年度において在籍していたが、監査日時点で退職済みの職員はこちらを選択。
摘要欄に退職年月日を記載する。　※黒セルは入力不可</t>
    <rPh sb="0" eb="2">
      <t>カンサ</t>
    </rPh>
    <rPh sb="2" eb="4">
      <t>ネンド</t>
    </rPh>
    <rPh sb="8" eb="10">
      <t>ザイセキ</t>
    </rPh>
    <rPh sb="16" eb="18">
      <t>カンサ</t>
    </rPh>
    <rPh sb="18" eb="19">
      <t>ビ</t>
    </rPh>
    <rPh sb="19" eb="21">
      <t>ジテン</t>
    </rPh>
    <rPh sb="22" eb="24">
      <t>タイショク</t>
    </rPh>
    <rPh sb="24" eb="25">
      <t>ズ</t>
    </rPh>
    <rPh sb="27" eb="29">
      <t>ショクイン</t>
    </rPh>
    <rPh sb="34" eb="36">
      <t>センタク</t>
    </rPh>
    <rPh sb="38" eb="40">
      <t>テキヨウ</t>
    </rPh>
    <rPh sb="40" eb="41">
      <t>ラン</t>
    </rPh>
    <rPh sb="42" eb="44">
      <t>タイショク</t>
    </rPh>
    <rPh sb="44" eb="47">
      <t>ネンガッピ</t>
    </rPh>
    <rPh sb="48" eb="50">
      <t>キサイ</t>
    </rPh>
    <phoneticPr fontId="2"/>
  </si>
  <si>
    <t>保育に従事する
看護師・准看護師※２</t>
  </si>
  <si>
    <t>幼稚園教諭等※３</t>
  </si>
  <si>
    <t>知事が同等と認める者※４</t>
  </si>
  <si>
    <t>（１）保育の基本方針</t>
    <rPh sb="3" eb="5">
      <t>ホイク</t>
    </rPh>
    <rPh sb="6" eb="8">
      <t>キホン</t>
    </rPh>
    <rPh sb="8" eb="10">
      <t>ホウシン</t>
    </rPh>
    <phoneticPr fontId="2"/>
  </si>
  <si>
    <t>●　保育所で行っている事業を教えてください。</t>
  </si>
  <si>
    <t>事　業　等　の　種　類</t>
    <rPh sb="0" eb="1">
      <t>コト</t>
    </rPh>
    <rPh sb="2" eb="3">
      <t>ギョウ</t>
    </rPh>
    <rPh sb="4" eb="5">
      <t>トウ</t>
    </rPh>
    <rPh sb="8" eb="9">
      <t>タネ</t>
    </rPh>
    <rPh sb="10" eb="11">
      <t>タグイ</t>
    </rPh>
    <phoneticPr fontId="2"/>
  </si>
  <si>
    <t>　休日保育</t>
    <rPh sb="1" eb="3">
      <t>キュウジツ</t>
    </rPh>
    <rPh sb="3" eb="5">
      <t>ホイク</t>
    </rPh>
    <phoneticPr fontId="2"/>
  </si>
  <si>
    <t>　夜間保育</t>
    <rPh sb="1" eb="3">
      <t>ヤカン</t>
    </rPh>
    <rPh sb="3" eb="5">
      <t>ホイク</t>
    </rPh>
    <phoneticPr fontId="2"/>
  </si>
  <si>
    <t>職位選択肢一覧</t>
    <rPh sb="0" eb="2">
      <t>ショクイ</t>
    </rPh>
    <rPh sb="2" eb="4">
      <t>センタク</t>
    </rPh>
    <rPh sb="4" eb="5">
      <t>シ</t>
    </rPh>
    <rPh sb="5" eb="7">
      <t>イチラン</t>
    </rPh>
    <phoneticPr fontId="2"/>
  </si>
  <si>
    <t>苦情受付担当者</t>
    <rPh sb="0" eb="2">
      <t>クジョウ</t>
    </rPh>
    <rPh sb="2" eb="4">
      <t>ウケツケ</t>
    </rPh>
    <rPh sb="4" eb="7">
      <t>タントウシャ</t>
    </rPh>
    <phoneticPr fontId="2"/>
  </si>
  <si>
    <t>　障害児保育</t>
    <rPh sb="1" eb="4">
      <t>ショウガイジ</t>
    </rPh>
    <rPh sb="4" eb="6">
      <t>ホイク</t>
    </rPh>
    <phoneticPr fontId="2"/>
  </si>
  <si>
    <t>・設置している防犯設備（例：防犯カメラ、オートロック等）</t>
    <rPh sb="1" eb="3">
      <t>セッチ</t>
    </rPh>
    <rPh sb="7" eb="9">
      <t>ボウハン</t>
    </rPh>
    <rPh sb="9" eb="11">
      <t>セツビ</t>
    </rPh>
    <rPh sb="12" eb="13">
      <t>レイ</t>
    </rPh>
    <rPh sb="14" eb="16">
      <t>ボウハン</t>
    </rPh>
    <rPh sb="26" eb="27">
      <t>トウ</t>
    </rPh>
    <phoneticPr fontId="2"/>
  </si>
  <si>
    <t>時期</t>
    <rPh sb="0" eb="2">
      <t>ジキ</t>
    </rPh>
    <phoneticPr fontId="2"/>
  </si>
  <si>
    <t>夏期</t>
    <rPh sb="0" eb="2">
      <t>カキ</t>
    </rPh>
    <phoneticPr fontId="2"/>
  </si>
  <si>
    <t>ただし、短時間勤務の職員の勤務月数は、短時間職員の月勤務時間数を常勤職員の月勤務時間で除した数値を勤務月数分足してください。</t>
    <rPh sb="4" eb="7">
      <t>タンジカン</t>
    </rPh>
    <rPh sb="7" eb="9">
      <t>キンム</t>
    </rPh>
    <rPh sb="10" eb="12">
      <t>ショクイン</t>
    </rPh>
    <rPh sb="13" eb="15">
      <t>キンム</t>
    </rPh>
    <rPh sb="15" eb="17">
      <t>ツキスウ</t>
    </rPh>
    <rPh sb="19" eb="22">
      <t>タンジカン</t>
    </rPh>
    <rPh sb="22" eb="24">
      <t>ショクイン</t>
    </rPh>
    <rPh sb="25" eb="26">
      <t>ツキ</t>
    </rPh>
    <rPh sb="26" eb="28">
      <t>キンム</t>
    </rPh>
    <rPh sb="28" eb="30">
      <t>ジカン</t>
    </rPh>
    <rPh sb="30" eb="31">
      <t>スウ</t>
    </rPh>
    <rPh sb="32" eb="34">
      <t>ジョウキン</t>
    </rPh>
    <rPh sb="34" eb="36">
      <t>ショクイン</t>
    </rPh>
    <rPh sb="37" eb="38">
      <t>ツキ</t>
    </rPh>
    <rPh sb="38" eb="40">
      <t>キンム</t>
    </rPh>
    <rPh sb="40" eb="42">
      <t>ジカン</t>
    </rPh>
    <rPh sb="43" eb="44">
      <t>ジョ</t>
    </rPh>
    <rPh sb="46" eb="48">
      <t>スウチ</t>
    </rPh>
    <rPh sb="49" eb="51">
      <t>キンム</t>
    </rPh>
    <rPh sb="51" eb="53">
      <t>ツキスウ</t>
    </rPh>
    <rPh sb="53" eb="54">
      <t>ブン</t>
    </rPh>
    <rPh sb="54" eb="55">
      <t>タ</t>
    </rPh>
    <phoneticPr fontId="2"/>
  </si>
  <si>
    <t>歯科</t>
    <rPh sb="0" eb="2">
      <t>シカ</t>
    </rPh>
    <phoneticPr fontId="2"/>
  </si>
  <si>
    <r>
      <t>（３）</t>
    </r>
    <r>
      <rPr>
        <sz val="11"/>
        <color auto="1"/>
        <rFont val="ＭＳ Ｐゴシック"/>
      </rPr>
      <t>　該当するものが無い場合は、「その他（　　）」に自由に記載してください。</t>
    </r>
  </si>
  <si>
    <t>春期</t>
    <rPh sb="0" eb="2">
      <t>シュンキ</t>
    </rPh>
    <phoneticPr fontId="2"/>
  </si>
  <si>
    <t>予定なし</t>
    <rPh sb="0" eb="2">
      <t>ヨテイ</t>
    </rPh>
    <phoneticPr fontId="2"/>
  </si>
  <si>
    <t>計画の種類</t>
    <rPh sb="0" eb="2">
      <t>ケイカク</t>
    </rPh>
    <rPh sb="3" eb="5">
      <t>シュルイ</t>
    </rPh>
    <phoneticPr fontId="2"/>
  </si>
  <si>
    <t>弾力運用１（通知１－（２）を満たす。）</t>
  </si>
  <si>
    <t>障害のある児童の個別計画</t>
    <rPh sb="0" eb="2">
      <t>ショウガイ</t>
    </rPh>
    <rPh sb="5" eb="7">
      <t>ジドウ</t>
    </rPh>
    <rPh sb="8" eb="10">
      <t>コベツ</t>
    </rPh>
    <phoneticPr fontId="2"/>
  </si>
  <si>
    <t>●　入所児の傷害保険に加入しているか。</t>
  </si>
  <si>
    <t>休園期間</t>
    <rPh sb="0" eb="2">
      <t>キュウエン</t>
    </rPh>
    <rPh sb="2" eb="4">
      <t>キカン</t>
    </rPh>
    <phoneticPr fontId="2"/>
  </si>
  <si>
    <t>職員俸給額＋職員諸手当額</t>
    <rPh sb="0" eb="2">
      <t>ショクイン</t>
    </rPh>
    <rPh sb="2" eb="4">
      <t>ホウキュウ</t>
    </rPh>
    <rPh sb="4" eb="5">
      <t>ガク</t>
    </rPh>
    <rPh sb="6" eb="8">
      <t>ショクイン</t>
    </rPh>
    <rPh sb="8" eb="11">
      <t>ショテアテ</t>
    </rPh>
    <rPh sb="11" eb="12">
      <t>ガク</t>
    </rPh>
    <phoneticPr fontId="2"/>
  </si>
  <si>
    <t>種類</t>
    <rPh sb="0" eb="2">
      <t>シュルイ</t>
    </rPh>
    <phoneticPr fontId="2"/>
  </si>
  <si>
    <t>●　家畜を飼養しているか。</t>
  </si>
  <si>
    <t>●　感染症や食中毒を疑ったときは、速やかに施設長に報告する体制（連絡網等）が</t>
  </si>
  <si>
    <t>　整っているか。（施設長が不在の場合の取扱いも含む）</t>
  </si>
  <si>
    <t>（２）児童の健康診断</t>
  </si>
  <si>
    <r>
      <t>（７）</t>
    </r>
    <r>
      <rPr>
        <sz val="11"/>
        <color auto="1"/>
        <rFont val="ＭＳ Ｐゴシック"/>
      </rPr>
      <t>事故防止対策</t>
    </r>
  </si>
  <si>
    <r>
      <t>○　検査項目は</t>
    </r>
    <r>
      <rPr>
        <sz val="11"/>
        <color auto="1"/>
        <rFont val="ＭＳ Ｐゴシック"/>
      </rPr>
      <t>。</t>
    </r>
    <rPh sb="2" eb="4">
      <t>ケンサ</t>
    </rPh>
    <rPh sb="4" eb="6">
      <t>コウモク</t>
    </rPh>
    <phoneticPr fontId="2"/>
  </si>
  <si>
    <t>○　上記の措置において、嘱託医等に対して指示を仰いでいるか。</t>
  </si>
  <si>
    <t>ア　同一の感染症若しくは食中毒による又はそれらによると疑われる死亡者</t>
  </si>
  <si>
    <t>一時保育専任職員</t>
  </si>
  <si>
    <t>イ　同一の感染症若しくは食中毒の患者又はそれらが疑われる者が10名以上</t>
  </si>
  <si>
    <t>ウ　ア及びイに該当しない場合であっても、通常の発生動向を上回る感染症</t>
  </si>
  <si>
    <t>日案</t>
    <rPh sb="0" eb="1">
      <t>ニチ</t>
    </rPh>
    <rPh sb="1" eb="2">
      <t>アン</t>
    </rPh>
    <phoneticPr fontId="2"/>
  </si>
  <si>
    <r>
      <t>○　「あり」の場合、助言及び指導事項の内容</t>
    </r>
    <r>
      <rPr>
        <sz val="11"/>
        <color auto="1"/>
        <rFont val="ＭＳ Ｐゴシック"/>
      </rPr>
      <t>、その改善状況は。</t>
    </r>
  </si>
  <si>
    <t>保育経過の記載</t>
    <rPh sb="0" eb="2">
      <t>ホイク</t>
    </rPh>
    <rPh sb="2" eb="4">
      <t>ケイカ</t>
    </rPh>
    <rPh sb="5" eb="7">
      <t>キサイ</t>
    </rPh>
    <phoneticPr fontId="2"/>
  </si>
  <si>
    <t>身体測定の記載</t>
    <rPh sb="0" eb="2">
      <t>シンタイ</t>
    </rPh>
    <rPh sb="2" eb="4">
      <t>ソクテイ</t>
    </rPh>
    <rPh sb="5" eb="7">
      <t>キサイ</t>
    </rPh>
    <phoneticPr fontId="2"/>
  </si>
  <si>
    <t>疾病及び予防接種の記載</t>
    <rPh sb="0" eb="2">
      <t>シッペイ</t>
    </rPh>
    <rPh sb="2" eb="3">
      <t>オヨ</t>
    </rPh>
    <rPh sb="4" eb="6">
      <t>ヨボウ</t>
    </rPh>
    <rPh sb="6" eb="8">
      <t>セッシュ</t>
    </rPh>
    <rPh sb="9" eb="11">
      <t>キサイ</t>
    </rPh>
    <phoneticPr fontId="2"/>
  </si>
  <si>
    <t>又は重篤患者が1週間内に2名以上発生した場合</t>
  </si>
  <si>
    <t>人数</t>
    <rPh sb="0" eb="2">
      <t>ニンズウ</t>
    </rPh>
    <phoneticPr fontId="2"/>
  </si>
  <si>
    <t>等の発生が疑われ、特に施設長が報告を必要と認めた場合</t>
  </si>
  <si>
    <t>事務分掌上は保育に参加しない主任保育士や副園長等、事務長等の保育には参加しないが施設の運営管理人事に携わる者をいう。主任手当を支給されている主任保育士はこちらを選択。</t>
    <rPh sb="0" eb="2">
      <t>ジム</t>
    </rPh>
    <rPh sb="2" eb="4">
      <t>ブンショウ</t>
    </rPh>
    <rPh sb="4" eb="5">
      <t>ジョウ</t>
    </rPh>
    <rPh sb="6" eb="8">
      <t>ホイク</t>
    </rPh>
    <rPh sb="9" eb="11">
      <t>サンカ</t>
    </rPh>
    <rPh sb="14" eb="16">
      <t>シュニン</t>
    </rPh>
    <rPh sb="16" eb="19">
      <t>ホイクシ</t>
    </rPh>
    <rPh sb="20" eb="23">
      <t>フクエンチョウ</t>
    </rPh>
    <rPh sb="23" eb="24">
      <t>トウ</t>
    </rPh>
    <rPh sb="25" eb="27">
      <t>ジム</t>
    </rPh>
    <rPh sb="27" eb="28">
      <t>チョウ</t>
    </rPh>
    <rPh sb="28" eb="29">
      <t>トウ</t>
    </rPh>
    <rPh sb="30" eb="32">
      <t>ホイク</t>
    </rPh>
    <rPh sb="34" eb="36">
      <t>サンカ</t>
    </rPh>
    <rPh sb="40" eb="42">
      <t>シセツ</t>
    </rPh>
    <rPh sb="43" eb="45">
      <t>ウンエイ</t>
    </rPh>
    <rPh sb="45" eb="47">
      <t>カンリ</t>
    </rPh>
    <rPh sb="47" eb="49">
      <t>ジンジ</t>
    </rPh>
    <rPh sb="50" eb="51">
      <t>タズサ</t>
    </rPh>
    <rPh sb="53" eb="54">
      <t>モノ</t>
    </rPh>
    <rPh sb="58" eb="60">
      <t>シュニン</t>
    </rPh>
    <rPh sb="60" eb="62">
      <t>テアテ</t>
    </rPh>
    <rPh sb="63" eb="65">
      <t>シキュウ</t>
    </rPh>
    <rPh sb="70" eb="72">
      <t>シュニン</t>
    </rPh>
    <rPh sb="72" eb="75">
      <t>ホイクシ</t>
    </rPh>
    <rPh sb="80" eb="82">
      <t>センタク</t>
    </rPh>
    <phoneticPr fontId="2"/>
  </si>
  <si>
    <t>実施機関名</t>
    <rPh sb="0" eb="2">
      <t>ジッシ</t>
    </rPh>
    <rPh sb="2" eb="4">
      <t>キカン</t>
    </rPh>
    <rPh sb="4" eb="5">
      <t>メイ</t>
    </rPh>
    <phoneticPr fontId="2"/>
  </si>
  <si>
    <t>人件費支出</t>
    <rPh sb="0" eb="3">
      <t>ジンケンヒ</t>
    </rPh>
    <rPh sb="3" eb="5">
      <t>シシュツ</t>
    </rPh>
    <phoneticPr fontId="2"/>
  </si>
  <si>
    <t>箇所</t>
    <rPh sb="0" eb="2">
      <t>カショ</t>
    </rPh>
    <phoneticPr fontId="2"/>
  </si>
  <si>
    <t>有　・　無</t>
    <rPh sb="0" eb="1">
      <t>アリ</t>
    </rPh>
    <rPh sb="4" eb="5">
      <t>ナ</t>
    </rPh>
    <phoneticPr fontId="2"/>
  </si>
  <si>
    <r>
      <t>前</t>
    </r>
    <r>
      <rPr>
        <sz val="14"/>
        <color indexed="8"/>
        <rFont val="ＭＳ Ｐゴシック"/>
      </rPr>
      <t>年度人件費の内容　　</t>
    </r>
    <r>
      <rPr>
        <sz val="11"/>
        <color indexed="8"/>
        <rFont val="ＭＳ Ｐゴシック"/>
      </rPr>
      <t>１年間分</t>
    </r>
    <rPh sb="0" eb="1">
      <t>マエ</t>
    </rPh>
    <rPh sb="1" eb="3">
      <t>ネンド</t>
    </rPh>
    <rPh sb="3" eb="5">
      <t>ジンケン</t>
    </rPh>
    <rPh sb="5" eb="6">
      <t>ヒ</t>
    </rPh>
    <rPh sb="7" eb="9">
      <t>ナイヨウ</t>
    </rPh>
    <rPh sb="12" eb="13">
      <t>ネン</t>
    </rPh>
    <rPh sb="13" eb="14">
      <t>カン</t>
    </rPh>
    <rPh sb="14" eb="15">
      <t>ブン</t>
    </rPh>
    <phoneticPr fontId="2"/>
  </si>
  <si>
    <r>
      <t>　職員調書を作成することで、監査資料中の「</t>
    </r>
    <r>
      <rPr>
        <sz val="11"/>
        <color auto="1"/>
        <rFont val="ＭＳ Ｐゴシック"/>
      </rPr>
      <t>職員配置状況」の表が自動的に作成されます。</t>
    </r>
    <rPh sb="1" eb="3">
      <t>ショクイン</t>
    </rPh>
    <rPh sb="3" eb="5">
      <t>チョウショ</t>
    </rPh>
    <rPh sb="6" eb="8">
      <t>サクセイ</t>
    </rPh>
    <rPh sb="14" eb="16">
      <t>カンサ</t>
    </rPh>
    <rPh sb="16" eb="18">
      <t>シリョウ</t>
    </rPh>
    <rPh sb="18" eb="19">
      <t>チュウ</t>
    </rPh>
    <rPh sb="29" eb="30">
      <t>ヒョウ</t>
    </rPh>
    <rPh sb="31" eb="33">
      <t>ジドウ</t>
    </rPh>
    <rPh sb="33" eb="34">
      <t>テキ</t>
    </rPh>
    <rPh sb="35" eb="37">
      <t>サクセイ</t>
    </rPh>
    <phoneticPr fontId="2"/>
  </si>
  <si>
    <t>(歳児別・クラス別)</t>
    <rPh sb="1" eb="3">
      <t>サイジ</t>
    </rPh>
    <rPh sb="3" eb="4">
      <t>ベツ</t>
    </rPh>
    <rPh sb="8" eb="9">
      <t>ベツ</t>
    </rPh>
    <phoneticPr fontId="2"/>
  </si>
  <si>
    <t>希望保育の期間</t>
    <rPh sb="0" eb="2">
      <t>キボウ</t>
    </rPh>
    <rPh sb="2" eb="4">
      <t>ホイク</t>
    </rPh>
    <rPh sb="5" eb="7">
      <t>キカン</t>
    </rPh>
    <phoneticPr fontId="2"/>
  </si>
  <si>
    <t>１歳児</t>
  </si>
  <si>
    <t>※保育所型認定こども園の場合は別エクセルに記入してください。</t>
    <rPh sb="1" eb="4">
      <t>ホイクショ</t>
    </rPh>
    <rPh sb="4" eb="5">
      <t>ガタ</t>
    </rPh>
    <rPh sb="5" eb="7">
      <t>ニンテイ</t>
    </rPh>
    <rPh sb="10" eb="11">
      <t>エン</t>
    </rPh>
    <rPh sb="12" eb="14">
      <t>バアイ</t>
    </rPh>
    <rPh sb="15" eb="16">
      <t>ベツ</t>
    </rPh>
    <rPh sb="21" eb="23">
      <t>キニュウ</t>
    </rPh>
    <phoneticPr fontId="2"/>
  </si>
  <si>
    <t>欠席
園児</t>
    <rPh sb="0" eb="2">
      <t>ケッセキ</t>
    </rPh>
    <rPh sb="3" eb="4">
      <t>エン</t>
    </rPh>
    <rPh sb="4" eb="5">
      <t>ジ</t>
    </rPh>
    <phoneticPr fontId="2"/>
  </si>
  <si>
    <t>【設置場所】</t>
    <rPh sb="1" eb="3">
      <t>セッチ</t>
    </rPh>
    <rPh sb="3" eb="5">
      <t>バショ</t>
    </rPh>
    <phoneticPr fontId="2"/>
  </si>
  <si>
    <t>後日
受診児</t>
    <rPh sb="0" eb="2">
      <t>ゴジツ</t>
    </rPh>
    <rPh sb="3" eb="5">
      <t>ジュシン</t>
    </rPh>
    <rPh sb="5" eb="6">
      <t>ジ</t>
    </rPh>
    <phoneticPr fontId="2"/>
  </si>
  <si>
    <t>（早朝、夕方、土曜日共通）</t>
    <rPh sb="1" eb="3">
      <t>ソウチョウ</t>
    </rPh>
    <rPh sb="4" eb="6">
      <t>ユウガタ</t>
    </rPh>
    <rPh sb="7" eb="10">
      <t>ドヨウビ</t>
    </rPh>
    <rPh sb="10" eb="12">
      <t>キョウツウ</t>
    </rPh>
    <phoneticPr fontId="2"/>
  </si>
  <si>
    <t>家畜名</t>
    <rPh sb="0" eb="2">
      <t>カチク</t>
    </rPh>
    <rPh sb="2" eb="3">
      <t>メイ</t>
    </rPh>
    <phoneticPr fontId="2"/>
  </si>
  <si>
    <t>職員の勤務体制</t>
    <rPh sb="0" eb="2">
      <t>ショクイン</t>
    </rPh>
    <rPh sb="3" eb="5">
      <t>キンム</t>
    </rPh>
    <rPh sb="5" eb="7">
      <t>タイセイ</t>
    </rPh>
    <phoneticPr fontId="2"/>
  </si>
  <si>
    <t>・児童福祉施設等における衛生管理の改善充実及び食中毒発生の予防について３(平成9年6月30日児企第16号)</t>
  </si>
  <si>
    <t>・平成17年11月30日老計発第1130001号「社会福祉施設等における新型インフルエンザ対策等について」通知</t>
  </si>
  <si>
    <t>　有症者の状況やそれぞれに講じた措置等を記録しているか。</t>
  </si>
  <si>
    <t>指　　導　　監　　査　　事　　項</t>
  </si>
  <si>
    <t>(2）自己評価</t>
    <rPh sb="3" eb="5">
      <t>ジコ</t>
    </rPh>
    <rPh sb="5" eb="7">
      <t>ヒョウカ</t>
    </rPh>
    <phoneticPr fontId="2"/>
  </si>
  <si>
    <t>実施年月日</t>
    <rPh sb="0" eb="2">
      <t>ジッシ</t>
    </rPh>
    <rPh sb="2" eb="5">
      <t>ネンガッピ</t>
    </rPh>
    <phoneticPr fontId="2"/>
  </si>
  <si>
    <t>(3)</t>
  </si>
  <si>
    <t>園児の人権配慮に関する具体的な取組は。</t>
    <rPh sb="3" eb="5">
      <t>ジンケン</t>
    </rPh>
    <rPh sb="5" eb="7">
      <t>ハイリョ</t>
    </rPh>
    <rPh sb="8" eb="9">
      <t>カン</t>
    </rPh>
    <rPh sb="11" eb="14">
      <t>グタイテキ</t>
    </rPh>
    <rPh sb="15" eb="17">
      <t>トリクミ</t>
    </rPh>
    <phoneticPr fontId="2"/>
  </si>
  <si>
    <t>(2)</t>
  </si>
  <si>
    <t>(1)</t>
  </si>
  <si>
    <t>知事が保育士と同等の知識及び経験を有すると認める者</t>
  </si>
  <si>
    <r>
      <t>●</t>
    </r>
    <r>
      <rPr>
        <sz val="11"/>
        <color auto="1"/>
        <rFont val="ＭＳ Ｐゴシック"/>
      </rPr>
      <t>　児童の健康診断の実施状況を記入してください。</t>
    </r>
  </si>
  <si>
    <t>記入上の注意</t>
    <rPh sb="0" eb="1">
      <t>キ</t>
    </rPh>
    <rPh sb="1" eb="2">
      <t>イリ</t>
    </rPh>
    <rPh sb="2" eb="3">
      <t>ウエ</t>
    </rPh>
    <rPh sb="4" eb="6">
      <t>チュウイ</t>
    </rPh>
    <phoneticPr fontId="2"/>
  </si>
  <si>
    <t>幼児</t>
    <rPh sb="0" eb="2">
      <t>ヨウジ</t>
    </rPh>
    <phoneticPr fontId="2"/>
  </si>
  <si>
    <t xml:space="preserve"> </t>
  </si>
  <si>
    <t>苦情の受付・解決の過程が書面で記録されているか。</t>
  </si>
  <si>
    <t>・内容</t>
    <rPh sb="1" eb="3">
      <t>ナイヨウ</t>
    </rPh>
    <phoneticPr fontId="2"/>
  </si>
  <si>
    <t>・ホームページ</t>
  </si>
  <si>
    <t xml:space="preserve">マニュアルに苦情内容及び解決結果の公表の規定があるか。 </t>
  </si>
  <si>
    <t>運営適正化委員会へ報告した事例はあるか。</t>
    <rPh sb="0" eb="2">
      <t>ウンエイ</t>
    </rPh>
    <rPh sb="2" eb="5">
      <t>テキセイカ</t>
    </rPh>
    <rPh sb="5" eb="8">
      <t>イインカイ</t>
    </rPh>
    <rPh sb="9" eb="11">
      <t>ホウコク</t>
    </rPh>
    <rPh sb="13" eb="15">
      <t>ジレイ</t>
    </rPh>
    <phoneticPr fontId="2"/>
  </si>
  <si>
    <t>基準保育士数</t>
    <rPh sb="0" eb="2">
      <t>キジュン</t>
    </rPh>
    <rPh sb="2" eb="5">
      <t>ホイクシ</t>
    </rPh>
    <rPh sb="5" eb="6">
      <t>スウ</t>
    </rPh>
    <phoneticPr fontId="2"/>
  </si>
  <si>
    <t>○策定した再発防止策を職員に周知しているか。</t>
    <rPh sb="1" eb="3">
      <t>サクテイ</t>
    </rPh>
    <rPh sb="5" eb="7">
      <t>サイハツ</t>
    </rPh>
    <rPh sb="7" eb="10">
      <t>ボウシサク</t>
    </rPh>
    <rPh sb="11" eb="13">
      <t>ショクイン</t>
    </rPh>
    <rPh sb="14" eb="16">
      <t>シュウチ</t>
    </rPh>
    <phoneticPr fontId="2"/>
  </si>
  <si>
    <t>●保育所の委託費収入を、弾力運用の範囲を超えて、当該保育所の運営費以外に使用していないか。</t>
  </si>
  <si>
    <t>どこで</t>
  </si>
  <si>
    <t>説明方法</t>
    <rPh sb="0" eb="2">
      <t>セツメイ</t>
    </rPh>
    <rPh sb="2" eb="4">
      <t>ホウホウ</t>
    </rPh>
    <phoneticPr fontId="2"/>
  </si>
  <si>
    <t>医薬品（保育所の置き薬等）は適切に管理されているか。</t>
    <rPh sb="0" eb="3">
      <t>イヤクヒン</t>
    </rPh>
    <rPh sb="4" eb="7">
      <t>ホイクジョ</t>
    </rPh>
    <rPh sb="8" eb="9">
      <t>オ</t>
    </rPh>
    <rPh sb="10" eb="11">
      <t>クスリ</t>
    </rPh>
    <rPh sb="11" eb="12">
      <t>トウ</t>
    </rPh>
    <rPh sb="14" eb="16">
      <t>テキセツ</t>
    </rPh>
    <rPh sb="17" eb="19">
      <t>カンリ</t>
    </rPh>
    <phoneticPr fontId="2"/>
  </si>
  <si>
    <t>給与規程・退職金規程</t>
  </si>
  <si>
    <t>・ミルクや食べたもの等の嘔吐物がないか確認する。</t>
  </si>
  <si>
    <r>
      <t>○</t>
    </r>
    <r>
      <rPr>
        <sz val="10"/>
        <color auto="1"/>
        <rFont val="ＭＳ Ｐゴシック"/>
      </rPr>
      <t>　前歴換算表は。</t>
    </r>
  </si>
  <si>
    <t>・やわらかい布団やぬいぐるみ等を使用しない。</t>
  </si>
  <si>
    <t>園外活動マニュアルに、具体的な人数確認の方法が明記されているか。</t>
    <rPh sb="11" eb="14">
      <t>グタイテキ</t>
    </rPh>
    <rPh sb="15" eb="17">
      <t>ニンズウ</t>
    </rPh>
    <rPh sb="17" eb="19">
      <t>カクニン</t>
    </rPh>
    <rPh sb="20" eb="22">
      <t>ホウホウ</t>
    </rPh>
    <rPh sb="23" eb="25">
      <t>メイキ</t>
    </rPh>
    <phoneticPr fontId="2"/>
  </si>
  <si>
    <r>
      <t>（５）</t>
    </r>
    <r>
      <rPr>
        <sz val="11"/>
        <color auto="1"/>
        <rFont val="ＭＳ Ｐゴシック"/>
      </rPr>
      <t>　施設の見取り図</t>
    </r>
    <rPh sb="4" eb="6">
      <t>シセツ</t>
    </rPh>
    <rPh sb="7" eb="9">
      <t>ミト</t>
    </rPh>
    <rPh sb="10" eb="11">
      <t>ズ</t>
    </rPh>
    <phoneticPr fontId="2"/>
  </si>
  <si>
    <t>医務室</t>
    <rPh sb="0" eb="3">
      <t>イムシツ</t>
    </rPh>
    <phoneticPr fontId="2"/>
  </si>
  <si>
    <t>・乳児は一人にしない。</t>
    <rPh sb="1" eb="3">
      <t>ニュウジ</t>
    </rPh>
    <rPh sb="4" eb="6">
      <t>ヒトリ</t>
    </rPh>
    <phoneticPr fontId="2"/>
  </si>
  <si>
    <t>苦情（要望を含む）受付・解決件数は。</t>
  </si>
  <si>
    <t>連絡帳</t>
    <rPh sb="0" eb="3">
      <t>レンラクチョウ</t>
    </rPh>
    <phoneticPr fontId="2"/>
  </si>
  <si>
    <t>以下のうち、実施しているものに○を付けてください。</t>
  </si>
  <si>
    <t>・周知方法</t>
    <rPh sb="1" eb="3">
      <t>シュウチ</t>
    </rPh>
    <rPh sb="3" eb="5">
      <t>ホウホウ</t>
    </rPh>
    <phoneticPr fontId="2"/>
  </si>
  <si>
    <t>在園している児童数を記載してください。よって、時間の経過により児童数は減少することになります。</t>
    <rPh sb="35" eb="37">
      <t>ゲンショウ</t>
    </rPh>
    <phoneticPr fontId="2"/>
  </si>
  <si>
    <t>子育て支援員研修のうち地域保育コースの専門科目「地域型保育」</t>
  </si>
  <si>
    <t>児童福祉法施行規則第１条の32に定める家庭的保育者</t>
  </si>
  <si>
    <r>
      <t>　　</t>
    </r>
    <r>
      <rPr>
        <sz val="11"/>
        <color auto="1"/>
        <rFont val="ＭＳ Ｐゴシック"/>
      </rPr>
      <t>年度</t>
    </r>
    <rPh sb="2" eb="4">
      <t>ネンド</t>
    </rPh>
    <phoneticPr fontId="2"/>
  </si>
  <si>
    <t>（常勤換算）以上あり、施設長が適当であると認めた者</t>
  </si>
  <si>
    <t>満１～満２歳児</t>
    <rPh sb="0" eb="1">
      <t>マン</t>
    </rPh>
    <rPh sb="3" eb="4">
      <t>マン</t>
    </rPh>
    <rPh sb="5" eb="7">
      <t>サイジ</t>
    </rPh>
    <phoneticPr fontId="2"/>
  </si>
  <si>
    <t>同一保育所又は認定こども園で保育業務に従事した期間が１年</t>
  </si>
  <si>
    <t>保育時間は保育士のシフト時間に合わせて記載してかまいません。</t>
  </si>
  <si>
    <t>基準保育士数は、小数第２位以下を切捨て処理してください。</t>
    <rPh sb="0" eb="2">
      <t>キジュン</t>
    </rPh>
    <rPh sb="2" eb="5">
      <t>ホイクシ</t>
    </rPh>
    <rPh sb="5" eb="6">
      <t>スウ</t>
    </rPh>
    <rPh sb="8" eb="10">
      <t>ショウスウ</t>
    </rPh>
    <rPh sb="10" eb="11">
      <t>ダイ</t>
    </rPh>
    <rPh sb="12" eb="13">
      <t>イ</t>
    </rPh>
    <rPh sb="13" eb="15">
      <t>イカ</t>
    </rPh>
    <rPh sb="16" eb="18">
      <t>キリス</t>
    </rPh>
    <rPh sb="19" eb="21">
      <t>ショリ</t>
    </rPh>
    <phoneticPr fontId="2"/>
  </si>
  <si>
    <t>広報誌</t>
    <rPh sb="0" eb="3">
      <t>コウホウシ</t>
    </rPh>
    <phoneticPr fontId="2"/>
  </si>
  <si>
    <t>評価結果を集計・分析し、サービスの向上に反映させているか、その内容及び取組方法を記入してください。</t>
  </si>
  <si>
    <t>第三者委員が受理又は解決に当たって第三者委員に報告した苦情件数は。</t>
  </si>
  <si>
    <t>○職員向け</t>
  </si>
  <si>
    <t>①施設長給与に対応する月数とは、施設長が１年間勤務した場合１２月とする。</t>
    <rPh sb="1" eb="3">
      <t>シセツ</t>
    </rPh>
    <rPh sb="3" eb="4">
      <t>チョウ</t>
    </rPh>
    <rPh sb="4" eb="6">
      <t>キュウヨ</t>
    </rPh>
    <rPh sb="7" eb="9">
      <t>タイオウ</t>
    </rPh>
    <rPh sb="11" eb="13">
      <t>ツキスウ</t>
    </rPh>
    <rPh sb="16" eb="18">
      <t>シセツ</t>
    </rPh>
    <rPh sb="18" eb="19">
      <t>チョウ</t>
    </rPh>
    <rPh sb="21" eb="22">
      <t>ネン</t>
    </rPh>
    <rPh sb="22" eb="23">
      <t>カン</t>
    </rPh>
    <rPh sb="23" eb="25">
      <t>キンム</t>
    </rPh>
    <rPh sb="27" eb="29">
      <t>バアイ</t>
    </rPh>
    <rPh sb="31" eb="32">
      <t>ツキ</t>
    </rPh>
    <phoneticPr fontId="2"/>
  </si>
  <si>
    <t>児童数</t>
    <rPh sb="0" eb="3">
      <t>ジドウスウ</t>
    </rPh>
    <phoneticPr fontId="2"/>
  </si>
  <si>
    <t>ご意見箱の設置</t>
    <rPh sb="1" eb="4">
      <t>イケンバコ</t>
    </rPh>
    <rPh sb="5" eb="7">
      <t>セッチ</t>
    </rPh>
    <phoneticPr fontId="2"/>
  </si>
  <si>
    <t>誤投薬が発生している場合、策定した再発防止策は。</t>
  </si>
  <si>
    <t>市販薬についても、取り扱っているか。</t>
  </si>
  <si>
    <t>投薬時は複数人の職員が確認をしているか。</t>
  </si>
  <si>
    <t>主治医の氏名、連絡先、投薬時間及び方法等、投薬に当たって必要な情報が記載された文書で依頼を受けているか。</t>
  </si>
  <si>
    <t>預かった薬の保管方法は。</t>
  </si>
  <si>
    <t>改訂年月</t>
  </si>
  <si>
    <t>管理者の職氏名等</t>
    <rPh sb="0" eb="3">
      <t>カンリシャ</t>
    </rPh>
    <rPh sb="4" eb="5">
      <t>ショク</t>
    </rPh>
    <rPh sb="5" eb="7">
      <t>シメイ</t>
    </rPh>
    <rPh sb="7" eb="8">
      <t>トウ</t>
    </rPh>
    <phoneticPr fontId="2"/>
  </si>
  <si>
    <t>マニュアル</t>
  </si>
  <si>
    <t>基準保育士数÷３</t>
    <rPh sb="0" eb="2">
      <t>キジュン</t>
    </rPh>
    <rPh sb="2" eb="5">
      <t>ホイクシ</t>
    </rPh>
    <rPh sb="5" eb="6">
      <t>スウ</t>
    </rPh>
    <phoneticPr fontId="2"/>
  </si>
  <si>
    <r>
      <t>○</t>
    </r>
    <r>
      <rPr>
        <sz val="10"/>
        <color auto="1"/>
        <rFont val="ＭＳ Ｐゴシック"/>
      </rPr>
      <t>　現状と差異はないか。</t>
    </r>
  </si>
  <si>
    <t>今年度</t>
    <rPh sb="0" eb="3">
      <t>コンネンド</t>
    </rPh>
    <phoneticPr fontId="2"/>
  </si>
  <si>
    <t>O-26</t>
  </si>
  <si>
    <t>看護師</t>
    <rPh sb="0" eb="3">
      <t>カンゴシ</t>
    </rPh>
    <phoneticPr fontId="2"/>
  </si>
  <si>
    <t>・広報誌</t>
    <rPh sb="1" eb="4">
      <t>コウホウシ</t>
    </rPh>
    <phoneticPr fontId="2"/>
  </si>
  <si>
    <t>・「児童福祉施設における児童の安全の確保について」（平成13年6月15日　雇児総発第402号）別添２</t>
  </si>
  <si>
    <t>育児・介護休業規程</t>
  </si>
  <si>
    <t>園だより</t>
    <rPh sb="0" eb="1">
      <t>エン</t>
    </rPh>
    <phoneticPr fontId="2"/>
  </si>
  <si>
    <r>
      <t>○</t>
    </r>
    <r>
      <rPr>
        <sz val="10"/>
        <color auto="1"/>
        <rFont val="ＭＳ Ｐゴシック"/>
      </rPr>
      <t>　研修結果は内部研修等に活用されているか。　</t>
    </r>
  </si>
  <si>
    <t>日現在）</t>
    <rPh sb="0" eb="1">
      <t>ニチ</t>
    </rPh>
    <rPh sb="1" eb="3">
      <t>ゲンザイ</t>
    </rPh>
    <phoneticPr fontId="2"/>
  </si>
  <si>
    <t>フルタイムで勤務する職員。</t>
    <rPh sb="6" eb="8">
      <t>きんむ</t>
    </rPh>
    <rPh sb="10" eb="12">
      <t>しょくいん</t>
    </rPh>
    <phoneticPr fontId="2" type="Hiragana"/>
  </si>
  <si>
    <t>満４歳児以上</t>
    <rPh sb="0" eb="1">
      <t>マン</t>
    </rPh>
    <rPh sb="2" eb="4">
      <t>サイジ</t>
    </rPh>
    <rPh sb="4" eb="6">
      <t>イジョウ</t>
    </rPh>
    <phoneticPr fontId="2"/>
  </si>
  <si>
    <t>緊急連絡先一覧</t>
    <rPh sb="0" eb="2">
      <t>キンキュウ</t>
    </rPh>
    <rPh sb="2" eb="5">
      <t>レンラクサキ</t>
    </rPh>
    <rPh sb="5" eb="7">
      <t>イチラン</t>
    </rPh>
    <phoneticPr fontId="2"/>
  </si>
  <si>
    <t>保育に従事しない
看護師・准看護師</t>
    <rPh sb="0" eb="2">
      <t>ホイク</t>
    </rPh>
    <rPh sb="3" eb="5">
      <t>ジュウジ</t>
    </rPh>
    <rPh sb="9" eb="12">
      <t>カンゴシ</t>
    </rPh>
    <rPh sb="13" eb="14">
      <t>ジュン</t>
    </rPh>
    <rPh sb="14" eb="17">
      <t>カンゴシ</t>
    </rPh>
    <phoneticPr fontId="2"/>
  </si>
  <si>
    <t>回発行</t>
    <rPh sb="0" eb="1">
      <t>カイ</t>
    </rPh>
    <rPh sb="1" eb="3">
      <t>ハッコウ</t>
    </rPh>
    <phoneticPr fontId="2"/>
  </si>
  <si>
    <t>●施設職員調書について</t>
  </si>
  <si>
    <t>特記事項</t>
  </si>
  <si>
    <t>毎週</t>
    <rPh sb="0" eb="2">
      <t>マイシュウ</t>
    </rPh>
    <phoneticPr fontId="2"/>
  </si>
  <si>
    <t>評議員、監事、社会福祉士、民生･児童委員、大学教授、弁護士等</t>
  </si>
  <si>
    <t>・社会福祉法第65条</t>
    <rPh sb="1" eb="3">
      <t>シャカイ</t>
    </rPh>
    <rPh sb="3" eb="6">
      <t>フクシホウ</t>
    </rPh>
    <rPh sb="6" eb="7">
      <t>ダイ</t>
    </rPh>
    <rPh sb="9" eb="10">
      <t>ジョウ</t>
    </rPh>
    <phoneticPr fontId="2"/>
  </si>
  <si>
    <t>・保育士等のために風邪薬を置く場合は入所児童が誤って飲むことの無い様注意して保管すること。</t>
  </si>
  <si>
    <t>・残留塩素濃度について適切に管理すること。低年齢児が利用することが多い簡易ミニプール(ビニールプール等)についても同様の管理が必要。「新型コロナウイルス感染症対策に関する保育所等に関するQ&amp;A　問16」</t>
  </si>
  <si>
    <t>・「福祉サービスにおける危機管理（リスクマネジメント）に関する取組み指針」　厚生労働省ＨＰ参照</t>
    <rPh sb="2" eb="4">
      <t>フクシ</t>
    </rPh>
    <rPh sb="12" eb="14">
      <t>キキ</t>
    </rPh>
    <rPh sb="14" eb="16">
      <t>カンリ</t>
    </rPh>
    <rPh sb="28" eb="29">
      <t>カン</t>
    </rPh>
    <rPh sb="31" eb="33">
      <t>トリクミ</t>
    </rPh>
    <rPh sb="34" eb="36">
      <t>シシン</t>
    </rPh>
    <rPh sb="38" eb="40">
      <t>コウセイ</t>
    </rPh>
    <rPh sb="40" eb="43">
      <t>ロウドウショウ</t>
    </rPh>
    <rPh sb="45" eb="47">
      <t>サンショウ</t>
    </rPh>
    <phoneticPr fontId="2"/>
  </si>
  <si>
    <t>現在）</t>
    <rPh sb="0" eb="2">
      <t>ゲンザイ</t>
    </rPh>
    <phoneticPr fontId="2"/>
  </si>
  <si>
    <t>●　産前・産後休暇及び育児時間は、適正に与えているか。</t>
  </si>
  <si>
    <t>●　　</t>
  </si>
  <si>
    <t>　備蓄飲料水・食品の管理は、品名ごとの棚卸表の作成や保管場所の明記等、適切に管理されているか。</t>
  </si>
  <si>
    <t>(1)防災計画等</t>
    <rPh sb="3" eb="5">
      <t>ボウサイ</t>
    </rPh>
    <rPh sb="5" eb="7">
      <t>ケイカク</t>
    </rPh>
    <rPh sb="7" eb="8">
      <t>トウ</t>
    </rPh>
    <phoneticPr fontId="2"/>
  </si>
  <si>
    <t>○弾力運用３を適用している施設において、理事会の承認（株式会社等の場合は所轄庁協議）を得ることなく、前期末支払資金残高を取り崩していないか。</t>
    <rPh sb="24" eb="26">
      <t>ショウニン</t>
    </rPh>
    <rPh sb="36" eb="39">
      <t>ショカツチョウ</t>
    </rPh>
    <rPh sb="39" eb="41">
      <t>キョウギ</t>
    </rPh>
    <rPh sb="43" eb="44">
      <t>エ</t>
    </rPh>
    <phoneticPr fontId="2"/>
  </si>
  <si>
    <t>●　日曜日、国民の祝日及び休日を除く日を一斉休園としていないか。</t>
  </si>
  <si>
    <t>台</t>
    <rPh sb="0" eb="1">
      <t>ダイ</t>
    </rPh>
    <phoneticPr fontId="2"/>
  </si>
  <si>
    <t xml:space="preserve">●　賃金控除に関する協定は。
</t>
  </si>
  <si>
    <t>【右記特記事項により、設置認可を受けた社会福祉法人及び市町（公立）以外の場合のみ】</t>
  </si>
  <si>
    <t xml:space="preserve">●　運営委員会の直近の開催状況は。　
</t>
  </si>
  <si>
    <t xml:space="preserve">●　体系的（経験年数・職種別等）な研修プログラムを策定しているか。　
</t>
  </si>
  <si>
    <t xml:space="preserve">●　新規採用職員の研修プログラムを策定しているか。
</t>
  </si>
  <si>
    <t>○　就業規則(給与規程含む)の最終改定日</t>
  </si>
  <si>
    <t>受講者職種区分</t>
    <rPh sb="0" eb="3">
      <t>ジュコウシャ</t>
    </rPh>
    <rPh sb="3" eb="5">
      <t>ショクシュ</t>
    </rPh>
    <rPh sb="5" eb="7">
      <t>クブン</t>
    </rPh>
    <phoneticPr fontId="2"/>
  </si>
  <si>
    <t>（給与振込の場合は不要）</t>
  </si>
  <si>
    <r>
      <t>（４）アレルギー対応</t>
    </r>
    <r>
      <rPr>
        <sz val="11"/>
        <color auto="1"/>
        <rFont val="ＭＳ Ｐゴシック"/>
      </rPr>
      <t>・食育</t>
    </r>
  </si>
  <si>
    <t>＜「いる」場合、以下に記入してください。＞</t>
  </si>
  <si>
    <t>月　数</t>
    <rPh sb="0" eb="1">
      <t>ツキ</t>
    </rPh>
    <rPh sb="2" eb="3">
      <t>カズ</t>
    </rPh>
    <phoneticPr fontId="2"/>
  </si>
  <si>
    <t>　必要なし</t>
    <rPh sb="1" eb="3">
      <t>ヒツヨウ</t>
    </rPh>
    <phoneticPr fontId="2"/>
  </si>
  <si>
    <t>協定締結年月日</t>
    <rPh sb="0" eb="2">
      <t>キョウテイ</t>
    </rPh>
    <rPh sb="2" eb="4">
      <t>テイケツ</t>
    </rPh>
    <rPh sb="4" eb="5">
      <t>ネン</t>
    </rPh>
    <rPh sb="5" eb="7">
      <t>ガッピ</t>
    </rPh>
    <phoneticPr fontId="2"/>
  </si>
  <si>
    <t>③非常勤職員給与に対応する月数は原則②と同様とする。</t>
    <rPh sb="1" eb="4">
      <t>ヒジョウキン</t>
    </rPh>
    <rPh sb="4" eb="6">
      <t>ショクイン</t>
    </rPh>
    <rPh sb="6" eb="8">
      <t>キュウヨ</t>
    </rPh>
    <rPh sb="9" eb="11">
      <t>タイオウ</t>
    </rPh>
    <rPh sb="13" eb="15">
      <t>ツキスウ</t>
    </rPh>
    <rPh sb="16" eb="18">
      <t>ゲンソク</t>
    </rPh>
    <rPh sb="20" eb="22">
      <t>ドウヨウ</t>
    </rPh>
    <phoneticPr fontId="2"/>
  </si>
  <si>
    <t>　いいえ</t>
  </si>
  <si>
    <r>
      <t>・</t>
    </r>
    <r>
      <rPr>
        <sz val="11"/>
        <color auto="1"/>
        <rFont val="ＭＳ Ｐゴシック"/>
      </rPr>
      <t>認定こども園職員配置チェック表</t>
    </r>
  </si>
  <si>
    <r>
      <t>今年度</t>
    </r>
    <r>
      <rPr>
        <sz val="11"/>
        <color auto="1"/>
        <rFont val="ＭＳ Ｐゴシック"/>
      </rPr>
      <t>中</t>
    </r>
    <rPh sb="3" eb="4">
      <t>チュウ</t>
    </rPh>
    <phoneticPr fontId="2"/>
  </si>
  <si>
    <t>・労働基準法第36条
労働者の代表と協定し、行政官庁に届出た場合に、労働時間を延長し、又は休日に労働させることができる。
・労働基準法第65・67条
産前…6週間(多胎の場合は14週間)
産後…8週間
1歳未満児の母…1日2回各々30分の育児時間
・育児・介護休業法
深夜業の制限 第19条
勤務時間の短縮等の措置　23､24条</t>
  </si>
  <si>
    <t>報告しているか。</t>
  </si>
  <si>
    <t>勤務年数</t>
    <rPh sb="0" eb="2">
      <t>キンム</t>
    </rPh>
    <rPh sb="2" eb="4">
      <t>ネンスウ</t>
    </rPh>
    <phoneticPr fontId="2"/>
  </si>
  <si>
    <t>（４）備蓄品</t>
  </si>
  <si>
    <t>年休日数</t>
    <rPh sb="0" eb="2">
      <t>ネンキュウ</t>
    </rPh>
    <rPh sb="2" eb="4">
      <t>ニッスウ</t>
    </rPh>
    <phoneticPr fontId="2"/>
  </si>
  <si>
    <t>②職員俸給額＋職員諸手当額に対応する月数は</t>
    <rPh sb="1" eb="3">
      <t>ショクイン</t>
    </rPh>
    <rPh sb="3" eb="5">
      <t>ホウキュウ</t>
    </rPh>
    <rPh sb="5" eb="6">
      <t>ガク</t>
    </rPh>
    <rPh sb="14" eb="16">
      <t>タイオウ</t>
    </rPh>
    <rPh sb="18" eb="20">
      <t>ツキスウ</t>
    </rPh>
    <phoneticPr fontId="2"/>
  </si>
  <si>
    <t>(1)基本的事項</t>
  </si>
  <si>
    <t>(2) 就業規則</t>
  </si>
  <si>
    <t>諸規程等の整備</t>
  </si>
  <si>
    <t>●　就業規則(給与規程、育児休業・介護休業規則等を含む)を作成し、労基署に届け出ているか。</t>
  </si>
  <si>
    <t>○　上記改定の労基署への届出日</t>
  </si>
  <si>
    <t>園児の人権に十分配慮がなされているか。</t>
  </si>
  <si>
    <t>・労働基準法第34条
労働時間が6時間を超える場合は…45分
労働時間が8時間を越える場合は …1時間</t>
    <rPh sb="31" eb="33">
      <t>ロウドウ</t>
    </rPh>
    <rPh sb="33" eb="35">
      <t>ジカン</t>
    </rPh>
    <rPh sb="37" eb="39">
      <t>ジカン</t>
    </rPh>
    <rPh sb="40" eb="41">
      <t>コ</t>
    </rPh>
    <rPh sb="43" eb="45">
      <t>バアイ</t>
    </rPh>
    <phoneticPr fontId="2"/>
  </si>
  <si>
    <r>
      <t>（10）</t>
    </r>
    <r>
      <rPr>
        <sz val="11"/>
        <color auto="1"/>
        <rFont val="ＭＳ Ｐゴシック"/>
      </rPr>
      <t>　施設の運営についての重要事項に関する規程の写し（運営規程）</t>
    </r>
    <rPh sb="5" eb="7">
      <t>シセツ</t>
    </rPh>
    <rPh sb="8" eb="10">
      <t>ウンエイ</t>
    </rPh>
    <rPh sb="15" eb="17">
      <t>ジュウヨウ</t>
    </rPh>
    <rPh sb="17" eb="19">
      <t>ジコウ</t>
    </rPh>
    <phoneticPr fontId="2"/>
  </si>
  <si>
    <t>（１）　黄色のセルについて入力及び選択してください。</t>
    <rPh sb="4" eb="6">
      <t>キイロ</t>
    </rPh>
    <rPh sb="13" eb="15">
      <t>ニュウリョク</t>
    </rPh>
    <rPh sb="15" eb="16">
      <t>オヨ</t>
    </rPh>
    <rPh sb="17" eb="19">
      <t>センタク</t>
    </rPh>
    <phoneticPr fontId="2"/>
  </si>
  <si>
    <t>・「保育所、幼稚園、認定こども園及び特別支援学校幼稚部における安全管理の徹底について」(令和３年８月25日事務連絡厚生労働省子ども家庭局総務課少子化総合対策室等連名)</t>
  </si>
  <si>
    <t>（例）
7：00～7:29</t>
    <rPh sb="1" eb="2">
      <t>レイ</t>
    </rPh>
    <phoneticPr fontId="2"/>
  </si>
  <si>
    <t>●　施設長等は通告等の手続きを認識しているか。</t>
    <rPh sb="2" eb="5">
      <t>シセツチョウ</t>
    </rPh>
    <rPh sb="5" eb="6">
      <t>トウ</t>
    </rPh>
    <rPh sb="7" eb="9">
      <t>ツウコク</t>
    </rPh>
    <rPh sb="9" eb="10">
      <t>トウ</t>
    </rPh>
    <rPh sb="11" eb="13">
      <t>テツヅ</t>
    </rPh>
    <rPh sb="15" eb="17">
      <t>ニンシキ</t>
    </rPh>
    <phoneticPr fontId="2"/>
  </si>
  <si>
    <t>井戸水等の自家水</t>
  </si>
  <si>
    <t>施設長、園長等をいう。</t>
    <rPh sb="0" eb="3">
      <t>シセツチョウ</t>
    </rPh>
    <rPh sb="4" eb="6">
      <t>エンチョウ</t>
    </rPh>
    <rPh sb="6" eb="7">
      <t>トウ</t>
    </rPh>
    <phoneticPr fontId="2"/>
  </si>
  <si>
    <t>　</t>
  </si>
  <si>
    <t>・医学的な理由で医師からうつぶせ寝をすすめられている場合以外は、乳児の顔が見える仰向けに寝かせる。</t>
  </si>
  <si>
    <t>児童出欠簿</t>
  </si>
  <si>
    <t>・ヒモ、またはヒモ状のもの（例：よだれかけのヒモ、ふとんカバーの内 側のヒモ、ベッドまわりのコード等）を置かない。</t>
  </si>
  <si>
    <t>（５）保健所の検査</t>
  </si>
  <si>
    <t>・労働安全衛生法第12条、12条２
衛生管理者設置届（労基署へ提出）
常時50名以上の労働者を雇用 …衛生管理者
常時10～49名の労働者を雇用 …衛生推進者</t>
  </si>
  <si>
    <t xml:space="preserve"> ・今年度分が未作成の場合は昨年度分。</t>
  </si>
  <si>
    <t>非常勤職員給与額</t>
    <rPh sb="0" eb="3">
      <t>ヒジョウキン</t>
    </rPh>
    <rPh sb="3" eb="5">
      <t>ショクイン</t>
    </rPh>
    <rPh sb="5" eb="7">
      <t>キュウヨ</t>
    </rPh>
    <rPh sb="7" eb="8">
      <t>ガク</t>
    </rPh>
    <phoneticPr fontId="2"/>
  </si>
  <si>
    <t>非常勤職員給与</t>
    <rPh sb="0" eb="3">
      <t>ヒジョウキン</t>
    </rPh>
    <rPh sb="3" eb="5">
      <t>ショクイン</t>
    </rPh>
    <rPh sb="5" eb="7">
      <t>キュウヨ</t>
    </rPh>
    <phoneticPr fontId="2"/>
  </si>
  <si>
    <t>●　新型コロナウイルス、ＭＲＳＡ、インフルエンザ、腸管出血性大腸菌、結核等の感染予防対策マニュアルが整備され、かつ職員に周知されているか。</t>
  </si>
  <si>
    <t>今年度人件費の内容　　　《今年度４月分について記入してください。》</t>
    <rPh sb="0" eb="1">
      <t>イマ</t>
    </rPh>
    <rPh sb="1" eb="3">
      <t>ネンド</t>
    </rPh>
    <rPh sb="3" eb="5">
      <t>ジンケン</t>
    </rPh>
    <rPh sb="5" eb="6">
      <t>ヒ</t>
    </rPh>
    <rPh sb="7" eb="9">
      <t>ナイヨウ</t>
    </rPh>
    <rPh sb="13" eb="14">
      <t>イマ</t>
    </rPh>
    <rPh sb="14" eb="15">
      <t>ネン</t>
    </rPh>
    <rPh sb="15" eb="16">
      <t>ド</t>
    </rPh>
    <rPh sb="17" eb="18">
      <t>ツキ</t>
    </rPh>
    <rPh sb="18" eb="19">
      <t>ブン</t>
    </rPh>
    <rPh sb="23" eb="25">
      <t>キニュウ</t>
    </rPh>
    <phoneticPr fontId="2"/>
  </si>
  <si>
    <t>①施設長に対する支給額</t>
    <rPh sb="1" eb="3">
      <t>シセツ</t>
    </rPh>
    <rPh sb="3" eb="4">
      <t>チョウ</t>
    </rPh>
    <rPh sb="5" eb="6">
      <t>タイ</t>
    </rPh>
    <rPh sb="8" eb="10">
      <t>シキュウ</t>
    </rPh>
    <rPh sb="10" eb="11">
      <t>ガク</t>
    </rPh>
    <phoneticPr fontId="2"/>
  </si>
  <si>
    <t>運転する職員の他に子どもの対応ができる職員は同乗しているか。</t>
    <rPh sb="0" eb="2">
      <t>ウンテン</t>
    </rPh>
    <rPh sb="4" eb="6">
      <t>ショクイン</t>
    </rPh>
    <rPh sb="7" eb="8">
      <t>ホカ</t>
    </rPh>
    <rPh sb="9" eb="10">
      <t>コ</t>
    </rPh>
    <rPh sb="13" eb="15">
      <t>タイオウ</t>
    </rPh>
    <rPh sb="19" eb="21">
      <t>ショクイン</t>
    </rPh>
    <rPh sb="22" eb="24">
      <t>ドウジョウ</t>
    </rPh>
    <phoneticPr fontId="2"/>
  </si>
  <si>
    <t>常勤職員の総勤務月数とする。</t>
    <rPh sb="0" eb="2">
      <t>ジョウキン</t>
    </rPh>
    <rPh sb="2" eb="4">
      <t>ショクイン</t>
    </rPh>
    <rPh sb="5" eb="6">
      <t>ソウ</t>
    </rPh>
    <rPh sb="6" eb="8">
      <t>キンム</t>
    </rPh>
    <rPh sb="8" eb="10">
      <t>ツキスウ</t>
    </rPh>
    <phoneticPr fontId="2"/>
  </si>
  <si>
    <t>事例１　常勤職員が１０人が一年間勤務した場合は　１２０月とする。</t>
    <rPh sb="0" eb="2">
      <t>ジレイ</t>
    </rPh>
    <rPh sb="4" eb="6">
      <t>ジョウキン</t>
    </rPh>
    <rPh sb="6" eb="8">
      <t>ショクイン</t>
    </rPh>
    <rPh sb="11" eb="12">
      <t>ニン</t>
    </rPh>
    <rPh sb="13" eb="16">
      <t>イチネンカン</t>
    </rPh>
    <rPh sb="16" eb="18">
      <t>キンム</t>
    </rPh>
    <rPh sb="20" eb="22">
      <t>バアイ</t>
    </rPh>
    <rPh sb="27" eb="28">
      <t>ツキ</t>
    </rPh>
    <phoneticPr fontId="2"/>
  </si>
  <si>
    <t>　月の途中で退職等した場合は小数点以下第２位を四捨五入してください。</t>
    <rPh sb="1" eb="2">
      <t>ツキ</t>
    </rPh>
    <rPh sb="3" eb="5">
      <t>トチュウ</t>
    </rPh>
    <rPh sb="6" eb="8">
      <t>タイショク</t>
    </rPh>
    <rPh sb="8" eb="9">
      <t>トウ</t>
    </rPh>
    <rPh sb="11" eb="13">
      <t>バアイ</t>
    </rPh>
    <rPh sb="14" eb="17">
      <t>ショウスウテン</t>
    </rPh>
    <rPh sb="17" eb="19">
      <t>イカ</t>
    </rPh>
    <rPh sb="19" eb="20">
      <t>ダイ</t>
    </rPh>
    <rPh sb="21" eb="22">
      <t>イ</t>
    </rPh>
    <rPh sb="23" eb="27">
      <t>シシャゴニュウ</t>
    </rPh>
    <phoneticPr fontId="2"/>
  </si>
  <si>
    <t>　上記の計算において、複数月勤務している場合は複数月分を足した後、小数点第２位以下を四捨五入してください。</t>
    <rPh sb="1" eb="3">
      <t>ジョウキ</t>
    </rPh>
    <rPh sb="4" eb="6">
      <t>ケイサン</t>
    </rPh>
    <rPh sb="11" eb="13">
      <t>フクスウ</t>
    </rPh>
    <rPh sb="13" eb="14">
      <t>ツキ</t>
    </rPh>
    <rPh sb="14" eb="16">
      <t>キンム</t>
    </rPh>
    <rPh sb="20" eb="22">
      <t>バアイ</t>
    </rPh>
    <rPh sb="23" eb="25">
      <t>フクスウ</t>
    </rPh>
    <rPh sb="25" eb="26">
      <t>ツキ</t>
    </rPh>
    <rPh sb="26" eb="27">
      <t>ブン</t>
    </rPh>
    <rPh sb="28" eb="29">
      <t>タ</t>
    </rPh>
    <rPh sb="31" eb="32">
      <t>ノチ</t>
    </rPh>
    <rPh sb="33" eb="36">
      <t>ショウスウテン</t>
    </rPh>
    <rPh sb="36" eb="37">
      <t>ダイ</t>
    </rPh>
    <rPh sb="38" eb="39">
      <t>イ</t>
    </rPh>
    <rPh sb="39" eb="41">
      <t>イカ</t>
    </rPh>
    <rPh sb="42" eb="46">
      <t>シシャゴニュウ</t>
    </rPh>
    <phoneticPr fontId="2"/>
  </si>
  <si>
    <t>＊　嘱託医師を除く</t>
    <rPh sb="2" eb="4">
      <t>ショクタク</t>
    </rPh>
    <rPh sb="4" eb="6">
      <t>イシ</t>
    </rPh>
    <rPh sb="7" eb="8">
      <t>ノゾ</t>
    </rPh>
    <phoneticPr fontId="2"/>
  </si>
  <si>
    <t>　派遣職員は常勤職員の勤務時間に当てはめた場合、何月分の派遣を依頼したか。</t>
    <rPh sb="1" eb="3">
      <t>ハケン</t>
    </rPh>
    <rPh sb="3" eb="5">
      <t>ショクイン</t>
    </rPh>
    <rPh sb="6" eb="8">
      <t>ジョウキン</t>
    </rPh>
    <rPh sb="8" eb="10">
      <t>ショクイン</t>
    </rPh>
    <rPh sb="11" eb="13">
      <t>キンム</t>
    </rPh>
    <rPh sb="13" eb="15">
      <t>ジカン</t>
    </rPh>
    <rPh sb="16" eb="17">
      <t>ア</t>
    </rPh>
    <rPh sb="21" eb="23">
      <t>バアイ</t>
    </rPh>
    <rPh sb="24" eb="26">
      <t>ナンツキ</t>
    </rPh>
    <rPh sb="26" eb="27">
      <t>ブン</t>
    </rPh>
    <rPh sb="28" eb="30">
      <t>ハケン</t>
    </rPh>
    <rPh sb="31" eb="33">
      <t>イライ</t>
    </rPh>
    <phoneticPr fontId="2"/>
  </si>
  <si>
    <t>その他事故防止関係マニュアル（以下に記載してください。）</t>
    <rPh sb="3" eb="5">
      <t>ジコ</t>
    </rPh>
    <rPh sb="5" eb="7">
      <t>ボウシ</t>
    </rPh>
    <rPh sb="7" eb="9">
      <t>カンケイ</t>
    </rPh>
    <rPh sb="15" eb="17">
      <t>イカ</t>
    </rPh>
    <rPh sb="18" eb="20">
      <t>キサイ</t>
    </rPh>
    <phoneticPr fontId="2"/>
  </si>
  <si>
    <t>　　　　　　　月分</t>
    <rPh sb="7" eb="8">
      <t>ツキ</t>
    </rPh>
    <rPh sb="8" eb="9">
      <t>ブン</t>
    </rPh>
    <phoneticPr fontId="2"/>
  </si>
  <si>
    <t>《下記表には事例として記入していますので貴保育所の数値を入れてください。》</t>
    <rPh sb="1" eb="3">
      <t>カキ</t>
    </rPh>
    <rPh sb="3" eb="4">
      <t>ヒョウ</t>
    </rPh>
    <rPh sb="6" eb="8">
      <t>ジレイ</t>
    </rPh>
    <rPh sb="11" eb="13">
      <t>キニュウ</t>
    </rPh>
    <rPh sb="20" eb="21">
      <t>キ</t>
    </rPh>
    <rPh sb="21" eb="23">
      <t>ホイク</t>
    </rPh>
    <rPh sb="23" eb="24">
      <t>ショ</t>
    </rPh>
    <rPh sb="25" eb="27">
      <t>スウチ</t>
    </rPh>
    <rPh sb="28" eb="29">
      <t>イ</t>
    </rPh>
    <phoneticPr fontId="2"/>
  </si>
  <si>
    <t>委託金額</t>
    <rPh sb="0" eb="2">
      <t>イタク</t>
    </rPh>
    <rPh sb="2" eb="4">
      <t>キンガク</t>
    </rPh>
    <phoneticPr fontId="2"/>
  </si>
  <si>
    <t>計算方法　10人×12月＝　120月</t>
    <rPh sb="0" eb="2">
      <t>ケイサン</t>
    </rPh>
    <rPh sb="2" eb="4">
      <t>ホウホウ</t>
    </rPh>
    <rPh sb="7" eb="8">
      <t>ニン</t>
    </rPh>
    <rPh sb="11" eb="12">
      <t>ツキ</t>
    </rPh>
    <rPh sb="17" eb="18">
      <t>ツキ</t>
    </rPh>
    <phoneticPr fontId="2"/>
  </si>
  <si>
    <t>計算書類等の備え付け</t>
  </si>
  <si>
    <t>計算方法　 9人×12月＋(10月)＝　118月</t>
    <rPh sb="0" eb="2">
      <t>ケイサン</t>
    </rPh>
    <rPh sb="2" eb="4">
      <t>ホウホウ</t>
    </rPh>
    <rPh sb="7" eb="8">
      <t>ニン</t>
    </rPh>
    <rPh sb="11" eb="12">
      <t>ツキ</t>
    </rPh>
    <rPh sb="16" eb="17">
      <t>ツキ</t>
    </rPh>
    <rPh sb="23" eb="24">
      <t>ツキ</t>
    </rPh>
    <phoneticPr fontId="2"/>
  </si>
  <si>
    <t>円（1年間分）</t>
    <rPh sb="0" eb="1">
      <t>エン</t>
    </rPh>
    <phoneticPr fontId="2"/>
  </si>
  <si>
    <t>欄は計算式が入っていますので入力不要です。</t>
    <rPh sb="0" eb="1">
      <t>ラン</t>
    </rPh>
    <rPh sb="2" eb="4">
      <t>ケイサン</t>
    </rPh>
    <rPh sb="4" eb="5">
      <t>シキ</t>
    </rPh>
    <rPh sb="6" eb="7">
      <t>ハイ</t>
    </rPh>
    <rPh sb="14" eb="16">
      <t>ニュウリョク</t>
    </rPh>
    <rPh sb="16" eb="18">
      <t>フヨウ</t>
    </rPh>
    <phoneticPr fontId="2"/>
  </si>
  <si>
    <t>「民間保育所用調書です。」</t>
    <rPh sb="1" eb="3">
      <t>ミンカン</t>
    </rPh>
    <rPh sb="3" eb="5">
      <t>ホイク</t>
    </rPh>
    <rPh sb="5" eb="6">
      <t>ショ</t>
    </rPh>
    <rPh sb="6" eb="7">
      <t>ヨウ</t>
    </rPh>
    <rPh sb="7" eb="9">
      <t>チョウショ</t>
    </rPh>
    <phoneticPr fontId="2"/>
  </si>
  <si>
    <r>
      <t>○　業者点検は</t>
    </r>
    <r>
      <rPr>
        <sz val="11"/>
        <color auto="1"/>
        <rFont val="ＭＳ Ｐゴシック"/>
      </rPr>
      <t>行っているか。</t>
    </r>
    <rPh sb="7" eb="8">
      <t>オコナ</t>
    </rPh>
    <phoneticPr fontId="2"/>
  </si>
  <si>
    <t>（２）就業規則</t>
  </si>
  <si>
    <r>
      <t>●　食品の保管設備</t>
    </r>
    <r>
      <rPr>
        <sz val="11"/>
        <color auto="1"/>
        <rFont val="ＭＳ Ｐゴシック"/>
      </rPr>
      <t>について</t>
    </r>
    <rPh sb="2" eb="4">
      <t>ショクヒン</t>
    </rPh>
    <rPh sb="5" eb="7">
      <t>ホカン</t>
    </rPh>
    <rPh sb="7" eb="9">
      <t>セツビ</t>
    </rPh>
    <phoneticPr fontId="2"/>
  </si>
  <si>
    <t>●　施設建物の概要について記入してください。</t>
    <rPh sb="2" eb="4">
      <t>シセツ</t>
    </rPh>
    <rPh sb="4" eb="6">
      <t>タテモノ</t>
    </rPh>
    <rPh sb="7" eb="9">
      <t>ガイヨウ</t>
    </rPh>
    <rPh sb="13" eb="15">
      <t>キニュウ</t>
    </rPh>
    <phoneticPr fontId="2"/>
  </si>
  <si>
    <r>
      <t>○</t>
    </r>
    <r>
      <rPr>
        <sz val="10"/>
        <color auto="1"/>
        <rFont val="ＭＳ Ｐゴシック"/>
      </rPr>
      <t>　</t>
    </r>
  </si>
  <si>
    <t>児童票</t>
  </si>
  <si>
    <t>実人数（人）</t>
    <rPh sb="0" eb="1">
      <t>ジツ</t>
    </rPh>
    <rPh sb="1" eb="3">
      <t>ニンズウ</t>
    </rPh>
    <phoneticPr fontId="2"/>
  </si>
  <si>
    <t>・保育室等が同一年齢で複数室ある場合は、個々の保育室の面積及び現員数を記載すること。</t>
  </si>
  <si>
    <t>○　いる場合、避難確保計画が作成され、市町へ報告されているか。</t>
  </si>
  <si>
    <t>●　地域で実施される防災訓練に参加しているか。</t>
  </si>
  <si>
    <t>●　防火管理者は届け出ているか。</t>
  </si>
  <si>
    <t>○　耐震診断実施時期が未定の場合、その理由は。</t>
    <rPh sb="2" eb="4">
      <t>タイシン</t>
    </rPh>
    <rPh sb="4" eb="6">
      <t>シンダン</t>
    </rPh>
    <rPh sb="6" eb="8">
      <t>ジッシ</t>
    </rPh>
    <rPh sb="8" eb="10">
      <t>ジキ</t>
    </rPh>
    <rPh sb="11" eb="13">
      <t>ミテイ</t>
    </rPh>
    <rPh sb="14" eb="16">
      <t>バアイ</t>
    </rPh>
    <rPh sb="19" eb="21">
      <t>リユウ</t>
    </rPh>
    <phoneticPr fontId="2"/>
  </si>
  <si>
    <t>●　防災資機材及び備蓄品を確保しているか。</t>
  </si>
  <si>
    <t>℃</t>
  </si>
  <si>
    <t>①施設の目的及び運営の方針</t>
  </si>
  <si>
    <t>④保育の提供を行う日及び時間並びに提供を行わない日</t>
  </si>
  <si>
    <t>⑤保護者から受領する費用の種類、支払を求める理由及びその額</t>
  </si>
  <si>
    <t>保存年限</t>
    <rPh sb="0" eb="2">
      <t>ホゾン</t>
    </rPh>
    <rPh sb="2" eb="3">
      <t>トシ</t>
    </rPh>
    <rPh sb="3" eb="4">
      <t>カギリ</t>
    </rPh>
    <phoneticPr fontId="2"/>
  </si>
  <si>
    <t>⑧緊急時等における対応方法</t>
  </si>
  <si>
    <t>（１）基本的事項</t>
  </si>
  <si>
    <t>⑪保育所の運営に関する重要事項</t>
  </si>
  <si>
    <t xml:space="preserve"> 不要</t>
    <rPh sb="1" eb="3">
      <t>フヨウ</t>
    </rPh>
    <phoneticPr fontId="2"/>
  </si>
  <si>
    <t>重要事項説明書</t>
  </si>
  <si>
    <t>年次有給休暇管理簿</t>
  </si>
  <si>
    <t>旅費規程</t>
  </si>
  <si>
    <t>重要事項に関する規程(運営規程)</t>
  </si>
  <si>
    <t>○　井戸水等の自家水の場合、水質検査を行い、検査記録を保管しているか。</t>
    <rPh sb="2" eb="6">
      <t>イドミズナド</t>
    </rPh>
    <rPh sb="7" eb="9">
      <t>ジカ</t>
    </rPh>
    <rPh sb="9" eb="10">
      <t>ミズ</t>
    </rPh>
    <rPh sb="11" eb="13">
      <t>バアイ</t>
    </rPh>
    <rPh sb="14" eb="16">
      <t>スイシツ</t>
    </rPh>
    <rPh sb="16" eb="18">
      <t>ケンサ</t>
    </rPh>
    <rPh sb="19" eb="20">
      <t>オコナ</t>
    </rPh>
    <rPh sb="22" eb="24">
      <t>ケンサ</t>
    </rPh>
    <rPh sb="24" eb="26">
      <t>キロク</t>
    </rPh>
    <rPh sb="27" eb="29">
      <t>ホカン</t>
    </rPh>
    <phoneticPr fontId="2"/>
  </si>
  <si>
    <t>避難消火等訓練記録</t>
  </si>
  <si>
    <t>第三者評価事業の受審又は苦情解決制度の適切な運用</t>
  </si>
  <si>
    <t>屋内外(遊具を含む)施設設備の点検記録</t>
  </si>
  <si>
    <t>全体的な計画</t>
  </si>
  <si>
    <t>保育指導計画書（年・月・週等）</t>
  </si>
  <si>
    <t>児童保育要録</t>
  </si>
  <si>
    <t>平成17年度実施のアスベスト「使用実態調査結果」</t>
  </si>
  <si>
    <t>アスベスト除去工事「設計図書及び工事記録」（関係施設）</t>
  </si>
  <si>
    <t>・｢保育所の設置認可等について｣（平成12年３月20日）２－（３）①(イ)により認可を受けた場合が該当する。
・社会福祉事業について知識経験を有する者、保育サービスの利用者（これに準ずる者を含む。）及び実務を担当する幹部職員を含む運営委員会(保育所の運営に関し、当該保育所の設置者の相談に応じ、又は意見を述べる委員会をいう。)を設置すること。</t>
  </si>
  <si>
    <t>◇表紙</t>
    <rPh sb="1" eb="3">
      <t>ヒョウシ</t>
    </rPh>
    <phoneticPr fontId="2"/>
  </si>
  <si>
    <t>◇帳簿等の整備</t>
    <rPh sb="1" eb="3">
      <t>チョウボ</t>
    </rPh>
    <rPh sb="3" eb="4">
      <t>トウ</t>
    </rPh>
    <rPh sb="5" eb="7">
      <t>セイビ</t>
    </rPh>
    <phoneticPr fontId="2"/>
  </si>
  <si>
    <t>◇処遇関係</t>
  </si>
  <si>
    <t>(3)児童の虐待防止・人権</t>
  </si>
  <si>
    <t>　基本保育時間外で、開所時間内の状況について、概ね30分刻みで基本保育開始時間または平常勤務職員の勤務開始時間のどちらか早い方までを記載してください。</t>
  </si>
  <si>
    <t>個人毎配布</t>
  </si>
  <si>
    <t>保護者に安全計画が周知されているか。</t>
    <rPh sb="0" eb="3">
      <t>ホゴシャ</t>
    </rPh>
    <rPh sb="4" eb="6">
      <t>アンゼン</t>
    </rPh>
    <rPh sb="6" eb="8">
      <t>ケイカク</t>
    </rPh>
    <phoneticPr fontId="2"/>
  </si>
  <si>
    <t>知事が同等と
認める者</t>
    <rPh sb="0" eb="2">
      <t>チジ</t>
    </rPh>
    <rPh sb="3" eb="5">
      <t>ドウトウ</t>
    </rPh>
    <rPh sb="7" eb="8">
      <t>ミト</t>
    </rPh>
    <rPh sb="10" eb="11">
      <t>モノ</t>
    </rPh>
    <phoneticPr fontId="2"/>
  </si>
  <si>
    <t>（３）嗜好調査、献立</t>
  </si>
  <si>
    <t>◇運営・管理関係</t>
  </si>
  <si>
    <t>（３）職員の採用・退職</t>
  </si>
  <si>
    <t>・「静岡県教育・保育施設におけるこどもの車両送迎に係る安全管理指針」(令和４年10月静岡県こども未来課)</t>
  </si>
  <si>
    <t>・前年度人件費の内訳</t>
  </si>
  <si>
    <r>
      <t>●　</t>
    </r>
    <r>
      <rPr>
        <sz val="11"/>
        <color auto="1"/>
        <rFont val="ＭＳ Ｐゴシック"/>
      </rPr>
      <t>有資格者について、資格証により確認し、かつ写しを保存しているか。</t>
    </r>
  </si>
  <si>
    <t>・認定こども園職員調書</t>
    <rPh sb="1" eb="3">
      <t>ニンテイ</t>
    </rPh>
    <rPh sb="6" eb="7">
      <t>エン</t>
    </rPh>
    <phoneticPr fontId="2"/>
  </si>
  <si>
    <t>◇保育所型認定こども園用（別ファイル）</t>
    <rPh sb="1" eb="4">
      <t>ホイクショ</t>
    </rPh>
    <rPh sb="4" eb="5">
      <t>ガタ</t>
    </rPh>
    <rPh sb="5" eb="7">
      <t>ニンテイ</t>
    </rPh>
    <rPh sb="10" eb="11">
      <t>エン</t>
    </rPh>
    <rPh sb="11" eb="12">
      <t>ヨウ</t>
    </rPh>
    <rPh sb="13" eb="14">
      <t>ベツ</t>
    </rPh>
    <phoneticPr fontId="2"/>
  </si>
  <si>
    <t>・対応保育士等は、児童の年齢及び人数に応じた必要数を配置すること。　*最低２人の保育士等を確保すること。</t>
    <rPh sb="1" eb="3">
      <t>タイオウ</t>
    </rPh>
    <rPh sb="3" eb="6">
      <t>ホイクシ</t>
    </rPh>
    <rPh sb="6" eb="7">
      <t>トウ</t>
    </rPh>
    <rPh sb="9" eb="11">
      <t>ジドウ</t>
    </rPh>
    <rPh sb="12" eb="14">
      <t>ネンレイ</t>
    </rPh>
    <rPh sb="14" eb="15">
      <t>オヨ</t>
    </rPh>
    <rPh sb="16" eb="17">
      <t>ヒト</t>
    </rPh>
    <rPh sb="17" eb="18">
      <t>カズ</t>
    </rPh>
    <rPh sb="19" eb="20">
      <t>オウ</t>
    </rPh>
    <rPh sb="22" eb="25">
      <t>ヒツヨウスウ</t>
    </rPh>
    <rPh sb="26" eb="28">
      <t>ハイチ</t>
    </rPh>
    <rPh sb="35" eb="37">
      <t>サイテイ</t>
    </rPh>
    <rPh sb="38" eb="39">
      <t>ニン</t>
    </rPh>
    <rPh sb="40" eb="43">
      <t>ホイクシ</t>
    </rPh>
    <rPh sb="43" eb="44">
      <t>トウ</t>
    </rPh>
    <rPh sb="45" eb="47">
      <t>カクホ</t>
    </rPh>
    <phoneticPr fontId="2"/>
  </si>
  <si>
    <t>・ 第三者評価を受審せずに委託費の最終弾力運用を行う場合、静岡県の苦情解決結果の公表基準により実施しなければならない。
 社会福祉法第78条第1項
社会福祉事業の経営者は、自らその提供する福祉サービスの質の評価を行うことその他の措置を講ずることにより、常に福祉サービスを受ける者の立場に立って良質かつ適切な福祉サービスを提供するよう努めなければならない。（受審の努力義務）</t>
  </si>
  <si>
    <t>・調理に携わる全職員（栄養士、調理員、乳児担当(臨時・パートを含む)）について実施。
・延長保育時の軽食調理・提供に関わる職員も実施。
保菌者は調理に従事させない。</t>
  </si>
  <si>
    <t>・保育所における調理業務の委託について(平成10年2月18日児発第86号)４－キ
・健康増進法等の施行について(特定給食施設関係) (平成15年4月30日健習発第0430001号)第４－２－(1)－イ及びキ</t>
  </si>
  <si>
    <t>○全体的な計画に基づく指導計画が作成されているか。</t>
  </si>
  <si>
    <t>●　入所児以外の傷害保険に加入しているか。</t>
    <rPh sb="5" eb="7">
      <t>イガイ</t>
    </rPh>
    <phoneticPr fontId="2"/>
  </si>
  <si>
    <t>・施設独自で作成している。</t>
    <rPh sb="1" eb="3">
      <t>しせつ</t>
    </rPh>
    <rPh sb="3" eb="5">
      <t>どくじ</t>
    </rPh>
    <rPh sb="6" eb="8">
      <t>さくせい</t>
    </rPh>
    <phoneticPr fontId="24" type="Hiragana"/>
  </si>
  <si>
    <t>≪土曜日≫</t>
    <rPh sb="1" eb="4">
      <t>ドヨウビ</t>
    </rPh>
    <phoneticPr fontId="2"/>
  </si>
  <si>
    <t>うち後日受診者</t>
    <rPh sb="2" eb="4">
      <t>ゴジツ</t>
    </rPh>
    <rPh sb="4" eb="6">
      <t>ジュシン</t>
    </rPh>
    <rPh sb="6" eb="7">
      <t>シャ</t>
    </rPh>
    <phoneticPr fontId="2"/>
  </si>
  <si>
    <t>幼稚園教諭等</t>
    <rPh sb="0" eb="3">
      <t>ようちえん</t>
    </rPh>
    <rPh sb="3" eb="5">
      <t>きょうゆ</t>
    </rPh>
    <rPh sb="5" eb="6">
      <t>とう</t>
    </rPh>
    <phoneticPr fontId="2" type="Hiragana"/>
  </si>
  <si>
    <t>保育に従事する
看護師・准看護師</t>
    <rPh sb="0" eb="2">
      <t>ホイク</t>
    </rPh>
    <rPh sb="3" eb="5">
      <t>ジュウジ</t>
    </rPh>
    <rPh sb="8" eb="11">
      <t>カンゴシ</t>
    </rPh>
    <rPh sb="12" eb="13">
      <t>ジュン</t>
    </rPh>
    <rPh sb="13" eb="16">
      <t>カンゴシ</t>
    </rPh>
    <phoneticPr fontId="2"/>
  </si>
  <si>
    <t>監査年度に在籍していたが、監査日時点で退職済の職員はこちらを選択。
摘要欄に退職年月日を記載する。　※黒セルは入力不可</t>
    <rPh sb="0" eb="2">
      <t>カンサ</t>
    </rPh>
    <rPh sb="2" eb="4">
      <t>ネンド</t>
    </rPh>
    <rPh sb="5" eb="7">
      <t>ザイセキ</t>
    </rPh>
    <rPh sb="13" eb="15">
      <t>カンサ</t>
    </rPh>
    <rPh sb="15" eb="16">
      <t>ビ</t>
    </rPh>
    <rPh sb="16" eb="18">
      <t>ジテン</t>
    </rPh>
    <rPh sb="19" eb="21">
      <t>タイショク</t>
    </rPh>
    <rPh sb="21" eb="22">
      <t>ズ</t>
    </rPh>
    <rPh sb="23" eb="25">
      <t>ショクイン</t>
    </rPh>
    <rPh sb="30" eb="32">
      <t>センタク</t>
    </rPh>
    <rPh sb="34" eb="36">
      <t>テキヨウ</t>
    </rPh>
    <rPh sb="36" eb="37">
      <t>ラン</t>
    </rPh>
    <rPh sb="38" eb="40">
      <t>タイショク</t>
    </rPh>
    <rPh sb="40" eb="43">
      <t>ネンガッピ</t>
    </rPh>
    <rPh sb="44" eb="46">
      <t>キサイ</t>
    </rPh>
    <phoneticPr fontId="2"/>
  </si>
  <si>
    <t>・労働基準法第32条の4</t>
  </si>
  <si>
    <t>一般型</t>
    <rPh sb="0" eb="3">
      <t>イッパンガタ</t>
    </rPh>
    <phoneticPr fontId="2"/>
  </si>
  <si>
    <t>前年度の当期末支払資金残高（保育所サービス区分）</t>
  </si>
  <si>
    <t>訪問型</t>
    <rPh sb="0" eb="3">
      <t>ホウモンガタ</t>
    </rPh>
    <phoneticPr fontId="2"/>
  </si>
  <si>
    <t>余裕活用型</t>
    <rPh sb="0" eb="2">
      <t>ヨユウ</t>
    </rPh>
    <rPh sb="2" eb="4">
      <t>カツヨウ</t>
    </rPh>
    <rPh sb="4" eb="5">
      <t>ガタ</t>
    </rPh>
    <phoneticPr fontId="2"/>
  </si>
  <si>
    <t>病児対応型</t>
    <rPh sb="0" eb="2">
      <t>ビョウジ</t>
    </rPh>
    <rPh sb="2" eb="4">
      <t>タイオウ</t>
    </rPh>
    <rPh sb="4" eb="5">
      <t>カタ</t>
    </rPh>
    <phoneticPr fontId="2"/>
  </si>
  <si>
    <t>病後児対応型</t>
    <rPh sb="0" eb="3">
      <t>ビョウゴジ</t>
    </rPh>
    <rPh sb="3" eb="5">
      <t>タイオウ</t>
    </rPh>
    <rPh sb="5" eb="6">
      <t>ガタ</t>
    </rPh>
    <phoneticPr fontId="2"/>
  </si>
  <si>
    <t>連携型</t>
    <rPh sb="0" eb="2">
      <t>レンケイ</t>
    </rPh>
    <rPh sb="2" eb="3">
      <t>カタ</t>
    </rPh>
    <phoneticPr fontId="2"/>
  </si>
  <si>
    <t>複数の人が手に触れる場所の定期的な清拭、消毒</t>
  </si>
  <si>
    <r>
      <t>●　</t>
    </r>
    <r>
      <rPr>
        <sz val="10"/>
        <color auto="1"/>
        <rFont val="ＭＳ Ｐゴシック"/>
      </rPr>
      <t>ピアノ・ロッカー・テレビ・家具等の落下物・倒壊物の固定が施されているか。</t>
    </r>
  </si>
  <si>
    <t>児童及び職員の健康チェックカードの活用(土日含む)　</t>
  </si>
  <si>
    <r>
      <t xml:space="preserve">・津波防災地域づくりに関する法律第71条
・｢水防法等の一部を改正する法律｣（平成29年法律第31号）
・水防法　第15条及び第15条の３
・土砂災害警戒区域等における土砂災害防止対策の推進に関する法律　第８条の２
</t>
    </r>
    <r>
      <rPr>
        <sz val="10"/>
        <color auto="1"/>
        <rFont val="ＭＳ Ｐゴシック"/>
      </rPr>
      <t>・「社会福祉施設における避難の実効性確保に関する取組み等について」（令和３年６月25日府政防第764号等内閣府政策統括官（防災担当）付参事官（避難生活担当）等連名通知）</t>
    </r>
  </si>
  <si>
    <t>○　「いる」場合、飼養衛生管理の状況を県の家畜保健衛生所に</t>
  </si>
  <si>
    <t>休日保育加算の対象施設</t>
  </si>
  <si>
    <r>
      <t>・「社会福祉事業の経営者による福祉サービスに関する苦情解決の仕組みの指針について」（平成12年６月７日付け</t>
    </r>
    <r>
      <rPr>
        <sz val="10"/>
        <color auto="1"/>
        <rFont val="ＭＳ Ｐゴシック"/>
      </rPr>
      <t>厚生省大臣官房障害保健福祉部長、社会・援護局長、老健局長、児童家庭局長連名通知）　</t>
    </r>
  </si>
  <si>
    <t>・「保育所等の園外活動時等における園児の見落とし等の発生防止に向けた取組の徹底について」(令和４年４月11日事務連絡厚生労働省子ども家庭局総務課少子化総合対策室等連名)</t>
  </si>
  <si>
    <t>・健康増進法第18条（毎年7月1日付で調査）</t>
  </si>
  <si>
    <t>保育室（</t>
    <rPh sb="0" eb="3">
      <t>ホイクシツ</t>
    </rPh>
    <phoneticPr fontId="2"/>
  </si>
  <si>
    <t>・保育所における地震等防災マニュアル（平成24年１月）</t>
  </si>
  <si>
    <r>
      <t>　（該当するものを</t>
    </r>
    <r>
      <rPr>
        <sz val="11"/>
        <color auto="1"/>
        <rFont val="ＭＳ Ｐゴシック"/>
      </rPr>
      <t>選択してください。）</t>
    </r>
    <rPh sb="9" eb="11">
      <t>センタク</t>
    </rPh>
    <phoneticPr fontId="2"/>
  </si>
  <si>
    <t>○　上記の発生があった場合、市町、県こども未来課及び保健所に報告しているか。</t>
  </si>
  <si>
    <t>●　災害時の体制について、定期的に職員へ周知しているか。</t>
  </si>
  <si>
    <t>● 最低基準に定める他の設備を有しているか。</t>
  </si>
  <si>
    <t>●　以下の設問は常時雇用されている人数が10人～49人の場合に回答する。　</t>
    <rPh sb="2" eb="4">
      <t>イカ</t>
    </rPh>
    <rPh sb="5" eb="7">
      <t>セツモン</t>
    </rPh>
    <rPh sb="8" eb="10">
      <t>ジョウジ</t>
    </rPh>
    <rPh sb="10" eb="12">
      <t>コヨウ</t>
    </rPh>
    <rPh sb="17" eb="19">
      <t>ニンズウ</t>
    </rPh>
    <rPh sb="22" eb="23">
      <t>ニン</t>
    </rPh>
    <rPh sb="26" eb="27">
      <t>ニン</t>
    </rPh>
    <rPh sb="28" eb="30">
      <t>バアイ</t>
    </rPh>
    <rPh sb="31" eb="33">
      <t>カイトウ</t>
    </rPh>
    <phoneticPr fontId="2"/>
  </si>
  <si>
    <t>●　以下の設問は常時雇用されている人数が50人以上の場合に回答する。</t>
    <rPh sb="22" eb="23">
      <t>ニン</t>
    </rPh>
    <rPh sb="23" eb="25">
      <t>イジョウ</t>
    </rPh>
    <rPh sb="26" eb="28">
      <t>バアイ</t>
    </rPh>
    <rPh sb="29" eb="31">
      <t>カイトウ</t>
    </rPh>
    <phoneticPr fontId="2"/>
  </si>
  <si>
    <t>　基本保育時間外で、開所時間内の状況について、概ね30分刻みで基本保育時間終了または平常勤務職員の勤務終了時間のどちらか遅い方から開所時間終了まで記載してください。</t>
  </si>
  <si>
    <r>
      <t>●</t>
    </r>
    <r>
      <rPr>
        <sz val="11"/>
        <color auto="1"/>
        <rFont val="ＭＳ Ｐゴシック"/>
      </rPr>
      <t>　健康管理、衛生管理表が整備・使用されているか。</t>
    </r>
  </si>
  <si>
    <t>・無断で目的外使用をしていないこと
児童福祉法施行規則第37条6項</t>
  </si>
  <si>
    <t xml:space="preserve"> ・労働基準監督署に届出を行った写し（就業規則全体を含む）</t>
    <rPh sb="2" eb="4">
      <t>ロウドウ</t>
    </rPh>
    <rPh sb="4" eb="6">
      <t>キジュン</t>
    </rPh>
    <rPh sb="6" eb="9">
      <t>カントクショ</t>
    </rPh>
    <rPh sb="10" eb="12">
      <t>トドケデ</t>
    </rPh>
    <rPh sb="13" eb="14">
      <t>オコナ</t>
    </rPh>
    <rPh sb="16" eb="17">
      <t>ウツ</t>
    </rPh>
    <rPh sb="19" eb="21">
      <t>シュウギョウ</t>
    </rPh>
    <rPh sb="21" eb="23">
      <t>キソク</t>
    </rPh>
    <rPh sb="23" eb="25">
      <t>ゼンタイ</t>
    </rPh>
    <rPh sb="26" eb="27">
      <t>フク</t>
    </rPh>
    <phoneticPr fontId="2"/>
  </si>
  <si>
    <t xml:space="preserve"> ・勤務予定表から変更があった場合は、その変更が分かるようにしてください。</t>
    <rPh sb="2" eb="4">
      <t>キンム</t>
    </rPh>
    <rPh sb="4" eb="6">
      <t>ヨテイ</t>
    </rPh>
    <rPh sb="6" eb="7">
      <t>ヒョウ</t>
    </rPh>
    <rPh sb="9" eb="11">
      <t>ヘンコウ</t>
    </rPh>
    <rPh sb="15" eb="17">
      <t>バアイ</t>
    </rPh>
    <rPh sb="21" eb="23">
      <t>ヘンコウ</t>
    </rPh>
    <rPh sb="24" eb="25">
      <t>ワ</t>
    </rPh>
    <phoneticPr fontId="2"/>
  </si>
  <si>
    <t>・</t>
  </si>
  <si>
    <r>
      <t>５</t>
    </r>
    <r>
      <rPr>
        <sz val="11"/>
        <color auto="1"/>
        <rFont val="ＭＳ Ｐゴシック"/>
      </rPr>
      <t>　職員の配置状況</t>
    </r>
  </si>
  <si>
    <t>●　虐待等を受けていると思われる児童について。</t>
  </si>
  <si>
    <t>事故防止対策を中心とした危機管理マニュアルを整備し、職員に周知しているか。</t>
  </si>
  <si>
    <t>●　ノロウイルス食中毒対策はとられているか。</t>
    <rPh sb="8" eb="11">
      <t>ショクチュウドク</t>
    </rPh>
    <rPh sb="11" eb="13">
      <t>タイサク</t>
    </rPh>
    <phoneticPr fontId="2"/>
  </si>
  <si>
    <t>●　災害時の職員の動員体制は定められているか。</t>
  </si>
  <si>
    <t>※　建物一棟ごとに記入してください。</t>
  </si>
  <si>
    <r>
      <t>○　</t>
    </r>
    <r>
      <rPr>
        <sz val="10"/>
        <color auto="1"/>
        <rFont val="ＭＳ Ｐゴシック"/>
      </rPr>
      <t>「ある」場合の内容は。</t>
    </r>
  </si>
  <si>
    <t xml:space="preserve">●　非常勤職員の就業規則、雇用契約書等は作成されているか。
</t>
  </si>
  <si>
    <t>　変形労働時間制を採用している場合、その旨を就業規則等に定めて　いるか。</t>
  </si>
  <si>
    <r>
      <t>知事が保育士と同等の知識及び経験を有すると認める者（</t>
    </r>
    <r>
      <rPr>
        <sz val="9"/>
        <color auto="1"/>
        <rFont val="ＭＳ Ｐゴシック"/>
      </rPr>
      <t>P1０若しくは下表参照）をいう。</t>
    </r>
    <rPh sb="29" eb="30">
      <t>モ</t>
    </rPh>
    <rPh sb="33" eb="34">
      <t>シタ</t>
    </rPh>
    <rPh sb="34" eb="35">
      <t>ヒョウ</t>
    </rPh>
    <phoneticPr fontId="2"/>
  </si>
  <si>
    <t>　１年単位の変形労働時間制の場合、労使協定を結び労基署に届け出ているか。</t>
  </si>
  <si>
    <t>　地震等により施設が使用できなくなった場合の受入先は確保されているか。</t>
  </si>
  <si>
    <t>●　　　　　　　</t>
  </si>
  <si>
    <t xml:space="preserve"> 排泄物・おう吐物の処理を行うため、あらかじめ処理用品を準備してあるか。</t>
  </si>
  <si>
    <t>○　「いる」場合、その内容は。</t>
    <rPh sb="6" eb="8">
      <t>バアイ</t>
    </rPh>
    <rPh sb="11" eb="13">
      <t>ナイヨウ</t>
    </rPh>
    <phoneticPr fontId="2"/>
  </si>
  <si>
    <t>現員</t>
    <rPh sb="0" eb="1">
      <t>ゲン</t>
    </rPh>
    <rPh sb="1" eb="2">
      <t>イン</t>
    </rPh>
    <phoneticPr fontId="2"/>
  </si>
  <si>
    <t>名</t>
    <rPh sb="0" eb="1">
      <t>メイ</t>
    </rPh>
    <phoneticPr fontId="2"/>
  </si>
  <si>
    <r>
      <t>（８）</t>
    </r>
    <r>
      <rPr>
        <sz val="11"/>
        <color auto="1"/>
        <rFont val="ＭＳ Ｐゴシック"/>
      </rPr>
      <t>　指導監査日前月の職員の勤務表</t>
    </r>
    <rPh sb="4" eb="9">
      <t>シドウカンサヒ</t>
    </rPh>
    <rPh sb="9" eb="11">
      <t>ゼンゲツ</t>
    </rPh>
    <rPh sb="12" eb="14">
      <t>ショクイン</t>
    </rPh>
    <rPh sb="15" eb="17">
      <t>キンム</t>
    </rPh>
    <rPh sb="17" eb="18">
      <t>オモテ</t>
    </rPh>
    <phoneticPr fontId="2"/>
  </si>
  <si>
    <r>
      <t>（２）</t>
    </r>
    <r>
      <rPr>
        <sz val="11"/>
        <color auto="1"/>
        <rFont val="ＭＳ Ｐゴシック"/>
      </rPr>
      <t>　苦情解決に関するマニュアル（苦情解決実施要綱等）</t>
    </r>
    <rPh sb="4" eb="6">
      <t>クジョウ</t>
    </rPh>
    <rPh sb="6" eb="8">
      <t>カイケツ</t>
    </rPh>
    <rPh sb="9" eb="10">
      <t>カン</t>
    </rPh>
    <phoneticPr fontId="2"/>
  </si>
  <si>
    <r>
      <t>（３）</t>
    </r>
    <r>
      <rPr>
        <sz val="11"/>
        <color auto="1"/>
        <rFont val="ＭＳ Ｐゴシック"/>
      </rPr>
      <t>　前年度　事業報告書</t>
    </r>
    <rPh sb="4" eb="5">
      <t>マエ</t>
    </rPh>
    <rPh sb="5" eb="7">
      <t>ネンド</t>
    </rPh>
    <rPh sb="8" eb="10">
      <t>ジギョウ</t>
    </rPh>
    <rPh sb="10" eb="13">
      <t>ホウコクショ</t>
    </rPh>
    <phoneticPr fontId="2"/>
  </si>
  <si>
    <r>
      <t>（４）</t>
    </r>
    <r>
      <rPr>
        <sz val="11"/>
        <color auto="1"/>
        <rFont val="ＭＳ Ｐゴシック"/>
      </rPr>
      <t>　経営書又は今年度事業計画書</t>
    </r>
    <rPh sb="4" eb="7">
      <t>ケイエイショ</t>
    </rPh>
    <rPh sb="7" eb="8">
      <t>マタ</t>
    </rPh>
    <rPh sb="9" eb="10">
      <t>イマ</t>
    </rPh>
    <rPh sb="10" eb="12">
      <t>ネンド</t>
    </rPh>
    <rPh sb="12" eb="14">
      <t>ジギョウ</t>
    </rPh>
    <rPh sb="14" eb="16">
      <t>ケイカク</t>
    </rPh>
    <rPh sb="16" eb="17">
      <t>ショ</t>
    </rPh>
    <phoneticPr fontId="2"/>
  </si>
  <si>
    <r>
      <t>（６）</t>
    </r>
    <r>
      <rPr>
        <sz val="11"/>
        <color auto="1"/>
        <rFont val="ＭＳ Ｐゴシック"/>
      </rPr>
      <t>　給食施設栄養管理報告の写し</t>
    </r>
    <rPh sb="4" eb="6">
      <t>キュウショク</t>
    </rPh>
    <rPh sb="6" eb="8">
      <t>シセツ</t>
    </rPh>
    <rPh sb="8" eb="10">
      <t>エイヨウ</t>
    </rPh>
    <rPh sb="10" eb="12">
      <t>カンリ</t>
    </rPh>
    <rPh sb="12" eb="14">
      <t>ホウコク</t>
    </rPh>
    <rPh sb="15" eb="16">
      <t>ウツ</t>
    </rPh>
    <phoneticPr fontId="2"/>
  </si>
  <si>
    <r>
      <t>（７）</t>
    </r>
    <r>
      <rPr>
        <sz val="11"/>
        <color auto="1"/>
        <rFont val="ＭＳ Ｐゴシック"/>
      </rPr>
      <t>　調理業務委託契約書の写し　※調理業務を委託している場合のみ</t>
    </r>
    <rPh sb="4" eb="6">
      <t>チョウリ</t>
    </rPh>
    <rPh sb="6" eb="8">
      <t>ギョウム</t>
    </rPh>
    <rPh sb="8" eb="10">
      <t>イタク</t>
    </rPh>
    <rPh sb="10" eb="13">
      <t>ケイヤクショ</t>
    </rPh>
    <rPh sb="14" eb="15">
      <t>ウツ</t>
    </rPh>
    <rPh sb="18" eb="20">
      <t>チョウリ</t>
    </rPh>
    <rPh sb="20" eb="22">
      <t>ギョウム</t>
    </rPh>
    <rPh sb="23" eb="25">
      <t>イタク</t>
    </rPh>
    <rPh sb="29" eb="31">
      <t>バアイ</t>
    </rPh>
    <phoneticPr fontId="2"/>
  </si>
  <si>
    <r>
      <t>（９）</t>
    </r>
    <r>
      <rPr>
        <sz val="11"/>
        <color auto="1"/>
        <rFont val="ＭＳ Ｐゴシック"/>
      </rPr>
      <t>　入園のしおり</t>
    </r>
    <rPh sb="4" eb="6">
      <t>ニュウエン</t>
    </rPh>
    <phoneticPr fontId="2"/>
  </si>
  <si>
    <t>児童の出欠席情報の最終確認をする役割の職員を定めているか。</t>
    <rPh sb="0" eb="2">
      <t>ジドウ</t>
    </rPh>
    <phoneticPr fontId="2"/>
  </si>
  <si>
    <r>
      <t>●　嘱託医</t>
    </r>
    <r>
      <rPr>
        <sz val="11"/>
        <color auto="1"/>
        <rFont val="ＭＳ Ｐゴシック"/>
      </rPr>
      <t>及び嘱託歯科医の委嘱状、嘱託契約書等はあるか。</t>
    </r>
  </si>
  <si>
    <r>
      <t>○　「ある」場合、</t>
    </r>
    <r>
      <rPr>
        <sz val="11"/>
        <color auto="1"/>
        <rFont val="ＭＳ Ｐゴシック"/>
      </rPr>
      <t>勤務日時・手当額・業務内容等が記載されているか。</t>
    </r>
  </si>
  <si>
    <t>名）</t>
    <rPh sb="0" eb="1">
      <t>メイ</t>
    </rPh>
    <phoneticPr fontId="2"/>
  </si>
  <si>
    <r>
      <t>●　特定給食施設にあっては、栄養士等を</t>
    </r>
    <r>
      <rPr>
        <sz val="11"/>
        <color auto="1"/>
        <rFont val="ＭＳ Ｐゴシック"/>
      </rPr>
      <t>配置しているか。</t>
    </r>
    <rPh sb="2" eb="4">
      <t>トクテイ</t>
    </rPh>
    <rPh sb="4" eb="6">
      <t>キュウショク</t>
    </rPh>
    <rPh sb="6" eb="8">
      <t>シセツ</t>
    </rPh>
    <rPh sb="14" eb="17">
      <t>エイヨウシ</t>
    </rPh>
    <rPh sb="17" eb="18">
      <t>トウ</t>
    </rPh>
    <rPh sb="19" eb="21">
      <t>ハイチ</t>
    </rPh>
    <phoneticPr fontId="2"/>
  </si>
  <si>
    <r>
      <t>○　</t>
    </r>
    <r>
      <rPr>
        <sz val="11"/>
        <color auto="1"/>
        <rFont val="ＭＳ Ｐゴシック"/>
      </rPr>
      <t>以下の設備がある場合○をつけること。</t>
    </r>
    <rPh sb="2" eb="4">
      <t>イカ</t>
    </rPh>
    <rPh sb="5" eb="7">
      <t>セツビ</t>
    </rPh>
    <rPh sb="10" eb="12">
      <t>バアイ</t>
    </rPh>
    <phoneticPr fontId="2"/>
  </si>
  <si>
    <r>
      <t>作成しているもの</t>
    </r>
    <r>
      <rPr>
        <sz val="11"/>
        <color auto="1"/>
        <rFont val="ＭＳ Ｐゴシック"/>
      </rPr>
      <t>を選択して(○を付けて)ください。</t>
    </r>
  </si>
  <si>
    <r>
      <t>その他</t>
    </r>
    <r>
      <rPr>
        <sz val="11"/>
        <color auto="1"/>
        <rFont val="ＭＳ Ｐゴシック"/>
      </rPr>
      <t>職員（自由記載欄）</t>
    </r>
    <rPh sb="2" eb="3">
      <t>タ</t>
    </rPh>
    <rPh sb="3" eb="5">
      <t>ショクイン</t>
    </rPh>
    <rPh sb="6" eb="8">
      <t>ジユウ</t>
    </rPh>
    <rPh sb="8" eb="10">
      <t>キサイ</t>
    </rPh>
    <rPh sb="10" eb="11">
      <t>ラン</t>
    </rPh>
    <phoneticPr fontId="2"/>
  </si>
  <si>
    <r>
      <t>備　　　　考</t>
    </r>
    <r>
      <rPr>
        <sz val="11"/>
        <color auto="1"/>
        <rFont val="ＭＳ Ｐゴシック"/>
      </rPr>
      <t>（該当するものに○）</t>
    </r>
  </si>
  <si>
    <r>
      <t>６</t>
    </r>
    <r>
      <rPr>
        <sz val="11"/>
        <color auto="1"/>
        <rFont val="ＭＳ Ｐゴシック"/>
      </rPr>
      <t>　施設、設備の状況</t>
    </r>
  </si>
  <si>
    <r>
      <t>９</t>
    </r>
    <r>
      <rPr>
        <sz val="11"/>
        <color auto="1"/>
        <rFont val="ＭＳ Ｐゴシック"/>
      </rPr>
      <t>　災害対策</t>
    </r>
  </si>
  <si>
    <r>
      <t>10</t>
    </r>
    <r>
      <rPr>
        <sz val="11"/>
        <color auto="1"/>
        <rFont val="ＭＳ Ｐゴシック"/>
      </rPr>
      <t xml:space="preserve"> 諸規程等の整備</t>
    </r>
  </si>
  <si>
    <r>
      <t>11</t>
    </r>
    <r>
      <rPr>
        <sz val="11"/>
        <color auto="1"/>
        <rFont val="ＭＳ Ｐゴシック"/>
      </rPr>
      <t xml:space="preserve"> 業務分担</t>
    </r>
  </si>
  <si>
    <r>
      <t>（１）職員</t>
    </r>
    <r>
      <rPr>
        <sz val="11"/>
        <color auto="1"/>
        <rFont val="ＭＳ Ｐゴシック"/>
      </rPr>
      <t>の資格等、兼務職員の状況</t>
    </r>
    <rPh sb="3" eb="5">
      <t>ショクイン</t>
    </rPh>
    <phoneticPr fontId="2"/>
  </si>
  <si>
    <r>
      <t>（２）職員の配置</t>
    </r>
    <r>
      <rPr>
        <sz val="11"/>
        <color auto="1"/>
        <rFont val="ＭＳ Ｐゴシック"/>
      </rPr>
      <t>状況、保育士配置基準</t>
    </r>
    <rPh sb="8" eb="10">
      <t>ジョウキョウ</t>
    </rPh>
    <phoneticPr fontId="2"/>
  </si>
  <si>
    <r>
      <t>(1)</t>
    </r>
    <r>
      <rPr>
        <b/>
        <sz val="11"/>
        <color auto="1"/>
        <rFont val="ＭＳ Ｐゴシック"/>
      </rPr>
      <t>職員の資格等、兼務職員の状況</t>
    </r>
    <rPh sb="3" eb="5">
      <t>ショクイン</t>
    </rPh>
    <rPh sb="6" eb="8">
      <t>シカク</t>
    </rPh>
    <rPh sb="8" eb="9">
      <t>トウ</t>
    </rPh>
    <rPh sb="10" eb="12">
      <t>ケンム</t>
    </rPh>
    <rPh sb="12" eb="14">
      <t>ショクイン</t>
    </rPh>
    <rPh sb="15" eb="17">
      <t>ジョウキョウ</t>
    </rPh>
    <phoneticPr fontId="2"/>
  </si>
  <si>
    <r>
      <t>●　消防設備、火気使用設備、器具等の定期点検</t>
    </r>
    <r>
      <rPr>
        <sz val="11"/>
        <color auto="1"/>
        <rFont val="ＭＳ Ｐゴシック"/>
      </rPr>
      <t>について</t>
    </r>
  </si>
  <si>
    <r>
      <t>○　</t>
    </r>
    <r>
      <rPr>
        <sz val="11"/>
        <color auto="1"/>
        <rFont val="ＭＳ Ｐゴシック"/>
      </rPr>
      <t>消防計画等に基づく、自主点検は行っているか。</t>
    </r>
    <rPh sb="12" eb="14">
      <t>ジシュ</t>
    </rPh>
    <rPh sb="17" eb="18">
      <t>オコナ</t>
    </rPh>
    <phoneticPr fontId="2"/>
  </si>
  <si>
    <t>○保護者向け</t>
    <rPh sb="1" eb="4">
      <t>ホゴシャ</t>
    </rPh>
    <phoneticPr fontId="2"/>
  </si>
  <si>
    <r>
      <t>○</t>
    </r>
    <r>
      <rPr>
        <sz val="10"/>
        <color auto="1"/>
        <rFont val="ＭＳ Ｐゴシック"/>
      </rPr>
      <t>　時間外勤務命令簿はあるか。</t>
    </r>
  </si>
  <si>
    <r>
      <t>●</t>
    </r>
    <r>
      <rPr>
        <sz val="10"/>
        <color auto="1"/>
        <rFont val="ＭＳ Ｐゴシック"/>
      </rPr>
      <t>　年次有給休暇は、６ヶ月以上勤務したものについて10日以上与えているか。</t>
    </r>
  </si>
  <si>
    <r>
      <t>○</t>
    </r>
    <r>
      <rPr>
        <sz val="10"/>
        <color auto="1"/>
        <rFont val="ＭＳ Ｐゴシック"/>
      </rPr>
      <t>　パート職員に年休を与えているか。</t>
    </r>
  </si>
  <si>
    <r>
      <t>○</t>
    </r>
    <r>
      <rPr>
        <sz val="10"/>
        <color auto="1"/>
        <rFont val="ＭＳ Ｐゴシック"/>
      </rPr>
      <t>　年次有給休暇を次年度に繰越しているか。</t>
    </r>
  </si>
  <si>
    <r>
      <t>○</t>
    </r>
    <r>
      <rPr>
        <sz val="10"/>
        <color auto="1"/>
        <rFont val="ＭＳ Ｐゴシック"/>
      </rPr>
      <t>　初任給格付は適正に行われているか。</t>
    </r>
  </si>
  <si>
    <r>
      <t>○</t>
    </r>
    <r>
      <rPr>
        <sz val="10"/>
        <color auto="1"/>
        <rFont val="ＭＳ Ｐゴシック"/>
      </rPr>
      <t>　給与支給台帳に受領印はあるか。</t>
    </r>
  </si>
  <si>
    <r>
      <t>○</t>
    </r>
    <r>
      <rPr>
        <sz val="10"/>
        <color auto="1"/>
        <rFont val="ＭＳ Ｐゴシック"/>
      </rPr>
      <t>　協議内容を記載してください。</t>
    </r>
  </si>
  <si>
    <r>
      <t>○</t>
    </r>
    <r>
      <rPr>
        <sz val="10"/>
        <color auto="1"/>
        <rFont val="ＭＳ Ｐゴシック"/>
      </rPr>
      <t>　職員に周知されているか。　</t>
    </r>
  </si>
  <si>
    <r>
      <t>○</t>
    </r>
    <r>
      <rPr>
        <sz val="10"/>
        <color auto="1"/>
        <rFont val="ＭＳ Ｐゴシック"/>
      </rPr>
      <t>　記録はあるか。</t>
    </r>
  </si>
  <si>
    <r>
      <t>○</t>
    </r>
    <r>
      <rPr>
        <sz val="10"/>
        <color auto="1"/>
        <rFont val="ＭＳ Ｐゴシック"/>
      </rPr>
      <t>　前年度に受講した主な研修について記入してください。</t>
    </r>
  </si>
  <si>
    <r>
      <t>　育児・介護休業法令等の改正</t>
    </r>
    <r>
      <rPr>
        <sz val="11"/>
        <color auto="1"/>
        <rFont val="ＭＳ Ｐゴシック"/>
      </rPr>
      <t>(令和４年４月１日及び10月１日施行)に対応しているか。</t>
    </r>
  </si>
  <si>
    <r>
      <t>施設長、主任保育士等</t>
    </r>
    <r>
      <rPr>
        <sz val="8"/>
        <color auto="1"/>
        <rFont val="ＭＳ Ｐゴシック"/>
      </rPr>
      <t>を含む</t>
    </r>
    <rPh sb="0" eb="3">
      <t>シセツチョウ</t>
    </rPh>
    <rPh sb="4" eb="6">
      <t>シュニン</t>
    </rPh>
    <rPh sb="6" eb="9">
      <t>ホイクシ</t>
    </rPh>
    <rPh sb="9" eb="10">
      <t>トウ</t>
    </rPh>
    <rPh sb="11" eb="12">
      <t>フク</t>
    </rPh>
    <phoneticPr fontId="2"/>
  </si>
  <si>
    <r>
      <t>●施設職員調書　　</t>
    </r>
    <r>
      <rPr>
        <sz val="11"/>
        <color auto="1"/>
        <rFont val="ＭＳ Ｐゴシック"/>
      </rPr>
      <t>※保育所型認定こども園の場合は、専用の別シートに入力してください。</t>
    </r>
    <rPh sb="1" eb="3">
      <t>シセツ</t>
    </rPh>
    <rPh sb="3" eb="5">
      <t>ショクイン</t>
    </rPh>
    <rPh sb="5" eb="7">
      <t>チョウショ</t>
    </rPh>
    <rPh sb="10" eb="13">
      <t>ホイクショ</t>
    </rPh>
    <rPh sb="13" eb="14">
      <t>ガタ</t>
    </rPh>
    <rPh sb="14" eb="16">
      <t>ニンテイ</t>
    </rPh>
    <rPh sb="19" eb="20">
      <t>エン</t>
    </rPh>
    <rPh sb="21" eb="23">
      <t>バアイ</t>
    </rPh>
    <rPh sb="25" eb="27">
      <t>センヨウ</t>
    </rPh>
    <rPh sb="28" eb="29">
      <t>ベツ</t>
    </rPh>
    <rPh sb="33" eb="35">
      <t>ニュウリョク</t>
    </rPh>
    <phoneticPr fontId="2"/>
  </si>
  <si>
    <r>
      <t>《留意点》①今年度4月1日現在の職員を記入すること。②最後尾者の後に1行空けて、その後の新採・転入者を記入すること。</t>
    </r>
    <r>
      <rPr>
        <sz val="9"/>
        <color auto="1"/>
        <rFont val="ＭＳ Ｐゴシック"/>
      </rPr>
      <t>③</t>
    </r>
    <r>
      <rPr>
        <b/>
        <sz val="9"/>
        <color auto="1"/>
        <rFont val="ＭＳ Ｐゴシック"/>
      </rPr>
      <t>監査資料P22において、</t>
    </r>
    <r>
      <rPr>
        <sz val="9"/>
        <color auto="1"/>
        <rFont val="ＭＳ Ｐゴシック"/>
      </rPr>
      <t>常勤職員の勤務時間及び日数を記入すること。④育児休業及び退職等現在勤務していない職員は、</t>
    </r>
    <r>
      <rPr>
        <b/>
        <sz val="9"/>
        <color auto="1"/>
        <rFont val="ＭＳ Ｐゴシック"/>
      </rPr>
      <t>雇用形態の項目でその旨を選択すること</t>
    </r>
    <r>
      <rPr>
        <sz val="9"/>
        <color auto="1"/>
        <rFont val="ＭＳ Ｐゴシック"/>
      </rPr>
      <t>。⑤保育士、保健師、看護師又は准看護師、幼稚園教諭若しくは小学校教諭又は養護教諭以外で「知事が保育士と同等の知識及び経験を有すると認める者(P10参照)」に該当する場合は、該当する要件を摘要に記入すること。（例：子育て支援員研修修了者、家庭的保育者、当該施設で十分な業務経験を有する者）</t>
    </r>
    <r>
      <rPr>
        <b/>
        <sz val="9"/>
        <color auto="1"/>
        <rFont val="ＭＳ Ｐゴシック"/>
      </rPr>
      <t>⑥非常勤職員（パート・臨時・派遣・会計年度任用職員等）の場合は、雇用形態は「その他」を選択すること。</t>
    </r>
    <rPh sb="1" eb="4">
      <t>リュウイテン</t>
    </rPh>
    <rPh sb="6" eb="8">
      <t>コンネン</t>
    </rPh>
    <rPh sb="8" eb="9">
      <t>ド</t>
    </rPh>
    <rPh sb="59" eb="61">
      <t>カンサ</t>
    </rPh>
    <rPh sb="61" eb="63">
      <t>シリョウ</t>
    </rPh>
    <rPh sb="71" eb="73">
      <t>ジョウキン</t>
    </rPh>
    <rPh sb="73" eb="75">
      <t>ショクイン</t>
    </rPh>
    <rPh sb="115" eb="117">
      <t>コヨウ</t>
    </rPh>
    <rPh sb="117" eb="119">
      <t>ケイタイ</t>
    </rPh>
    <rPh sb="120" eb="122">
      <t>コウモク</t>
    </rPh>
    <rPh sb="125" eb="126">
      <t>ムネ</t>
    </rPh>
    <rPh sb="127" eb="129">
      <t>センタク</t>
    </rPh>
    <rPh sb="226" eb="228">
      <t>テキヨウ</t>
    </rPh>
    <rPh sb="280" eb="282">
      <t>ショクイン</t>
    </rPh>
    <phoneticPr fontId="2"/>
  </si>
  <si>
    <r>
      <t>非常勤</t>
    </r>
    <r>
      <rPr>
        <sz val="8"/>
        <color auto="1"/>
        <rFont val="ＭＳ Ｐゴシック"/>
      </rPr>
      <t>(パート・臨時・派遣・会計年度任用職員等)の場合</t>
    </r>
    <rPh sb="0" eb="3">
      <t>ヒジョウキン</t>
    </rPh>
    <rPh sb="8" eb="10">
      <t>リンジ</t>
    </rPh>
    <rPh sb="11" eb="13">
      <t>ハケン</t>
    </rPh>
    <rPh sb="22" eb="23">
      <t>トウ</t>
    </rPh>
    <rPh sb="25" eb="27">
      <t>バアイ</t>
    </rPh>
    <phoneticPr fontId="2"/>
  </si>
  <si>
    <r>
      <t>児童福祉法第18条の18第１項の登録を受けた者をいう。</t>
    </r>
    <r>
      <rPr>
        <sz val="9"/>
        <color auto="1"/>
        <rFont val="ＭＳ Ｐゴシック"/>
      </rPr>
      <t>事務分掌上保育に参加し、かつ、主任手当を支給されていない主任保育士はこちらを選択。
なお、一時保育専任職員、地域子ども・子育て支援事業のための専任職員は除く。</t>
    </r>
    <rPh sb="27" eb="29">
      <t>ジム</t>
    </rPh>
    <rPh sb="29" eb="31">
      <t>ブンショウ</t>
    </rPh>
    <rPh sb="31" eb="32">
      <t>ジョウ</t>
    </rPh>
    <rPh sb="32" eb="34">
      <t>ホイク</t>
    </rPh>
    <rPh sb="35" eb="37">
      <t>サンカ</t>
    </rPh>
    <rPh sb="42" eb="44">
      <t>シュニン</t>
    </rPh>
    <rPh sb="44" eb="46">
      <t>テアテ</t>
    </rPh>
    <rPh sb="47" eb="49">
      <t>シキュウ</t>
    </rPh>
    <rPh sb="55" eb="57">
      <t>シュニン</t>
    </rPh>
    <rPh sb="57" eb="60">
      <t>ホイクシ</t>
    </rPh>
    <rPh sb="65" eb="67">
      <t>センタク</t>
    </rPh>
    <phoneticPr fontId="2"/>
  </si>
  <si>
    <r>
      <t>●施設職員調書　　</t>
    </r>
    <r>
      <rPr>
        <b/>
        <sz val="11"/>
        <color auto="1"/>
        <rFont val="ＭＳ Ｐゴシック"/>
      </rPr>
      <t>※保育所型認定こども園の場合は、専用の別シートに入力してください。</t>
    </r>
    <rPh sb="1" eb="3">
      <t>シセツ</t>
    </rPh>
    <rPh sb="3" eb="5">
      <t>ショクイン</t>
    </rPh>
    <rPh sb="5" eb="7">
      <t>チョウショ</t>
    </rPh>
    <rPh sb="10" eb="13">
      <t>ホイクショ</t>
    </rPh>
    <rPh sb="13" eb="14">
      <t>ガタ</t>
    </rPh>
    <rPh sb="14" eb="16">
      <t>ニンテイ</t>
    </rPh>
    <rPh sb="19" eb="20">
      <t>エン</t>
    </rPh>
    <rPh sb="21" eb="23">
      <t>バアイ</t>
    </rPh>
    <rPh sb="25" eb="27">
      <t>センヨウ</t>
    </rPh>
    <rPh sb="28" eb="29">
      <t>ベツ</t>
    </rPh>
    <rPh sb="33" eb="35">
      <t>ニュウリョク</t>
    </rPh>
    <phoneticPr fontId="2"/>
  </si>
  <si>
    <r>
      <t xml:space="preserve">児童福祉法第18条の18第１項の登録を受けた者をいう。
</t>
    </r>
    <r>
      <rPr>
        <sz val="11"/>
        <color auto="1"/>
        <rFont val="ＭＳ Ｐゴシック"/>
      </rPr>
      <t>事務分掌上保育に参加し、かつ、主任手当を支給されていない主任保育士はこちらを選択。なお、一時保育専任職員、地域子ども・子育て支援事業のための専任職員は除く。</t>
    </r>
    <rPh sb="28" eb="30">
      <t>ジム</t>
    </rPh>
    <rPh sb="30" eb="32">
      <t>ブンショウ</t>
    </rPh>
    <rPh sb="32" eb="33">
      <t>ジョウ</t>
    </rPh>
    <rPh sb="33" eb="35">
      <t>ホイク</t>
    </rPh>
    <rPh sb="36" eb="38">
      <t>サンカ</t>
    </rPh>
    <rPh sb="43" eb="45">
      <t>シュニン</t>
    </rPh>
    <rPh sb="45" eb="47">
      <t>テアテ</t>
    </rPh>
    <rPh sb="48" eb="50">
      <t>シキュウ</t>
    </rPh>
    <rPh sb="56" eb="58">
      <t>シュニン</t>
    </rPh>
    <rPh sb="58" eb="61">
      <t>ホイクシ</t>
    </rPh>
    <rPh sb="66" eb="68">
      <t>センタク</t>
    </rPh>
    <rPh sb="103" eb="104">
      <t>ノゾ</t>
    </rPh>
    <phoneticPr fontId="2"/>
  </si>
  <si>
    <t>/年）</t>
    <rPh sb="1" eb="2">
      <t>ネン</t>
    </rPh>
    <phoneticPr fontId="2"/>
  </si>
  <si>
    <t>都市水道又はこれに準ずる簡易水道</t>
  </si>
  <si>
    <t>○　受水槽、高架水槽等を使用している場合、水槽の清掃を行い、かつ記録</t>
    <rPh sb="2" eb="3">
      <t>ウケ</t>
    </rPh>
    <rPh sb="3" eb="5">
      <t>スイソウ</t>
    </rPh>
    <rPh sb="6" eb="8">
      <t>コウカ</t>
    </rPh>
    <rPh sb="8" eb="11">
      <t>スイソウナド</t>
    </rPh>
    <rPh sb="12" eb="14">
      <t>シヨウ</t>
    </rPh>
    <rPh sb="18" eb="20">
      <t>バアイ</t>
    </rPh>
    <rPh sb="21" eb="23">
      <t>スイソウ</t>
    </rPh>
    <rPh sb="24" eb="26">
      <t>セイソウ</t>
    </rPh>
    <rPh sb="27" eb="28">
      <t>オコナ</t>
    </rPh>
    <rPh sb="32" eb="34">
      <t>キロク</t>
    </rPh>
    <phoneticPr fontId="2"/>
  </si>
  <si>
    <t>●　乳児室（ほふく室含む）及び保育室の清掃頻度</t>
    <rPh sb="2" eb="4">
      <t>ニュウジ</t>
    </rPh>
    <rPh sb="4" eb="5">
      <t>シツ</t>
    </rPh>
    <rPh sb="9" eb="10">
      <t>シツ</t>
    </rPh>
    <rPh sb="10" eb="11">
      <t>フク</t>
    </rPh>
    <rPh sb="13" eb="14">
      <t>オヨ</t>
    </rPh>
    <rPh sb="15" eb="18">
      <t>ホイクシツ</t>
    </rPh>
    <rPh sb="19" eb="21">
      <t>セイソウ</t>
    </rPh>
    <rPh sb="21" eb="23">
      <t>ヒンド</t>
    </rPh>
    <phoneticPr fontId="2"/>
  </si>
  <si>
    <t>●　使用水は、次のどれか。</t>
    <rPh sb="2" eb="4">
      <t>シヨウ</t>
    </rPh>
    <rPh sb="4" eb="5">
      <t>ミズ</t>
    </rPh>
    <rPh sb="7" eb="8">
      <t>ツギ</t>
    </rPh>
    <phoneticPr fontId="2"/>
  </si>
  <si>
    <t>隔週</t>
    <rPh sb="0" eb="2">
      <t>カクシュウ</t>
    </rPh>
    <phoneticPr fontId="2"/>
  </si>
  <si>
    <t>昨年度実施時期</t>
    <rPh sb="0" eb="3">
      <t>サクネンド</t>
    </rPh>
    <rPh sb="5" eb="7">
      <t>ジキ</t>
    </rPh>
    <phoneticPr fontId="2"/>
  </si>
  <si>
    <t>日頃</t>
    <rPh sb="0" eb="1">
      <t>ニチ</t>
    </rPh>
    <phoneticPr fontId="2"/>
  </si>
  <si>
    <t>・静岡県保育の総合相談窓口「チャイム」
TEL 070-1008-7805</t>
    <rPh sb="1" eb="4">
      <t>シズオカケン</t>
    </rPh>
    <rPh sb="4" eb="6">
      <t>ホイク</t>
    </rPh>
    <rPh sb="7" eb="9">
      <t>ソウゴウ</t>
    </rPh>
    <rPh sb="9" eb="11">
      <t>ソウダン</t>
    </rPh>
    <rPh sb="11" eb="13">
      <t>マドグチ</t>
    </rPh>
    <phoneticPr fontId="2"/>
  </si>
  <si>
    <r>
      <t>上記ルールは定期的に見直している</t>
    </r>
    <r>
      <rPr>
        <sz val="11"/>
        <color auto="1"/>
        <rFont val="ＭＳ Ｐゴシック"/>
      </rPr>
      <t>か。</t>
    </r>
    <rPh sb="0" eb="2">
      <t>ジョウキ</t>
    </rPh>
    <rPh sb="6" eb="9">
      <t>テイキテキ</t>
    </rPh>
    <rPh sb="10" eb="12">
      <t>ミナオ</t>
    </rPh>
    <phoneticPr fontId="2"/>
  </si>
  <si>
    <t>日々の連絡</t>
    <rPh sb="0" eb="2">
      <t>ヒビ</t>
    </rPh>
    <rPh sb="3" eb="5">
      <t>レンラク</t>
    </rPh>
    <phoneticPr fontId="2"/>
  </si>
  <si>
    <t>懇談会等</t>
    <rPh sb="0" eb="3">
      <t>コンダンカイ</t>
    </rPh>
    <rPh sb="3" eb="4">
      <t>トウ</t>
    </rPh>
    <phoneticPr fontId="2"/>
  </si>
  <si>
    <t>保護者会</t>
    <rPh sb="0" eb="4">
      <t>ホゴシャカイ</t>
    </rPh>
    <phoneticPr fontId="2"/>
  </si>
  <si>
    <t>クラスだより</t>
  </si>
  <si>
    <t>口頭</t>
    <rPh sb="0" eb="2">
      <t>コウトウ</t>
    </rPh>
    <phoneticPr fontId="2"/>
  </si>
  <si>
    <t>アプリ</t>
  </si>
  <si>
    <t>　）</t>
  </si>
  <si>
    <t>職員等に対して年1回以上、感染症並びに食中毒の予防及びまん延防止のための研修・訓練を行っているか。</t>
    <rPh sb="0" eb="3">
      <t>ショクインナド</t>
    </rPh>
    <rPh sb="4" eb="5">
      <t>タイ</t>
    </rPh>
    <rPh sb="7" eb="8">
      <t>ネン</t>
    </rPh>
    <rPh sb="9" eb="12">
      <t>カイイジョウ</t>
    </rPh>
    <rPh sb="13" eb="16">
      <t>カンセンショウ</t>
    </rPh>
    <rPh sb="16" eb="17">
      <t>ナラ</t>
    </rPh>
    <rPh sb="19" eb="22">
      <t>ショクチュウドク</t>
    </rPh>
    <rPh sb="23" eb="25">
      <t>ヨボウ</t>
    </rPh>
    <rPh sb="25" eb="26">
      <t>オヨ</t>
    </rPh>
    <rPh sb="29" eb="30">
      <t>エン</t>
    </rPh>
    <rPh sb="30" eb="32">
      <t>ボウシ</t>
    </rPh>
    <rPh sb="36" eb="38">
      <t>ケンシュウ</t>
    </rPh>
    <rPh sb="39" eb="41">
      <t>クンレン</t>
    </rPh>
    <rPh sb="42" eb="43">
      <t>オコナ</t>
    </rPh>
    <phoneticPr fontId="2"/>
  </si>
  <si>
    <t>職員に対する業務継続計画の周知、定期的な研修及び訓練を実施しているか。</t>
  </si>
  <si>
    <t>・「不適切な保育の未然防止及び発生時の対応についての手引き」（令和３年４月厚生労働省）</t>
  </si>
  <si>
    <t>特別児童扶養手当の支給対象障害児の受け入れ</t>
    <rPh sb="0" eb="2">
      <t>トクベツ</t>
    </rPh>
    <phoneticPr fontId="2"/>
  </si>
  <si>
    <t>児童の安全確保を図るため、安全計画を策定しているか。
(現物を確認します。)</t>
    <rPh sb="13" eb="15">
      <t>アンゼン</t>
    </rPh>
    <rPh sb="15" eb="17">
      <t>ケイカク</t>
    </rPh>
    <rPh sb="18" eb="20">
      <t>サクテイ</t>
    </rPh>
    <phoneticPr fontId="2"/>
  </si>
  <si>
    <t>安全計画の定期的な見直しを行なっているか。　</t>
    <rPh sb="0" eb="2">
      <t>アンゼン</t>
    </rPh>
    <rPh sb="5" eb="8">
      <t>テイキテキ</t>
    </rPh>
    <phoneticPr fontId="2"/>
  </si>
  <si>
    <t>● 以下のマニュアルの有・無、改訂年月、周知方法を記載してください。</t>
  </si>
  <si>
    <t>○弾力運用３を適用している施設において、本部に繰り入れた｢法人本部の運営に要する費用｣に余剰が生じた場合、保育所へ繰り戻しているか。</t>
    <rPh sb="44" eb="46">
      <t>ヨジョウ</t>
    </rPh>
    <phoneticPr fontId="2"/>
  </si>
  <si>
    <t>有・無</t>
  </si>
  <si>
    <t>職員研修</t>
  </si>
  <si>
    <t>その他（</t>
  </si>
  <si>
    <t>周知方法</t>
    <rPh sb="0" eb="2">
      <t>シュウチ</t>
    </rPh>
    <rPh sb="2" eb="4">
      <t>ホウホウ</t>
    </rPh>
    <phoneticPr fontId="2"/>
  </si>
  <si>
    <t>職員に対する定期的な研修及び訓練を実施しているか。</t>
  </si>
  <si>
    <t>児童の登降園に係る園のルールが文書で作成されているか。</t>
  </si>
  <si>
    <t>管理方法</t>
    <rPh sb="0" eb="2">
      <t>カンリ</t>
    </rPh>
    <rPh sb="2" eb="4">
      <t>ホウホウ</t>
    </rPh>
    <phoneticPr fontId="2"/>
  </si>
  <si>
    <t>役職</t>
    <rPh sb="0" eb="2">
      <t>ヤクショク</t>
    </rPh>
    <phoneticPr fontId="2"/>
  </si>
  <si>
    <t>コース</t>
  </si>
  <si>
    <t>送迎バスの状況</t>
    <rPh sb="0" eb="2">
      <t>ソウゲイ</t>
    </rPh>
    <rPh sb="5" eb="7">
      <t>ジョウキョウ</t>
    </rPh>
    <phoneticPr fontId="2"/>
  </si>
  <si>
    <t>※送迎バスを保有する場合は回答してください。</t>
    <rPh sb="1" eb="3">
      <t>ソウゲイ</t>
    </rPh>
    <rPh sb="6" eb="8">
      <t>ホユウ</t>
    </rPh>
    <rPh sb="10" eb="12">
      <t>バアイ</t>
    </rPh>
    <rPh sb="13" eb="15">
      <t>カイトウ</t>
    </rPh>
    <phoneticPr fontId="2"/>
  </si>
  <si>
    <t>最終確認者の役割がマニュアル等で明確にされ、記録されているか。</t>
    <rPh sb="6" eb="8">
      <t>ヤクワリ</t>
    </rPh>
    <rPh sb="14" eb="15">
      <t>トウ</t>
    </rPh>
    <rPh sb="16" eb="18">
      <t>メイカク</t>
    </rPh>
    <rPh sb="22" eb="24">
      <t>キロク</t>
    </rPh>
    <phoneticPr fontId="2"/>
  </si>
  <si>
    <t>作成しているものに○を付けてください。</t>
  </si>
  <si>
    <t>救急対応（心肺蘇生法、気道内異物除去、AED・エピペンの使用等）の実技講習を定期的に受け、訓練を行っているか。</t>
    <rPh sb="0" eb="2">
      <t>キュウキュウ</t>
    </rPh>
    <rPh sb="2" eb="4">
      <t>タイオウ</t>
    </rPh>
    <rPh sb="11" eb="13">
      <t>キドウ</t>
    </rPh>
    <rPh sb="13" eb="14">
      <t>ナイ</t>
    </rPh>
    <rPh sb="14" eb="16">
      <t>イブツ</t>
    </rPh>
    <rPh sb="16" eb="18">
      <t>ジョキョ</t>
    </rPh>
    <rPh sb="28" eb="30">
      <t>シヨウ</t>
    </rPh>
    <rPh sb="30" eb="31">
      <t>トウ</t>
    </rPh>
    <rPh sb="33" eb="35">
      <t>ジツギ</t>
    </rPh>
    <rPh sb="35" eb="37">
      <t>コウシュウ</t>
    </rPh>
    <rPh sb="38" eb="41">
      <t>テイキテキ</t>
    </rPh>
    <rPh sb="42" eb="43">
      <t>ウ</t>
    </rPh>
    <rPh sb="45" eb="46">
      <t>クン</t>
    </rPh>
    <rPh sb="48" eb="49">
      <t>オコナ</t>
    </rPh>
    <phoneticPr fontId="2"/>
  </si>
  <si>
    <t>・職員への周知、分析等の方法</t>
    <rPh sb="1" eb="3">
      <t>ショクイン</t>
    </rPh>
    <rPh sb="5" eb="7">
      <t>シュウチ</t>
    </rPh>
    <rPh sb="8" eb="10">
      <t>ブンセキ</t>
    </rPh>
    <rPh sb="10" eb="11">
      <t>トウ</t>
    </rPh>
    <rPh sb="12" eb="14">
      <t>ホウホウ</t>
    </rPh>
    <phoneticPr fontId="2"/>
  </si>
  <si>
    <t>・具体的な事例、その改善策</t>
    <rPh sb="1" eb="4">
      <t>グタイテキ</t>
    </rPh>
    <rPh sb="5" eb="7">
      <t>ジレイ</t>
    </rPh>
    <rPh sb="10" eb="13">
      <t>カイゼンサク</t>
    </rPh>
    <phoneticPr fontId="2"/>
  </si>
  <si>
    <t>(4)</t>
  </si>
  <si>
    <t>※２　</t>
  </si>
  <si>
    <t>保健師、看護師又は准看護師１人に限り、保育士とみなすことができる。ただし、乳児の在籍が３人以下の場合①保育士と合同で保育を行う②保育に係る一定の知識や経験を有することを要件とする。</t>
  </si>
  <si>
    <t>頻度：</t>
    <rPh sb="0" eb="2">
      <t>ヒンド</t>
    </rPh>
    <phoneticPr fontId="2"/>
  </si>
  <si>
    <t>・児童福祉施設の設備及び運営の基準に関する規則（平成25年静岡県規則第14号）第８条</t>
  </si>
  <si>
    <t>・「社会福祉施設等における原子力災害避難計画作成ガイドライン」（令和４年３月静岡県原子力安全対策課）</t>
    <rPh sb="32" eb="34">
      <t>レイワ</t>
    </rPh>
    <rPh sb="35" eb="36">
      <t>ネン</t>
    </rPh>
    <rPh sb="37" eb="38">
      <t>ツキ</t>
    </rPh>
    <rPh sb="38" eb="41">
      <t>シズオカケン</t>
    </rPh>
    <rPh sb="41" eb="44">
      <t>ゲンシリョク</t>
    </rPh>
    <rPh sb="44" eb="46">
      <t>アンゼン</t>
    </rPh>
    <rPh sb="46" eb="49">
      <t>タイサクカ</t>
    </rPh>
    <phoneticPr fontId="2"/>
  </si>
  <si>
    <r>
      <t>(7)</t>
    </r>
    <r>
      <rPr>
        <b/>
        <sz val="11"/>
        <color auto="1"/>
        <rFont val="ＭＳ Ｐゴシック"/>
      </rPr>
      <t>事故防止対策</t>
    </r>
    <rPh sb="3" eb="5">
      <t>ジコ</t>
    </rPh>
    <rPh sb="5" eb="7">
      <t>ボウシ</t>
    </rPh>
    <rPh sb="7" eb="9">
      <t>タイサク</t>
    </rPh>
    <phoneticPr fontId="2"/>
  </si>
  <si>
    <t>投薬ﾏﾆｭｱﾙ</t>
  </si>
  <si>
    <r>
      <t>（8）</t>
    </r>
    <r>
      <rPr>
        <b/>
        <sz val="11"/>
        <color auto="1"/>
        <rFont val="ＭＳ Ｐゴシック"/>
      </rPr>
      <t>医薬品の管理</t>
    </r>
    <rPh sb="3" eb="6">
      <t>イヤクヒン</t>
    </rPh>
    <rPh sb="7" eb="9">
      <t>カンリ</t>
    </rPh>
    <phoneticPr fontId="2"/>
  </si>
  <si>
    <t>(9)登降園管理</t>
    <rPh sb="3" eb="6">
      <t>トウコウエン</t>
    </rPh>
    <rPh sb="6" eb="8">
      <t>カンリ</t>
    </rPh>
    <phoneticPr fontId="2"/>
  </si>
  <si>
    <t>(10)送迎バス</t>
    <rPh sb="4" eb="6">
      <t>ソウゲイ</t>
    </rPh>
    <phoneticPr fontId="2"/>
  </si>
  <si>
    <t>不審者対応訓練を実施しているか。</t>
  </si>
  <si>
    <t>事故防止ﾏﾆｭｱﾙ</t>
  </si>
  <si>
    <t>災害発生時ﾏﾆｭｱﾙ</t>
  </si>
  <si>
    <t>食中毒防止ﾏﾆｭｱﾙ</t>
  </si>
  <si>
    <r>
      <t>登降園の管理について</t>
    </r>
    <r>
      <rPr>
        <sz val="11"/>
        <color auto="1"/>
        <rFont val="ＭＳ Ｐゴシック"/>
      </rPr>
      <t>管理システムを導入しているか。</t>
    </r>
  </si>
  <si>
    <t>不審者対応ﾏﾆｭｱﾙ</t>
  </si>
  <si>
    <t>（１）保育の基本方針</t>
  </si>
  <si>
    <t>（午睡ﾁｪｯｸﾘｽﾄ）</t>
  </si>
  <si>
    <t>誤嚥防止ﾏﾆｭｱﾙ</t>
  </si>
  <si>
    <t>園外活動ﾏﾆｭｱﾙ</t>
  </si>
  <si>
    <t>弾力運用３（通知１－（５）を満たす。）</t>
  </si>
  <si>
    <t>・「幼児専用車の車両安全性向上のためのガイドライン」(令和４年10月12日内閣官房等連名)</t>
  </si>
  <si>
    <t>２　処遇状況</t>
  </si>
  <si>
    <t>(10)送迎バス</t>
  </si>
  <si>
    <t>（９）登降園管理</t>
    <rPh sb="3" eb="6">
      <t>トウコウエン</t>
    </rPh>
    <rPh sb="6" eb="8">
      <t>カンリ</t>
    </rPh>
    <phoneticPr fontId="2"/>
  </si>
  <si>
    <r>
      <t>（８）</t>
    </r>
    <r>
      <rPr>
        <sz val="11"/>
        <color auto="1"/>
        <rFont val="ＭＳ Ｐゴシック"/>
      </rPr>
      <t>医薬品の管理</t>
    </r>
  </si>
  <si>
    <t>（６）安全計画の策定</t>
    <rPh sb="3" eb="5">
      <t>アンゼン</t>
    </rPh>
    <rPh sb="5" eb="7">
      <t>ケイカク</t>
    </rPh>
    <rPh sb="8" eb="10">
      <t>サクテイ</t>
    </rPh>
    <phoneticPr fontId="2"/>
  </si>
  <si>
    <t>（３）業務継続計画の策定</t>
  </si>
  <si>
    <t>送迎バス内に、ガイドラインに適合する安全装置が装備されているか。</t>
    <rPh sb="14" eb="16">
      <t>テキゴウ</t>
    </rPh>
    <phoneticPr fontId="2"/>
  </si>
  <si>
    <t>４　給食業務</t>
  </si>
  <si>
    <t>（２）誤嚥防止</t>
  </si>
  <si>
    <t>（１）届出・衛生管理</t>
  </si>
  <si>
    <t>（３）消防点検、災害対策</t>
  </si>
  <si>
    <t>（２）非常災害に係る避難訓練・消火訓練</t>
  </si>
  <si>
    <t>（１）防災計画等</t>
  </si>
  <si>
    <t>子育て支援事業
専任職員</t>
  </si>
  <si>
    <t>●　職種別職員数は別シート職員調書を作成すると自動的に作成されます。</t>
    <rPh sb="9" eb="10">
      <t>ベツ</t>
    </rPh>
    <rPh sb="13" eb="15">
      <t>ショクイン</t>
    </rPh>
    <rPh sb="15" eb="17">
      <t>チョウショ</t>
    </rPh>
    <rPh sb="18" eb="20">
      <t>サクセイ</t>
    </rPh>
    <rPh sb="23" eb="25">
      <t>ジドウ</t>
    </rPh>
    <rPh sb="25" eb="26">
      <t>テキ</t>
    </rPh>
    <rPh sb="27" eb="29">
      <t>サクセイ</t>
    </rPh>
    <phoneticPr fontId="2"/>
  </si>
  <si>
    <t>※４　知事が保育士と同等の知識及び経験を有すると認める者（P11参照）をいう。</t>
  </si>
  <si>
    <t>施設の安全確保のために、設置している防犯設備はあるか。</t>
    <rPh sb="0" eb="2">
      <t>シセツ</t>
    </rPh>
    <rPh sb="3" eb="5">
      <t>アンゼン</t>
    </rPh>
    <rPh sb="5" eb="7">
      <t>カクホ</t>
    </rPh>
    <rPh sb="12" eb="14">
      <t>セッチ</t>
    </rPh>
    <rPh sb="18" eb="20">
      <t>ボウハン</t>
    </rPh>
    <rPh sb="20" eb="22">
      <t>セツビ</t>
    </rPh>
    <phoneticPr fontId="2"/>
  </si>
  <si>
    <t>利用者及び関係者に対して、苦情解決制度をどのように周知しているか。その方法に○印を付けてください。</t>
  </si>
  <si>
    <r>
      <t>●</t>
    </r>
    <r>
      <rPr>
        <sz val="11"/>
        <color auto="1"/>
        <rFont val="ＭＳ Ｐゴシック"/>
      </rPr>
      <t>　保護者との連携に努めているか。（該当するものを選択してください。）</t>
    </r>
  </si>
  <si>
    <r>
      <t>○　「あり」の場合、違反及び指導事項の内容</t>
    </r>
    <r>
      <rPr>
        <sz val="11"/>
        <color auto="1"/>
        <rFont val="ＭＳ Ｐゴシック"/>
      </rPr>
      <t>、その改善状況は。</t>
    </r>
    <rPh sb="24" eb="26">
      <t>カイゼン</t>
    </rPh>
    <rPh sb="26" eb="28">
      <t>ジョウキョウ</t>
    </rPh>
    <phoneticPr fontId="2"/>
  </si>
  <si>
    <r>
      <t>送迎バス運用のルールは職員に対してどのように</t>
    </r>
    <r>
      <rPr>
        <sz val="11"/>
        <color auto="1"/>
        <rFont val="ＭＳ Ｐゴシック"/>
      </rPr>
      <t>周知されているか。</t>
    </r>
    <rPh sb="0" eb="2">
      <t>ソウゲイ</t>
    </rPh>
    <rPh sb="4" eb="6">
      <t>ウンヨウ</t>
    </rPh>
    <rPh sb="14" eb="15">
      <t>タイ</t>
    </rPh>
    <rPh sb="22" eb="24">
      <t>シュウチ</t>
    </rPh>
    <phoneticPr fontId="2"/>
  </si>
  <si>
    <r>
      <t>非常災害に係る</t>
    </r>
    <r>
      <rPr>
        <b/>
        <sz val="11"/>
        <color auto="1"/>
        <rFont val="ＭＳ Ｐゴシック"/>
      </rPr>
      <t>避難訓練・消火訓練</t>
    </r>
    <rPh sb="0" eb="2">
      <t>ヒジョウ</t>
    </rPh>
    <rPh sb="2" eb="4">
      <t>サイガイ</t>
    </rPh>
    <rPh sb="5" eb="6">
      <t>カカ</t>
    </rPh>
    <phoneticPr fontId="2"/>
  </si>
  <si>
    <t>今年度作成件数</t>
    <rPh sb="0" eb="3">
      <t>コンネンド</t>
    </rPh>
    <rPh sb="3" eb="5">
      <t>サクセイ</t>
    </rPh>
    <rPh sb="5" eb="7">
      <t>ケンスウ</t>
    </rPh>
    <phoneticPr fontId="2"/>
  </si>
  <si>
    <t>登降園管理ﾏﾆｭｱﾙ</t>
    <rPh sb="0" eb="3">
      <t>トウコウエン</t>
    </rPh>
    <rPh sb="3" eb="5">
      <t>カンリ</t>
    </rPh>
    <phoneticPr fontId="2"/>
  </si>
  <si>
    <t>ｱﾚﾙｷﾞｰ対応ﾏﾆｭｱﾙ</t>
    <rPh sb="6" eb="8">
      <t>タイオウ</t>
    </rPh>
    <phoneticPr fontId="2"/>
  </si>
  <si>
    <t>基準保育士数÷30</t>
    <rPh sb="0" eb="2">
      <t>キジュン</t>
    </rPh>
    <rPh sb="2" eb="5">
      <t>ホイクシ</t>
    </rPh>
    <rPh sb="5" eb="6">
      <t>スウ</t>
    </rPh>
    <phoneticPr fontId="2"/>
  </si>
  <si>
    <t>弾力運用適応なし（通知１－（２）を満たさない。）</t>
  </si>
  <si>
    <t>・「バス送迎に当たっての安全管理の徹底について」（令和５年９月５日付け事務連絡こども家庭庁成育局安全対策課等）</t>
  </si>
  <si>
    <t>○弾力運用２または３を適用している施設において、実施している事業はどれか。</t>
    <rPh sb="11" eb="13">
      <t>テキヨウ</t>
    </rPh>
    <phoneticPr fontId="2"/>
  </si>
  <si>
    <t>一時預かり事業及び一時保育促進事業</t>
  </si>
  <si>
    <t>委託費の運用</t>
    <rPh sb="0" eb="3">
      <t>イタクヒ</t>
    </rPh>
    <rPh sb="4" eb="6">
      <t>ウンヨウ</t>
    </rPh>
    <phoneticPr fontId="2"/>
  </si>
  <si>
    <t>弾力運用２（通知１－（４）を満たす。）</t>
  </si>
  <si>
    <t>乳児を３人以上受入れる等低年齢児童の積極的な受入れ</t>
  </si>
  <si>
    <t>延長保育事業及び同様の事業と認められるもの</t>
    <rPh sb="14" eb="15">
      <t>ミト</t>
    </rPh>
    <phoneticPr fontId="2"/>
  </si>
  <si>
    <t>地域子育て支援拠点事業又は同様の事業と認められるもの</t>
  </si>
  <si>
    <t>家庭支援推進保育事業又は同様の事業と認められるもの</t>
  </si>
  <si>
    <t>処遇改善等加算の賃金改善要件（キャリアパス要件も含む。）をいずれも満たしている。</t>
  </si>
  <si>
    <t>　→処遇改善等加算Ⅰ（賃金改善要件分）は何％か。</t>
  </si>
  <si>
    <t>％</t>
  </si>
  <si>
    <t>○弾力運用１又は２を適用している施設において、所轄庁に協議することなく、前期末支払資金残高を取り崩していないか。</t>
    <rPh sb="6" eb="7">
      <t>マタ</t>
    </rPh>
    <rPh sb="10" eb="12">
      <t>テキヨウ</t>
    </rPh>
    <rPh sb="23" eb="26">
      <t>ショカツチョウ</t>
    </rPh>
    <rPh sb="27" eb="29">
      <t>キョウギ</t>
    </rPh>
    <phoneticPr fontId="2"/>
  </si>
  <si>
    <t>前年度の委託費収入（保育所サービス区分）</t>
  </si>
  <si>
    <t>●会計経理に関する内部牽制は図られているか。</t>
    <rPh sb="6" eb="7">
      <t>カン</t>
    </rPh>
    <phoneticPr fontId="2"/>
  </si>
  <si>
    <t>会計責任者</t>
  </si>
  <si>
    <t>出納職員</t>
  </si>
  <si>
    <t>●　施設において園児に身体的苦痛を与えたり、人格を辱めることがないなど</t>
  </si>
  <si>
    <t>●　施設において虐待等が疑われる事案を把握した場合、市町や県に対して</t>
    <rPh sb="10" eb="11">
      <t>トウ</t>
    </rPh>
    <phoneticPr fontId="2"/>
  </si>
  <si>
    <t>・意識不明事故（どんな刺激にも反応しない状態に陥ったもの）</t>
  </si>
  <si>
    <t>・「「教育・保育施設等における事故の報告等について」における意識不明事故の取扱いについて」（令和５年12月14日付け事務連絡こども家庭庁成育局安全対策課等）</t>
    <rPh sb="56" eb="57">
      <t>ヅ</t>
    </rPh>
    <rPh sb="76" eb="77">
      <t>トウ</t>
    </rPh>
    <phoneticPr fontId="2"/>
  </si>
  <si>
    <t>・「教育・保育施設等における睡眠中の安全確保の徹底について」（令和６年２月８日付け事務連絡こども家庭庁成育局保育政策課等）</t>
    <rPh sb="59" eb="60">
      <t>トウ</t>
    </rPh>
    <phoneticPr fontId="2"/>
  </si>
  <si>
    <t>・｢保育所等における短時間勤務の保育士の取扱いについて｣（令和３年３月19日付け子発0319第１号）</t>
  </si>
  <si>
    <t>３歳児及び４・５歳児の配置基準の経過措置</t>
    <rPh sb="1" eb="3">
      <t>サイジ</t>
    </rPh>
    <rPh sb="3" eb="4">
      <t>オヨ</t>
    </rPh>
    <rPh sb="8" eb="10">
      <t>サイジ</t>
    </rPh>
    <rPh sb="11" eb="13">
      <t>ハイチ</t>
    </rPh>
    <rPh sb="13" eb="15">
      <t>キジュン</t>
    </rPh>
    <rPh sb="16" eb="18">
      <t>ケイカ</t>
    </rPh>
    <rPh sb="18" eb="20">
      <t>ソチ</t>
    </rPh>
    <phoneticPr fontId="2"/>
  </si>
  <si>
    <t>令和６年４月１日から、３歳児の配置基準が20対１から15対１へ、
４・５歳児の配置基準が30対１から25対１へ引き下げられたが、当分の間、改正後の配置基準の規定は適用しない。</t>
    <rPh sb="0" eb="2">
      <t>レイワ</t>
    </rPh>
    <rPh sb="3" eb="4">
      <t>ネン</t>
    </rPh>
    <rPh sb="5" eb="6">
      <t>ツキ</t>
    </rPh>
    <rPh sb="7" eb="8">
      <t>ニチ</t>
    </rPh>
    <rPh sb="12" eb="14">
      <t>サイジ</t>
    </rPh>
    <rPh sb="15" eb="17">
      <t>ハイチ</t>
    </rPh>
    <rPh sb="17" eb="19">
      <t>キジュン</t>
    </rPh>
    <rPh sb="22" eb="23">
      <t>タイ</t>
    </rPh>
    <rPh sb="28" eb="29">
      <t>タイ</t>
    </rPh>
    <rPh sb="36" eb="38">
      <t>サイジ</t>
    </rPh>
    <rPh sb="39" eb="41">
      <t>ハイチ</t>
    </rPh>
    <rPh sb="41" eb="43">
      <t>キジュン</t>
    </rPh>
    <rPh sb="46" eb="47">
      <t>タイ</t>
    </rPh>
    <rPh sb="52" eb="53">
      <t>タイ</t>
    </rPh>
    <rPh sb="55" eb="56">
      <t>ヒ</t>
    </rPh>
    <rPh sb="57" eb="58">
      <t>サ</t>
    </rPh>
    <rPh sb="64" eb="65">
      <t>トウ</t>
    </rPh>
    <rPh sb="65" eb="66">
      <t>ブン</t>
    </rPh>
    <rPh sb="67" eb="68">
      <t>アイダ</t>
    </rPh>
    <rPh sb="69" eb="72">
      <t>カイセイゴ</t>
    </rPh>
    <rPh sb="73" eb="75">
      <t>ハイチ</t>
    </rPh>
    <rPh sb="75" eb="77">
      <t>キジュン</t>
    </rPh>
    <rPh sb="78" eb="80">
      <t>キテイ</t>
    </rPh>
    <rPh sb="81" eb="83">
      <t>テキヨウ</t>
    </rPh>
    <phoneticPr fontId="2"/>
  </si>
  <si>
    <t>●「子ども・子育て支援法附則第６条の規定による私立保育所に対する委託費の経理等について」（以下「通知」）の弾力運用はどの段階を適用しているか。</t>
  </si>
  <si>
    <t>「 子ども・子育て支援法附則第６条の規定による私立保育所に対する委託費の経理等について」（平成27年９月３日府子本第254号、雇児発第0903第６号）</t>
    <rPh sb="54" eb="55">
      <t>フ</t>
    </rPh>
    <rPh sb="55" eb="56">
      <t>コ</t>
    </rPh>
    <rPh sb="56" eb="57">
      <t>ホン</t>
    </rPh>
    <rPh sb="57" eb="58">
      <t>ダイ</t>
    </rPh>
    <rPh sb="61" eb="62">
      <t>ゴウ</t>
    </rPh>
    <rPh sb="71" eb="72">
      <t>ダイ</t>
    </rPh>
    <phoneticPr fontId="2"/>
  </si>
  <si>
    <r>
      <t>《留意点》①今年度4月1日現在の職員を記入すること。②最後尾者の後に1行空けて、その後の新採・転入者を記入すること。</t>
    </r>
    <r>
      <rPr>
        <sz val="9"/>
        <color auto="1"/>
        <rFont val="ＭＳ Ｐゴシック"/>
      </rPr>
      <t>③</t>
    </r>
    <r>
      <rPr>
        <b/>
        <sz val="9"/>
        <color auto="1"/>
        <rFont val="ＭＳ Ｐゴシック"/>
      </rPr>
      <t>監査資料P22において、</t>
    </r>
    <r>
      <rPr>
        <sz val="9"/>
        <color auto="1"/>
        <rFont val="ＭＳ Ｐゴシック"/>
      </rPr>
      <t>常勤職員の勤務時間及び日数を記入すること。④</t>
    </r>
    <r>
      <rPr>
        <b/>
        <sz val="9"/>
        <color auto="1"/>
        <rFont val="ＭＳ Ｐゴシック"/>
      </rPr>
      <t>育児休業及び退職等により</t>
    </r>
    <r>
      <rPr>
        <b/>
        <u/>
        <sz val="9"/>
        <color auto="1"/>
        <rFont val="ＭＳ Ｐゴシック"/>
      </rPr>
      <t>現在勤務していない職員は、雇用形態の項目でその旨を選択すること</t>
    </r>
    <r>
      <rPr>
        <u/>
        <sz val="9"/>
        <color auto="1"/>
        <rFont val="ＭＳ Ｐゴシック"/>
      </rPr>
      <t>。</t>
    </r>
    <r>
      <rPr>
        <sz val="9"/>
        <color auto="1"/>
        <rFont val="ＭＳ Ｐゴシック"/>
      </rPr>
      <t>⑤保育士、保健師、看護師又は准看護師、幼稚園教諭若しくは小学校教諭又は養護教諭以外で「知事が保育士と同等の知識及び経験を有すると認める者(P10参照)」に該当する場合は、該当する要件を摘要に記入すること。（例：子育て支援員研修修了者、家庭的保育者、当該施設で十分な業務経験を有する者）</t>
    </r>
    <r>
      <rPr>
        <b/>
        <sz val="9"/>
        <color auto="1"/>
        <rFont val="ＭＳ Ｐゴシック"/>
      </rPr>
      <t>⑥非常勤職員（パート・臨時・派遣・会計年度任用職員等）の場合は、雇用形態は「その他」を選択すること。</t>
    </r>
    <rPh sb="1" eb="4">
      <t>リュウイテン</t>
    </rPh>
    <rPh sb="6" eb="8">
      <t>コンネン</t>
    </rPh>
    <rPh sb="8" eb="9">
      <t>ド</t>
    </rPh>
    <rPh sb="59" eb="61">
      <t>カンサ</t>
    </rPh>
    <rPh sb="61" eb="63">
      <t>シリョウ</t>
    </rPh>
    <rPh sb="71" eb="73">
      <t>ジョウキン</t>
    </rPh>
    <rPh sb="73" eb="75">
      <t>ショクイン</t>
    </rPh>
    <rPh sb="118" eb="120">
      <t>コヨウ</t>
    </rPh>
    <rPh sb="120" eb="122">
      <t>ケイタイ</t>
    </rPh>
    <rPh sb="123" eb="125">
      <t>コウモク</t>
    </rPh>
    <rPh sb="128" eb="129">
      <t>ムネ</t>
    </rPh>
    <rPh sb="130" eb="132">
      <t>センタク</t>
    </rPh>
    <rPh sb="229" eb="231">
      <t>テキヨウ</t>
    </rPh>
    <rPh sb="283" eb="285">
      <t>ショクイン</t>
    </rPh>
    <phoneticPr fontId="2"/>
  </si>
  <si>
    <t>子育て支援事業専任職員</t>
  </si>
  <si>
    <t>上記の選択肢に当てはまらない者はこちらを選択。</t>
  </si>
  <si>
    <t>一時保育
専任職員</t>
  </si>
  <si>
    <t>13委託費の運用</t>
    <rPh sb="2" eb="5">
      <t>イタクヒ</t>
    </rPh>
    <rPh sb="6" eb="8">
      <t>ウンヨウ</t>
    </rPh>
    <phoneticPr fontId="2"/>
  </si>
  <si>
    <t>14その他</t>
    <rPh sb="4" eb="5">
      <t>タ</t>
    </rPh>
    <phoneticPr fontId="2"/>
  </si>
  <si>
    <t>事故報告書（報告対象）</t>
    <rPh sb="0" eb="2">
      <t>ジコ</t>
    </rPh>
    <rPh sb="2" eb="5">
      <t>ホウコクショ</t>
    </rPh>
    <rPh sb="6" eb="8">
      <t>ホウコク</t>
    </rPh>
    <rPh sb="8" eb="10">
      <t>タイショウ</t>
    </rPh>
    <phoneticPr fontId="2"/>
  </si>
  <si>
    <t>事故記録（ﾋﾔﾘﾊｯﾄ含む）</t>
    <rPh sb="0" eb="2">
      <t>ジコ</t>
    </rPh>
    <rPh sb="2" eb="4">
      <t>キロク</t>
    </rPh>
    <rPh sb="11" eb="12">
      <t>フク</t>
    </rPh>
    <phoneticPr fontId="2"/>
  </si>
  <si>
    <t>苦情記録簿</t>
    <rPh sb="0" eb="2">
      <t>クジョウ</t>
    </rPh>
    <rPh sb="2" eb="4">
      <t>キロク</t>
    </rPh>
    <rPh sb="4" eb="5">
      <t>ボ</t>
    </rPh>
    <phoneticPr fontId="2"/>
  </si>
  <si>
    <t>感染予防対策マニュアル</t>
    <rPh sb="2" eb="4">
      <t>ヨボウ</t>
    </rPh>
    <rPh sb="4" eb="6">
      <t>タイサク</t>
    </rPh>
    <phoneticPr fontId="2"/>
  </si>
  <si>
    <t>その他 ※余白自由記載※</t>
  </si>
  <si>
    <t>適切な室温、湿度に留意した定期的な換気　</t>
  </si>
  <si>
    <t>新しい生活様式に即した行事の実施</t>
  </si>
  <si>
    <t>来所者へ検温、体調確認の徹底</t>
  </si>
  <si>
    <t>三密対策</t>
  </si>
  <si>
    <t>職員間の情報共有</t>
  </si>
  <si>
    <t>(・「有」のマニュアルは、指導監査当日用意してください。)</t>
    <rPh sb="3" eb="4">
      <t>ア</t>
    </rPh>
    <rPh sb="13" eb="15">
      <t>シドウ</t>
    </rPh>
    <rPh sb="15" eb="17">
      <t>カンサ</t>
    </rPh>
    <rPh sb="17" eb="19">
      <t>トウジツ</t>
    </rPh>
    <rPh sb="19" eb="21">
      <t>ヨウイ</t>
    </rPh>
    <phoneticPr fontId="2"/>
  </si>
  <si>
    <t>※報告要否の判断基準参照のこと。
・治療に要する期間が30日以上の負傷や疾病を伴う重篤な事故</t>
    <rPh sb="1" eb="3">
      <t>ホウコク</t>
    </rPh>
    <rPh sb="3" eb="5">
      <t>ヨウヒ</t>
    </rPh>
    <rPh sb="6" eb="8">
      <t>ハンダン</t>
    </rPh>
    <rPh sb="8" eb="10">
      <t>キジュン</t>
    </rPh>
    <rPh sb="10" eb="12">
      <t>サンショウ</t>
    </rPh>
    <rPh sb="18" eb="20">
      <t>チリョウ</t>
    </rPh>
    <rPh sb="21" eb="22">
      <t>ヨウ</t>
    </rPh>
    <rPh sb="24" eb="26">
      <t>キカン</t>
    </rPh>
    <rPh sb="29" eb="30">
      <t>ニチ</t>
    </rPh>
    <rPh sb="30" eb="32">
      <t>イジョウ</t>
    </rPh>
    <phoneticPr fontId="2"/>
  </si>
  <si>
    <t>・保存期間に関する規定がない場合は、実際の保存年限を記載してください。（『永久』、『○○年』等）</t>
  </si>
  <si>
    <t>病児保育事業又は同様の事業と認められるもの</t>
  </si>
  <si>
    <r>
      <t>・児童福祉施設の設備及び運営の基準に関する規則（平成25年静岡県規則第14号）第２条の４第２項</t>
    </r>
    <r>
      <rPr>
        <sz val="10"/>
        <color auto="1"/>
        <rFont val="ＭＳ Ｐゴシック"/>
      </rPr>
      <t xml:space="preserve">
・「送迎用バスの置き去り防止を支援する安全装置のガイドライン」（令和4年12月20日国土交通省）</t>
    </r>
    <rPh sb="80" eb="82">
      <t>レイワ</t>
    </rPh>
    <rPh sb="83" eb="84">
      <t>ネン</t>
    </rPh>
    <rPh sb="86" eb="87">
      <t>ツキ</t>
    </rPh>
    <rPh sb="89" eb="90">
      <t>ニチ</t>
    </rPh>
    <phoneticPr fontId="2"/>
  </si>
  <si>
    <r>
      <t>令</t>
    </r>
    <r>
      <rPr>
        <sz val="16"/>
        <color auto="1"/>
        <rFont val="ＭＳ Ｐゴシック"/>
      </rPr>
      <t>和６年度　社会福祉施設（保育所）　指導監査資料</t>
    </r>
    <rPh sb="0" eb="2">
      <t>レイワ</t>
    </rPh>
    <rPh sb="3" eb="5">
      <t>ネンド</t>
    </rPh>
    <rPh sb="6" eb="8">
      <t>シャカイ</t>
    </rPh>
    <rPh sb="8" eb="10">
      <t>フクシ</t>
    </rPh>
    <rPh sb="10" eb="12">
      <t>シセツ</t>
    </rPh>
    <rPh sb="13" eb="16">
      <t>ホイクジョ</t>
    </rPh>
    <rPh sb="18" eb="20">
      <t>シドウ</t>
    </rPh>
    <rPh sb="20" eb="22">
      <t>カンサ</t>
    </rPh>
    <rPh sb="22" eb="24">
      <t>シリョウ</t>
    </rPh>
    <phoneticPr fontId="2"/>
  </si>
  <si>
    <r>
      <t>・保育所における感染症対策ガイドライン</t>
    </r>
    <r>
      <rPr>
        <sz val="9"/>
        <color auto="1"/>
        <rFont val="ＭＳ Ｐゴシック"/>
      </rPr>
      <t>（2018年改訂版)（2023（令和５）年５月一部改訂2023年10月一部修正）こども家庭庁</t>
    </r>
    <rPh sb="24" eb="25">
      <t>ネン</t>
    </rPh>
    <rPh sb="25" eb="28">
      <t>カイテイバン</t>
    </rPh>
    <rPh sb="35" eb="37">
      <t>レイワ</t>
    </rPh>
    <rPh sb="39" eb="40">
      <t>ネン</t>
    </rPh>
    <rPh sb="41" eb="42">
      <t>ツキ</t>
    </rPh>
    <rPh sb="42" eb="44">
      <t>イチブ</t>
    </rPh>
    <rPh sb="44" eb="46">
      <t>カイテイ</t>
    </rPh>
    <rPh sb="62" eb="64">
      <t>カテイ</t>
    </rPh>
    <rPh sb="64" eb="65">
      <t>チョウ</t>
    </rPh>
    <phoneticPr fontId="2"/>
  </si>
  <si>
    <r>
      <t>上記の選択肢に当てはまらない者</t>
    </r>
    <r>
      <rPr>
        <sz val="11"/>
        <color auto="1"/>
        <rFont val="ＭＳ Ｐゴシック"/>
      </rPr>
      <t>はこちらを選択。</t>
    </r>
    <rPh sb="0" eb="1">
      <t>ウエ</t>
    </rPh>
    <rPh sb="1" eb="2">
      <t>キ</t>
    </rPh>
    <rPh sb="3" eb="6">
      <t>センタクシ</t>
    </rPh>
    <rPh sb="7" eb="8">
      <t>ア</t>
    </rPh>
    <rPh sb="14" eb="15">
      <t>モノ</t>
    </rPh>
    <rPh sb="20" eb="22">
      <t>センタク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</si>
</sst>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6" formatCode="#"/>
    <numFmt numFmtId="177" formatCode="[$-411]ggge&quot;年&quot;m&quot;月&quot;d&quot;日&quot;;@"/>
    <numFmt numFmtId="178" formatCode="0.0%"/>
    <numFmt numFmtId="179" formatCode="#.00;\-#.00;;@"/>
    <numFmt numFmtId="180" formatCode="0.00_ "/>
    <numFmt numFmtId="181" formatCode="#,##0.00_ "/>
    <numFmt numFmtId="182" formatCode="0.##;\-0.##;;@"/>
    <numFmt numFmtId="183" formatCode="#.00;\-#,#00;;@"/>
    <numFmt numFmtId="184" formatCode="#,##0_ "/>
    <numFmt numFmtId="185" formatCode="#,###&quot;円&quot;"/>
  </numFmts>
  <fonts count="25">
    <font>
      <sz val="11"/>
      <color auto="1"/>
      <name val="ＭＳ Ｐゴシック"/>
      <family val="3"/>
    </font>
    <font>
      <sz val="11"/>
      <color auto="1"/>
      <name val="ＭＳ Ｐゴシック"/>
      <family val="3"/>
    </font>
    <font>
      <sz val="6"/>
      <color auto="1"/>
      <name val="ＭＳ Ｐゴシック"/>
      <family val="3"/>
    </font>
    <font>
      <sz val="11"/>
      <color auto="1"/>
      <name val="ＭＳ Ｐゴシック"/>
      <family val="3"/>
    </font>
    <font>
      <sz val="16"/>
      <color auto="1"/>
      <name val="ＭＳ Ｐゴシック"/>
      <family val="3"/>
    </font>
    <font>
      <b/>
      <sz val="11"/>
      <color auto="1"/>
      <name val="ＭＳ Ｐゴシック"/>
      <family val="3"/>
    </font>
    <font>
      <sz val="10"/>
      <color auto="1"/>
      <name val="ＭＳ Ｐゴシック"/>
      <family val="3"/>
    </font>
    <font>
      <sz val="8"/>
      <color auto="1"/>
      <name val="ＭＳ Ｐゴシック"/>
      <family val="3"/>
    </font>
    <font>
      <sz val="9"/>
      <color auto="1"/>
      <name val="ＭＳ Ｐゴシック"/>
      <family val="3"/>
    </font>
    <font>
      <b/>
      <sz val="9"/>
      <color auto="1"/>
      <name val="ＭＳ Ｐゴシック"/>
      <family val="3"/>
    </font>
    <font>
      <sz val="7"/>
      <color auto="1"/>
      <name val="ＭＳ Ｐゴシック"/>
      <family val="3"/>
    </font>
    <font>
      <strike/>
      <sz val="11"/>
      <color auto="1"/>
      <name val="ＭＳ Ｐゴシック"/>
      <family val="3"/>
    </font>
    <font>
      <b/>
      <sz val="10"/>
      <color auto="1"/>
      <name val="ＭＳ Ｐゴシック"/>
      <family val="3"/>
    </font>
    <font>
      <sz val="12"/>
      <color auto="1"/>
      <name val="ＭＳ Ｐゴシック"/>
      <family val="3"/>
    </font>
    <font>
      <sz val="9"/>
      <color auto="1"/>
      <name val="ＭＳ Ｐゴシック"/>
      <family val="3"/>
    </font>
    <font>
      <sz val="8"/>
      <color auto="1"/>
      <name val="ＭＳ Ｐゴシック"/>
      <family val="3"/>
    </font>
    <font>
      <sz val="10"/>
      <color auto="1"/>
      <name val="ＭＳ Ｐゴシック"/>
      <family val="3"/>
    </font>
    <font>
      <sz val="12"/>
      <color auto="1"/>
      <name val="ＭＳ Ｐゴシック"/>
      <family val="3"/>
    </font>
    <font>
      <sz val="8"/>
      <color indexed="8"/>
      <name val="ＭＳ Ｐゴシック"/>
      <family val="3"/>
    </font>
    <font>
      <sz val="6"/>
      <color auto="1"/>
      <name val="ＭＳ Ｐゴシック"/>
      <family val="3"/>
    </font>
    <font>
      <sz val="11"/>
      <color indexed="8"/>
      <name val="ＭＳ Ｐゴシック"/>
      <family val="3"/>
    </font>
    <font>
      <sz val="14"/>
      <color indexed="8"/>
      <name val="ＭＳ Ｐゴシック"/>
      <family val="3"/>
    </font>
    <font>
      <sz val="10"/>
      <color indexed="8"/>
      <name val="ＭＳ 明朝"/>
      <family val="1"/>
    </font>
    <font>
      <u/>
      <sz val="11"/>
      <color indexed="8"/>
      <name val="ＭＳ Ｐゴシック"/>
      <family val="3"/>
    </font>
    <font>
      <sz val="6"/>
      <color auto="1"/>
      <name val="游ゴシック"/>
      <family val="3"/>
    </font>
  </fonts>
  <fills count="6">
    <fill>
      <patternFill patternType="none"/>
    </fill>
    <fill>
      <patternFill patternType="gray125"/>
    </fill>
    <fill>
      <patternFill patternType="solid">
        <fgColor indexed="43"/>
        <bgColor indexed="64"/>
      </patternFill>
    </fill>
    <fill>
      <patternFill patternType="solid">
        <fgColor rgb="FFFFFFBE"/>
        <bgColor indexed="64"/>
      </patternFill>
    </fill>
    <fill>
      <patternFill patternType="solid">
        <fgColor rgb="FFFFFFA0"/>
        <bgColor indexed="64"/>
      </patternFill>
    </fill>
    <fill>
      <patternFill patternType="solid">
        <fgColor indexed="15"/>
        <bgColor indexed="64"/>
      </patternFill>
    </fill>
  </fills>
  <borders count="8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auto="1"/>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thin">
        <color auto="1"/>
      </bottom>
      <diagonal/>
    </border>
    <border>
      <left style="thin">
        <color indexed="64"/>
      </left>
      <right/>
      <top style="thin">
        <color indexed="64"/>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auto="1"/>
      </bottom>
      <diagonal/>
    </border>
    <border>
      <left style="thin">
        <color rgb="FFFF0000"/>
      </left>
      <right/>
      <top style="thin">
        <color rgb="FFFF0000"/>
      </top>
      <bottom/>
      <diagonal/>
    </border>
    <border>
      <left style="thin">
        <color rgb="FFFF0000"/>
      </left>
      <right/>
      <top/>
      <bottom/>
      <diagonal/>
    </border>
    <border>
      <left style="thin">
        <color rgb="FFFF0000"/>
      </left>
      <right/>
      <top/>
      <bottom style="thin">
        <color rgb="FFFF0000"/>
      </bottom>
      <diagonal/>
    </border>
    <border>
      <left/>
      <right style="thin">
        <color indexed="64"/>
      </right>
      <top/>
      <bottom style="thin">
        <color indexed="64"/>
      </bottom>
      <diagonal/>
    </border>
    <border>
      <left/>
      <right/>
      <top style="thin">
        <color rgb="FFFF0000"/>
      </top>
      <bottom/>
      <diagonal/>
    </border>
    <border>
      <left/>
      <right/>
      <top/>
      <bottom style="thin">
        <color rgb="FFFF0000"/>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FF0000"/>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diagonal/>
    </border>
    <border>
      <left style="thin">
        <color auto="1"/>
      </left>
      <right/>
      <top style="thin">
        <color auto="1"/>
      </top>
      <bottom style="thin">
        <color auto="1"/>
      </bottom>
      <diagonal/>
    </border>
    <border>
      <left style="thin">
        <color indexed="64"/>
      </left>
      <right style="thin">
        <color auto="1"/>
      </right>
      <top style="thin">
        <color indexed="64"/>
      </top>
      <bottom style="thin">
        <color indexed="64"/>
      </bottom>
      <diagonal/>
    </border>
    <border>
      <left/>
      <right style="thin">
        <color auto="1"/>
      </right>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right style="thin">
        <color auto="1"/>
      </right>
      <top style="thin">
        <color indexed="64"/>
      </top>
      <bottom/>
      <diagonal/>
    </border>
    <border>
      <left/>
      <right style="thin">
        <color auto="1"/>
      </right>
      <top style="thin">
        <color indexed="64"/>
      </top>
      <bottom style="thin">
        <color auto="1"/>
      </bottom>
      <diagonal/>
    </border>
    <border>
      <left style="thin">
        <color auto="1"/>
      </left>
      <right style="thin">
        <color indexed="64"/>
      </right>
      <top style="thin">
        <color indexed="64"/>
      </top>
      <bottom style="thin">
        <color indexed="64"/>
      </bottom>
      <diagonal/>
    </border>
    <border>
      <left style="thin">
        <color auto="1"/>
      </left>
      <right style="thin">
        <color indexed="64"/>
      </right>
      <top style="thin">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style="thin">
        <color auto="1"/>
      </right>
      <top style="thin">
        <color auto="1"/>
      </top>
      <bottom style="thin">
        <color auto="1"/>
      </bottom>
      <diagonal/>
    </border>
    <border>
      <left style="thin">
        <color indexed="64"/>
      </left>
      <right style="thin">
        <color indexed="64"/>
      </right>
      <top/>
      <bottom style="thin">
        <color auto="1"/>
      </bottom>
      <diagonal/>
    </border>
    <border>
      <left style="thin">
        <color indexed="64"/>
      </left>
      <right/>
      <top style="thin">
        <color auto="1"/>
      </top>
      <bottom style="thin">
        <color auto="1"/>
      </bottom>
      <diagonal/>
    </border>
    <border>
      <left style="thin">
        <color indexed="64"/>
      </left>
      <right/>
      <top style="thin">
        <color auto="1"/>
      </top>
      <bottom/>
      <diagonal/>
    </border>
    <border>
      <left style="thin">
        <color indexed="64"/>
      </left>
      <right style="medium">
        <color auto="1"/>
      </right>
      <top style="thin">
        <color indexed="64"/>
      </top>
      <bottom style="thin">
        <color indexed="64"/>
      </bottom>
      <diagonal/>
    </border>
    <border>
      <left/>
      <right style="medium">
        <color auto="1"/>
      </right>
      <top style="thin">
        <color indexed="64"/>
      </top>
      <bottom style="thin">
        <color indexed="64"/>
      </bottom>
      <diagonal/>
    </border>
    <border>
      <left/>
      <right style="thin">
        <color indexed="64"/>
      </right>
      <top/>
      <bottom style="thin">
        <color auto="1"/>
      </bottom>
      <diagonal/>
    </border>
    <border>
      <left/>
      <right style="thin">
        <color auto="1"/>
      </right>
      <top style="thin">
        <color indexed="64"/>
      </top>
      <bottom style="thin">
        <color indexed="64"/>
      </bottom>
      <diagonal/>
    </border>
    <border>
      <left/>
      <right style="thin">
        <color indexed="64"/>
      </right>
      <top style="thin">
        <color indexed="64"/>
      </top>
      <bottom style="thin">
        <color auto="1"/>
      </bottom>
      <diagonal/>
    </border>
    <border>
      <left/>
      <right style="thin">
        <color indexed="64"/>
      </right>
      <top style="thin">
        <color auto="1"/>
      </top>
      <bottom style="thin">
        <color auto="1"/>
      </bottom>
      <diagonal/>
    </border>
    <border>
      <left/>
      <right style="thin">
        <color indexed="64"/>
      </right>
      <top style="thin">
        <color auto="1"/>
      </top>
      <bottom/>
      <diagonal/>
    </border>
    <border>
      <left style="thin">
        <color indexed="64"/>
      </left>
      <right style="dotted">
        <color auto="1"/>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tted">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dashDot">
        <color indexed="64"/>
      </bottom>
      <diagonal/>
    </border>
    <border>
      <left style="thin">
        <color indexed="64"/>
      </left>
      <right style="thin">
        <color indexed="64"/>
      </right>
      <top style="dashDot">
        <color indexed="64"/>
      </top>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s>
  <cellStyleXfs count="2">
    <xf numFmtId="0" fontId="0" fillId="0" borderId="0"/>
    <xf numFmtId="0" fontId="1" fillId="0" borderId="0"/>
  </cellStyleXfs>
  <cellXfs count="1227">
    <xf numFmtId="0" fontId="0" fillId="0" borderId="0" xfId="0"/>
    <xf numFmtId="49" fontId="3" fillId="0" borderId="1" xfId="0" applyNumberFormat="1" applyFont="1" applyBorder="1" applyProtection="1">
      <protection locked="0"/>
    </xf>
    <xf numFmtId="0" fontId="3" fillId="0" borderId="0" xfId="0" applyFont="1" applyProtection="1">
      <protection locked="0"/>
    </xf>
    <xf numFmtId="0" fontId="3" fillId="0" borderId="2" xfId="0"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49" fontId="3" fillId="0" borderId="5" xfId="0" applyNumberFormat="1" applyFont="1" applyBorder="1" applyProtection="1">
      <protection locked="0"/>
    </xf>
    <xf numFmtId="49" fontId="4" fillId="0" borderId="3" xfId="0" applyNumberFormat="1"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protection locked="0"/>
    </xf>
    <xf numFmtId="0" fontId="4" fillId="0" borderId="1" xfId="0" applyFont="1" applyBorder="1" applyAlignment="1" applyProtection="1">
      <protection locked="0"/>
    </xf>
    <xf numFmtId="49" fontId="3" fillId="0" borderId="1" xfId="0" applyNumberFormat="1" applyFont="1" applyBorder="1" applyAlignment="1" applyProtection="1">
      <protection locked="0"/>
    </xf>
    <xf numFmtId="0" fontId="3" fillId="0" borderId="3" xfId="0" applyFont="1" applyBorder="1" applyAlignment="1" applyProtection="1">
      <alignment horizontal="left" vertical="center"/>
      <protection locked="0"/>
    </xf>
    <xf numFmtId="0" fontId="3" fillId="2" borderId="1" xfId="0" applyFont="1" applyFill="1" applyBorder="1" applyAlignment="1" applyProtection="1">
      <alignment horizontal="left" vertical="top"/>
      <protection locked="0"/>
    </xf>
    <xf numFmtId="0" fontId="3" fillId="0" borderId="1" xfId="0" applyFont="1" applyBorder="1" applyAlignment="1" applyProtection="1">
      <alignment horizontal="left" vertical="center"/>
      <protection locked="0"/>
    </xf>
    <xf numFmtId="0" fontId="3" fillId="2" borderId="1" xfId="0" applyFont="1" applyFill="1" applyBorder="1" applyAlignment="1" applyProtection="1">
      <protection locked="0"/>
    </xf>
    <xf numFmtId="0" fontId="3" fillId="2" borderId="5" xfId="0" applyFont="1" applyFill="1" applyBorder="1" applyAlignment="1" applyProtection="1">
      <protection locked="0"/>
    </xf>
    <xf numFmtId="0" fontId="4" fillId="0" borderId="6" xfId="0" applyFont="1" applyBorder="1" applyAlignment="1" applyProtection="1">
      <alignment horizontal="center" vertical="center"/>
      <protection locked="0"/>
    </xf>
    <xf numFmtId="0" fontId="3" fillId="0" borderId="1" xfId="0" applyFont="1" applyBorder="1" applyAlignment="1" applyProtection="1">
      <protection locked="0"/>
    </xf>
    <xf numFmtId="0" fontId="3" fillId="0" borderId="3" xfId="0" applyFont="1" applyFill="1" applyBorder="1" applyAlignment="1" applyProtection="1">
      <protection locked="0"/>
    </xf>
    <xf numFmtId="0" fontId="3" fillId="0" borderId="1" xfId="0" applyFont="1" applyBorder="1"/>
    <xf numFmtId="0" fontId="3" fillId="0" borderId="1" xfId="0" applyFont="1" applyBorder="1" applyProtection="1">
      <protection locked="0"/>
    </xf>
    <xf numFmtId="0" fontId="3" fillId="0" borderId="4" xfId="0" applyFont="1" applyBorder="1" applyAlignment="1" applyProtection="1">
      <protection locked="0"/>
    </xf>
    <xf numFmtId="0" fontId="3" fillId="0" borderId="3" xfId="0" applyFont="1" applyBorder="1" applyAlignment="1" applyProtection="1">
      <alignment horizontal="center"/>
      <protection locked="0"/>
    </xf>
    <xf numFmtId="0" fontId="3" fillId="0" borderId="1" xfId="0" applyFont="1" applyBorder="1" applyAlignment="1" applyProtection="1">
      <alignment vertical="top" wrapText="1"/>
      <protection locked="0"/>
    </xf>
    <xf numFmtId="0" fontId="3" fillId="0" borderId="7" xfId="0"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5" xfId="0" applyFont="1" applyBorder="1" applyProtection="1">
      <protection locked="0"/>
    </xf>
    <xf numFmtId="0" fontId="3" fillId="0" borderId="8" xfId="0" applyFont="1" applyBorder="1" applyAlignment="1" applyProtection="1">
      <alignment vertical="center"/>
      <protection locked="0"/>
    </xf>
    <xf numFmtId="0" fontId="3" fillId="0" borderId="1" xfId="0" applyFont="1" applyBorder="1" applyAlignment="1" applyProtection="1">
      <alignment vertical="center" wrapText="1"/>
      <protection locked="0"/>
    </xf>
    <xf numFmtId="0" fontId="5" fillId="0" borderId="1" xfId="0" applyFont="1" applyBorder="1" applyAlignment="1" applyProtection="1">
      <alignment horizontal="left" vertical="center"/>
      <protection locked="0"/>
    </xf>
    <xf numFmtId="49" fontId="3" fillId="0" borderId="9" xfId="0" applyNumberFormat="1" applyFont="1" applyBorder="1" applyAlignment="1" applyProtection="1">
      <alignment horizontal="center" vertical="center"/>
      <protection locked="0"/>
    </xf>
    <xf numFmtId="0" fontId="3" fillId="0" borderId="5" xfId="0" applyFont="1" applyBorder="1" applyAlignment="1" applyProtection="1">
      <alignment vertical="center"/>
      <protection locked="0"/>
    </xf>
    <xf numFmtId="49" fontId="5" fillId="0" borderId="1" xfId="0" applyNumberFormat="1" applyFont="1" applyBorder="1" applyProtection="1">
      <protection locked="0"/>
    </xf>
    <xf numFmtId="49" fontId="3" fillId="0" borderId="3"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0" fontId="3" fillId="0" borderId="4" xfId="0" applyFont="1" applyBorder="1" applyProtection="1">
      <protection locked="0"/>
    </xf>
    <xf numFmtId="0" fontId="4" fillId="0" borderId="1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0" xfId="0" applyFont="1" applyBorder="1" applyAlignment="1" applyProtection="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0" xfId="0" applyFont="1" applyBorder="1" applyAlignment="1" applyProtection="1">
      <alignment horizontal="left" vertical="top" wrapText="1"/>
      <protection locked="0"/>
    </xf>
    <xf numFmtId="0" fontId="3" fillId="0" borderId="13" xfId="0" applyFont="1" applyBorder="1" applyProtection="1">
      <protection locked="0"/>
    </xf>
    <xf numFmtId="49" fontId="4" fillId="0" borderId="12" xfId="0" applyNumberFormat="1" applyFont="1" applyBorder="1" applyAlignment="1" applyProtection="1">
      <alignment horizontal="left" vertical="center"/>
      <protection locked="0"/>
    </xf>
    <xf numFmtId="49" fontId="4" fillId="0" borderId="0" xfId="0" applyNumberFormat="1" applyFont="1" applyBorder="1" applyAlignment="1" applyProtection="1">
      <alignment horizontal="left" vertical="center"/>
      <protection locked="0"/>
    </xf>
    <xf numFmtId="0" fontId="4" fillId="0" borderId="0" xfId="0" applyFont="1" applyAlignment="1" applyProtection="1">
      <protection locked="0"/>
    </xf>
    <xf numFmtId="0" fontId="3" fillId="2" borderId="0" xfId="0" applyFont="1" applyFill="1" applyBorder="1" applyAlignment="1" applyProtection="1">
      <alignment horizontal="left" vertical="top"/>
      <protection locked="0"/>
    </xf>
    <xf numFmtId="0" fontId="3" fillId="2" borderId="0" xfId="0" applyFont="1" applyFill="1" applyBorder="1" applyAlignment="1" applyProtection="1">
      <protection locked="0"/>
    </xf>
    <xf numFmtId="0" fontId="3" fillId="2" borderId="13" xfId="0" applyFont="1" applyFill="1" applyBorder="1" applyAlignment="1" applyProtection="1">
      <protection locked="0"/>
    </xf>
    <xf numFmtId="0" fontId="3" fillId="0" borderId="12" xfId="0" applyFont="1" applyBorder="1" applyAlignment="1" applyProtection="1">
      <protection locked="0"/>
    </xf>
    <xf numFmtId="0" fontId="3" fillId="0" borderId="0" xfId="0" applyFont="1"/>
    <xf numFmtId="0" fontId="3" fillId="0" borderId="0" xfId="0" applyFont="1" applyBorder="1" applyProtection="1">
      <protection locked="0"/>
    </xf>
    <xf numFmtId="49" fontId="3" fillId="0" borderId="0" xfId="0" applyNumberFormat="1" applyFont="1" applyBorder="1" applyProtection="1">
      <protection locked="0"/>
    </xf>
    <xf numFmtId="0" fontId="3" fillId="0" borderId="14" xfId="0" applyFont="1" applyBorder="1" applyAlignment="1" applyProtection="1">
      <protection locked="0"/>
    </xf>
    <xf numFmtId="0" fontId="4" fillId="0" borderId="12" xfId="0" applyFont="1" applyBorder="1" applyAlignment="1" applyProtection="1">
      <alignment horizontal="center"/>
      <protection locked="0"/>
    </xf>
    <xf numFmtId="0" fontId="3" fillId="0" borderId="0" xfId="0" applyFont="1" applyBorder="1" applyAlignment="1" applyProtection="1">
      <alignment vertical="top" wrapText="1"/>
      <protection locked="0"/>
    </xf>
    <xf numFmtId="0" fontId="3" fillId="0" borderId="6" xfId="0" applyFont="1" applyBorder="1" applyAlignment="1" applyProtection="1">
      <alignment horizontal="justify" vertical="center"/>
      <protection locked="0"/>
    </xf>
    <xf numFmtId="0" fontId="3" fillId="0" borderId="6"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3" fillId="0" borderId="9"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3" fillId="0" borderId="15" xfId="0" applyFont="1" applyBorder="1" applyAlignment="1" applyProtection="1">
      <alignment horizontal="center" vertical="center" wrapText="1"/>
      <protection locked="0"/>
    </xf>
    <xf numFmtId="0" fontId="3" fillId="0" borderId="6" xfId="0" applyFont="1" applyBorder="1" applyAlignment="1" applyProtection="1">
      <alignment vertical="center"/>
    </xf>
    <xf numFmtId="0" fontId="3" fillId="0" borderId="15" xfId="0" applyFont="1" applyBorder="1" applyAlignment="1" applyProtection="1">
      <alignment horizontal="center" vertical="center" wrapText="1"/>
    </xf>
    <xf numFmtId="0" fontId="6" fillId="0" borderId="0" xfId="0" applyFont="1" applyBorder="1" applyAlignment="1" applyProtection="1">
      <alignment vertical="center"/>
      <protection locked="0"/>
    </xf>
    <xf numFmtId="0" fontId="3" fillId="0" borderId="9" xfId="0" applyFont="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6" xfId="0" applyFont="1" applyBorder="1" applyAlignment="1" applyProtection="1">
      <alignment horizontal="center" vertical="center"/>
      <protection locked="0"/>
    </xf>
    <xf numFmtId="0" fontId="3" fillId="0" borderId="16"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0" xfId="0" applyFont="1" applyAlignment="1" applyProtection="1">
      <alignment vertical="center"/>
      <protection locked="0"/>
    </xf>
    <xf numFmtId="0" fontId="3" fillId="0" borderId="0" xfId="0" applyFont="1" applyBorder="1" applyAlignment="1" applyProtection="1">
      <alignment horizontal="left" vertical="center"/>
      <protection locked="0"/>
    </xf>
    <xf numFmtId="0" fontId="3" fillId="0" borderId="6" xfId="0" applyFont="1" applyBorder="1" applyAlignment="1" applyProtection="1">
      <alignment horizontal="center"/>
      <protection locked="0"/>
    </xf>
    <xf numFmtId="35" fontId="3" fillId="3" borderId="3" xfId="0" applyNumberFormat="1"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0" borderId="13" xfId="0" applyFont="1" applyBorder="1" applyAlignment="1" applyProtection="1">
      <alignment horizontal="left" vertical="center"/>
      <protection locked="0"/>
    </xf>
    <xf numFmtId="0" fontId="3" fillId="0" borderId="17"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vertical="center" wrapText="1"/>
      <protection locked="0"/>
    </xf>
    <xf numFmtId="0" fontId="3" fillId="0" borderId="16" xfId="0" applyFont="1" applyBorder="1" applyProtection="1">
      <protection locked="0"/>
    </xf>
    <xf numFmtId="0" fontId="3" fillId="0" borderId="0" xfId="0" applyFont="1" applyAlignment="1">
      <alignment horizontal="left"/>
    </xf>
    <xf numFmtId="0" fontId="5" fillId="0" borderId="0" xfId="0" applyFont="1" applyBorder="1" applyAlignment="1" applyProtection="1">
      <alignment horizontal="left" vertical="center"/>
      <protection locked="0"/>
    </xf>
    <xf numFmtId="0" fontId="3" fillId="0" borderId="6" xfId="0" applyFont="1" applyBorder="1" applyAlignment="1">
      <alignment horizontal="center"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8" xfId="0" applyFont="1" applyBorder="1" applyAlignment="1">
      <alignment horizontal="left"/>
    </xf>
    <xf numFmtId="0" fontId="3" fillId="0" borderId="0" xfId="0" applyFont="1" applyBorder="1" applyAlignment="1" applyProtection="1">
      <alignment wrapText="1"/>
      <protection locked="0"/>
    </xf>
    <xf numFmtId="0" fontId="3" fillId="0" borderId="0" xfId="0" applyFont="1" applyAlignment="1" applyProtection="1">
      <alignment wrapText="1"/>
      <protection locked="0"/>
    </xf>
    <xf numFmtId="0" fontId="3" fillId="0" borderId="0" xfId="0" applyFont="1" applyAlignment="1" applyProtection="1">
      <alignment horizontal="left" vertical="center"/>
      <protection locked="0"/>
    </xf>
    <xf numFmtId="49" fontId="3" fillId="0" borderId="16" xfId="0" applyNumberFormat="1" applyFont="1" applyBorder="1" applyAlignment="1" applyProtection="1">
      <alignment horizontal="center" vertical="center"/>
      <protection locked="0"/>
    </xf>
    <xf numFmtId="0" fontId="6" fillId="0" borderId="6" xfId="0" applyFont="1" applyBorder="1" applyAlignment="1" applyProtection="1">
      <alignment horizontal="center" vertical="center" shrinkToFit="1"/>
      <protection locked="0"/>
    </xf>
    <xf numFmtId="0" fontId="5" fillId="0" borderId="0" xfId="0" applyFont="1" applyBorder="1" applyAlignment="1" applyProtection="1">
      <alignment horizontal="left" vertical="center" shrinkToFit="1"/>
      <protection locked="0"/>
    </xf>
    <xf numFmtId="49" fontId="3" fillId="0" borderId="0" xfId="0" quotePrefix="1" applyNumberFormat="1" applyFont="1" applyBorder="1" applyAlignment="1" applyProtection="1">
      <alignment vertical="center"/>
      <protection locked="0"/>
    </xf>
    <xf numFmtId="49" fontId="3" fillId="0" borderId="0" xfId="0" applyNumberFormat="1" applyFont="1" applyBorder="1" applyAlignment="1" applyProtection="1">
      <alignment vertical="center"/>
      <protection locked="0"/>
    </xf>
    <xf numFmtId="0" fontId="3" fillId="0" borderId="0" xfId="0" applyFont="1" applyBorder="1" applyAlignment="1" applyProtection="1">
      <alignment vertical="center" shrinkToFit="1"/>
      <protection locked="0"/>
    </xf>
    <xf numFmtId="0" fontId="8"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7" fillId="4" borderId="6"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shrinkToFit="1"/>
      <protection locked="0"/>
    </xf>
    <xf numFmtId="0" fontId="8" fillId="0" borderId="6" xfId="0" applyFont="1" applyBorder="1" applyAlignment="1" applyProtection="1">
      <alignment horizontal="center" vertical="center"/>
      <protection locked="0"/>
    </xf>
    <xf numFmtId="0" fontId="3" fillId="4" borderId="6"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protection locked="0"/>
    </xf>
    <xf numFmtId="0" fontId="3" fillId="0" borderId="13" xfId="0" applyFont="1" applyBorder="1" applyAlignment="1">
      <alignment horizontal="left"/>
    </xf>
    <xf numFmtId="0" fontId="3" fillId="0" borderId="9" xfId="0" applyFont="1" applyBorder="1" applyAlignment="1">
      <alignment horizontal="center" vertical="center"/>
    </xf>
    <xf numFmtId="0" fontId="3" fillId="0" borderId="9" xfId="0" applyFont="1" applyBorder="1" applyAlignment="1">
      <alignment horizontal="left" vertical="center" shrinkToFit="1"/>
    </xf>
    <xf numFmtId="0" fontId="3" fillId="0" borderId="9" xfId="0" applyFont="1" applyBorder="1" applyAlignment="1">
      <alignment horizontal="left" vertical="top"/>
    </xf>
    <xf numFmtId="0" fontId="3" fillId="0" borderId="19" xfId="0" applyFont="1" applyBorder="1" applyAlignment="1">
      <alignment horizontal="left"/>
    </xf>
    <xf numFmtId="0" fontId="3" fillId="3" borderId="6" xfId="0" applyFont="1" applyFill="1" applyBorder="1" applyAlignment="1" applyProtection="1">
      <alignment horizontal="center" vertical="center"/>
      <protection locked="0"/>
    </xf>
    <xf numFmtId="0" fontId="3" fillId="0" borderId="0" xfId="0" applyFont="1" applyBorder="1" applyAlignment="1" applyProtection="1">
      <alignment horizontal="left" vertical="top"/>
      <protection locked="0"/>
    </xf>
    <xf numFmtId="0" fontId="3" fillId="4" borderId="9" xfId="0" applyFont="1" applyFill="1" applyBorder="1" applyAlignment="1" applyProtection="1">
      <alignment horizontal="center" shrinkToFit="1"/>
      <protection locked="0"/>
    </xf>
    <xf numFmtId="0" fontId="5" fillId="0" borderId="0" xfId="0" applyFont="1" applyProtection="1">
      <protection locked="0"/>
    </xf>
    <xf numFmtId="0" fontId="6" fillId="0" borderId="0" xfId="0" applyFont="1" applyBorder="1" applyProtection="1">
      <protection locked="0"/>
    </xf>
    <xf numFmtId="0" fontId="6" fillId="0" borderId="0" xfId="0" applyFont="1" applyProtection="1">
      <protection locked="0"/>
    </xf>
    <xf numFmtId="49" fontId="3" fillId="0" borderId="12"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49" fontId="3" fillId="0" borderId="0" xfId="0" applyNumberFormat="1" applyFont="1" applyProtection="1">
      <protection locked="0"/>
    </xf>
    <xf numFmtId="49" fontId="3" fillId="0" borderId="0" xfId="0" applyNumberFormat="1" applyFont="1" applyAlignment="1" applyProtection="1">
      <alignment horizontal="center" vertical="center"/>
      <protection locked="0"/>
    </xf>
    <xf numFmtId="0" fontId="3" fillId="0" borderId="14" xfId="0" applyFont="1" applyBorder="1" applyProtection="1">
      <protection locked="0"/>
    </xf>
    <xf numFmtId="0" fontId="3" fillId="0" borderId="16" xfId="0" applyFont="1" applyBorder="1" applyAlignment="1" applyProtection="1">
      <alignment vertical="center"/>
      <protection locked="0"/>
    </xf>
    <xf numFmtId="0" fontId="3" fillId="0" borderId="6" xfId="0" applyFont="1" applyBorder="1" applyAlignment="1" applyProtection="1">
      <alignmen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3"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xf>
    <xf numFmtId="0" fontId="3" fillId="0" borderId="13" xfId="0" applyFont="1" applyBorder="1" applyAlignment="1" applyProtection="1">
      <alignment vertical="center"/>
      <protection locked="0"/>
    </xf>
    <xf numFmtId="0" fontId="3" fillId="0" borderId="16" xfId="0" applyFont="1" applyBorder="1" applyAlignment="1" applyProtection="1">
      <alignment horizontal="left" vertical="center"/>
      <protection locked="0"/>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4" borderId="3" xfId="0" applyFont="1" applyFill="1" applyBorder="1" applyAlignment="1" applyProtection="1">
      <alignment horizontal="left" wrapText="1"/>
      <protection locked="0"/>
    </xf>
    <xf numFmtId="0" fontId="3" fillId="4" borderId="1"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6" xfId="0" applyFont="1" applyBorder="1" applyAlignment="1" applyProtection="1">
      <alignment horizontal="left" vertical="center"/>
      <protection locked="0"/>
    </xf>
    <xf numFmtId="0" fontId="3" fillId="0" borderId="6" xfId="0" applyFont="1" applyBorder="1" applyAlignment="1" applyProtection="1">
      <alignment horizontal="center" vertical="center" shrinkToFit="1"/>
      <protection locked="0"/>
    </xf>
    <xf numFmtId="0" fontId="3" fillId="0" borderId="0" xfId="0" applyFont="1" applyBorder="1" applyAlignment="1">
      <alignment horizontal="left" wrapText="1"/>
    </xf>
    <xf numFmtId="0" fontId="3" fillId="0" borderId="0" xfId="0" applyFont="1" applyAlignment="1" applyProtection="1">
      <alignment horizontal="left"/>
      <protection locked="0"/>
    </xf>
    <xf numFmtId="0" fontId="3" fillId="0" borderId="16" xfId="0" applyFont="1" applyBorder="1" applyAlignment="1">
      <alignment horizontal="left" vertical="center"/>
    </xf>
    <xf numFmtId="0" fontId="3" fillId="0" borderId="13" xfId="0" applyFont="1" applyBorder="1" applyAlignment="1" applyProtection="1">
      <alignment horizontal="left"/>
      <protection locked="0"/>
    </xf>
    <xf numFmtId="0" fontId="7" fillId="2" borderId="10" xfId="0" applyFont="1" applyFill="1" applyBorder="1" applyAlignment="1" applyProtection="1">
      <alignment horizontal="center" vertical="center"/>
      <protection locked="0"/>
    </xf>
    <xf numFmtId="0" fontId="7" fillId="0" borderId="0" xfId="0" applyFont="1" applyBorder="1" applyProtection="1">
      <protection locked="0"/>
    </xf>
    <xf numFmtId="0" fontId="3" fillId="3" borderId="0" xfId="0" applyFont="1" applyFill="1" applyBorder="1" applyAlignment="1" applyProtection="1">
      <alignment vertical="center"/>
      <protection locked="0"/>
    </xf>
    <xf numFmtId="0" fontId="7" fillId="0" borderId="0" xfId="0" applyFont="1" applyProtection="1">
      <protection locked="0"/>
    </xf>
    <xf numFmtId="0" fontId="3" fillId="0" borderId="0" xfId="0" applyFont="1" applyBorder="1" applyAlignment="1">
      <alignment shrinkToFit="1"/>
    </xf>
    <xf numFmtId="0" fontId="8" fillId="0" borderId="1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3" fillId="3" borderId="3"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0" borderId="16" xfId="0" applyFont="1" applyBorder="1" applyAlignment="1">
      <alignment horizontal="center" vertical="center"/>
    </xf>
    <xf numFmtId="0" fontId="3" fillId="0" borderId="16" xfId="0" applyFont="1" applyBorder="1" applyAlignment="1">
      <alignment horizontal="left" vertical="center" shrinkToFit="1"/>
    </xf>
    <xf numFmtId="0" fontId="3" fillId="0" borderId="16" xfId="0" applyFont="1" applyBorder="1" applyAlignment="1">
      <alignment horizontal="left" vertical="top"/>
    </xf>
    <xf numFmtId="0" fontId="3" fillId="0" borderId="12" xfId="0" applyFont="1" applyBorder="1" applyAlignment="1">
      <alignment horizontal="left"/>
    </xf>
    <xf numFmtId="0" fontId="3" fillId="4" borderId="3" xfId="0" applyFont="1" applyFill="1" applyBorder="1" applyAlignment="1" applyProtection="1">
      <alignment horizontal="center" wrapText="1"/>
      <protection locked="0"/>
    </xf>
    <xf numFmtId="0" fontId="3" fillId="4" borderId="1" xfId="0" applyFont="1" applyFill="1" applyBorder="1" applyAlignment="1" applyProtection="1">
      <alignment horizontal="center" wrapText="1"/>
      <protection locked="0"/>
    </xf>
    <xf numFmtId="0" fontId="3" fillId="4" borderId="5" xfId="0" applyFont="1" applyFill="1" applyBorder="1" applyAlignment="1" applyProtection="1">
      <alignment horizontal="center" wrapText="1"/>
      <protection locked="0"/>
    </xf>
    <xf numFmtId="0" fontId="3" fillId="4" borderId="3"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4" borderId="16" xfId="0" applyFont="1" applyFill="1" applyBorder="1" applyAlignment="1" applyProtection="1">
      <alignment horizontal="center" shrinkToFit="1"/>
      <protection locked="0"/>
    </xf>
    <xf numFmtId="0" fontId="3" fillId="4" borderId="6" xfId="0" applyFont="1" applyFill="1" applyBorder="1" applyProtection="1">
      <protection locked="0"/>
    </xf>
    <xf numFmtId="0" fontId="6" fillId="4" borderId="6" xfId="0" applyFont="1" applyFill="1" applyBorder="1" applyProtection="1">
      <protection locked="0"/>
    </xf>
    <xf numFmtId="0" fontId="3" fillId="4" borderId="3" xfId="0" applyFont="1" applyFill="1" applyBorder="1" applyAlignment="1" applyProtection="1">
      <alignment horizontal="left" vertical="top"/>
      <protection locked="0"/>
    </xf>
    <xf numFmtId="0" fontId="3" fillId="4" borderId="1"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3" fillId="4" borderId="3" xfId="0"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4" borderId="5" xfId="0" applyFont="1" applyFill="1" applyBorder="1" applyAlignment="1" applyProtection="1">
      <alignment horizontal="center"/>
      <protection locked="0"/>
    </xf>
    <xf numFmtId="0" fontId="3" fillId="2" borderId="6" xfId="0" applyFont="1" applyFill="1" applyBorder="1" applyAlignment="1" applyProtection="1">
      <alignment horizontal="center" vertical="center"/>
      <protection locked="0"/>
    </xf>
    <xf numFmtId="0" fontId="3" fillId="0" borderId="9" xfId="0" applyFont="1" applyBorder="1" applyAlignment="1" applyProtection="1">
      <alignment horizontal="center"/>
      <protection locked="0"/>
    </xf>
    <xf numFmtId="0" fontId="3" fillId="0" borderId="9" xfId="0" applyFont="1" applyBorder="1" applyAlignment="1" applyProtection="1">
      <alignment horizontal="center" shrinkToFit="1"/>
      <protection locked="0"/>
    </xf>
    <xf numFmtId="0" fontId="3" fillId="4" borderId="3" xfId="0" applyFont="1" applyFill="1" applyBorder="1" applyAlignment="1" applyProtection="1">
      <alignment vertical="top" wrapText="1"/>
      <protection locked="0"/>
    </xf>
    <xf numFmtId="0" fontId="3" fillId="4" borderId="1" xfId="0" applyFont="1" applyFill="1" applyBorder="1" applyAlignment="1" applyProtection="1">
      <alignment vertical="top" wrapText="1"/>
      <protection locked="0"/>
    </xf>
    <xf numFmtId="0" fontId="3" fillId="4" borderId="5" xfId="0" applyFont="1" applyFill="1" applyBorder="1" applyAlignment="1" applyProtection="1">
      <alignment vertical="top" wrapText="1"/>
      <protection locked="0"/>
    </xf>
    <xf numFmtId="0" fontId="3" fillId="4" borderId="9" xfId="0" applyFont="1" applyFill="1" applyBorder="1" applyAlignment="1" applyProtection="1">
      <alignment horizontal="center" vertical="top" wrapText="1" shrinkToFit="1"/>
      <protection locked="0"/>
    </xf>
    <xf numFmtId="0" fontId="3" fillId="4" borderId="9" xfId="0" applyFont="1" applyFill="1" applyBorder="1" applyAlignment="1" applyProtection="1">
      <alignment horizontal="left" vertical="top" shrinkToFit="1"/>
      <protection locked="0"/>
    </xf>
    <xf numFmtId="0" fontId="6" fillId="0" borderId="0" xfId="0" applyFont="1" applyBorder="1" applyAlignment="1">
      <alignment horizontal="center" vertical="center" wrapText="1"/>
    </xf>
    <xf numFmtId="0" fontId="3" fillId="0" borderId="16"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23" xfId="0" applyFont="1" applyBorder="1" applyAlignment="1">
      <alignment horizontal="center" vertical="center" wrapText="1"/>
    </xf>
    <xf numFmtId="0" fontId="3" fillId="0" borderId="24" xfId="0" applyFont="1" applyBorder="1" applyAlignment="1">
      <alignment wrapText="1"/>
    </xf>
    <xf numFmtId="0" fontId="3" fillId="0" borderId="25" xfId="0" applyFont="1" applyBorder="1" applyAlignment="1">
      <alignment wrapText="1"/>
    </xf>
    <xf numFmtId="0" fontId="3" fillId="3" borderId="9" xfId="0" applyFont="1" applyFill="1" applyBorder="1" applyAlignment="1" applyProtection="1">
      <alignment horizontal="center" vertical="center"/>
      <protection locked="0"/>
    </xf>
    <xf numFmtId="176" fontId="3" fillId="0" borderId="9" xfId="0" applyNumberFormat="1" applyFont="1" applyBorder="1" applyAlignment="1" applyProtection="1">
      <alignment horizontal="center"/>
    </xf>
    <xf numFmtId="0" fontId="3" fillId="3" borderId="0" xfId="0" applyFont="1" applyFill="1" applyBorder="1" applyAlignment="1" applyProtection="1">
      <alignment horizontal="left" vertical="top" wrapText="1"/>
      <protection locked="0"/>
    </xf>
    <xf numFmtId="0" fontId="3" fillId="2" borderId="9"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4" borderId="12" xfId="0" applyFont="1" applyFill="1" applyBorder="1" applyAlignment="1" applyProtection="1">
      <alignment horizontal="left" wrapText="1"/>
      <protection locked="0"/>
    </xf>
    <xf numFmtId="0" fontId="3" fillId="4" borderId="0" xfId="0" applyFont="1" applyFill="1" applyBorder="1" applyAlignment="1" applyProtection="1">
      <alignment horizontal="left" wrapText="1"/>
      <protection locked="0"/>
    </xf>
    <xf numFmtId="0" fontId="3" fillId="4" borderId="13" xfId="0" applyFont="1" applyFill="1" applyBorder="1" applyAlignment="1" applyProtection="1">
      <alignment horizontal="left" wrapText="1"/>
      <protection locked="0"/>
    </xf>
    <xf numFmtId="0" fontId="8" fillId="0" borderId="2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3" fillId="3" borderId="12" xfId="0" applyFont="1" applyFill="1" applyBorder="1" applyAlignment="1" applyProtection="1">
      <alignment horizontal="left" vertical="center"/>
      <protection locked="0"/>
    </xf>
    <xf numFmtId="0" fontId="3" fillId="3" borderId="13" xfId="0" applyFont="1" applyFill="1" applyBorder="1" applyAlignment="1" applyProtection="1">
      <alignment horizontal="left" vertical="center"/>
      <protection locked="0"/>
    </xf>
    <xf numFmtId="0" fontId="3" fillId="4" borderId="12" xfId="0" applyFont="1" applyFill="1" applyBorder="1" applyAlignment="1" applyProtection="1">
      <alignment horizontal="center" wrapText="1"/>
      <protection locked="0"/>
    </xf>
    <xf numFmtId="0" fontId="3" fillId="4" borderId="0" xfId="0" applyFont="1" applyFill="1" applyBorder="1" applyAlignment="1" applyProtection="1">
      <alignment horizontal="center" wrapText="1"/>
      <protection locked="0"/>
    </xf>
    <xf numFmtId="0" fontId="3" fillId="4" borderId="13" xfId="0" applyFont="1" applyFill="1" applyBorder="1" applyAlignment="1" applyProtection="1">
      <alignment horizontal="center" wrapText="1"/>
      <protection locked="0"/>
    </xf>
    <xf numFmtId="0" fontId="3" fillId="4" borderId="12"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2" xfId="0" applyFont="1" applyBorder="1" applyProtection="1">
      <protection locked="0"/>
    </xf>
    <xf numFmtId="0" fontId="3" fillId="0" borderId="0" xfId="0" applyFont="1" applyBorder="1" applyAlignment="1" applyProtection="1">
      <alignment vertical="top"/>
      <protection locked="0"/>
    </xf>
    <xf numFmtId="0" fontId="3" fillId="0" borderId="0" xfId="0" applyFont="1" applyBorder="1" applyAlignment="1">
      <alignment wrapText="1"/>
    </xf>
    <xf numFmtId="0" fontId="3" fillId="4" borderId="12"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protection locked="0"/>
    </xf>
    <xf numFmtId="0" fontId="3" fillId="4" borderId="13" xfId="0" applyFont="1" applyFill="1" applyBorder="1" applyAlignment="1" applyProtection="1">
      <alignment horizontal="left" vertical="top"/>
      <protection locked="0"/>
    </xf>
    <xf numFmtId="0" fontId="3" fillId="0" borderId="0" xfId="0" applyFont="1" applyBorder="1" applyAlignment="1" applyProtection="1">
      <alignment horizontal="left" wrapText="1"/>
      <protection locked="0"/>
    </xf>
    <xf numFmtId="0" fontId="3" fillId="4" borderId="12" xfId="0" applyFont="1" applyFill="1" applyBorder="1" applyAlignment="1" applyProtection="1">
      <alignment horizontal="center"/>
      <protection locked="0"/>
    </xf>
    <xf numFmtId="0" fontId="3" fillId="4" borderId="0" xfId="0" applyFont="1" applyFill="1" applyBorder="1" applyAlignment="1" applyProtection="1">
      <alignment horizontal="center"/>
      <protection locked="0"/>
    </xf>
    <xf numFmtId="0" fontId="3" fillId="4" borderId="13" xfId="0" applyFont="1" applyFill="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16" xfId="0" applyFont="1" applyBorder="1" applyAlignment="1" applyProtection="1">
      <alignment horizontal="center"/>
      <protection locked="0"/>
    </xf>
    <xf numFmtId="0" fontId="3" fillId="0" borderId="16" xfId="0" applyFont="1" applyBorder="1" applyAlignment="1" applyProtection="1">
      <alignment horizontal="center" shrinkToFit="1"/>
      <protection locked="0"/>
    </xf>
    <xf numFmtId="0" fontId="3" fillId="4" borderId="12" xfId="0" applyFont="1" applyFill="1" applyBorder="1" applyAlignment="1" applyProtection="1">
      <alignment vertical="top" wrapText="1"/>
      <protection locked="0"/>
    </xf>
    <xf numFmtId="0" fontId="3" fillId="4" borderId="0" xfId="0" applyFont="1" applyFill="1" applyBorder="1" applyAlignment="1" applyProtection="1">
      <alignment vertical="top" wrapText="1"/>
      <protection locked="0"/>
    </xf>
    <xf numFmtId="0" fontId="3" fillId="4" borderId="13" xfId="0" applyFont="1" applyFill="1" applyBorder="1" applyAlignment="1" applyProtection="1">
      <alignment vertical="top" wrapText="1"/>
      <protection locked="0"/>
    </xf>
    <xf numFmtId="0" fontId="3" fillId="4" borderId="16" xfId="0" applyFont="1" applyFill="1" applyBorder="1" applyAlignment="1" applyProtection="1">
      <alignment horizontal="center" vertical="top" wrapText="1" shrinkToFit="1"/>
      <protection locked="0"/>
    </xf>
    <xf numFmtId="0" fontId="3" fillId="4" borderId="16" xfId="0" applyFont="1" applyFill="1" applyBorder="1" applyAlignment="1" applyProtection="1">
      <alignment horizontal="left" vertical="top" shrinkToFit="1"/>
      <protection locked="0"/>
    </xf>
    <xf numFmtId="0" fontId="3" fillId="4" borderId="0" xfId="0" applyFont="1" applyFill="1" applyAlignment="1" applyProtection="1">
      <alignment horizontal="left" vertical="top" wrapText="1"/>
      <protection locked="0"/>
    </xf>
    <xf numFmtId="0" fontId="3" fillId="0" borderId="27" xfId="0" applyFont="1" applyBorder="1" applyAlignment="1">
      <alignment wrapText="1"/>
    </xf>
    <xf numFmtId="0" fontId="3" fillId="0" borderId="28" xfId="0" applyFont="1" applyBorder="1" applyAlignment="1">
      <alignment wrapText="1"/>
    </xf>
    <xf numFmtId="0" fontId="3" fillId="3" borderId="16" xfId="0" applyFont="1" applyFill="1" applyBorder="1" applyAlignment="1" applyProtection="1">
      <alignment horizontal="center" vertical="center"/>
      <protection locked="0"/>
    </xf>
    <xf numFmtId="176" fontId="3" fillId="0" borderId="16" xfId="0" applyNumberFormat="1" applyFont="1" applyBorder="1" applyAlignment="1" applyProtection="1">
      <alignment horizontal="center"/>
    </xf>
    <xf numFmtId="0" fontId="3" fillId="0" borderId="12" xfId="0" applyFont="1" applyBorder="1" applyAlignment="1" applyProtection="1">
      <alignment vertical="center"/>
      <protection locked="0"/>
    </xf>
    <xf numFmtId="0" fontId="3" fillId="3" borderId="21"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6" xfId="0" applyFont="1" applyFill="1" applyBorder="1" applyAlignment="1" applyProtection="1">
      <alignment horizontal="left"/>
      <protection locked="0"/>
    </xf>
    <xf numFmtId="0" fontId="7" fillId="0" borderId="6" xfId="0" applyFont="1" applyBorder="1" applyAlignment="1" applyProtection="1">
      <alignment horizontal="center" vertical="center" textRotation="255"/>
      <protection locked="0"/>
    </xf>
    <xf numFmtId="0" fontId="3" fillId="0" borderId="12" xfId="0" applyFont="1" applyBorder="1" applyAlignment="1" applyProtection="1">
      <alignment wrapText="1"/>
      <protection locked="0"/>
    </xf>
    <xf numFmtId="0" fontId="3" fillId="4" borderId="9" xfId="0" applyFont="1" applyFill="1" applyBorder="1" applyAlignment="1" applyProtection="1">
      <alignment horizontal="center"/>
      <protection locked="0"/>
    </xf>
    <xf numFmtId="0" fontId="3" fillId="0" borderId="2"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176" fontId="3" fillId="0" borderId="20" xfId="0" applyNumberFormat="1" applyFont="1" applyBorder="1" applyAlignment="1" applyProtection="1">
      <alignment horizontal="center"/>
    </xf>
    <xf numFmtId="0" fontId="3" fillId="2" borderId="16"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3" borderId="3"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center"/>
      <protection locked="0"/>
    </xf>
    <xf numFmtId="0" fontId="3" fillId="4" borderId="20" xfId="0" applyFont="1" applyFill="1" applyBorder="1" applyAlignment="1" applyProtection="1">
      <alignment horizontal="center" shrinkToFit="1"/>
      <protection locked="0"/>
    </xf>
    <xf numFmtId="0" fontId="3" fillId="4" borderId="20" xfId="0" applyFont="1" applyFill="1" applyBorder="1" applyAlignment="1" applyProtection="1">
      <alignment horizontal="center"/>
      <protection locked="0"/>
    </xf>
    <xf numFmtId="0" fontId="3" fillId="2" borderId="1"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0" borderId="29" xfId="0" applyFont="1" applyBorder="1" applyAlignment="1">
      <alignment wrapText="1"/>
    </xf>
    <xf numFmtId="0" fontId="3" fillId="0" borderId="30" xfId="0" applyFont="1" applyBorder="1" applyAlignment="1">
      <alignment wrapText="1"/>
    </xf>
    <xf numFmtId="0" fontId="3" fillId="0" borderId="31" xfId="0" applyFont="1" applyBorder="1" applyAlignment="1">
      <alignment wrapText="1"/>
    </xf>
    <xf numFmtId="0" fontId="3" fillId="3" borderId="12" xfId="0" applyFont="1" applyFill="1" applyBorder="1" applyAlignment="1" applyProtection="1">
      <alignment horizontal="left" vertical="top" wrapText="1"/>
      <protection locked="0"/>
    </xf>
    <xf numFmtId="0" fontId="3" fillId="3" borderId="13" xfId="0" applyFont="1" applyFill="1" applyBorder="1" applyAlignment="1" applyProtection="1">
      <alignment horizontal="left" vertical="top" wrapText="1"/>
      <protection locked="0"/>
    </xf>
    <xf numFmtId="0" fontId="3" fillId="0" borderId="20" xfId="0" applyFont="1" applyBorder="1" applyAlignment="1" applyProtection="1">
      <alignment horizontal="left" vertical="center"/>
      <protection locked="0"/>
    </xf>
    <xf numFmtId="0" fontId="3" fillId="0" borderId="6" xfId="0" applyFont="1" applyBorder="1" applyAlignment="1" applyProtection="1">
      <alignment horizontal="center" vertical="center"/>
    </xf>
    <xf numFmtId="0" fontId="3" fillId="4" borderId="9"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0" xfId="0" applyFont="1" applyBorder="1" applyAlignment="1">
      <alignment horizontal="left" vertical="center" shrinkToFit="1"/>
    </xf>
    <xf numFmtId="0" fontId="3" fillId="0" borderId="20" xfId="0" applyFont="1" applyBorder="1" applyAlignment="1">
      <alignment horizontal="left" vertical="center"/>
    </xf>
    <xf numFmtId="0" fontId="3" fillId="0" borderId="20" xfId="0" applyFont="1" applyBorder="1" applyAlignment="1">
      <alignment horizontal="left" vertical="top"/>
    </xf>
    <xf numFmtId="0" fontId="3" fillId="4" borderId="16"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20" xfId="0" applyFont="1" applyBorder="1" applyAlignment="1" applyProtection="1">
      <alignment horizontal="center" shrinkToFit="1"/>
      <protection locked="0"/>
    </xf>
    <xf numFmtId="0" fontId="3" fillId="4" borderId="20" xfId="0" applyFont="1" applyFill="1" applyBorder="1" applyAlignment="1" applyProtection="1">
      <alignment horizontal="left" vertical="top" shrinkToFit="1"/>
      <protection locked="0"/>
    </xf>
    <xf numFmtId="0" fontId="3" fillId="2" borderId="13" xfId="0" applyFont="1" applyFill="1" applyBorder="1" applyAlignment="1" applyProtection="1">
      <alignment vertical="center"/>
      <protection locked="0"/>
    </xf>
    <xf numFmtId="0" fontId="3" fillId="2" borderId="0" xfId="0" applyFont="1" applyFill="1" applyAlignment="1" applyProtection="1">
      <alignment vertical="center"/>
      <protection locked="0"/>
    </xf>
    <xf numFmtId="0" fontId="3" fillId="2" borderId="12" xfId="0" applyFont="1" applyFill="1" applyBorder="1" applyAlignment="1" applyProtection="1">
      <protection locked="0"/>
    </xf>
    <xf numFmtId="0" fontId="3" fillId="0" borderId="23" xfId="0" applyFont="1" applyBorder="1" applyAlignment="1">
      <alignment vertical="center" wrapText="1"/>
    </xf>
    <xf numFmtId="0" fontId="3" fillId="0" borderId="21"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9" xfId="0" applyFont="1" applyBorder="1" applyAlignment="1" applyProtection="1">
      <alignment vertical="center"/>
      <protection locked="0"/>
    </xf>
    <xf numFmtId="0" fontId="3" fillId="2" borderId="6" xfId="0" applyFont="1" applyFill="1" applyBorder="1" applyAlignment="1" applyProtection="1">
      <alignment vertical="center"/>
      <protection locked="0"/>
    </xf>
    <xf numFmtId="0" fontId="3" fillId="4" borderId="16" xfId="0" applyFont="1" applyFill="1" applyBorder="1" applyAlignment="1" applyProtection="1">
      <alignment horizontal="center" vertical="center"/>
      <protection locked="0"/>
    </xf>
    <xf numFmtId="0" fontId="3" fillId="0" borderId="6" xfId="0" applyFont="1" applyBorder="1" applyAlignment="1">
      <alignment horizontal="center"/>
    </xf>
    <xf numFmtId="0" fontId="6" fillId="4" borderId="16" xfId="0" applyFont="1" applyFill="1" applyBorder="1" applyAlignment="1" applyProtection="1">
      <alignment horizontal="center"/>
      <protection locked="0"/>
    </xf>
    <xf numFmtId="0" fontId="3" fillId="3" borderId="9" xfId="0" applyFont="1" applyFill="1" applyBorder="1" applyAlignment="1" applyProtection="1">
      <alignment shrinkToFit="1"/>
      <protection locked="0"/>
    </xf>
    <xf numFmtId="0" fontId="3" fillId="3" borderId="9" xfId="0" applyFont="1" applyFill="1" applyBorder="1" applyAlignment="1" applyProtection="1">
      <alignment horizontal="left" vertical="top" shrinkToFit="1"/>
      <protection locked="0"/>
    </xf>
    <xf numFmtId="0" fontId="3" fillId="2" borderId="21"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8" fillId="0" borderId="14" xfId="0" applyFont="1" applyBorder="1" applyProtection="1">
      <protection locked="0"/>
    </xf>
    <xf numFmtId="0" fontId="8" fillId="0" borderId="0" xfId="0" applyFont="1" applyProtection="1">
      <protection locked="0"/>
    </xf>
    <xf numFmtId="0" fontId="8" fillId="0" borderId="3" xfId="0" applyFont="1" applyBorder="1" applyAlignment="1" applyProtection="1">
      <alignment vertical="center"/>
      <protection locked="0"/>
    </xf>
    <xf numFmtId="0" fontId="8" fillId="0" borderId="5" xfId="0" applyFont="1" applyBorder="1" applyAlignment="1" applyProtection="1">
      <alignment vertical="center"/>
      <protection locked="0"/>
    </xf>
    <xf numFmtId="0" fontId="3" fillId="2" borderId="20"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3" fillId="4" borderId="20" xfId="0" applyFont="1" applyFill="1" applyBorder="1" applyAlignment="1" applyProtection="1">
      <alignment horizontal="center" vertical="center"/>
      <protection locked="0"/>
    </xf>
    <xf numFmtId="0" fontId="3" fillId="4" borderId="9" xfId="0" applyFont="1" applyFill="1" applyBorder="1" applyProtection="1">
      <protection locked="0"/>
    </xf>
    <xf numFmtId="0" fontId="3" fillId="3" borderId="16" xfId="0" applyFont="1" applyFill="1" applyBorder="1" applyAlignment="1" applyProtection="1">
      <alignment shrinkToFit="1"/>
      <protection locked="0"/>
    </xf>
    <xf numFmtId="0" fontId="3" fillId="3" borderId="16" xfId="0" applyFont="1" applyFill="1" applyBorder="1" applyAlignment="1" applyProtection="1">
      <alignment horizontal="left" vertical="top" shrinkToFit="1"/>
      <protection locked="0"/>
    </xf>
    <xf numFmtId="0" fontId="3" fillId="0" borderId="21"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22"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6" fillId="3" borderId="6"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shrinkToFit="1"/>
      <protection locked="0"/>
    </xf>
    <xf numFmtId="0" fontId="3" fillId="4" borderId="20" xfId="0" applyFont="1" applyFill="1" applyBorder="1" applyProtection="1">
      <protection locked="0"/>
    </xf>
    <xf numFmtId="0" fontId="3" fillId="2" borderId="2" xfId="0" applyFont="1" applyFill="1" applyBorder="1" applyAlignment="1" applyProtection="1">
      <alignment horizontal="left" vertical="top"/>
      <protection locked="0"/>
    </xf>
    <xf numFmtId="0" fontId="3" fillId="0" borderId="2" xfId="0" applyFont="1" applyBorder="1" applyAlignment="1" applyProtection="1">
      <protection locked="0"/>
    </xf>
    <xf numFmtId="0" fontId="3" fillId="2" borderId="2" xfId="0" applyFont="1" applyFill="1" applyBorder="1" applyAlignment="1" applyProtection="1">
      <protection locked="0"/>
    </xf>
    <xf numFmtId="0" fontId="3" fillId="2" borderId="26" xfId="0" applyFont="1" applyFill="1" applyBorder="1" applyAlignment="1" applyProtection="1">
      <protection locked="0"/>
    </xf>
    <xf numFmtId="0" fontId="3" fillId="0" borderId="21"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8" fillId="0" borderId="0" xfId="0" applyFont="1" applyAlignment="1" applyProtection="1">
      <alignment vertical="center"/>
      <protection locked="0"/>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3" borderId="3" xfId="0" applyFont="1" applyFill="1" applyBorder="1" applyAlignment="1" applyProtection="1">
      <alignment vertical="top" wrapText="1"/>
      <protection locked="0"/>
    </xf>
    <xf numFmtId="0" fontId="3" fillId="3" borderId="5" xfId="0" applyFont="1" applyFill="1" applyBorder="1" applyAlignment="1" applyProtection="1">
      <alignment vertical="top" wrapText="1"/>
      <protection locked="0"/>
    </xf>
    <xf numFmtId="0" fontId="3" fillId="0" borderId="2" xfId="0" applyFont="1" applyBorder="1" applyAlignment="1" applyProtection="1">
      <alignment vertical="center"/>
      <protection locked="0"/>
    </xf>
    <xf numFmtId="0" fontId="8" fillId="3" borderId="14" xfId="0" applyFont="1" applyFill="1" applyBorder="1" applyProtection="1">
      <protection locked="0"/>
    </xf>
    <xf numFmtId="0" fontId="8" fillId="3" borderId="0" xfId="0" applyFont="1" applyFill="1" applyBorder="1" applyAlignment="1" applyProtection="1">
      <alignment horizontal="center" vertical="center"/>
      <protection locked="0"/>
    </xf>
    <xf numFmtId="0" fontId="8" fillId="3" borderId="0" xfId="0" applyFont="1" applyFill="1" applyBorder="1" applyProtection="1">
      <protection locked="0"/>
    </xf>
    <xf numFmtId="0" fontId="3" fillId="0" borderId="34" xfId="0" applyFont="1" applyFill="1" applyBorder="1" applyAlignment="1">
      <alignment horizontal="left" vertical="center"/>
    </xf>
    <xf numFmtId="0" fontId="3" fillId="0" borderId="35" xfId="0" applyFont="1" applyFill="1" applyBorder="1" applyAlignment="1">
      <alignment horizontal="left" vertical="center"/>
    </xf>
    <xf numFmtId="0" fontId="7" fillId="0" borderId="21"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3" fillId="3" borderId="9" xfId="0" applyFont="1" applyFill="1" applyBorder="1" applyProtection="1">
      <protection locked="0"/>
    </xf>
    <xf numFmtId="0" fontId="3" fillId="4" borderId="10" xfId="0" applyFont="1" applyFill="1" applyBorder="1" applyProtection="1">
      <protection locked="0"/>
    </xf>
    <xf numFmtId="0" fontId="3" fillId="3" borderId="12" xfId="0" applyFont="1" applyFill="1" applyBorder="1" applyAlignment="1" applyProtection="1">
      <alignment vertical="top" wrapText="1"/>
      <protection locked="0"/>
    </xf>
    <xf numFmtId="0" fontId="3" fillId="3" borderId="13" xfId="0" applyFont="1" applyFill="1" applyBorder="1" applyAlignment="1" applyProtection="1">
      <alignment vertical="top" wrapText="1"/>
      <protection locked="0"/>
    </xf>
    <xf numFmtId="0" fontId="3" fillId="3" borderId="20" xfId="0" applyFont="1" applyFill="1" applyBorder="1" applyAlignment="1" applyProtection="1">
      <alignment shrinkToFit="1"/>
      <protection locked="0"/>
    </xf>
    <xf numFmtId="0" fontId="3" fillId="3" borderId="20" xfId="0" applyFont="1" applyFill="1" applyBorder="1" applyAlignment="1" applyProtection="1">
      <alignment horizontal="left" vertical="top" shrinkToFit="1"/>
      <protection locked="0"/>
    </xf>
    <xf numFmtId="0" fontId="3" fillId="2" borderId="11" xfId="0" applyFont="1" applyFill="1" applyBorder="1" applyAlignment="1" applyProtection="1">
      <alignment horizontal="left" vertical="center"/>
      <protection locked="0"/>
    </xf>
    <xf numFmtId="0" fontId="8" fillId="0" borderId="21"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3" fillId="2" borderId="6" xfId="0" applyFont="1" applyFill="1" applyBorder="1" applyAlignment="1" applyProtection="1">
      <alignment horizontal="left" vertical="center"/>
      <protection locked="0"/>
    </xf>
    <xf numFmtId="0" fontId="3" fillId="2" borderId="10" xfId="0" applyFont="1" applyFill="1" applyBorder="1" applyAlignment="1" applyProtection="1">
      <alignment horizontal="center" vertical="center"/>
      <protection locked="0"/>
    </xf>
    <xf numFmtId="0" fontId="3" fillId="3" borderId="6" xfId="0" applyFont="1" applyFill="1" applyBorder="1" applyAlignment="1" applyProtection="1">
      <alignment vertical="center"/>
      <protection locked="0"/>
    </xf>
    <xf numFmtId="0" fontId="3" fillId="3" borderId="16" xfId="0" applyFont="1" applyFill="1" applyBorder="1" applyProtection="1">
      <protection locked="0"/>
    </xf>
    <xf numFmtId="0" fontId="3" fillId="4" borderId="16" xfId="0" applyFont="1" applyFill="1" applyBorder="1" applyProtection="1">
      <protection locked="0"/>
    </xf>
    <xf numFmtId="0" fontId="3" fillId="4" borderId="9" xfId="0" applyFont="1" applyFill="1" applyBorder="1" applyAlignment="1" applyProtection="1">
      <alignment horizontal="right"/>
      <protection locked="0"/>
    </xf>
    <xf numFmtId="0" fontId="3" fillId="0" borderId="36" xfId="0" applyFont="1" applyBorder="1" applyAlignment="1" applyProtection="1">
      <protection locked="0"/>
    </xf>
    <xf numFmtId="0" fontId="3" fillId="0" borderId="36" xfId="0" applyFont="1" applyBorder="1" applyProtection="1">
      <protection locked="0"/>
    </xf>
    <xf numFmtId="0" fontId="3" fillId="0" borderId="36" xfId="0" applyFont="1" applyBorder="1"/>
    <xf numFmtId="0" fontId="6" fillId="0" borderId="36" xfId="0" applyFont="1" applyBorder="1" applyAlignment="1">
      <alignment horizontal="center" vertical="center" wrapText="1"/>
    </xf>
    <xf numFmtId="0" fontId="3" fillId="0" borderId="37" xfId="0" applyFont="1" applyBorder="1" applyAlignment="1" applyProtection="1">
      <protection locked="0"/>
    </xf>
    <xf numFmtId="0" fontId="3" fillId="0" borderId="6" xfId="0" applyFont="1" applyBorder="1" applyAlignment="1" applyProtection="1">
      <alignment horizontal="center" wrapText="1"/>
      <protection locked="0"/>
    </xf>
    <xf numFmtId="0" fontId="3" fillId="3" borderId="9" xfId="0" applyFont="1" applyFill="1" applyBorder="1" applyAlignment="1" applyProtection="1">
      <alignment vertical="center"/>
      <protection locked="0"/>
    </xf>
    <xf numFmtId="0" fontId="3" fillId="3" borderId="3" xfId="0" applyFont="1" applyFill="1" applyBorder="1" applyAlignment="1" applyProtection="1">
      <alignment vertical="center" wrapText="1"/>
      <protection locked="0"/>
    </xf>
    <xf numFmtId="0" fontId="3" fillId="3" borderId="5" xfId="0" applyFont="1" applyFill="1" applyBorder="1" applyAlignment="1" applyProtection="1">
      <alignment vertical="center" wrapText="1"/>
      <protection locked="0"/>
    </xf>
    <xf numFmtId="0" fontId="8" fillId="4" borderId="3"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3" fillId="0" borderId="34" xfId="0" applyFont="1" applyBorder="1" applyProtection="1">
      <protection locked="0"/>
    </xf>
    <xf numFmtId="0" fontId="3" fillId="0" borderId="35" xfId="0" applyFont="1" applyBorder="1" applyProtection="1">
      <protection locked="0"/>
    </xf>
    <xf numFmtId="0" fontId="3" fillId="3" borderId="9" xfId="0" applyFont="1" applyFill="1" applyBorder="1" applyAlignment="1" applyProtection="1">
      <alignment horizontal="center"/>
      <protection locked="0"/>
    </xf>
    <xf numFmtId="0" fontId="3" fillId="0" borderId="0" xfId="0" applyFont="1" applyAlignment="1" applyProtection="1">
      <alignment horizontal="right"/>
      <protection locked="0"/>
    </xf>
    <xf numFmtId="0" fontId="3" fillId="4" borderId="20" xfId="0" applyFont="1" applyFill="1" applyBorder="1" applyAlignment="1" applyProtection="1">
      <alignment horizontal="center" vertical="top" wrapText="1" shrinkToFit="1"/>
      <protection locked="0"/>
    </xf>
    <xf numFmtId="0" fontId="3" fillId="4" borderId="16" xfId="0" applyFont="1" applyFill="1" applyBorder="1" applyAlignment="1" applyProtection="1">
      <alignment horizontal="right"/>
      <protection locked="0"/>
    </xf>
    <xf numFmtId="0" fontId="3" fillId="0" borderId="3"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3" borderId="20" xfId="0" applyFont="1" applyFill="1" applyBorder="1" applyAlignment="1" applyProtection="1">
      <alignment vertical="center"/>
      <protection locked="0"/>
    </xf>
    <xf numFmtId="0" fontId="3" fillId="3" borderId="21" xfId="0" applyFont="1" applyFill="1" applyBorder="1" applyAlignment="1" applyProtection="1">
      <alignment vertical="center" wrapText="1"/>
      <protection locked="0"/>
    </xf>
    <xf numFmtId="0" fontId="3" fillId="3" borderId="26" xfId="0" applyFont="1" applyFill="1" applyBorder="1" applyAlignment="1" applyProtection="1">
      <alignment vertical="center" wrapText="1"/>
      <protection locked="0"/>
    </xf>
    <xf numFmtId="0" fontId="3" fillId="0" borderId="6" xfId="0" applyFont="1" applyFill="1" applyBorder="1" applyAlignment="1" applyProtection="1">
      <alignment horizontal="left" vertical="center" shrinkToFit="1"/>
      <protection locked="0"/>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39" xfId="0" applyFont="1" applyFill="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2" borderId="9" xfId="0" applyFont="1" applyFill="1" applyBorder="1" applyAlignment="1" applyProtection="1">
      <alignment vertical="center"/>
      <protection locked="0"/>
    </xf>
    <xf numFmtId="0" fontId="3" fillId="3" borderId="20" xfId="0" applyFont="1" applyFill="1" applyBorder="1" applyAlignment="1" applyProtection="1">
      <alignment horizontal="center"/>
      <protection locked="0"/>
    </xf>
    <xf numFmtId="0" fontId="3" fillId="3" borderId="6" xfId="0" applyFont="1" applyFill="1" applyBorder="1" applyProtection="1">
      <protection locked="0"/>
    </xf>
    <xf numFmtId="0" fontId="3" fillId="0" borderId="0" xfId="0" applyFont="1" applyBorder="1" applyAlignment="1" applyProtection="1">
      <alignment horizontal="left"/>
      <protection locked="0"/>
    </xf>
    <xf numFmtId="0" fontId="3" fillId="4" borderId="20" xfId="0" applyFont="1" applyFill="1" applyBorder="1" applyAlignment="1" applyProtection="1">
      <alignment horizontal="right"/>
      <protection locked="0"/>
    </xf>
    <xf numFmtId="0" fontId="3" fillId="0" borderId="2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2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0" borderId="6" xfId="0" applyFont="1" applyBorder="1" applyProtection="1">
      <protection locked="0"/>
    </xf>
    <xf numFmtId="0" fontId="8" fillId="2" borderId="16" xfId="0" applyFont="1" applyFill="1" applyBorder="1" applyAlignment="1" applyProtection="1">
      <alignment vertical="center"/>
      <protection locked="0"/>
    </xf>
    <xf numFmtId="0" fontId="7" fillId="0" borderId="6" xfId="0" applyFont="1" applyBorder="1" applyAlignment="1" applyProtection="1">
      <alignment vertical="center"/>
      <protection locked="0"/>
    </xf>
    <xf numFmtId="0" fontId="3" fillId="0" borderId="36" xfId="0" applyFont="1" applyBorder="1" applyAlignment="1" applyProtection="1">
      <alignment horizontal="center"/>
      <protection locked="0"/>
    </xf>
    <xf numFmtId="0" fontId="3" fillId="3" borderId="21"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8" fillId="0" borderId="0" xfId="0" applyFont="1" applyAlignment="1" applyProtection="1">
      <alignment horizontal="center" vertical="top"/>
      <protection locked="0"/>
    </xf>
    <xf numFmtId="0" fontId="8" fillId="0" borderId="20" xfId="0" applyFont="1" applyBorder="1" applyAlignment="1" applyProtection="1">
      <alignment vertical="center"/>
      <protection locked="0"/>
    </xf>
    <xf numFmtId="0" fontId="3" fillId="2" borderId="0" xfId="0" applyFont="1" applyFill="1" applyBorder="1" applyAlignment="1" applyProtection="1">
      <alignment horizontal="left" vertical="top" wrapText="1"/>
      <protection locked="0"/>
    </xf>
    <xf numFmtId="0" fontId="8" fillId="2" borderId="20" xfId="0" applyFont="1" applyFill="1" applyBorder="1" applyAlignment="1" applyProtection="1">
      <alignment vertical="center"/>
      <protection locked="0"/>
    </xf>
    <xf numFmtId="0" fontId="3" fillId="0" borderId="40" xfId="0" applyFont="1" applyBorder="1" applyProtection="1">
      <protection locked="0"/>
    </xf>
    <xf numFmtId="0" fontId="3" fillId="0" borderId="14" xfId="0" applyFont="1" applyBorder="1" applyAlignment="1" applyProtection="1">
      <alignment vertical="center"/>
      <protection locked="0"/>
    </xf>
    <xf numFmtId="0" fontId="8" fillId="0" borderId="0" xfId="0" applyFont="1" applyBorder="1" applyAlignment="1" applyProtection="1">
      <alignment horizontal="left" vertical="top" wrapText="1"/>
      <protection locked="0"/>
    </xf>
    <xf numFmtId="0" fontId="8" fillId="0" borderId="6" xfId="0" applyFont="1" applyBorder="1" applyAlignment="1" applyProtection="1">
      <alignment vertical="center"/>
      <protection locked="0"/>
    </xf>
    <xf numFmtId="0" fontId="3" fillId="3" borderId="6" xfId="0" applyFont="1" applyFill="1" applyBorder="1" applyAlignment="1">
      <alignment horizontal="left" vertical="center"/>
    </xf>
    <xf numFmtId="0" fontId="3" fillId="3" borderId="6" xfId="0" applyFont="1" applyFill="1" applyBorder="1" applyAlignment="1" applyProtection="1">
      <alignment horizontal="left" vertical="top" wrapText="1"/>
      <protection locked="0"/>
    </xf>
    <xf numFmtId="0" fontId="3" fillId="4" borderId="6" xfId="0" applyFont="1" applyFill="1" applyBorder="1" applyAlignment="1" applyProtection="1">
      <alignment horizontal="center"/>
      <protection locked="0"/>
    </xf>
    <xf numFmtId="0" fontId="8" fillId="0" borderId="16" xfId="0" applyFont="1" applyFill="1" applyBorder="1" applyAlignment="1" applyProtection="1">
      <alignment horizontal="left" vertical="center"/>
      <protection locked="0"/>
    </xf>
    <xf numFmtId="0" fontId="9" fillId="0" borderId="0" xfId="0" applyFont="1" applyProtection="1">
      <protection locked="0"/>
    </xf>
    <xf numFmtId="0" fontId="3" fillId="0" borderId="36" xfId="0" applyFont="1" applyBorder="1" applyAlignment="1" applyProtection="1">
      <alignment vertical="center"/>
      <protection locked="0"/>
    </xf>
    <xf numFmtId="0" fontId="3" fillId="0" borderId="7" xfId="0" applyFont="1" applyBorder="1" applyAlignment="1" applyProtection="1">
      <alignment vertical="center" shrinkToFit="1"/>
      <protection locked="0"/>
    </xf>
    <xf numFmtId="0" fontId="10" fillId="0" borderId="6" xfId="0" applyFont="1" applyBorder="1" applyAlignment="1" applyProtection="1">
      <alignment vertical="center"/>
      <protection locked="0"/>
    </xf>
    <xf numFmtId="0" fontId="8" fillId="0" borderId="6" xfId="0" applyFont="1" applyBorder="1" applyAlignment="1" applyProtection="1">
      <alignment horizontal="center" vertical="center" textRotation="255"/>
      <protection locked="0"/>
    </xf>
    <xf numFmtId="0" fontId="6" fillId="0" borderId="1" xfId="0" applyFont="1" applyBorder="1" applyAlignment="1" applyProtection="1">
      <alignment vertical="center" wrapText="1"/>
      <protection locked="0"/>
    </xf>
    <xf numFmtId="0" fontId="6" fillId="3" borderId="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3" fillId="4" borderId="21" xfId="0" applyFont="1" applyFill="1" applyBorder="1" applyAlignment="1" applyProtection="1">
      <alignment horizontal="left" wrapText="1"/>
      <protection locked="0"/>
    </xf>
    <xf numFmtId="0" fontId="3" fillId="4" borderId="2" xfId="0" applyFont="1" applyFill="1" applyBorder="1" applyAlignment="1" applyProtection="1">
      <alignment horizontal="left" wrapText="1"/>
      <protection locked="0"/>
    </xf>
    <xf numFmtId="0" fontId="3" fillId="4" borderId="26" xfId="0" applyFont="1" applyFill="1" applyBorder="1" applyAlignment="1" applyProtection="1">
      <alignment horizontal="left" wrapText="1"/>
      <protection locked="0"/>
    </xf>
    <xf numFmtId="0" fontId="6" fillId="4" borderId="9" xfId="0" applyFont="1" applyFill="1" applyBorder="1" applyAlignment="1" applyProtection="1">
      <alignment horizontal="center" vertical="center"/>
      <protection locked="0"/>
    </xf>
    <xf numFmtId="0" fontId="3" fillId="3" borderId="21" xfId="0" applyFont="1" applyFill="1" applyBorder="1" applyAlignment="1" applyProtection="1">
      <alignment horizontal="left" vertical="center"/>
      <protection locked="0"/>
    </xf>
    <xf numFmtId="0" fontId="3" fillId="3" borderId="26" xfId="0" applyFont="1" applyFill="1" applyBorder="1" applyAlignment="1" applyProtection="1">
      <alignment horizontal="left" vertical="center"/>
      <protection locked="0"/>
    </xf>
    <xf numFmtId="0" fontId="3" fillId="4" borderId="21" xfId="0" applyFont="1" applyFill="1" applyBorder="1" applyAlignment="1" applyProtection="1">
      <alignment horizontal="center" wrapText="1"/>
      <protection locked="0"/>
    </xf>
    <xf numFmtId="0" fontId="3" fillId="4" borderId="2" xfId="0" applyFont="1" applyFill="1" applyBorder="1" applyAlignment="1" applyProtection="1">
      <alignment horizontal="center" wrapText="1"/>
      <protection locked="0"/>
    </xf>
    <xf numFmtId="0" fontId="3" fillId="4" borderId="26" xfId="0" applyFont="1" applyFill="1" applyBorder="1" applyAlignment="1" applyProtection="1">
      <alignment horizontal="center" wrapText="1"/>
      <protection locked="0"/>
    </xf>
    <xf numFmtId="0" fontId="3" fillId="4" borderId="21" xfId="0" applyFont="1" applyFill="1" applyBorder="1" applyAlignment="1" applyProtection="1">
      <alignment horizontal="left" vertical="top" wrapText="1"/>
      <protection locked="0"/>
    </xf>
    <xf numFmtId="0" fontId="3" fillId="4" borderId="2" xfId="0" applyFont="1" applyFill="1" applyBorder="1" applyAlignment="1" applyProtection="1">
      <alignment horizontal="left" vertical="top" wrapText="1"/>
      <protection locked="0"/>
    </xf>
    <xf numFmtId="0" fontId="3" fillId="4" borderId="26" xfId="0" applyFont="1" applyFill="1" applyBorder="1" applyAlignment="1" applyProtection="1">
      <alignment horizontal="left" vertical="top" wrapText="1"/>
      <protection locked="0"/>
    </xf>
    <xf numFmtId="0" fontId="3" fillId="3" borderId="20" xfId="0" applyFont="1" applyFill="1" applyBorder="1" applyProtection="1">
      <protection locked="0"/>
    </xf>
    <xf numFmtId="0" fontId="6" fillId="4" borderId="20" xfId="0" applyFont="1" applyFill="1" applyBorder="1" applyAlignment="1" applyProtection="1">
      <alignment horizontal="center"/>
      <protection locked="0"/>
    </xf>
    <xf numFmtId="0" fontId="3" fillId="4" borderId="21" xfId="0" applyFont="1" applyFill="1" applyBorder="1" applyAlignment="1" applyProtection="1">
      <alignment horizontal="left" vertical="top"/>
      <protection locked="0"/>
    </xf>
    <xf numFmtId="0" fontId="3" fillId="4" borderId="2" xfId="0" applyFont="1" applyFill="1" applyBorder="1" applyAlignment="1" applyProtection="1">
      <alignment horizontal="left" vertical="top"/>
      <protection locked="0"/>
    </xf>
    <xf numFmtId="0" fontId="3" fillId="4" borderId="26" xfId="0" applyFont="1" applyFill="1" applyBorder="1" applyAlignment="1" applyProtection="1">
      <alignment horizontal="left" vertical="top"/>
      <protection locked="0"/>
    </xf>
    <xf numFmtId="0" fontId="3" fillId="4" borderId="21" xfId="0" applyFont="1" applyFill="1" applyBorder="1" applyAlignment="1" applyProtection="1">
      <alignment horizontal="center"/>
      <protection locked="0"/>
    </xf>
    <xf numFmtId="0" fontId="3" fillId="4" borderId="2" xfId="0" applyFont="1" applyFill="1" applyBorder="1" applyAlignment="1" applyProtection="1">
      <alignment horizontal="center"/>
      <protection locked="0"/>
    </xf>
    <xf numFmtId="0" fontId="3" fillId="4" borderId="26" xfId="0" applyFont="1" applyFill="1" applyBorder="1" applyAlignment="1" applyProtection="1">
      <alignment horizontal="center"/>
      <protection locked="0"/>
    </xf>
    <xf numFmtId="0" fontId="3" fillId="4" borderId="21" xfId="0" applyFont="1" applyFill="1" applyBorder="1" applyAlignment="1" applyProtection="1">
      <alignment vertical="top" wrapText="1"/>
      <protection locked="0"/>
    </xf>
    <xf numFmtId="0" fontId="3" fillId="4" borderId="2" xfId="0" applyFont="1" applyFill="1" applyBorder="1" applyAlignment="1" applyProtection="1">
      <alignment vertical="top" wrapText="1"/>
      <protection locked="0"/>
    </xf>
    <xf numFmtId="0" fontId="3" fillId="4" borderId="26" xfId="0" applyFont="1" applyFill="1" applyBorder="1" applyAlignment="1" applyProtection="1">
      <alignment vertical="top" wrapText="1"/>
      <protection locked="0"/>
    </xf>
    <xf numFmtId="0" fontId="3" fillId="2" borderId="41" xfId="0" applyFont="1" applyFill="1" applyBorder="1" applyAlignment="1" applyProtection="1">
      <alignment horizontal="center" vertical="center"/>
      <protection locked="0"/>
    </xf>
    <xf numFmtId="0" fontId="3" fillId="0" borderId="22" xfId="0" applyFont="1" applyBorder="1" applyAlignment="1" applyProtection="1">
      <alignment vertical="center"/>
      <protection locked="0"/>
    </xf>
    <xf numFmtId="0" fontId="3" fillId="0" borderId="16" xfId="0" applyFont="1" applyFill="1" applyBorder="1" applyAlignment="1" applyProtection="1">
      <alignment horizontal="left" vertical="center" shrinkToFit="1"/>
      <protection locked="0"/>
    </xf>
    <xf numFmtId="0" fontId="6" fillId="3" borderId="12"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49" fontId="3" fillId="0" borderId="20" xfId="0" applyNumberFormat="1" applyFont="1" applyBorder="1" applyAlignment="1" applyProtection="1">
      <alignment horizontal="center" vertical="center"/>
      <protection locked="0"/>
    </xf>
    <xf numFmtId="0" fontId="3" fillId="0" borderId="36" xfId="0" applyFont="1" applyBorder="1" applyAlignment="1" applyProtection="1">
      <alignment vertical="center" shrinkToFit="1"/>
      <protection locked="0"/>
    </xf>
    <xf numFmtId="0" fontId="6" fillId="0" borderId="36" xfId="0" applyFont="1" applyBorder="1" applyAlignment="1" applyProtection="1">
      <alignment vertical="center"/>
      <protection locked="0"/>
    </xf>
    <xf numFmtId="0" fontId="3" fillId="0" borderId="36" xfId="0" applyFont="1" applyBorder="1" applyAlignment="1" applyProtection="1">
      <alignment wrapText="1"/>
      <protection locked="0"/>
    </xf>
    <xf numFmtId="0" fontId="6" fillId="4" borderId="20" xfId="0" applyFont="1" applyFill="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3" fillId="0" borderId="36" xfId="0" applyFont="1" applyBorder="1" applyAlignment="1" applyProtection="1">
      <alignment horizontal="left" vertical="top" wrapText="1"/>
      <protection locked="0"/>
    </xf>
    <xf numFmtId="0" fontId="3" fillId="0" borderId="42" xfId="0" applyFont="1" applyBorder="1" applyProtection="1">
      <protection locked="0"/>
    </xf>
    <xf numFmtId="0" fontId="6" fillId="0" borderId="8" xfId="0" applyFont="1" applyBorder="1" applyAlignment="1" applyProtection="1">
      <alignment vertical="center" wrapText="1"/>
      <protection locked="0"/>
    </xf>
    <xf numFmtId="0" fontId="3" fillId="0" borderId="2" xfId="0" applyFont="1" applyBorder="1" applyAlignment="1" applyProtection="1">
      <alignment vertical="top" wrapText="1"/>
      <protection locked="0"/>
    </xf>
    <xf numFmtId="0" fontId="3" fillId="0" borderId="2" xfId="0" applyFont="1" applyBorder="1" applyAlignment="1" applyProtection="1">
      <alignment horizontal="left" vertical="top" wrapText="1"/>
      <protection locked="0"/>
    </xf>
    <xf numFmtId="0" fontId="3" fillId="0" borderId="2" xfId="0" applyFont="1" applyBorder="1" applyAlignment="1">
      <alignment wrapText="1"/>
    </xf>
    <xf numFmtId="0" fontId="3" fillId="3" borderId="21" xfId="0" applyFont="1" applyFill="1" applyBorder="1" applyAlignment="1" applyProtection="1">
      <alignment vertical="top" wrapText="1"/>
      <protection locked="0"/>
    </xf>
    <xf numFmtId="0" fontId="3" fillId="3" borderId="26" xfId="0" applyFont="1" applyFill="1" applyBorder="1" applyAlignment="1" applyProtection="1">
      <alignment vertical="top" wrapText="1"/>
      <protection locked="0"/>
    </xf>
    <xf numFmtId="0" fontId="6" fillId="0" borderId="0" xfId="0" applyFont="1" applyBorder="1" applyAlignment="1" applyProtection="1">
      <alignment horizontal="left" vertical="top" wrapText="1"/>
      <protection locked="0"/>
    </xf>
    <xf numFmtId="0" fontId="3" fillId="0" borderId="34" xfId="0" applyFont="1" applyBorder="1" applyAlignment="1" applyProtection="1">
      <alignment vertical="center"/>
      <protection locked="0"/>
    </xf>
    <xf numFmtId="0" fontId="6" fillId="0" borderId="0" xfId="0" applyFont="1" applyBorder="1" applyAlignment="1" applyProtection="1">
      <alignment horizontal="left" vertical="center" wrapText="1"/>
      <protection locked="0"/>
    </xf>
    <xf numFmtId="0" fontId="8" fillId="0" borderId="0" xfId="0" applyFont="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43" xfId="0" applyFont="1" applyFill="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3" fillId="0" borderId="43" xfId="0" applyFont="1" applyBorder="1" applyAlignment="1" applyProtection="1">
      <alignment vertical="top" wrapText="1"/>
      <protection locked="0"/>
    </xf>
    <xf numFmtId="0" fontId="6" fillId="0" borderId="43"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6" fillId="0" borderId="43" xfId="0" applyFont="1" applyBorder="1" applyAlignment="1" applyProtection="1">
      <alignment horizontal="left" vertical="top" wrapText="1"/>
      <protection locked="0"/>
    </xf>
    <xf numFmtId="0" fontId="6" fillId="0" borderId="44" xfId="0" applyFont="1" applyBorder="1" applyAlignment="1" applyProtection="1">
      <alignment horizontal="left" vertical="top" wrapText="1"/>
      <protection locked="0"/>
    </xf>
    <xf numFmtId="0" fontId="3" fillId="0" borderId="43" xfId="0" applyFont="1" applyBorder="1" applyAlignment="1" applyProtection="1">
      <alignment horizontal="left" vertical="top" wrapText="1"/>
      <protection locked="0"/>
    </xf>
    <xf numFmtId="0" fontId="6" fillId="0" borderId="43" xfId="0" applyFont="1" applyBorder="1" applyAlignment="1" applyProtection="1">
      <alignment wrapText="1"/>
      <protection locked="0"/>
    </xf>
    <xf numFmtId="0" fontId="6" fillId="0" borderId="5" xfId="0" applyFont="1" applyBorder="1" applyAlignment="1" applyProtection="1">
      <alignment horizontal="left" vertical="top" wrapText="1"/>
      <protection locked="0"/>
    </xf>
    <xf numFmtId="0" fontId="3" fillId="0" borderId="43" xfId="0" applyFont="1" applyBorder="1" applyProtection="1">
      <protection locked="0"/>
    </xf>
    <xf numFmtId="0" fontId="6" fillId="0" borderId="43" xfId="0" applyFont="1" applyBorder="1" applyAlignment="1" applyProtection="1">
      <alignment horizontal="left" vertical="center" wrapText="1"/>
      <protection locked="0"/>
    </xf>
    <xf numFmtId="0" fontId="6" fillId="0" borderId="43"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0" xfId="0" applyFont="1" applyBorder="1" applyAlignment="1">
      <alignment horizontal="left" vertical="center" wrapText="1"/>
    </xf>
    <xf numFmtId="0" fontId="3" fillId="0" borderId="1" xfId="0" applyFont="1" applyBorder="1" applyAlignment="1">
      <alignment wrapText="1"/>
    </xf>
    <xf numFmtId="0" fontId="6" fillId="0" borderId="45" xfId="0" applyFont="1" applyBorder="1" applyAlignment="1" applyProtection="1">
      <alignment horizontal="left" vertical="top" wrapText="1"/>
      <protection locked="0"/>
    </xf>
    <xf numFmtId="0" fontId="6" fillId="0" borderId="1" xfId="0" applyFont="1" applyBorder="1" applyAlignment="1" applyProtection="1">
      <alignment horizontal="left" vertical="center" wrapText="1"/>
      <protection locked="0"/>
    </xf>
    <xf numFmtId="49" fontId="3" fillId="0" borderId="21" xfId="0" applyNumberFormat="1" applyFont="1" applyBorder="1" applyAlignment="1" applyProtection="1">
      <alignment horizontal="center" vertical="center"/>
      <protection locked="0"/>
    </xf>
    <xf numFmtId="49" fontId="3" fillId="0" borderId="26" xfId="0" applyNumberFormat="1" applyFont="1" applyBorder="1" applyAlignment="1" applyProtection="1">
      <alignment horizontal="center" vertical="center"/>
      <protection locked="0"/>
    </xf>
    <xf numFmtId="0" fontId="6" fillId="0" borderId="36" xfId="0" applyFont="1" applyBorder="1" applyAlignment="1" applyProtection="1">
      <alignment horizontal="left" vertical="top" wrapText="1"/>
      <protection locked="0"/>
    </xf>
    <xf numFmtId="49" fontId="3" fillId="0" borderId="15" xfId="0" applyNumberFormat="1" applyFont="1" applyBorder="1" applyAlignment="1" applyProtection="1">
      <alignment horizontal="center" vertical="center"/>
      <protection locked="0"/>
    </xf>
    <xf numFmtId="177" fontId="3" fillId="2" borderId="3" xfId="0" applyNumberFormat="1" applyFont="1" applyFill="1" applyBorder="1" applyAlignment="1" applyProtection="1">
      <alignment horizontal="center" vertical="center"/>
      <protection locked="0"/>
    </xf>
    <xf numFmtId="177" fontId="3" fillId="2" borderId="5" xfId="0" applyNumberFormat="1" applyFont="1" applyFill="1" applyBorder="1" applyAlignment="1" applyProtection="1">
      <protection locked="0"/>
    </xf>
    <xf numFmtId="0" fontId="3" fillId="0" borderId="3" xfId="0" applyFont="1" applyBorder="1" applyProtection="1">
      <protection locked="0"/>
    </xf>
    <xf numFmtId="176" fontId="3" fillId="0" borderId="9" xfId="0" applyNumberFormat="1" applyFont="1" applyBorder="1" applyAlignment="1" applyProtection="1">
      <alignment horizontal="center" vertical="center"/>
    </xf>
    <xf numFmtId="178" fontId="3" fillId="0" borderId="46" xfId="0" applyNumberFormat="1" applyFont="1" applyBorder="1" applyAlignment="1" applyProtection="1">
      <alignment horizontal="center" vertical="center"/>
    </xf>
    <xf numFmtId="0" fontId="3" fillId="0" borderId="3" xfId="0" applyFont="1" applyBorder="1" applyAlignment="1" applyProtection="1">
      <alignment vertical="center"/>
      <protection locked="0"/>
    </xf>
    <xf numFmtId="0" fontId="3" fillId="0" borderId="5" xfId="0" applyFont="1" applyBorder="1" applyAlignment="1" applyProtection="1">
      <protection locked="0"/>
    </xf>
    <xf numFmtId="178" fontId="3" fillId="0" borderId="47" xfId="0" applyNumberFormat="1" applyFont="1" applyBorder="1" applyAlignment="1" applyProtection="1">
      <alignment horizontal="center" vertical="center"/>
    </xf>
    <xf numFmtId="0" fontId="8" fillId="0" borderId="46" xfId="0" applyFont="1" applyBorder="1" applyAlignment="1" applyProtection="1">
      <alignment vertical="top" wrapText="1"/>
      <protection locked="0"/>
    </xf>
    <xf numFmtId="0" fontId="8" fillId="0" borderId="36" xfId="0" applyFont="1" applyBorder="1" applyAlignment="1" applyProtection="1">
      <alignment vertical="top" wrapText="1"/>
      <protection locked="0"/>
    </xf>
    <xf numFmtId="0" fontId="3" fillId="0" borderId="21" xfId="0" applyFont="1" applyFill="1" applyBorder="1" applyAlignment="1" applyProtection="1">
      <alignment horizontal="left" vertical="center"/>
      <protection locked="0"/>
    </xf>
    <xf numFmtId="0" fontId="8" fillId="0" borderId="36" xfId="0" applyFont="1" applyBorder="1" applyAlignment="1" applyProtection="1">
      <alignment vertical="center"/>
      <protection locked="0"/>
    </xf>
    <xf numFmtId="0" fontId="3" fillId="0" borderId="36"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6" fillId="0" borderId="36" xfId="0" applyFont="1" applyBorder="1" applyProtection="1">
      <protection locked="0"/>
    </xf>
    <xf numFmtId="0" fontId="8" fillId="0" borderId="36" xfId="0" applyFont="1" applyBorder="1" applyAlignment="1" applyProtection="1">
      <alignment horizontal="center" vertical="center"/>
      <protection locked="0"/>
    </xf>
    <xf numFmtId="0" fontId="8" fillId="0" borderId="34"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0" fontId="3" fillId="0" borderId="46" xfId="0" applyFont="1" applyBorder="1" applyAlignment="1" applyProtection="1">
      <alignment vertical="center"/>
      <protection locked="0"/>
    </xf>
    <xf numFmtId="0" fontId="3" fillId="0" borderId="36" xfId="0" applyFont="1" applyBorder="1" applyAlignment="1" applyProtection="1">
      <alignment horizontal="center" vertical="center"/>
      <protection locked="0"/>
    </xf>
    <xf numFmtId="0" fontId="3" fillId="0" borderId="36" xfId="0" applyFont="1" applyBorder="1" applyAlignment="1" applyProtection="1">
      <alignment horizontal="left" vertical="center" wrapText="1"/>
      <protection locked="0"/>
    </xf>
    <xf numFmtId="0" fontId="3" fillId="0" borderId="36" xfId="0" applyFont="1" applyBorder="1" applyAlignment="1">
      <alignment horizontal="left" wrapText="1"/>
    </xf>
    <xf numFmtId="0" fontId="8" fillId="0" borderId="36" xfId="0" applyFont="1" applyFill="1" applyBorder="1" applyAlignment="1" applyProtection="1">
      <alignment horizontal="left" vertical="top" wrapText="1"/>
      <protection locked="0"/>
    </xf>
    <xf numFmtId="0" fontId="3" fillId="3" borderId="42" xfId="0" applyFont="1" applyFill="1" applyBorder="1" applyAlignment="1" applyProtection="1">
      <alignment horizontal="left" vertical="top" wrapText="1"/>
      <protection locked="0"/>
    </xf>
    <xf numFmtId="0" fontId="3" fillId="0" borderId="2" xfId="0" applyFont="1" applyBorder="1" applyAlignment="1" applyProtection="1">
      <alignment wrapText="1"/>
      <protection locked="0"/>
    </xf>
    <xf numFmtId="0" fontId="6" fillId="0" borderId="36" xfId="0" applyFont="1" applyBorder="1" applyAlignment="1" applyProtection="1">
      <alignment horizontal="left" vertical="center" wrapText="1"/>
      <protection locked="0"/>
    </xf>
    <xf numFmtId="0" fontId="8" fillId="0" borderId="42" xfId="0" applyFont="1" applyFill="1" applyBorder="1" applyAlignment="1" applyProtection="1">
      <alignment horizontal="left" vertical="top" wrapText="1"/>
      <protection locked="0"/>
    </xf>
    <xf numFmtId="0" fontId="6" fillId="0" borderId="0" xfId="0" applyFont="1" applyBorder="1" applyAlignment="1" applyProtection="1">
      <alignment vertical="top" wrapText="1"/>
      <protection locked="0"/>
    </xf>
    <xf numFmtId="0" fontId="6" fillId="0" borderId="13" xfId="0" applyFont="1" applyBorder="1" applyAlignment="1" applyProtection="1">
      <alignment horizontal="left" vertical="top" wrapText="1"/>
      <protection locked="0"/>
    </xf>
    <xf numFmtId="0" fontId="6" fillId="0" borderId="0" xfId="0" applyFont="1" applyBorder="1" applyAlignment="1" applyProtection="1">
      <alignment wrapText="1"/>
      <protection locked="0"/>
    </xf>
    <xf numFmtId="0" fontId="6" fillId="0" borderId="12"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0" fontId="6" fillId="0" borderId="1" xfId="0" applyFont="1" applyBorder="1" applyAlignment="1" applyProtection="1">
      <alignment vertical="top"/>
      <protection locked="0"/>
    </xf>
    <xf numFmtId="0" fontId="6" fillId="0" borderId="1" xfId="0" applyFont="1" applyBorder="1" applyAlignment="1" applyProtection="1">
      <alignment wrapText="1"/>
      <protection locked="0"/>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6" fillId="0" borderId="1" xfId="0" applyFont="1" applyBorder="1" applyProtection="1">
      <protection locked="0"/>
    </xf>
    <xf numFmtId="0" fontId="3" fillId="0" borderId="11" xfId="0" applyFont="1" applyBorder="1" applyAlignment="1" applyProtection="1">
      <alignment horizontal="center" vertical="center"/>
      <protection locked="0"/>
    </xf>
    <xf numFmtId="177" fontId="3" fillId="2" borderId="12" xfId="0" applyNumberFormat="1" applyFont="1" applyFill="1" applyBorder="1" applyAlignment="1" applyProtection="1">
      <protection locked="0"/>
    </xf>
    <xf numFmtId="177" fontId="3" fillId="2" borderId="13" xfId="0" applyNumberFormat="1" applyFont="1" applyFill="1" applyBorder="1" applyAlignment="1" applyProtection="1">
      <protection locked="0"/>
    </xf>
    <xf numFmtId="176" fontId="3" fillId="0" borderId="16" xfId="0" applyNumberFormat="1" applyFont="1" applyBorder="1" applyAlignment="1" applyProtection="1">
      <alignment horizontal="center" vertical="center"/>
    </xf>
    <xf numFmtId="178" fontId="3" fillId="0" borderId="22" xfId="0" applyNumberFormat="1" applyFont="1" applyBorder="1" applyAlignment="1" applyProtection="1">
      <alignment horizontal="center" vertical="center"/>
    </xf>
    <xf numFmtId="0" fontId="8" fillId="0" borderId="45"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0" xfId="0" applyFont="1" applyBorder="1" applyAlignment="1" applyProtection="1">
      <alignment vertical="center"/>
      <protection locked="0"/>
    </xf>
    <xf numFmtId="0" fontId="3" fillId="3" borderId="3" xfId="0" applyFont="1" applyFill="1" applyBorder="1" applyAlignment="1" applyProtection="1">
      <alignment horizontal="center" wrapText="1"/>
      <protection locked="0"/>
    </xf>
    <xf numFmtId="0" fontId="3" fillId="3" borderId="5" xfId="0" applyFont="1" applyFill="1" applyBorder="1" applyAlignment="1" applyProtection="1">
      <alignment horizontal="center" wrapText="1"/>
      <protection locked="0"/>
    </xf>
    <xf numFmtId="0" fontId="8" fillId="0" borderId="34" xfId="0" applyFont="1" applyBorder="1" applyAlignment="1" applyProtection="1">
      <alignment horizontal="center" vertical="center"/>
      <protection locked="0"/>
    </xf>
    <xf numFmtId="0" fontId="8" fillId="0" borderId="35" xfId="0" applyFont="1" applyBorder="1" applyAlignment="1" applyProtection="1">
      <alignment vertical="center"/>
      <protection locked="0"/>
    </xf>
    <xf numFmtId="0" fontId="8" fillId="0" borderId="43" xfId="0" applyFont="1" applyBorder="1" applyAlignment="1" applyProtection="1">
      <alignment vertical="top" wrapText="1"/>
      <protection locked="0"/>
    </xf>
    <xf numFmtId="0" fontId="8" fillId="0" borderId="44"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protection locked="0"/>
    </xf>
    <xf numFmtId="0" fontId="8" fillId="0" borderId="11"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17" xfId="0" applyFont="1" applyFill="1" applyBorder="1" applyAlignment="1" applyProtection="1">
      <alignment horizontal="left" vertical="top" wrapText="1"/>
      <protection locked="0"/>
    </xf>
    <xf numFmtId="0" fontId="3" fillId="3" borderId="13" xfId="0" applyFont="1" applyFill="1" applyBorder="1" applyAlignment="1" applyProtection="1">
      <alignment horizontal="center" wrapText="1"/>
      <protection locked="0"/>
    </xf>
    <xf numFmtId="0" fontId="7" fillId="0" borderId="1"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3" fillId="0" borderId="10" xfId="0" applyFont="1" applyBorder="1" applyAlignment="1" applyProtection="1">
      <alignment horizontal="center" vertical="center"/>
      <protection locked="0"/>
    </xf>
    <xf numFmtId="0" fontId="6" fillId="0" borderId="0" xfId="0" applyFont="1" applyAlignment="1" applyProtection="1">
      <alignment vertical="top" wrapText="1"/>
      <protection locked="0"/>
    </xf>
    <xf numFmtId="176" fontId="3" fillId="0" borderId="20" xfId="0" applyNumberFormat="1" applyFont="1" applyBorder="1" applyAlignment="1" applyProtection="1">
      <alignment horizontal="center" vertical="center"/>
    </xf>
    <xf numFmtId="0" fontId="8" fillId="0" borderId="12" xfId="0" applyFont="1" applyBorder="1" applyAlignment="1" applyProtection="1">
      <alignment vertical="top" wrapText="1"/>
      <protection locked="0"/>
    </xf>
    <xf numFmtId="0" fontId="3" fillId="3" borderId="12" xfId="0" applyFont="1" applyFill="1" applyBorder="1" applyAlignment="1" applyProtection="1">
      <alignment horizontal="center" wrapText="1"/>
      <protection locked="0"/>
    </xf>
    <xf numFmtId="49" fontId="8" fillId="0" borderId="0" xfId="0" applyNumberFormat="1" applyFont="1" applyBorder="1" applyAlignment="1" applyProtection="1">
      <alignment vertical="center"/>
      <protection locked="0"/>
    </xf>
    <xf numFmtId="49" fontId="8" fillId="0" borderId="50" xfId="0" applyNumberFormat="1" applyFont="1" applyBorder="1" applyAlignment="1" applyProtection="1">
      <alignment vertical="center"/>
      <protection locked="0"/>
    </xf>
    <xf numFmtId="0" fontId="8" fillId="3" borderId="36" xfId="0" applyFont="1" applyFill="1" applyBorder="1" applyAlignment="1" applyProtection="1">
      <alignment horizontal="center" vertical="center"/>
      <protection locked="0"/>
    </xf>
    <xf numFmtId="0" fontId="3" fillId="0" borderId="37" xfId="0" applyFont="1" applyBorder="1" applyProtection="1">
      <protection locked="0"/>
    </xf>
    <xf numFmtId="0" fontId="8" fillId="0" borderId="51" xfId="0" applyFont="1" applyBorder="1" applyAlignment="1" applyProtection="1">
      <alignment vertical="center"/>
      <protection locked="0"/>
    </xf>
    <xf numFmtId="0" fontId="7" fillId="0" borderId="0"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8" fillId="0" borderId="3"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protection locked="0"/>
    </xf>
    <xf numFmtId="0" fontId="3" fillId="3" borderId="52" xfId="0" applyFont="1" applyFill="1" applyBorder="1" applyAlignment="1" applyProtection="1">
      <alignment horizontal="center" vertical="center"/>
      <protection locked="0"/>
    </xf>
    <xf numFmtId="0" fontId="3" fillId="3" borderId="53"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6" fillId="0" borderId="6" xfId="0" applyFont="1" applyBorder="1" applyAlignment="1" applyProtection="1">
      <alignment horizontal="center" vertical="center" wrapText="1"/>
      <protection locked="0"/>
    </xf>
    <xf numFmtId="178" fontId="3" fillId="0" borderId="9" xfId="0" applyNumberFormat="1" applyFont="1" applyBorder="1" applyAlignment="1" applyProtection="1">
      <alignment horizontal="center" vertical="center"/>
    </xf>
    <xf numFmtId="0" fontId="3" fillId="0" borderId="34" xfId="0" applyFont="1" applyBorder="1" applyAlignment="1" applyProtection="1">
      <alignment horizontal="right"/>
      <protection locked="0"/>
    </xf>
    <xf numFmtId="0" fontId="3" fillId="0" borderId="35" xfId="0" applyFont="1" applyBorder="1" applyAlignment="1" applyProtection="1">
      <alignment horizontal="right"/>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vertical="center"/>
      <protection locked="0"/>
    </xf>
    <xf numFmtId="0" fontId="8" fillId="0" borderId="12"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6" fillId="0" borderId="13" xfId="0" applyFont="1" applyBorder="1" applyAlignment="1" applyProtection="1">
      <alignment vertical="center" wrapText="1"/>
      <protection locked="0"/>
    </xf>
    <xf numFmtId="178" fontId="3" fillId="0" borderId="16" xfId="0" applyNumberFormat="1" applyFont="1" applyBorder="1" applyAlignment="1" applyProtection="1">
      <alignment horizontal="center" vertical="center"/>
    </xf>
    <xf numFmtId="0" fontId="3" fillId="3" borderId="54" xfId="0" applyFont="1" applyFill="1" applyBorder="1" applyProtection="1">
      <protection locked="0"/>
    </xf>
    <xf numFmtId="0" fontId="3" fillId="3" borderId="55" xfId="0" applyFont="1" applyFill="1" applyBorder="1" applyProtection="1">
      <protection locked="0"/>
    </xf>
    <xf numFmtId="0" fontId="3" fillId="0" borderId="6" xfId="0" applyFont="1" applyFill="1" applyBorder="1" applyAlignment="1" applyProtection="1">
      <alignment horizontal="center" shrinkToFit="1"/>
      <protection locked="0"/>
    </xf>
    <xf numFmtId="0" fontId="3" fillId="3" borderId="6" xfId="0" applyFont="1" applyFill="1" applyBorder="1" applyAlignment="1" applyProtection="1">
      <alignment horizontal="center"/>
      <protection locked="0"/>
    </xf>
    <xf numFmtId="0" fontId="6" fillId="0" borderId="56" xfId="0" applyFont="1" applyBorder="1" applyAlignment="1" applyProtection="1">
      <alignment horizontal="center" vertical="center"/>
      <protection locked="0"/>
    </xf>
    <xf numFmtId="178" fontId="3" fillId="0" borderId="57" xfId="0" applyNumberFormat="1" applyFont="1" applyBorder="1" applyAlignment="1" applyProtection="1">
      <alignment horizontal="center" vertical="center"/>
    </xf>
    <xf numFmtId="0" fontId="6" fillId="3" borderId="6" xfId="0" applyFont="1" applyFill="1" applyBorder="1" applyAlignment="1" applyProtection="1">
      <alignment horizontal="center"/>
      <protection locked="0"/>
    </xf>
    <xf numFmtId="0" fontId="6" fillId="3" borderId="3" xfId="0" applyFont="1" applyFill="1" applyBorder="1" applyAlignment="1" applyProtection="1">
      <alignment horizontal="center"/>
      <protection locked="0"/>
    </xf>
    <xf numFmtId="0" fontId="6" fillId="3" borderId="1" xfId="0" applyFont="1" applyFill="1" applyBorder="1" applyAlignment="1" applyProtection="1">
      <alignment horizontal="center"/>
      <protection locked="0"/>
    </xf>
    <xf numFmtId="0" fontId="6" fillId="3" borderId="5" xfId="0" applyFont="1" applyFill="1" applyBorder="1" applyAlignment="1" applyProtection="1">
      <alignment horizontal="center"/>
      <protection locked="0"/>
    </xf>
    <xf numFmtId="0" fontId="6" fillId="3" borderId="15" xfId="0" applyFont="1" applyFill="1" applyBorder="1" applyAlignment="1" applyProtection="1">
      <alignment horizontal="center" vertical="center"/>
      <protection locked="0"/>
    </xf>
    <xf numFmtId="0" fontId="3" fillId="3" borderId="34" xfId="0" applyFont="1" applyFill="1" applyBorder="1" applyProtection="1">
      <protection locked="0"/>
    </xf>
    <xf numFmtId="0" fontId="3" fillId="3" borderId="35" xfId="0" applyFont="1" applyFill="1" applyBorder="1" applyProtection="1">
      <protection locked="0"/>
    </xf>
    <xf numFmtId="0" fontId="3" fillId="0" borderId="46" xfId="0" applyFont="1" applyBorder="1" applyAlignment="1" applyProtection="1">
      <protection locked="0"/>
    </xf>
    <xf numFmtId="0" fontId="3" fillId="0" borderId="58" xfId="0" applyFont="1" applyBorder="1" applyAlignment="1" applyProtection="1">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6" fillId="3" borderId="12" xfId="0" applyFont="1" applyFill="1" applyBorder="1" applyAlignment="1" applyProtection="1">
      <alignment horizontal="center"/>
      <protection locked="0"/>
    </xf>
    <xf numFmtId="0" fontId="6" fillId="3" borderId="0" xfId="0" applyFont="1" applyFill="1" applyBorder="1" applyAlignment="1" applyProtection="1">
      <alignment horizontal="center"/>
      <protection locked="0"/>
    </xf>
    <xf numFmtId="0" fontId="6" fillId="3" borderId="13" xfId="0" applyFont="1" applyFill="1" applyBorder="1" applyAlignment="1" applyProtection="1">
      <alignment horizontal="center"/>
      <protection locked="0"/>
    </xf>
    <xf numFmtId="0" fontId="6" fillId="3" borderId="22" xfId="0" applyFont="1" applyFill="1" applyBorder="1" applyAlignment="1" applyProtection="1">
      <alignment horizontal="center" vertical="center"/>
      <protection locked="0"/>
    </xf>
    <xf numFmtId="0" fontId="3" fillId="0" borderId="0" xfId="0" applyFont="1" applyBorder="1" applyAlignment="1" applyProtection="1">
      <alignment horizontal="right" vertical="center"/>
      <protection locked="0"/>
    </xf>
    <xf numFmtId="0" fontId="3" fillId="0" borderId="5" xfId="0" applyFont="1" applyBorder="1" applyAlignment="1" applyProtection="1">
      <alignment horizontal="center" vertical="center" shrinkToFit="1"/>
      <protection locked="0"/>
    </xf>
    <xf numFmtId="0" fontId="3" fillId="0" borderId="12" xfId="0" applyFont="1" applyBorder="1" applyAlignment="1" applyProtection="1">
      <alignment horizontal="center"/>
      <protection locked="0"/>
    </xf>
    <xf numFmtId="0" fontId="3" fillId="0" borderId="43" xfId="0" applyFont="1" applyBorder="1" applyAlignment="1">
      <alignment horizontal="center"/>
    </xf>
    <xf numFmtId="0" fontId="3" fillId="0" borderId="43" xfId="0" applyFont="1" applyBorder="1" applyAlignment="1">
      <alignment horizontal="center" vertical="center"/>
    </xf>
    <xf numFmtId="0" fontId="3" fillId="0" borderId="43" xfId="0" applyFont="1" applyBorder="1" applyAlignment="1" applyProtection="1">
      <alignment horizontal="center" vertical="center"/>
      <protection locked="0"/>
    </xf>
    <xf numFmtId="0" fontId="3" fillId="0" borderId="43" xfId="0" applyFont="1" applyBorder="1" applyAlignment="1" applyProtection="1">
      <alignment horizontal="center"/>
      <protection locked="0"/>
    </xf>
    <xf numFmtId="0" fontId="3" fillId="0" borderId="0" xfId="0" applyFont="1" applyBorder="1" applyAlignment="1">
      <alignment horizontal="center" vertical="center"/>
    </xf>
    <xf numFmtId="0" fontId="3" fillId="0" borderId="4" xfId="0" applyFont="1" applyBorder="1" applyAlignment="1" applyProtection="1">
      <alignment horizontal="center"/>
      <protection locked="0"/>
    </xf>
    <xf numFmtId="0" fontId="2" fillId="0" borderId="21"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176" fontId="3" fillId="0" borderId="59" xfId="0" applyNumberFormat="1" applyFont="1" applyBorder="1" applyAlignment="1" applyProtection="1">
      <alignment horizontal="center"/>
    </xf>
    <xf numFmtId="0" fontId="3" fillId="0" borderId="20" xfId="0" applyFont="1" applyFill="1" applyBorder="1" applyAlignment="1" applyProtection="1">
      <alignment horizontal="left" vertical="center" shrinkToFit="1"/>
      <protection locked="0"/>
    </xf>
    <xf numFmtId="0" fontId="6" fillId="3" borderId="21" xfId="0" applyFont="1" applyFill="1" applyBorder="1" applyAlignment="1" applyProtection="1">
      <alignment horizontal="center"/>
      <protection locked="0"/>
    </xf>
    <xf numFmtId="0" fontId="6" fillId="3" borderId="2" xfId="0" applyFont="1" applyFill="1" applyBorder="1" applyAlignment="1" applyProtection="1">
      <alignment horizontal="center"/>
      <protection locked="0"/>
    </xf>
    <xf numFmtId="0" fontId="6" fillId="3" borderId="26" xfId="0" applyFont="1" applyFill="1" applyBorder="1" applyAlignment="1" applyProtection="1">
      <alignment horizontal="center"/>
      <protection locked="0"/>
    </xf>
    <xf numFmtId="0" fontId="6" fillId="3" borderId="60"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wrapText="1"/>
      <protection locked="0"/>
    </xf>
    <xf numFmtId="0" fontId="3" fillId="3" borderId="26" xfId="0" applyFont="1" applyFill="1" applyBorder="1" applyAlignment="1" applyProtection="1">
      <alignment horizontal="center" wrapText="1"/>
      <protection locked="0"/>
    </xf>
    <xf numFmtId="0" fontId="8" fillId="0" borderId="0" xfId="0" applyFont="1" applyBorder="1" applyProtection="1">
      <protection locked="0"/>
    </xf>
    <xf numFmtId="0" fontId="3" fillId="3" borderId="61" xfId="0" applyFont="1" applyFill="1" applyBorder="1" applyProtection="1">
      <protection locked="0"/>
    </xf>
    <xf numFmtId="0" fontId="3" fillId="3" borderId="62" xfId="0" applyFont="1" applyFill="1" applyBorder="1" applyProtection="1">
      <protection locked="0"/>
    </xf>
    <xf numFmtId="0" fontId="3" fillId="4" borderId="6" xfId="0" applyFont="1" applyFill="1" applyBorder="1" applyAlignment="1" applyProtection="1">
      <alignment horizontal="center" shrinkToFit="1"/>
      <protection locked="0"/>
    </xf>
    <xf numFmtId="0" fontId="3" fillId="0" borderId="21" xfId="0" applyFont="1" applyBorder="1" applyProtection="1">
      <protection locked="0"/>
    </xf>
    <xf numFmtId="0" fontId="3" fillId="0" borderId="58" xfId="0" applyFont="1" applyBorder="1" applyProtection="1">
      <protection locked="0"/>
    </xf>
    <xf numFmtId="0" fontId="3" fillId="0" borderId="21" xfId="0" applyFont="1" applyBorder="1" applyAlignment="1" applyProtection="1">
      <protection locked="0"/>
    </xf>
    <xf numFmtId="0" fontId="3" fillId="2" borderId="2" xfId="0" applyFont="1" applyFill="1" applyBorder="1" applyAlignment="1" applyProtection="1">
      <alignment vertical="center"/>
      <protection locked="0"/>
    </xf>
    <xf numFmtId="0" fontId="3" fillId="2" borderId="26" xfId="0" applyFont="1" applyFill="1" applyBorder="1" applyAlignment="1" applyProtection="1">
      <alignment vertical="center"/>
      <protection locked="0"/>
    </xf>
    <xf numFmtId="0" fontId="3" fillId="2" borderId="21" xfId="0" applyFont="1" applyFill="1" applyBorder="1" applyAlignment="1" applyProtection="1">
      <protection locked="0"/>
    </xf>
    <xf numFmtId="177" fontId="3" fillId="2" borderId="21" xfId="0" applyNumberFormat="1" applyFont="1" applyFill="1" applyBorder="1" applyAlignment="1" applyProtection="1">
      <protection locked="0"/>
    </xf>
    <xf numFmtId="177" fontId="3" fillId="2" borderId="26" xfId="0" applyNumberFormat="1" applyFont="1" applyFill="1" applyBorder="1" applyAlignment="1" applyProtection="1">
      <protection locked="0"/>
    </xf>
    <xf numFmtId="0" fontId="3" fillId="0" borderId="58" xfId="0" applyFont="1" applyBorder="1" applyAlignment="1" applyProtection="1">
      <alignment horizontal="center" vertical="center"/>
      <protection locked="0"/>
    </xf>
    <xf numFmtId="0" fontId="3" fillId="0" borderId="26" xfId="0" applyFont="1" applyBorder="1" applyProtection="1">
      <protection locked="0"/>
    </xf>
    <xf numFmtId="49" fontId="4" fillId="0" borderId="2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0" fontId="3" fillId="0" borderId="26" xfId="0" applyFont="1" applyBorder="1" applyAlignment="1" applyProtection="1">
      <protection locked="0"/>
    </xf>
    <xf numFmtId="0" fontId="3" fillId="0" borderId="2" xfId="0" applyFont="1" applyBorder="1" applyAlignment="1">
      <alignment horizontal="center"/>
    </xf>
    <xf numFmtId="0" fontId="3" fillId="0" borderId="2" xfId="0" applyFont="1" applyBorder="1" applyAlignment="1">
      <alignment horizontal="center" vertical="center"/>
    </xf>
    <xf numFmtId="0" fontId="3" fillId="0" borderId="58" xfId="0" applyFont="1" applyBorder="1" applyAlignment="1" applyProtection="1">
      <alignment horizontal="center"/>
      <protection locked="0"/>
    </xf>
    <xf numFmtId="0" fontId="6" fillId="0" borderId="2"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8" fillId="0" borderId="21" xfId="0" applyFont="1" applyBorder="1" applyAlignment="1" applyProtection="1">
      <alignment vertical="top" wrapText="1"/>
      <protection locked="0"/>
    </xf>
    <xf numFmtId="0" fontId="8" fillId="0" borderId="2" xfId="0" applyFont="1" applyBorder="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top" wrapText="1"/>
      <protection locked="0"/>
    </xf>
    <xf numFmtId="0" fontId="6" fillId="0" borderId="2" xfId="0" applyFont="1" applyBorder="1" applyProtection="1">
      <protection locked="0"/>
    </xf>
    <xf numFmtId="0" fontId="3" fillId="0" borderId="61" xfId="0" applyFont="1" applyBorder="1" applyProtection="1">
      <protection locked="0"/>
    </xf>
    <xf numFmtId="0" fontId="3" fillId="0" borderId="62" xfId="0" applyFont="1" applyBorder="1" applyProtection="1">
      <protection locked="0"/>
    </xf>
    <xf numFmtId="0" fontId="3" fillId="0" borderId="20" xfId="0" applyFont="1" applyBorder="1" applyProtection="1">
      <protection locked="0"/>
    </xf>
    <xf numFmtId="0" fontId="3" fillId="0" borderId="2" xfId="0" applyFont="1" applyBorder="1" applyAlignment="1" applyProtection="1">
      <alignment horizontal="left" vertical="center"/>
      <protection locked="0"/>
    </xf>
    <xf numFmtId="0" fontId="8" fillId="0" borderId="2" xfId="0" applyFont="1" applyBorder="1" applyAlignment="1" applyProtection="1">
      <alignment horizontal="left" vertical="top" wrapText="1"/>
      <protection locked="0"/>
    </xf>
    <xf numFmtId="0" fontId="8" fillId="0" borderId="26" xfId="0" applyFont="1" applyFill="1" applyBorder="1" applyAlignment="1" applyProtection="1">
      <alignment horizontal="left" vertical="top" wrapText="1"/>
      <protection locked="0"/>
    </xf>
    <xf numFmtId="0" fontId="6" fillId="0" borderId="2"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2" xfId="0" applyFont="1" applyBorder="1" applyAlignment="1" applyProtection="1">
      <alignment horizontal="left" vertical="top" wrapText="1"/>
      <protection locked="0"/>
    </xf>
    <xf numFmtId="0" fontId="6" fillId="0" borderId="2" xfId="0" applyFont="1" applyBorder="1" applyAlignment="1" applyProtection="1">
      <alignment horizontal="left" vertical="center" wrapText="1"/>
      <protection locked="0"/>
    </xf>
    <xf numFmtId="0" fontId="3" fillId="0" borderId="2" xfId="0" applyFont="1" applyBorder="1" applyAlignment="1" applyProtection="1">
      <alignment vertical="center" wrapText="1"/>
      <protection locked="0"/>
    </xf>
    <xf numFmtId="0" fontId="8" fillId="0" borderId="21"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26" xfId="0" applyFont="1" applyBorder="1" applyAlignment="1" applyProtection="1">
      <alignment horizontal="center" vertical="center" shrinkToFit="1"/>
      <protection locked="0"/>
    </xf>
    <xf numFmtId="0" fontId="3" fillId="0" borderId="21" xfId="0" applyFont="1" applyBorder="1" applyAlignment="1" applyProtection="1">
      <alignment wrapText="1"/>
      <protection locked="0"/>
    </xf>
    <xf numFmtId="0" fontId="3" fillId="0" borderId="21" xfId="0" applyFont="1" applyBorder="1" applyAlignment="1">
      <alignment horizontal="left"/>
    </xf>
    <xf numFmtId="0" fontId="6" fillId="0" borderId="2" xfId="0" applyFont="1" applyBorder="1" applyAlignment="1" applyProtection="1">
      <alignment wrapText="1"/>
      <protection locked="0"/>
    </xf>
    <xf numFmtId="0" fontId="6" fillId="0" borderId="26" xfId="0" applyFont="1" applyBorder="1" applyAlignment="1" applyProtection="1">
      <alignment vertical="center" wrapText="1"/>
      <protection locked="0"/>
    </xf>
    <xf numFmtId="0" fontId="6" fillId="0" borderId="2" xfId="0" applyFont="1" applyBorder="1" applyAlignment="1">
      <alignment horizontal="left" vertical="center" wrapText="1"/>
    </xf>
    <xf numFmtId="0" fontId="6" fillId="0" borderId="21" xfId="0" applyFont="1" applyBorder="1" applyAlignment="1" applyProtection="1">
      <alignment horizontal="left" vertical="top" wrapText="1"/>
      <protection locked="0"/>
    </xf>
    <xf numFmtId="0" fontId="3" fillId="0" borderId="0" xfId="0" applyFont="1" applyBorder="1" applyAlignment="1">
      <alignment horizontal="left" vertical="center" wrapText="1"/>
    </xf>
    <xf numFmtId="0" fontId="11" fillId="0" borderId="0" xfId="0" applyFont="1" applyProtection="1">
      <protection locked="0"/>
    </xf>
    <xf numFmtId="49" fontId="3" fillId="0" borderId="1" xfId="0" applyNumberFormat="1" applyFont="1" applyBorder="1" applyAlignment="1" applyProtection="1">
      <alignment vertical="top"/>
      <protection locked="0"/>
    </xf>
    <xf numFmtId="49" fontId="3" fillId="0" borderId="5" xfId="0" applyNumberFormat="1" applyFont="1" applyBorder="1" applyAlignment="1" applyProtection="1">
      <alignment vertical="top"/>
      <protection locked="0"/>
    </xf>
    <xf numFmtId="49" fontId="3" fillId="0" borderId="1" xfId="0" applyNumberFormat="1" applyFont="1" applyBorder="1" applyAlignment="1" applyProtection="1">
      <alignment horizontal="left" vertical="top"/>
      <protection locked="0"/>
    </xf>
    <xf numFmtId="49" fontId="5" fillId="0" borderId="1" xfId="0" applyNumberFormat="1" applyFont="1" applyBorder="1" applyAlignment="1" applyProtection="1">
      <alignment horizontal="left" vertical="top"/>
      <protection locked="0"/>
    </xf>
    <xf numFmtId="49" fontId="3" fillId="0" borderId="5" xfId="0" applyNumberFormat="1" applyFont="1" applyBorder="1" applyAlignment="1" applyProtection="1">
      <alignment horizontal="left" vertical="top"/>
      <protection locked="0"/>
    </xf>
    <xf numFmtId="49" fontId="11" fillId="0" borderId="1" xfId="0" applyNumberFormat="1" applyFont="1" applyBorder="1" applyAlignment="1" applyProtection="1">
      <alignment horizontal="left" vertical="top"/>
      <protection locked="0"/>
    </xf>
    <xf numFmtId="0" fontId="3" fillId="3" borderId="3" xfId="0" applyFont="1" applyFill="1" applyBorder="1" applyAlignment="1" applyProtection="1">
      <alignment horizontal="center" vertical="center" shrinkToFit="1"/>
      <protection locked="0"/>
    </xf>
    <xf numFmtId="0" fontId="3" fillId="3" borderId="1"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3" fillId="3" borderId="9" xfId="0" applyFont="1" applyFill="1" applyBorder="1" applyAlignment="1" applyProtection="1">
      <alignment vertical="top"/>
      <protection locked="0"/>
    </xf>
    <xf numFmtId="0" fontId="3" fillId="0" borderId="5" xfId="0" applyFont="1" applyBorder="1" applyAlignment="1" applyProtection="1">
      <alignment horizontal="left" vertical="center"/>
      <protection locked="0"/>
    </xf>
    <xf numFmtId="0" fontId="3" fillId="0" borderId="0" xfId="0" applyFont="1" applyAlignment="1" applyProtection="1">
      <alignment vertical="top"/>
      <protection locked="0"/>
    </xf>
    <xf numFmtId="0" fontId="10" fillId="0" borderId="3"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2" xfId="0" applyFont="1" applyBorder="1" applyAlignment="1" applyProtection="1">
      <alignment horizontal="center" vertical="top" wrapText="1"/>
      <protection locked="0"/>
    </xf>
    <xf numFmtId="0" fontId="7" fillId="0" borderId="0" xfId="0" applyFont="1" applyAlignment="1" applyProtection="1">
      <alignment vertical="top"/>
      <protection locked="0"/>
    </xf>
    <xf numFmtId="0" fontId="3" fillId="0" borderId="13" xfId="0" applyFont="1" applyBorder="1" applyAlignment="1" applyProtection="1">
      <alignment vertical="top"/>
      <protection locked="0"/>
    </xf>
    <xf numFmtId="0" fontId="3" fillId="0" borderId="0" xfId="0" applyFont="1" applyAlignment="1" applyProtection="1">
      <alignment horizontal="left" vertical="top"/>
      <protection locked="0"/>
    </xf>
    <xf numFmtId="0" fontId="7" fillId="0" borderId="6" xfId="0" applyFont="1" applyBorder="1" applyAlignment="1" applyProtection="1">
      <alignment horizontal="center" vertical="center"/>
      <protection locked="0"/>
    </xf>
    <xf numFmtId="0" fontId="3" fillId="4" borderId="6" xfId="0" applyFont="1" applyFill="1" applyBorder="1" applyAlignment="1" applyProtection="1">
      <alignment horizontal="left" vertical="top"/>
      <protection locked="0"/>
    </xf>
    <xf numFmtId="0" fontId="3" fillId="0" borderId="40" xfId="0" applyFont="1" applyBorder="1" applyAlignment="1" applyProtection="1">
      <alignment horizontal="left" vertical="top"/>
      <protection locked="0"/>
    </xf>
    <xf numFmtId="0" fontId="3" fillId="0" borderId="40" xfId="0" applyFont="1" applyBorder="1" applyAlignment="1" applyProtection="1">
      <alignment horizontal="center" vertical="center"/>
      <protection locked="0"/>
    </xf>
    <xf numFmtId="0" fontId="3" fillId="0" borderId="13" xfId="0" applyFont="1" applyBorder="1" applyAlignment="1" applyProtection="1">
      <alignment horizontal="left" vertical="top"/>
      <protection locked="0"/>
    </xf>
    <xf numFmtId="0" fontId="6" fillId="0" borderId="0" xfId="0" applyFont="1" applyAlignment="1" applyProtection="1">
      <alignment horizontal="left" vertical="center"/>
      <protection locked="0"/>
    </xf>
    <xf numFmtId="0" fontId="3" fillId="0" borderId="9" xfId="0" applyFont="1" applyBorder="1" applyAlignment="1" applyProtection="1">
      <alignment horizontal="center" vertical="top"/>
      <protection locked="0"/>
    </xf>
    <xf numFmtId="0" fontId="3" fillId="0" borderId="6" xfId="0" applyFont="1" applyBorder="1" applyAlignment="1" applyProtection="1">
      <alignment horizontal="left" vertical="top"/>
      <protection locked="0"/>
    </xf>
    <xf numFmtId="0" fontId="7" fillId="0" borderId="9"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5" fillId="0" borderId="0" xfId="0" applyFont="1" applyAlignment="1" applyProtection="1">
      <alignment horizontal="left" vertical="top"/>
      <protection locked="0"/>
    </xf>
    <xf numFmtId="0" fontId="6" fillId="0" borderId="6"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6" fillId="0" borderId="9" xfId="0" applyFont="1" applyBorder="1" applyAlignment="1" applyProtection="1">
      <alignment horizontal="left" vertical="top"/>
      <protection locked="0"/>
    </xf>
    <xf numFmtId="0" fontId="3" fillId="0" borderId="6" xfId="0" applyFont="1" applyBorder="1" applyAlignment="1" applyProtection="1">
      <alignment horizontal="center" vertical="top"/>
      <protection locked="0"/>
    </xf>
    <xf numFmtId="0" fontId="3" fillId="4" borderId="6" xfId="0" applyFont="1" applyFill="1" applyBorder="1" applyAlignment="1" applyProtection="1">
      <alignment horizontal="left" vertical="top" wrapText="1"/>
      <protection locked="0"/>
    </xf>
    <xf numFmtId="0" fontId="3" fillId="3" borderId="12"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6" xfId="0" applyFont="1" applyFill="1" applyBorder="1" applyAlignment="1" applyProtection="1">
      <alignment vertical="top"/>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12" xfId="0" applyFont="1" applyBorder="1" applyAlignment="1" applyProtection="1">
      <alignment horizontal="center" vertical="top"/>
      <protection locked="0"/>
    </xf>
    <xf numFmtId="0" fontId="7" fillId="0" borderId="0" xfId="0" applyFont="1" applyBorder="1" applyAlignment="1" applyProtection="1">
      <alignment vertical="top" wrapText="1"/>
      <protection locked="0"/>
    </xf>
    <xf numFmtId="0" fontId="12" fillId="0" borderId="0" xfId="0" applyFont="1" applyBorder="1" applyAlignment="1" applyProtection="1">
      <alignment horizontal="left" vertical="center" wrapText="1"/>
      <protection locked="0"/>
    </xf>
    <xf numFmtId="0" fontId="3" fillId="0" borderId="34" xfId="0" applyFont="1" applyBorder="1" applyAlignment="1" applyProtection="1">
      <alignment horizontal="left" vertical="top"/>
      <protection locked="0"/>
    </xf>
    <xf numFmtId="0" fontId="3" fillId="0" borderId="16" xfId="0" applyFont="1" applyBorder="1" applyAlignment="1" applyProtection="1">
      <alignment horizontal="center" vertical="top"/>
      <protection locked="0"/>
    </xf>
    <xf numFmtId="0" fontId="7" fillId="0" borderId="16" xfId="0" applyFont="1" applyBorder="1" applyAlignment="1" applyProtection="1">
      <alignment horizontal="center" vertical="center" wrapText="1"/>
      <protection locked="0"/>
    </xf>
    <xf numFmtId="0" fontId="6" fillId="0" borderId="0" xfId="0" applyFont="1" applyAlignment="1" applyProtection="1">
      <alignment horizontal="left" vertical="top"/>
      <protection locked="0"/>
    </xf>
    <xf numFmtId="0" fontId="8" fillId="0" borderId="0" xfId="0" applyFont="1" applyAlignment="1" applyProtection="1">
      <alignment horizontal="left" vertical="center"/>
      <protection locked="0"/>
    </xf>
    <xf numFmtId="0" fontId="6" fillId="0" borderId="16" xfId="0" applyFont="1" applyBorder="1" applyAlignment="1" applyProtection="1">
      <alignment horizontal="left" vertical="top"/>
      <protection locked="0"/>
    </xf>
    <xf numFmtId="0" fontId="3" fillId="3" borderId="21"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0" xfId="0" applyFont="1" applyFill="1" applyBorder="1" applyAlignment="1" applyProtection="1">
      <alignment vertical="top"/>
      <protection locked="0"/>
    </xf>
    <xf numFmtId="0" fontId="11" fillId="0" borderId="0" xfId="0" applyFont="1" applyBorder="1" applyAlignment="1" applyProtection="1">
      <alignment horizontal="left" vertical="top"/>
      <protection locked="0"/>
    </xf>
    <xf numFmtId="0" fontId="3" fillId="0" borderId="26" xfId="0" applyFont="1" applyBorder="1" applyAlignment="1" applyProtection="1">
      <alignment horizontal="left" vertical="center"/>
      <protection locked="0"/>
    </xf>
    <xf numFmtId="0" fontId="3" fillId="4" borderId="9" xfId="0" applyFont="1" applyFill="1" applyBorder="1" applyAlignment="1" applyProtection="1">
      <alignment horizontal="center" vertical="center" shrinkToFit="1"/>
      <protection locked="0"/>
    </xf>
    <xf numFmtId="0" fontId="8" fillId="0" borderId="0" xfId="0" applyFont="1" applyAlignment="1" applyProtection="1">
      <alignment horizontal="left" vertical="top"/>
      <protection locked="0"/>
    </xf>
    <xf numFmtId="0" fontId="3" fillId="4" borderId="3"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10" fillId="0" borderId="21"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3" fillId="0" borderId="50" xfId="0" applyFont="1" applyBorder="1" applyAlignment="1" applyProtection="1">
      <alignment horizontal="left" vertical="top"/>
      <protection locked="0"/>
    </xf>
    <xf numFmtId="0" fontId="3" fillId="0" borderId="50" xfId="0" applyFont="1" applyBorder="1" applyAlignment="1" applyProtection="1">
      <alignment horizontal="center" vertical="center"/>
      <protection locked="0"/>
    </xf>
    <xf numFmtId="0" fontId="3" fillId="4" borderId="16" xfId="0" applyFont="1" applyFill="1" applyBorder="1" applyAlignment="1" applyProtection="1">
      <alignment horizontal="center" vertical="center" shrinkToFit="1"/>
      <protection locked="0"/>
    </xf>
    <xf numFmtId="0" fontId="3" fillId="4" borderId="12"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176" fontId="3" fillId="0" borderId="3" xfId="0" applyNumberFormat="1" applyFont="1" applyBorder="1" applyAlignment="1" applyProtection="1">
      <alignment horizontal="center" vertical="center"/>
    </xf>
    <xf numFmtId="176" fontId="3" fillId="0" borderId="5" xfId="0" applyNumberFormat="1" applyFont="1" applyBorder="1" applyAlignment="1" applyProtection="1">
      <alignment horizontal="center" vertical="center"/>
    </xf>
    <xf numFmtId="0" fontId="3" fillId="4" borderId="40" xfId="0" applyFont="1" applyFill="1" applyBorder="1" applyAlignment="1" applyProtection="1">
      <alignment horizontal="center" vertical="center"/>
      <protection locked="0"/>
    </xf>
    <xf numFmtId="179" fontId="3" fillId="4" borderId="6" xfId="0" applyNumberFormat="1" applyFont="1" applyFill="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4" borderId="21" xfId="0" applyFont="1" applyFill="1" applyBorder="1" applyAlignment="1" applyProtection="1">
      <alignment horizontal="center" vertical="center"/>
      <protection locked="0"/>
    </xf>
    <xf numFmtId="0" fontId="3" fillId="4" borderId="26" xfId="0" applyFont="1" applyFill="1" applyBorder="1" applyAlignment="1" applyProtection="1">
      <alignment horizontal="center" vertical="center"/>
      <protection locked="0"/>
    </xf>
    <xf numFmtId="0" fontId="3" fillId="0" borderId="21" xfId="0" applyFont="1" applyBorder="1" applyAlignment="1" applyProtection="1">
      <alignment horizontal="center" vertical="center"/>
    </xf>
    <xf numFmtId="0" fontId="3" fillId="0" borderId="26" xfId="0" applyFont="1" applyBorder="1" applyAlignment="1" applyProtection="1">
      <alignment horizontal="center" vertical="center"/>
    </xf>
    <xf numFmtId="176" fontId="3" fillId="0" borderId="12" xfId="0" applyNumberFormat="1" applyFont="1" applyBorder="1" applyAlignment="1" applyProtection="1">
      <alignment horizontal="center" vertical="center"/>
    </xf>
    <xf numFmtId="176" fontId="3" fillId="0" borderId="13" xfId="0" applyNumberFormat="1" applyFont="1" applyBorder="1" applyAlignment="1" applyProtection="1">
      <alignment horizontal="center" vertical="center"/>
    </xf>
    <xf numFmtId="0" fontId="3" fillId="4" borderId="34" xfId="0" applyFont="1" applyFill="1" applyBorder="1" applyAlignment="1" applyProtection="1">
      <alignment horizontal="center" vertical="center"/>
      <protection locked="0"/>
    </xf>
    <xf numFmtId="0" fontId="3" fillId="0" borderId="20" xfId="0" applyFont="1" applyBorder="1" applyAlignment="1" applyProtection="1">
      <alignment horizontal="center" vertical="top"/>
      <protection locked="0"/>
    </xf>
    <xf numFmtId="0" fontId="3" fillId="0" borderId="20" xfId="0" applyFont="1" applyBorder="1" applyAlignment="1" applyProtection="1">
      <alignment horizontal="right"/>
      <protection locked="0"/>
    </xf>
    <xf numFmtId="0" fontId="7" fillId="0" borderId="20"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xf>
    <xf numFmtId="0" fontId="3" fillId="3" borderId="6" xfId="0" applyFont="1" applyFill="1" applyBorder="1" applyAlignment="1" applyProtection="1">
      <alignment horizontal="center" vertical="center" shrinkToFit="1"/>
      <protection locked="0"/>
    </xf>
    <xf numFmtId="0" fontId="3" fillId="0" borderId="3" xfId="0" applyFont="1" applyBorder="1" applyAlignment="1" applyProtection="1">
      <alignment horizontal="right" vertical="center"/>
    </xf>
    <xf numFmtId="0" fontId="3" fillId="0" borderId="5" xfId="0" applyFont="1" applyBorder="1" applyAlignment="1" applyProtection="1">
      <alignment horizontal="right" vertical="center"/>
    </xf>
    <xf numFmtId="176" fontId="3" fillId="0" borderId="21" xfId="0" applyNumberFormat="1" applyFont="1" applyBorder="1" applyAlignment="1" applyProtection="1">
      <alignment horizontal="center" vertical="center"/>
    </xf>
    <xf numFmtId="176" fontId="3" fillId="0" borderId="26" xfId="0" applyNumberFormat="1" applyFont="1" applyBorder="1" applyAlignment="1" applyProtection="1">
      <alignment horizontal="center" vertical="center"/>
    </xf>
    <xf numFmtId="0" fontId="8" fillId="0" borderId="9" xfId="0" applyFont="1" applyBorder="1" applyAlignment="1" applyProtection="1">
      <alignment horizontal="center" vertical="center"/>
      <protection locked="0"/>
    </xf>
    <xf numFmtId="180" fontId="3" fillId="0" borderId="9" xfId="0" applyNumberFormat="1" applyFont="1" applyBorder="1" applyAlignment="1" applyProtection="1">
      <alignment horizontal="right" vertical="top"/>
      <protection locked="0"/>
    </xf>
    <xf numFmtId="0" fontId="3" fillId="4" borderId="9" xfId="0" applyFont="1" applyFill="1" applyBorder="1" applyAlignment="1" applyProtection="1">
      <alignment horizontal="center" vertical="top"/>
      <protection locked="0"/>
    </xf>
    <xf numFmtId="180" fontId="3" fillId="4" borderId="3" xfId="0" applyNumberFormat="1" applyFont="1" applyFill="1" applyBorder="1" applyAlignment="1" applyProtection="1">
      <alignment horizontal="center" vertical="center"/>
      <protection locked="0"/>
    </xf>
    <xf numFmtId="180" fontId="3" fillId="4" borderId="5" xfId="0" applyNumberFormat="1"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shrinkToFit="1"/>
      <protection locked="0"/>
    </xf>
    <xf numFmtId="0" fontId="3" fillId="0" borderId="6" xfId="0" applyFont="1" applyBorder="1" applyAlignment="1" applyProtection="1">
      <alignment horizontal="center"/>
    </xf>
    <xf numFmtId="0" fontId="3" fillId="2" borderId="9" xfId="0" applyFont="1" applyFill="1" applyBorder="1" applyAlignment="1" applyProtection="1">
      <alignment horizontal="left" vertical="center"/>
      <protection locked="0"/>
    </xf>
    <xf numFmtId="0" fontId="3" fillId="4" borderId="20" xfId="0" applyFont="1" applyFill="1" applyBorder="1" applyAlignment="1" applyProtection="1">
      <alignment horizontal="center" vertical="center" shrinkToFit="1"/>
      <protection locked="0"/>
    </xf>
    <xf numFmtId="0" fontId="3" fillId="0" borderId="12" xfId="0" applyFont="1" applyBorder="1" applyAlignment="1" applyProtection="1">
      <alignment horizontal="right" vertical="center"/>
    </xf>
    <xf numFmtId="0" fontId="3" fillId="0" borderId="13" xfId="0" applyFont="1" applyBorder="1" applyAlignment="1" applyProtection="1">
      <alignment horizontal="right" vertical="center"/>
    </xf>
    <xf numFmtId="176" fontId="3" fillId="0" borderId="9" xfId="0" applyNumberFormat="1" applyFont="1" applyBorder="1" applyAlignment="1" applyProtection="1">
      <alignment horizontal="center" vertical="top"/>
    </xf>
    <xf numFmtId="0" fontId="3" fillId="4" borderId="6" xfId="0" applyFont="1" applyFill="1" applyBorder="1" applyAlignment="1" applyProtection="1">
      <alignment horizontal="center" vertical="top"/>
      <protection locked="0"/>
    </xf>
    <xf numFmtId="0" fontId="8" fillId="0" borderId="16" xfId="0" applyFont="1" applyBorder="1" applyAlignment="1" applyProtection="1">
      <alignment horizontal="center" vertical="center"/>
      <protection locked="0"/>
    </xf>
    <xf numFmtId="180" fontId="3" fillId="0" borderId="16" xfId="0" applyNumberFormat="1" applyFont="1" applyBorder="1" applyAlignment="1" applyProtection="1">
      <alignment horizontal="right" vertical="top"/>
      <protection locked="0"/>
    </xf>
    <xf numFmtId="0" fontId="3" fillId="4" borderId="16" xfId="0" applyFont="1" applyFill="1" applyBorder="1" applyAlignment="1" applyProtection="1">
      <alignment horizontal="center" vertical="top"/>
      <protection locked="0"/>
    </xf>
    <xf numFmtId="180" fontId="3" fillId="4" borderId="12" xfId="0" applyNumberFormat="1" applyFont="1" applyFill="1" applyBorder="1" applyAlignment="1" applyProtection="1">
      <alignment horizontal="center" vertical="center"/>
      <protection locked="0"/>
    </xf>
    <xf numFmtId="180" fontId="3" fillId="4" borderId="13" xfId="0" applyNumberFormat="1" applyFont="1" applyFill="1" applyBorder="1" applyAlignment="1" applyProtection="1">
      <alignment horizontal="center" vertical="center"/>
      <protection locked="0"/>
    </xf>
    <xf numFmtId="0" fontId="3" fillId="0" borderId="20" xfId="0" applyFont="1" applyBorder="1" applyAlignment="1" applyProtection="1">
      <alignment horizontal="left" vertical="top"/>
      <protection locked="0"/>
    </xf>
    <xf numFmtId="0" fontId="3" fillId="0" borderId="26" xfId="0" applyFont="1" applyBorder="1" applyAlignment="1" applyProtection="1">
      <alignment horizontal="right"/>
      <protection locked="0"/>
    </xf>
    <xf numFmtId="0" fontId="3" fillId="0" borderId="0" xfId="0" applyFont="1" applyBorder="1" applyAlignment="1" applyProtection="1">
      <alignment horizontal="right" vertical="top"/>
      <protection locked="0"/>
    </xf>
    <xf numFmtId="0" fontId="3" fillId="0" borderId="21" xfId="0" applyFont="1" applyBorder="1" applyAlignment="1" applyProtection="1">
      <alignment horizontal="right" vertical="center"/>
    </xf>
    <xf numFmtId="0" fontId="3" fillId="0" borderId="26" xfId="0" applyFont="1" applyBorder="1" applyAlignment="1" applyProtection="1">
      <alignment horizontal="right" vertical="center"/>
    </xf>
    <xf numFmtId="176" fontId="3" fillId="0" borderId="16" xfId="0" applyNumberFormat="1" applyFont="1" applyBorder="1" applyAlignment="1" applyProtection="1">
      <alignment horizontal="center" vertical="top"/>
    </xf>
    <xf numFmtId="0" fontId="3" fillId="4" borderId="50" xfId="0" applyFont="1" applyFill="1" applyBorder="1" applyAlignment="1" applyProtection="1">
      <alignment horizontal="center" vertical="center"/>
      <protection locked="0"/>
    </xf>
    <xf numFmtId="0" fontId="3" fillId="0" borderId="2" xfId="0" applyFont="1" applyBorder="1" applyAlignment="1" applyProtection="1">
      <alignment horizontal="right"/>
      <protection locked="0"/>
    </xf>
    <xf numFmtId="0" fontId="3" fillId="0" borderId="21" xfId="0" applyFont="1" applyBorder="1" applyAlignment="1" applyProtection="1">
      <alignment horizontal="right"/>
      <protection locked="0"/>
    </xf>
    <xf numFmtId="180" fontId="3" fillId="0" borderId="9" xfId="0" applyNumberFormat="1" applyFont="1" applyBorder="1" applyAlignment="1" applyProtection="1">
      <alignment horizontal="right" vertical="top"/>
    </xf>
    <xf numFmtId="180" fontId="3" fillId="0" borderId="3" xfId="0" applyNumberFormat="1" applyFont="1" applyFill="1" applyBorder="1" applyAlignment="1" applyProtection="1">
      <alignment horizontal="right" vertical="top"/>
    </xf>
    <xf numFmtId="0" fontId="3" fillId="4" borderId="9" xfId="0" applyFont="1" applyFill="1" applyBorder="1" applyAlignment="1" applyProtection="1">
      <alignment horizontal="left" vertical="top"/>
      <protection locked="0"/>
    </xf>
    <xf numFmtId="0" fontId="3" fillId="0" borderId="2" xfId="0" applyFont="1" applyFill="1" applyBorder="1" applyAlignment="1" applyProtection="1">
      <alignment horizontal="left" vertical="top"/>
      <protection locked="0"/>
    </xf>
    <xf numFmtId="49" fontId="8" fillId="0" borderId="0" xfId="0" applyNumberFormat="1" applyFont="1" applyBorder="1" applyAlignment="1" applyProtection="1">
      <alignment horizontal="center" vertical="center"/>
      <protection locked="0"/>
    </xf>
    <xf numFmtId="181" fontId="3" fillId="4" borderId="3" xfId="0" applyNumberFormat="1" applyFont="1" applyFill="1" applyBorder="1" applyAlignment="1" applyProtection="1">
      <alignment horizontal="center" vertical="center"/>
      <protection locked="0"/>
    </xf>
    <xf numFmtId="181" fontId="3" fillId="4" borderId="5" xfId="0" applyNumberFormat="1"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right" vertical="top"/>
    </xf>
    <xf numFmtId="180" fontId="13" fillId="4" borderId="3" xfId="0" applyNumberFormat="1" applyFont="1" applyFill="1" applyBorder="1" applyAlignment="1" applyProtection="1">
      <alignment horizontal="center" vertical="center"/>
      <protection locked="0"/>
    </xf>
    <xf numFmtId="180" fontId="13" fillId="4" borderId="5" xfId="0" applyNumberFormat="1" applyFont="1" applyFill="1" applyBorder="1" applyAlignment="1" applyProtection="1">
      <alignment horizontal="center" vertical="center"/>
      <protection locked="0"/>
    </xf>
    <xf numFmtId="180" fontId="3" fillId="0" borderId="16" xfId="0" applyNumberFormat="1" applyFont="1" applyBorder="1" applyAlignment="1" applyProtection="1">
      <alignment horizontal="right" vertical="top"/>
    </xf>
    <xf numFmtId="180" fontId="3" fillId="0" borderId="12" xfId="0" applyNumberFormat="1" applyFont="1" applyFill="1" applyBorder="1" applyAlignment="1" applyProtection="1">
      <alignment horizontal="right" vertical="top"/>
    </xf>
    <xf numFmtId="0" fontId="3" fillId="4" borderId="16" xfId="0" applyFont="1" applyFill="1" applyBorder="1" applyAlignment="1" applyProtection="1">
      <alignment horizontal="left" vertical="top"/>
      <protection locked="0"/>
    </xf>
    <xf numFmtId="0" fontId="3" fillId="0" borderId="20" xfId="0" applyFont="1" applyBorder="1" applyAlignment="1" applyProtection="1">
      <alignment vertical="top"/>
      <protection locked="0"/>
    </xf>
    <xf numFmtId="0" fontId="3" fillId="0" borderId="63" xfId="0" applyFont="1" applyBorder="1" applyAlignment="1" applyProtection="1">
      <alignment horizontal="left" vertical="top"/>
      <protection locked="0"/>
    </xf>
    <xf numFmtId="0" fontId="3" fillId="4" borderId="63" xfId="0" applyFont="1" applyFill="1" applyBorder="1" applyAlignment="1" applyProtection="1">
      <alignment horizontal="center" vertical="center"/>
      <protection locked="0"/>
    </xf>
    <xf numFmtId="181" fontId="3" fillId="4" borderId="12" xfId="0" applyNumberFormat="1" applyFont="1" applyFill="1" applyBorder="1" applyAlignment="1" applyProtection="1">
      <alignment horizontal="center" vertical="center"/>
      <protection locked="0"/>
    </xf>
    <xf numFmtId="181" fontId="3" fillId="4" borderId="13" xfId="0" applyNumberFormat="1" applyFont="1" applyFill="1" applyBorder="1" applyAlignment="1" applyProtection="1">
      <alignment horizontal="center" vertical="center"/>
      <protection locked="0"/>
    </xf>
    <xf numFmtId="176" fontId="3" fillId="0" borderId="16" xfId="0" applyNumberFormat="1" applyFont="1" applyFill="1" applyBorder="1" applyAlignment="1" applyProtection="1">
      <alignment horizontal="right" vertical="top"/>
    </xf>
    <xf numFmtId="180" fontId="13" fillId="4" borderId="12" xfId="0" applyNumberFormat="1" applyFont="1" applyFill="1" applyBorder="1" applyAlignment="1" applyProtection="1">
      <alignment horizontal="center" vertical="center"/>
      <protection locked="0"/>
    </xf>
    <xf numFmtId="180" fontId="13" fillId="4" borderId="13" xfId="0" applyNumberFormat="1" applyFont="1" applyFill="1" applyBorder="1" applyAlignment="1" applyProtection="1">
      <alignment horizontal="center" vertical="center"/>
      <protection locked="0"/>
    </xf>
    <xf numFmtId="0" fontId="3" fillId="4" borderId="20" xfId="0" applyFont="1" applyFill="1" applyBorder="1" applyAlignment="1" applyProtection="1">
      <alignment horizontal="left" vertical="top"/>
      <protection locked="0"/>
    </xf>
    <xf numFmtId="0" fontId="7" fillId="0" borderId="0" xfId="0" applyFont="1" applyFill="1" applyBorder="1" applyAlignment="1" applyProtection="1">
      <protection locked="0"/>
    </xf>
    <xf numFmtId="182" fontId="3" fillId="0" borderId="3" xfId="0" applyNumberFormat="1" applyFont="1" applyBorder="1" applyAlignment="1" applyProtection="1">
      <alignment horizontal="center" vertical="center"/>
    </xf>
    <xf numFmtId="182" fontId="3" fillId="0" borderId="5" xfId="0" applyNumberFormat="1" applyFont="1" applyBorder="1" applyAlignment="1" applyProtection="1">
      <alignment horizontal="center" vertical="center"/>
    </xf>
    <xf numFmtId="176" fontId="3" fillId="0" borderId="64" xfId="0" applyNumberFormat="1" applyFont="1" applyBorder="1" applyAlignment="1" applyProtection="1">
      <alignment horizontal="center" vertical="center"/>
    </xf>
    <xf numFmtId="176" fontId="3" fillId="0" borderId="65" xfId="0" applyNumberFormat="1" applyFont="1" applyBorder="1" applyAlignment="1" applyProtection="1">
      <alignment horizontal="center" vertical="center"/>
    </xf>
    <xf numFmtId="0" fontId="3" fillId="4" borderId="20" xfId="0" applyFont="1" applyFill="1" applyBorder="1" applyAlignment="1" applyProtection="1">
      <alignment horizontal="center" vertical="top"/>
      <protection locked="0"/>
    </xf>
    <xf numFmtId="180" fontId="3" fillId="0" borderId="21" xfId="0" applyNumberFormat="1" applyFont="1" applyBorder="1" applyAlignment="1" applyProtection="1">
      <alignment horizontal="right"/>
      <protection locked="0"/>
    </xf>
    <xf numFmtId="180" fontId="3" fillId="0" borderId="26" xfId="0" applyNumberFormat="1" applyFont="1" applyBorder="1" applyAlignment="1" applyProtection="1">
      <alignment horizontal="right"/>
      <protection locked="0"/>
    </xf>
    <xf numFmtId="0" fontId="3" fillId="3" borderId="6" xfId="0" applyFont="1" applyFill="1" applyBorder="1" applyAlignment="1" applyProtection="1">
      <alignment horizontal="center" vertical="center" wrapText="1" shrinkToFit="1"/>
      <protection locked="0"/>
    </xf>
    <xf numFmtId="182" fontId="3" fillId="0" borderId="12" xfId="0" applyNumberFormat="1" applyFont="1" applyBorder="1" applyAlignment="1" applyProtection="1">
      <alignment horizontal="center" vertical="center"/>
    </xf>
    <xf numFmtId="182" fontId="3" fillId="0" borderId="13" xfId="0" applyNumberFormat="1" applyFont="1" applyBorder="1" applyAlignment="1" applyProtection="1">
      <alignment horizontal="center" vertical="center"/>
    </xf>
    <xf numFmtId="176" fontId="3" fillId="0" borderId="66" xfId="0" applyNumberFormat="1" applyFont="1" applyBorder="1" applyAlignment="1" applyProtection="1">
      <alignment horizontal="center" vertical="center"/>
    </xf>
    <xf numFmtId="176" fontId="3" fillId="0" borderId="67" xfId="0" applyNumberFormat="1" applyFont="1" applyBorder="1" applyAlignment="1" applyProtection="1">
      <alignment horizontal="center" vertical="center"/>
    </xf>
    <xf numFmtId="180" fontId="3" fillId="0" borderId="9" xfId="0" applyNumberFormat="1" applyFont="1" applyFill="1" applyBorder="1" applyProtection="1"/>
    <xf numFmtId="0" fontId="3" fillId="4" borderId="6" xfId="0" applyFont="1" applyFill="1" applyBorder="1" applyAlignment="1" applyProtection="1">
      <alignment horizontal="right" vertical="top"/>
      <protection locked="0"/>
    </xf>
    <xf numFmtId="180" fontId="3" fillId="0" borderId="16" xfId="0" applyNumberFormat="1" applyFont="1" applyFill="1" applyBorder="1" applyProtection="1"/>
    <xf numFmtId="0" fontId="3" fillId="0" borderId="0" xfId="0" applyFont="1" applyBorder="1" applyAlignment="1" applyProtection="1">
      <alignment horizontal="right"/>
      <protection locked="0"/>
    </xf>
    <xf numFmtId="182" fontId="3" fillId="0" borderId="21" xfId="0" applyNumberFormat="1" applyFont="1" applyBorder="1" applyAlignment="1" applyProtection="1">
      <alignment horizontal="center" vertical="center"/>
    </xf>
    <xf numFmtId="182" fontId="3" fillId="0" borderId="26" xfId="0" applyNumberFormat="1" applyFont="1" applyBorder="1" applyAlignment="1" applyProtection="1">
      <alignment horizontal="center" vertical="center"/>
    </xf>
    <xf numFmtId="176" fontId="3" fillId="0" borderId="68" xfId="0" applyNumberFormat="1" applyFont="1" applyBorder="1" applyAlignment="1" applyProtection="1">
      <alignment horizontal="center" vertical="center"/>
    </xf>
    <xf numFmtId="176" fontId="3" fillId="0" borderId="69" xfId="0" applyNumberFormat="1" applyFont="1" applyBorder="1" applyAlignment="1" applyProtection="1">
      <alignment horizontal="center" vertical="center"/>
    </xf>
    <xf numFmtId="181" fontId="3" fillId="0" borderId="6" xfId="0" applyNumberFormat="1" applyFont="1" applyBorder="1" applyAlignment="1" applyProtection="1">
      <alignment horizontal="center" vertical="top"/>
      <protection locked="0"/>
    </xf>
    <xf numFmtId="0" fontId="3" fillId="0" borderId="2" xfId="0" applyFont="1" applyBorder="1" applyAlignment="1" applyProtection="1">
      <alignment horizontal="right" vertical="top"/>
      <protection locked="0"/>
    </xf>
    <xf numFmtId="0" fontId="6" fillId="0" borderId="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3" fillId="0" borderId="0" xfId="0" applyFont="1" applyAlignment="1" applyProtection="1">
      <alignment horizontal="right" vertical="top"/>
      <protection locked="0"/>
    </xf>
    <xf numFmtId="0" fontId="3" fillId="4" borderId="9" xfId="0" applyFont="1" applyFill="1" applyBorder="1" applyAlignment="1" applyProtection="1">
      <alignment horizontal="right" vertical="top"/>
      <protection locked="0"/>
    </xf>
    <xf numFmtId="0" fontId="3" fillId="0" borderId="12" xfId="0" applyFont="1" applyBorder="1" applyAlignment="1" applyProtection="1">
      <alignment horizontal="left"/>
      <protection locked="0"/>
    </xf>
    <xf numFmtId="180" fontId="3" fillId="0" borderId="12" xfId="0" applyNumberFormat="1" applyFont="1" applyBorder="1" applyAlignment="1" applyProtection="1">
      <alignment horizontal="left"/>
      <protection locked="0"/>
    </xf>
    <xf numFmtId="180" fontId="3" fillId="0" borderId="2" xfId="0" applyNumberFormat="1" applyFont="1" applyBorder="1" applyAlignment="1" applyProtection="1">
      <alignment horizontal="right"/>
      <protection locked="0"/>
    </xf>
    <xf numFmtId="0" fontId="3" fillId="4" borderId="20" xfId="0" applyFont="1" applyFill="1" applyBorder="1" applyAlignment="1" applyProtection="1">
      <alignment horizontal="right" vertical="top"/>
      <protection locked="0"/>
    </xf>
    <xf numFmtId="0" fontId="6" fillId="0" borderId="21"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3" fillId="0" borderId="70" xfId="0" applyFont="1" applyBorder="1" applyAlignment="1" applyProtection="1">
      <alignment horizontal="left" vertical="top"/>
      <protection locked="0"/>
    </xf>
    <xf numFmtId="176" fontId="3" fillId="0" borderId="16" xfId="0" applyNumberFormat="1" applyFont="1" applyFill="1" applyBorder="1" applyAlignment="1" applyProtection="1">
      <alignment horizontal="center" vertical="center" shrinkToFit="1"/>
      <protection locked="0"/>
    </xf>
    <xf numFmtId="180" fontId="3" fillId="0" borderId="9" xfId="0" applyNumberFormat="1" applyFont="1" applyBorder="1" applyAlignment="1" applyProtection="1">
      <alignment horizontal="center" vertical="top"/>
    </xf>
    <xf numFmtId="0" fontId="3" fillId="0" borderId="1" xfId="0" applyFont="1" applyBorder="1" applyAlignment="1" applyProtection="1">
      <alignment horizontal="left" vertical="top"/>
      <protection locked="0"/>
    </xf>
    <xf numFmtId="0" fontId="3" fillId="0" borderId="6" xfId="0" applyFont="1" applyFill="1" applyBorder="1" applyAlignment="1" applyProtection="1">
      <alignment horizontal="center" vertical="center" shrinkToFit="1"/>
    </xf>
    <xf numFmtId="0" fontId="3" fillId="0" borderId="71" xfId="0" applyFont="1" applyBorder="1" applyAlignment="1" applyProtection="1">
      <alignment horizontal="left" vertical="top"/>
      <protection locked="0"/>
    </xf>
    <xf numFmtId="180" fontId="3" fillId="0" borderId="16" xfId="0" applyNumberFormat="1" applyFont="1" applyBorder="1" applyAlignment="1" applyProtection="1">
      <alignment horizontal="center" vertical="top"/>
    </xf>
    <xf numFmtId="0" fontId="3" fillId="2" borderId="20" xfId="0" applyFont="1" applyFill="1" applyBorder="1" applyAlignment="1" applyProtection="1">
      <alignment horizontal="left" vertical="center"/>
      <protection locked="0"/>
    </xf>
    <xf numFmtId="181" fontId="3" fillId="0" borderId="9" xfId="0" applyNumberFormat="1" applyFont="1" applyFill="1" applyBorder="1" applyAlignment="1" applyProtection="1">
      <alignment horizontal="right" vertical="top"/>
    </xf>
    <xf numFmtId="180" fontId="3" fillId="0" borderId="20" xfId="0" applyNumberFormat="1" applyFont="1" applyBorder="1" applyAlignment="1" applyProtection="1">
      <alignment horizontal="center" vertical="top"/>
    </xf>
    <xf numFmtId="0" fontId="6" fillId="0" borderId="20" xfId="0" applyFont="1" applyBorder="1" applyAlignment="1" applyProtection="1">
      <alignment horizontal="left" vertical="top"/>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181" fontId="3" fillId="0" borderId="16" xfId="0" applyNumberFormat="1" applyFont="1" applyFill="1" applyBorder="1" applyAlignment="1" applyProtection="1">
      <alignment horizontal="right" vertical="top"/>
    </xf>
    <xf numFmtId="0" fontId="3" fillId="0" borderId="17" xfId="0" applyFont="1" applyBorder="1" applyAlignment="1" applyProtection="1">
      <alignment horizontal="center"/>
    </xf>
    <xf numFmtId="0" fontId="3" fillId="0" borderId="35" xfId="0" applyFont="1" applyFill="1" applyBorder="1" applyAlignment="1" applyProtection="1">
      <alignment horizontal="left" vertical="top"/>
      <protection locked="0"/>
    </xf>
    <xf numFmtId="0" fontId="3" fillId="0" borderId="6" xfId="0" applyFont="1" applyBorder="1" applyAlignment="1" applyProtection="1">
      <alignment horizontal="right"/>
      <protection locked="0"/>
    </xf>
    <xf numFmtId="0" fontId="3" fillId="0" borderId="59" xfId="0" applyFont="1" applyBorder="1" applyAlignment="1" applyProtection="1">
      <alignment horizontal="center" vertical="center"/>
    </xf>
    <xf numFmtId="0" fontId="3" fillId="0" borderId="36" xfId="0" applyFont="1" applyBorder="1" applyAlignment="1" applyProtection="1">
      <alignment horizontal="left" vertical="top"/>
      <protection locked="0"/>
    </xf>
    <xf numFmtId="0" fontId="3" fillId="0" borderId="36" xfId="0" applyFont="1" applyFill="1" applyBorder="1" applyAlignment="1" applyProtection="1">
      <alignment horizontal="center" vertical="top"/>
      <protection locked="0"/>
    </xf>
    <xf numFmtId="0" fontId="3" fillId="0" borderId="36" xfId="0" applyFont="1" applyFill="1" applyBorder="1" applyAlignment="1" applyProtection="1">
      <alignment horizontal="center" vertical="center" shrinkToFit="1"/>
      <protection locked="0"/>
    </xf>
    <xf numFmtId="0" fontId="8" fillId="0" borderId="36" xfId="0" applyFont="1" applyBorder="1" applyAlignment="1" applyProtection="1">
      <alignment horizontal="left" vertical="top"/>
      <protection locked="0"/>
    </xf>
    <xf numFmtId="0" fontId="3" fillId="0" borderId="42" xfId="0" applyFont="1" applyBorder="1" applyAlignment="1" applyProtection="1">
      <alignment horizontal="left" vertical="top"/>
      <protection locked="0"/>
    </xf>
    <xf numFmtId="0" fontId="6" fillId="3" borderId="3" xfId="0" applyFont="1" applyFill="1" applyBorder="1" applyAlignment="1" applyProtection="1">
      <alignment horizontal="center" wrapText="1" shrinkToFit="1"/>
      <protection locked="0"/>
    </xf>
    <xf numFmtId="0" fontId="6" fillId="3" borderId="1" xfId="0" applyFont="1" applyFill="1" applyBorder="1" applyAlignment="1" applyProtection="1">
      <alignment horizontal="center" wrapText="1" shrinkToFit="1"/>
      <protection locked="0"/>
    </xf>
    <xf numFmtId="0" fontId="6" fillId="3" borderId="5" xfId="0" applyFont="1" applyFill="1" applyBorder="1" applyAlignment="1" applyProtection="1">
      <alignment horizontal="right" vertical="center" shrinkToFit="1"/>
      <protection locked="0"/>
    </xf>
    <xf numFmtId="0" fontId="12" fillId="0" borderId="3" xfId="0" applyFont="1" applyBorder="1" applyAlignment="1" applyProtection="1">
      <alignment vertical="top" wrapText="1"/>
      <protection locked="0"/>
    </xf>
    <xf numFmtId="0" fontId="12" fillId="0" borderId="1" xfId="0" applyFont="1" applyBorder="1" applyAlignment="1" applyProtection="1">
      <alignment vertical="top" wrapText="1"/>
      <protection locked="0"/>
    </xf>
    <xf numFmtId="0" fontId="6" fillId="0" borderId="0" xfId="0" applyFont="1" applyBorder="1" applyAlignment="1" applyProtection="1">
      <alignment horizontal="center" vertical="center"/>
      <protection locked="0"/>
    </xf>
    <xf numFmtId="0" fontId="6" fillId="0" borderId="12" xfId="0" applyFont="1" applyBorder="1" applyAlignment="1" applyProtection="1">
      <alignment horizontal="center" vertical="top" wrapText="1"/>
      <protection locked="0"/>
    </xf>
    <xf numFmtId="0" fontId="6" fillId="0" borderId="13" xfId="0" applyFont="1" applyBorder="1" applyAlignment="1" applyProtection="1">
      <alignment horizontal="center" vertical="top" wrapText="1"/>
      <protection locked="0"/>
    </xf>
    <xf numFmtId="0" fontId="3" fillId="0" borderId="1" xfId="0" applyFont="1" applyBorder="1" applyAlignment="1" applyProtection="1">
      <alignment vertical="top"/>
      <protection locked="0"/>
    </xf>
    <xf numFmtId="0" fontId="7" fillId="0" borderId="1" xfId="0" applyFont="1" applyBorder="1" applyAlignment="1" applyProtection="1">
      <alignment vertical="top"/>
      <protection locked="0"/>
    </xf>
    <xf numFmtId="0" fontId="6" fillId="0" borderId="3" xfId="0" applyFont="1" applyBorder="1" applyAlignment="1" applyProtection="1">
      <alignment horizontal="left" vertical="top" wrapText="1"/>
      <protection locked="0"/>
    </xf>
    <xf numFmtId="0" fontId="3" fillId="0" borderId="5" xfId="0" applyFont="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3" fillId="0" borderId="3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6" fillId="0" borderId="1" xfId="0" applyFont="1" applyBorder="1" applyAlignment="1" applyProtection="1">
      <alignment horizontal="left" vertical="top"/>
      <protection locked="0"/>
    </xf>
    <xf numFmtId="0" fontId="3" fillId="0" borderId="0" xfId="0" applyFont="1" applyFill="1" applyBorder="1" applyAlignment="1" applyProtection="1">
      <alignment horizontal="center" vertical="top"/>
      <protection locked="0"/>
    </xf>
    <xf numFmtId="0" fontId="6" fillId="0" borderId="13" xfId="0" applyFont="1" applyBorder="1" applyAlignment="1" applyProtection="1">
      <alignment vertical="top" wrapText="1"/>
      <protection locked="0"/>
    </xf>
    <xf numFmtId="0" fontId="6" fillId="0" borderId="0" xfId="0" applyFont="1" applyFill="1" applyBorder="1" applyAlignment="1" applyProtection="1">
      <alignment horizontal="left" vertical="top"/>
      <protection locked="0"/>
    </xf>
    <xf numFmtId="0" fontId="5"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protection locked="0"/>
    </xf>
    <xf numFmtId="0" fontId="8" fillId="0" borderId="54" xfId="0" applyFont="1" applyBorder="1" applyAlignment="1" applyProtection="1">
      <alignment horizontal="center" vertical="center"/>
      <protection locked="0"/>
    </xf>
    <xf numFmtId="0" fontId="3" fillId="0" borderId="55" xfId="0" applyFont="1" applyBorder="1" applyAlignment="1" applyProtection="1">
      <alignment horizontal="left" vertical="top"/>
      <protection locked="0"/>
    </xf>
    <xf numFmtId="0" fontId="6" fillId="3" borderId="12" xfId="0" applyFont="1" applyFill="1" applyBorder="1" applyAlignment="1" applyProtection="1">
      <alignment horizontal="center" wrapText="1" shrinkToFit="1"/>
      <protection locked="0"/>
    </xf>
    <xf numFmtId="0" fontId="6" fillId="3" borderId="0" xfId="0" applyFont="1" applyFill="1" applyBorder="1" applyAlignment="1" applyProtection="1">
      <alignment horizontal="center" wrapText="1" shrinkToFit="1"/>
      <protection locked="0"/>
    </xf>
    <xf numFmtId="0" fontId="6" fillId="3" borderId="13" xfId="0" applyFont="1" applyFill="1" applyBorder="1" applyAlignment="1" applyProtection="1">
      <alignment horizontal="right" vertical="center" shrinkToFit="1"/>
      <protection locked="0"/>
    </xf>
    <xf numFmtId="0" fontId="12" fillId="0" borderId="12" xfId="0" applyFont="1" applyBorder="1" applyAlignment="1" applyProtection="1">
      <alignment vertical="top" wrapText="1"/>
      <protection locked="0"/>
    </xf>
    <xf numFmtId="0" fontId="12" fillId="0" borderId="0" xfId="0" applyFont="1" applyBorder="1" applyAlignment="1" applyProtection="1">
      <alignment vertical="top" wrapText="1"/>
      <protection locked="0"/>
    </xf>
    <xf numFmtId="0" fontId="8" fillId="0" borderId="17"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3" fillId="0" borderId="14" xfId="0" applyFont="1" applyBorder="1" applyAlignment="1" applyProtection="1">
      <alignment horizontal="left" vertical="top"/>
      <protection locked="0"/>
    </xf>
    <xf numFmtId="183" fontId="3" fillId="0" borderId="72" xfId="0" applyNumberFormat="1" applyFont="1" applyBorder="1" applyProtection="1"/>
    <xf numFmtId="0" fontId="8" fillId="0" borderId="6" xfId="0" applyFont="1" applyBorder="1" applyAlignment="1" applyProtection="1">
      <alignment horizontal="left" vertical="center" wrapText="1"/>
      <protection locked="0"/>
    </xf>
    <xf numFmtId="0" fontId="6" fillId="3" borderId="21" xfId="0" applyFont="1" applyFill="1" applyBorder="1" applyAlignment="1" applyProtection="1">
      <alignment horizontal="center" wrapText="1" shrinkToFit="1"/>
      <protection locked="0"/>
    </xf>
    <xf numFmtId="0" fontId="6" fillId="3" borderId="2" xfId="0" applyFont="1" applyFill="1" applyBorder="1" applyAlignment="1" applyProtection="1">
      <alignment horizontal="center" wrapText="1" shrinkToFit="1"/>
      <protection locked="0"/>
    </xf>
    <xf numFmtId="0" fontId="6" fillId="3" borderId="26" xfId="0" applyFont="1" applyFill="1" applyBorder="1" applyAlignment="1" applyProtection="1">
      <alignment horizontal="right" vertical="center" shrinkToFit="1"/>
      <protection locked="0"/>
    </xf>
    <xf numFmtId="183" fontId="3" fillId="0" borderId="73" xfId="0" applyNumberFormat="1" applyFont="1" applyBorder="1" applyProtection="1"/>
    <xf numFmtId="0" fontId="3" fillId="0" borderId="70" xfId="0" applyFont="1" applyBorder="1" applyAlignment="1" applyProtection="1">
      <alignment horizontal="left" vertical="top" wrapText="1"/>
      <protection locked="0"/>
    </xf>
    <xf numFmtId="0" fontId="8" fillId="0" borderId="40" xfId="0" applyFont="1" applyBorder="1" applyAlignment="1" applyProtection="1">
      <alignment horizontal="center" vertical="center"/>
      <protection locked="0"/>
    </xf>
    <xf numFmtId="0" fontId="7" fillId="0" borderId="6" xfId="0" applyFont="1" applyBorder="1" applyAlignment="1" applyProtection="1">
      <alignment horizontal="left" vertical="top" wrapText="1"/>
      <protection locked="0"/>
    </xf>
    <xf numFmtId="0" fontId="3" fillId="3" borderId="6" xfId="0" applyFont="1" applyFill="1" applyBorder="1" applyAlignment="1" applyProtection="1">
      <alignment horizontal="right" vertical="center" shrinkToFit="1"/>
      <protection locked="0"/>
    </xf>
    <xf numFmtId="0" fontId="6" fillId="0" borderId="2" xfId="0" applyFont="1" applyBorder="1" applyAlignment="1" applyProtection="1">
      <alignment horizontal="center" vertical="center"/>
      <protection locked="0"/>
    </xf>
    <xf numFmtId="0" fontId="6" fillId="0" borderId="21" xfId="0" applyFont="1" applyBorder="1" applyAlignment="1" applyProtection="1">
      <alignment horizontal="center" vertical="top" wrapText="1"/>
      <protection locked="0"/>
    </xf>
    <xf numFmtId="0" fontId="6" fillId="0" borderId="26" xfId="0" applyFont="1" applyBorder="1" applyAlignment="1" applyProtection="1">
      <alignment horizontal="center" vertical="top" wrapText="1"/>
      <protection locked="0"/>
    </xf>
    <xf numFmtId="183" fontId="3" fillId="0" borderId="74" xfId="0" applyNumberFormat="1" applyFont="1" applyBorder="1" applyProtection="1"/>
    <xf numFmtId="0" fontId="3" fillId="0" borderId="71" xfId="0" applyFont="1" applyBorder="1" applyAlignment="1" applyProtection="1">
      <alignment horizontal="left" vertical="top" wrapText="1"/>
      <protection locked="0"/>
    </xf>
    <xf numFmtId="0" fontId="3" fillId="0" borderId="21" xfId="0" applyFont="1" applyBorder="1" applyAlignment="1" applyProtection="1">
      <alignment horizontal="left"/>
      <protection locked="0"/>
    </xf>
    <xf numFmtId="0" fontId="8" fillId="0" borderId="50" xfId="0" applyFont="1" applyBorder="1" applyAlignment="1" applyProtection="1">
      <alignment horizontal="center" vertical="center"/>
      <protection locked="0"/>
    </xf>
    <xf numFmtId="0" fontId="12" fillId="0" borderId="21" xfId="0" applyFont="1" applyBorder="1" applyAlignment="1" applyProtection="1">
      <alignment vertical="top" wrapText="1"/>
      <protection locked="0"/>
    </xf>
    <xf numFmtId="0" fontId="12" fillId="0" borderId="2" xfId="0" applyFont="1" applyBorder="1" applyAlignment="1" applyProtection="1">
      <alignment vertical="top" wrapText="1"/>
      <protection locked="0"/>
    </xf>
    <xf numFmtId="0" fontId="3" fillId="0" borderId="2" xfId="0" applyFont="1" applyBorder="1" applyAlignment="1" applyProtection="1">
      <alignment vertical="top"/>
      <protection locked="0"/>
    </xf>
    <xf numFmtId="0" fontId="7" fillId="0" borderId="2" xfId="0" applyFont="1" applyBorder="1" applyAlignment="1" applyProtection="1">
      <alignment vertical="top"/>
      <protection locked="0"/>
    </xf>
    <xf numFmtId="0" fontId="7" fillId="0" borderId="2" xfId="0" applyFont="1" applyBorder="1" applyAlignment="1" applyProtection="1">
      <alignment vertical="top" wrapText="1"/>
      <protection locked="0"/>
    </xf>
    <xf numFmtId="0" fontId="3" fillId="0" borderId="26" xfId="0" applyFont="1" applyBorder="1" applyAlignment="1" applyProtection="1">
      <alignment vertical="top"/>
      <protection locked="0"/>
    </xf>
    <xf numFmtId="0" fontId="3" fillId="0" borderId="26" xfId="0" applyFont="1" applyBorder="1" applyAlignment="1" applyProtection="1">
      <alignment horizontal="left" vertical="top"/>
      <protection locked="0"/>
    </xf>
    <xf numFmtId="0" fontId="6" fillId="0" borderId="2" xfId="0" applyFont="1" applyFill="1" applyBorder="1" applyAlignment="1" applyProtection="1">
      <alignment horizontal="left" vertical="top"/>
      <protection locked="0"/>
    </xf>
    <xf numFmtId="0" fontId="6" fillId="0" borderId="26" xfId="0" applyFont="1" applyBorder="1" applyAlignment="1" applyProtection="1">
      <alignment vertical="top" wrapText="1"/>
      <protection locked="0"/>
    </xf>
    <xf numFmtId="0" fontId="5" fillId="0" borderId="2" xfId="0" applyFont="1" applyBorder="1" applyAlignment="1" applyProtection="1">
      <alignment horizontal="left" vertical="top" wrapText="1"/>
      <protection locked="0"/>
    </xf>
    <xf numFmtId="0" fontId="3" fillId="0" borderId="58" xfId="0" applyFont="1" applyBorder="1" applyAlignment="1" applyProtection="1">
      <alignment horizontal="left" vertical="top"/>
      <protection locked="0"/>
    </xf>
    <xf numFmtId="0" fontId="8" fillId="0" borderId="61" xfId="0" applyFont="1" applyBorder="1" applyAlignment="1" applyProtection="1">
      <alignment horizontal="center" vertical="center"/>
      <protection locked="0"/>
    </xf>
    <xf numFmtId="0" fontId="3" fillId="0" borderId="62" xfId="0" applyFont="1" applyBorder="1" applyAlignment="1" applyProtection="1">
      <alignment horizontal="left" vertical="top"/>
      <protection locked="0"/>
    </xf>
    <xf numFmtId="0" fontId="3" fillId="0" borderId="0" xfId="0" applyFont="1" applyAlignment="1" applyProtection="1">
      <alignment horizontal="right" vertical="center"/>
      <protection locked="0"/>
    </xf>
    <xf numFmtId="0" fontId="3" fillId="0" borderId="75" xfId="0" applyFont="1" applyBorder="1" applyProtection="1">
      <protection locked="0"/>
    </xf>
    <xf numFmtId="49" fontId="3" fillId="0" borderId="1" xfId="0" applyNumberFormat="1" applyFont="1" applyBorder="1" applyAlignment="1" applyProtection="1">
      <alignment horizontal="left" vertical="center"/>
      <protection locked="0"/>
    </xf>
    <xf numFmtId="49" fontId="3" fillId="0" borderId="5" xfId="0" applyNumberFormat="1" applyFont="1" applyBorder="1" applyAlignment="1" applyProtection="1">
      <alignment horizontal="left" vertical="center"/>
      <protection locked="0"/>
    </xf>
    <xf numFmtId="0" fontId="3" fillId="0" borderId="0" xfId="0" applyFont="1" applyBorder="1" applyAlignment="1">
      <alignment horizontal="justify" vertical="center"/>
    </xf>
    <xf numFmtId="0" fontId="3" fillId="0" borderId="0" xfId="0" applyFont="1" applyAlignment="1">
      <alignment horizontal="justify" vertical="center"/>
    </xf>
    <xf numFmtId="0" fontId="3" fillId="0" borderId="1" xfId="0" applyFont="1" applyBorder="1" applyAlignment="1">
      <alignment horizontal="justify"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3" fillId="4" borderId="6" xfId="0" applyFont="1" applyFill="1" applyBorder="1" applyAlignment="1" applyProtection="1">
      <alignment horizontal="left" vertical="center"/>
      <protection locked="0"/>
    </xf>
    <xf numFmtId="0" fontId="3" fillId="0" borderId="2" xfId="0" applyFont="1" applyBorder="1" applyAlignment="1">
      <alignment horizontal="justify" vertical="center"/>
    </xf>
    <xf numFmtId="0" fontId="3" fillId="4" borderId="6" xfId="0" applyFont="1" applyFill="1" applyBorder="1" applyAlignment="1">
      <alignment horizontal="justify" vertical="center"/>
    </xf>
    <xf numFmtId="184" fontId="3" fillId="4" borderId="6" xfId="0" applyNumberFormat="1" applyFont="1" applyFill="1" applyBorder="1" applyAlignment="1" applyProtection="1">
      <alignment horizontal="right" vertical="center"/>
      <protection locked="0"/>
    </xf>
    <xf numFmtId="0" fontId="3" fillId="0" borderId="2" xfId="0" applyFont="1" applyBorder="1" applyAlignment="1">
      <alignment horizontal="left" vertical="center"/>
    </xf>
    <xf numFmtId="0" fontId="3" fillId="0" borderId="36" xfId="0" applyFont="1" applyBorder="1" applyAlignment="1">
      <alignment horizontal="justify" vertical="center"/>
    </xf>
    <xf numFmtId="0" fontId="3" fillId="0" borderId="9"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20" xfId="1" applyFont="1" applyBorder="1" applyAlignment="1">
      <alignment horizontal="center" vertical="center" shrinkToFit="1"/>
    </xf>
    <xf numFmtId="0" fontId="3" fillId="0" borderId="2" xfId="0" applyFont="1" applyBorder="1"/>
    <xf numFmtId="0" fontId="0" fillId="0" borderId="0" xfId="0" applyFont="1"/>
    <xf numFmtId="0" fontId="14" fillId="0" borderId="0" xfId="0" applyFont="1"/>
    <xf numFmtId="0" fontId="14" fillId="0" borderId="17" xfId="0" applyFont="1" applyBorder="1"/>
    <xf numFmtId="0" fontId="14" fillId="0" borderId="7" xfId="0" applyFont="1" applyBorder="1"/>
    <xf numFmtId="0" fontId="14" fillId="0" borderId="11" xfId="0" applyFont="1" applyBorder="1"/>
    <xf numFmtId="0" fontId="15" fillId="0" borderId="7" xfId="0" applyFont="1" applyBorder="1"/>
    <xf numFmtId="0" fontId="15" fillId="0" borderId="7" xfId="0" applyFont="1" applyBorder="1" applyAlignment="1">
      <alignment horizontal="center"/>
    </xf>
    <xf numFmtId="0" fontId="15" fillId="0" borderId="11" xfId="0" applyFont="1" applyBorder="1" applyAlignment="1">
      <alignment horizontal="center"/>
    </xf>
    <xf numFmtId="0" fontId="15" fillId="0" borderId="11" xfId="0" applyFont="1" applyBorder="1"/>
    <xf numFmtId="0" fontId="14" fillId="0" borderId="0" xfId="0" applyFont="1" applyBorder="1" applyAlignment="1">
      <alignment horizontal="left" vertical="center" wrapText="1"/>
    </xf>
    <xf numFmtId="0" fontId="14" fillId="0" borderId="13" xfId="0" applyFont="1" applyBorder="1" applyAlignment="1">
      <alignment horizontal="left" vertical="center" wrapText="1"/>
    </xf>
    <xf numFmtId="0" fontId="15" fillId="0" borderId="17" xfId="0" applyFont="1" applyBorder="1"/>
    <xf numFmtId="0" fontId="16" fillId="0" borderId="7" xfId="0" applyFont="1" applyBorder="1" applyAlignment="1">
      <alignment horizontal="center"/>
    </xf>
    <xf numFmtId="0" fontId="15" fillId="4" borderId="17"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0" fontId="15" fillId="4" borderId="11" xfId="0" applyFont="1" applyFill="1" applyBorder="1" applyAlignment="1" applyProtection="1">
      <alignment horizontal="center" vertical="center" wrapText="1"/>
      <protection locked="0"/>
    </xf>
    <xf numFmtId="0" fontId="0" fillId="0" borderId="6" xfId="0" applyFont="1" applyBorder="1" applyAlignment="1">
      <alignment horizontal="center" vertical="center"/>
    </xf>
    <xf numFmtId="0" fontId="16" fillId="0" borderId="6" xfId="0" applyFont="1" applyBorder="1" applyAlignment="1">
      <alignment horizontal="center" vertical="center"/>
    </xf>
    <xf numFmtId="0" fontId="15" fillId="0" borderId="6" xfId="0" applyFont="1" applyBorder="1" applyAlignment="1">
      <alignment horizontal="center" vertical="center" wrapText="1"/>
    </xf>
    <xf numFmtId="0" fontId="14" fillId="0" borderId="6" xfId="0" applyFont="1" applyBorder="1" applyAlignment="1">
      <alignment horizontal="center" vertical="center"/>
    </xf>
    <xf numFmtId="0" fontId="0" fillId="0" borderId="6" xfId="0" applyFont="1" applyBorder="1" applyAlignment="1">
      <alignment horizontal="center"/>
    </xf>
    <xf numFmtId="0" fontId="15" fillId="4" borderId="17"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0" fontId="15" fillId="4" borderId="11" xfId="0" applyFont="1" applyFill="1" applyBorder="1" applyAlignment="1" applyProtection="1">
      <alignment horizontal="center" vertical="center"/>
      <protection locked="0"/>
    </xf>
    <xf numFmtId="0" fontId="14" fillId="0" borderId="6" xfId="0" applyFont="1" applyBorder="1" applyAlignment="1">
      <alignment horizontal="center"/>
    </xf>
    <xf numFmtId="0" fontId="16" fillId="0" borderId="0" xfId="0" applyFont="1" applyAlignment="1">
      <alignment horizontal="center" vertical="center"/>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5" xfId="0" applyFont="1" applyBorder="1" applyAlignment="1">
      <alignment horizontal="center" vertical="center" shrinkToFit="1"/>
    </xf>
    <xf numFmtId="0" fontId="15" fillId="4" borderId="17" xfId="0" applyFont="1" applyFill="1" applyBorder="1" applyAlignment="1" applyProtection="1">
      <alignment vertical="center"/>
      <protection locked="0"/>
    </xf>
    <xf numFmtId="0" fontId="15" fillId="4" borderId="7" xfId="0" applyFont="1" applyFill="1" applyBorder="1" applyAlignment="1" applyProtection="1">
      <alignment vertical="center"/>
      <protection locked="0"/>
    </xf>
    <xf numFmtId="0" fontId="15" fillId="4" borderId="11" xfId="0" applyFont="1" applyFill="1" applyBorder="1" applyAlignment="1" applyProtection="1">
      <alignment vertical="center"/>
      <protection locked="0"/>
    </xf>
    <xf numFmtId="0" fontId="0" fillId="0" borderId="17"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xf>
    <xf numFmtId="0" fontId="15" fillId="0" borderId="1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1" xfId="0" applyFont="1" applyBorder="1" applyAlignment="1">
      <alignment horizontal="center" vertical="center" wrapText="1"/>
    </xf>
    <xf numFmtId="0" fontId="14" fillId="0" borderId="6" xfId="0" applyFont="1" applyBorder="1" applyAlignment="1">
      <alignment vertical="center" shrinkToFit="1"/>
    </xf>
    <xf numFmtId="0" fontId="0" fillId="0" borderId="71" xfId="0" applyFont="1" applyBorder="1" applyAlignment="1">
      <alignment horizont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1"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5" fillId="0" borderId="20" xfId="0" applyFont="1" applyBorder="1"/>
    <xf numFmtId="0" fontId="15" fillId="0" borderId="17"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1" xfId="0" applyFont="1" applyBorder="1" applyAlignment="1">
      <alignment horizontal="center" vertical="center" shrinkToFit="1"/>
    </xf>
    <xf numFmtId="0" fontId="17" fillId="4" borderId="17"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protection locked="0"/>
    </xf>
    <xf numFmtId="0" fontId="17" fillId="4" borderId="11" xfId="0" applyFont="1" applyFill="1" applyBorder="1" applyAlignment="1" applyProtection="1">
      <alignment horizontal="center" vertical="center"/>
      <protection locked="0"/>
    </xf>
    <xf numFmtId="0" fontId="15" fillId="0" borderId="6" xfId="0" applyFont="1" applyBorder="1" applyAlignment="1">
      <alignment horizontal="center" vertical="center"/>
    </xf>
    <xf numFmtId="0" fontId="15" fillId="0" borderId="6" xfId="0" applyFont="1" applyBorder="1" applyAlignment="1">
      <alignment horizontal="center"/>
    </xf>
    <xf numFmtId="0" fontId="15" fillId="0" borderId="78" xfId="0" applyFont="1" applyBorder="1" applyAlignment="1">
      <alignment horizontal="center" vertical="center" wrapText="1"/>
    </xf>
    <xf numFmtId="0" fontId="15" fillId="0" borderId="79" xfId="0" applyFont="1" applyBorder="1" applyAlignment="1">
      <alignment horizontal="center" vertical="center"/>
    </xf>
    <xf numFmtId="0" fontId="15" fillId="0" borderId="11" xfId="0" applyFont="1" applyBorder="1" applyAlignment="1">
      <alignment horizontal="center" vertical="center"/>
    </xf>
    <xf numFmtId="0" fontId="15" fillId="4" borderId="21" xfId="0"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protection locked="0"/>
    </xf>
    <xf numFmtId="0" fontId="15" fillId="4" borderId="26" xfId="0" applyFont="1" applyFill="1" applyBorder="1" applyAlignment="1" applyProtection="1">
      <alignment horizontal="center" vertical="center"/>
      <protection locked="0"/>
    </xf>
    <xf numFmtId="0" fontId="15" fillId="0" borderId="8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81" xfId="0" applyFont="1" applyBorder="1" applyAlignment="1">
      <alignment horizontal="center" vertical="center" wrapText="1"/>
    </xf>
    <xf numFmtId="0" fontId="17" fillId="4" borderId="17"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wrapText="1"/>
      <protection locked="0"/>
    </xf>
    <xf numFmtId="0" fontId="0" fillId="0" borderId="71" xfId="0" applyFont="1" applyBorder="1"/>
    <xf numFmtId="0" fontId="0" fillId="0" borderId="76" xfId="0" applyFont="1" applyBorder="1"/>
    <xf numFmtId="0" fontId="0" fillId="0" borderId="77" xfId="0" applyFont="1" applyBorder="1"/>
    <xf numFmtId="0" fontId="15" fillId="0" borderId="21" xfId="0" applyFont="1" applyBorder="1" applyAlignment="1">
      <alignment horizontal="center" vertical="center" wrapText="1"/>
    </xf>
    <xf numFmtId="0" fontId="15" fillId="0" borderId="26" xfId="0" applyFont="1" applyBorder="1" applyAlignment="1">
      <alignment horizontal="center" vertical="center" wrapText="1"/>
    </xf>
    <xf numFmtId="0" fontId="15" fillId="4" borderId="21" xfId="0" applyFont="1" applyFill="1" applyBorder="1" applyAlignment="1" applyProtection="1">
      <alignment horizontal="center" vertical="center" shrinkToFit="1"/>
      <protection locked="0"/>
    </xf>
    <xf numFmtId="0" fontId="15" fillId="4" borderId="7" xfId="0" applyFont="1" applyFill="1" applyBorder="1" applyAlignment="1" applyProtection="1">
      <alignment horizontal="center" vertical="center" shrinkToFit="1"/>
      <protection locked="0"/>
    </xf>
    <xf numFmtId="176" fontId="18" fillId="0" borderId="21" xfId="0" applyNumberFormat="1" applyFont="1" applyBorder="1" applyAlignment="1">
      <alignment horizontal="center" vertical="center" wrapText="1"/>
    </xf>
    <xf numFmtId="176" fontId="18" fillId="0" borderId="2" xfId="0" applyNumberFormat="1" applyFont="1" applyBorder="1" applyAlignment="1">
      <alignment horizontal="center" vertical="center" wrapText="1"/>
    </xf>
    <xf numFmtId="176" fontId="18" fillId="0" borderId="26" xfId="0" applyNumberFormat="1" applyFont="1" applyBorder="1" applyAlignment="1">
      <alignment horizontal="center" vertical="center" wrapText="1"/>
    </xf>
    <xf numFmtId="0" fontId="14" fillId="0" borderId="36" xfId="0" applyFont="1" applyBorder="1"/>
    <xf numFmtId="0" fontId="16" fillId="0" borderId="3" xfId="0" applyFont="1" applyBorder="1" applyAlignment="1">
      <alignment vertical="top" wrapText="1"/>
    </xf>
    <xf numFmtId="0" fontId="16" fillId="0" borderId="5" xfId="0" applyFont="1" applyBorder="1" applyAlignment="1">
      <alignment vertical="top" wrapText="1"/>
    </xf>
    <xf numFmtId="0" fontId="14" fillId="0" borderId="0" xfId="0" applyFont="1" applyAlignment="1">
      <alignment horizontal="left"/>
    </xf>
    <xf numFmtId="0" fontId="19" fillId="0" borderId="6" xfId="0" applyFont="1" applyBorder="1" applyAlignment="1">
      <alignment horizontal="center" vertical="center" wrapText="1"/>
    </xf>
    <xf numFmtId="0" fontId="19" fillId="0" borderId="17" xfId="1" applyFont="1" applyBorder="1" applyAlignment="1">
      <alignment horizontal="center" vertical="center" wrapText="1"/>
    </xf>
    <xf numFmtId="0" fontId="19" fillId="0" borderId="7" xfId="1" applyFont="1" applyBorder="1" applyAlignment="1">
      <alignment horizontal="center" vertical="center" wrapText="1"/>
    </xf>
    <xf numFmtId="0" fontId="14" fillId="0" borderId="17"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9" xfId="0" applyFont="1" applyBorder="1"/>
    <xf numFmtId="0" fontId="15" fillId="0" borderId="1" xfId="0" applyFont="1" applyBorder="1"/>
    <xf numFmtId="0" fontId="15" fillId="0" borderId="5" xfId="0" applyFont="1" applyBorder="1"/>
    <xf numFmtId="0" fontId="14" fillId="0" borderId="13" xfId="0" applyFont="1" applyBorder="1" applyAlignment="1">
      <alignment horizontal="center" vertical="center" wrapText="1"/>
    </xf>
    <xf numFmtId="0" fontId="14" fillId="0" borderId="12" xfId="0" applyFont="1" applyBorder="1"/>
    <xf numFmtId="0" fontId="14" fillId="0" borderId="32" xfId="0" applyFont="1" applyBorder="1" applyAlignment="1">
      <alignment horizontal="left" vertical="center"/>
    </xf>
    <xf numFmtId="0" fontId="14" fillId="0" borderId="0" xfId="0" applyFont="1" applyBorder="1" applyAlignment="1">
      <alignment vertical="top" wrapText="1"/>
    </xf>
    <xf numFmtId="0" fontId="14" fillId="0" borderId="14" xfId="0" applyFont="1" applyBorder="1" applyAlignment="1">
      <alignment vertical="top" wrapText="1"/>
    </xf>
    <xf numFmtId="0" fontId="14" fillId="0" borderId="0" xfId="0" applyFont="1" applyBorder="1" applyAlignment="1">
      <alignment vertical="top"/>
    </xf>
    <xf numFmtId="0" fontId="16" fillId="0" borderId="12" xfId="0" applyFont="1" applyBorder="1" applyAlignment="1">
      <alignment vertical="top" wrapText="1"/>
    </xf>
    <xf numFmtId="0" fontId="16" fillId="0" borderId="13" xfId="0" applyFont="1" applyBorder="1" applyAlignment="1">
      <alignment vertical="top" wrapText="1"/>
    </xf>
    <xf numFmtId="0" fontId="14" fillId="0" borderId="6" xfId="0" applyFont="1" applyBorder="1" applyAlignment="1">
      <alignment horizontal="left" vertical="top"/>
    </xf>
    <xf numFmtId="0" fontId="14" fillId="0" borderId="6" xfId="0" applyFont="1" applyBorder="1" applyAlignment="1">
      <alignment horizontal="left" vertical="top" wrapText="1"/>
    </xf>
    <xf numFmtId="0" fontId="15" fillId="0" borderId="6" xfId="0" applyFont="1" applyBorder="1" applyAlignment="1">
      <alignment horizontal="left" vertical="top" wrapText="1"/>
    </xf>
    <xf numFmtId="0" fontId="14" fillId="0" borderId="11" xfId="0" applyFont="1" applyBorder="1" applyAlignment="1">
      <alignment horizontal="left" vertical="top" wrapText="1"/>
    </xf>
    <xf numFmtId="0" fontId="14" fillId="0" borderId="71" xfId="0" applyFont="1" applyBorder="1" applyAlignment="1">
      <alignment horizontal="left" vertical="top"/>
    </xf>
    <xf numFmtId="0" fontId="14" fillId="0" borderId="64" xfId="0" applyFont="1" applyBorder="1" applyAlignment="1">
      <alignment horizontal="left" vertical="top"/>
    </xf>
    <xf numFmtId="0" fontId="14" fillId="0" borderId="65" xfId="0" applyFont="1" applyBorder="1" applyAlignment="1">
      <alignment horizontal="left" vertical="top"/>
    </xf>
    <xf numFmtId="0" fontId="14" fillId="0" borderId="3" xfId="0" applyFont="1" applyBorder="1" applyAlignment="1">
      <alignment horizontal="left" vertical="top" wrapText="1"/>
    </xf>
    <xf numFmtId="0" fontId="14" fillId="0" borderId="5" xfId="0" applyFont="1" applyBorder="1" applyAlignment="1">
      <alignment horizontal="left" vertical="top" wrapText="1"/>
    </xf>
    <xf numFmtId="0" fontId="14" fillId="0" borderId="16" xfId="0" applyFont="1" applyBorder="1"/>
    <xf numFmtId="0" fontId="14" fillId="0" borderId="13" xfId="0" applyFont="1" applyBorder="1"/>
    <xf numFmtId="0" fontId="14" fillId="0" borderId="9" xfId="0" applyFont="1" applyBorder="1" applyAlignment="1">
      <alignment horizontal="left" vertical="top"/>
    </xf>
    <xf numFmtId="0" fontId="14" fillId="0" borderId="9" xfId="0" applyFont="1" applyBorder="1" applyAlignment="1">
      <alignment horizontal="left" vertical="top" wrapText="1"/>
    </xf>
    <xf numFmtId="0" fontId="14" fillId="0" borderId="38" xfId="0" applyFont="1" applyBorder="1" applyAlignment="1">
      <alignment horizontal="left" vertical="center"/>
    </xf>
    <xf numFmtId="0" fontId="14" fillId="0" borderId="66" xfId="0" applyFont="1" applyBorder="1" applyAlignment="1">
      <alignment horizontal="left" vertical="top"/>
    </xf>
    <xf numFmtId="0" fontId="14" fillId="0" borderId="67" xfId="0" applyFont="1" applyBorder="1" applyAlignment="1">
      <alignment horizontal="left" vertical="top"/>
    </xf>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0" fontId="14" fillId="0" borderId="5" xfId="0" applyFont="1" applyBorder="1"/>
    <xf numFmtId="0" fontId="14" fillId="0" borderId="16" xfId="0" applyFont="1" applyBorder="1" applyAlignment="1">
      <alignment horizontal="left" vertical="top"/>
    </xf>
    <xf numFmtId="0" fontId="14" fillId="0" borderId="16" xfId="0" applyFont="1" applyBorder="1" applyAlignment="1">
      <alignment horizontal="left" vertical="top" wrapText="1"/>
    </xf>
    <xf numFmtId="0" fontId="16" fillId="0" borderId="21" xfId="0" applyFont="1" applyBorder="1" applyAlignment="1">
      <alignment vertical="top" wrapText="1"/>
    </xf>
    <xf numFmtId="0" fontId="16" fillId="0" borderId="26" xfId="0" applyFont="1" applyBorder="1" applyAlignment="1">
      <alignment vertical="top" wrapText="1"/>
    </xf>
    <xf numFmtId="0" fontId="14" fillId="0" borderId="68" xfId="0" applyFont="1" applyBorder="1" applyAlignment="1">
      <alignment horizontal="left" vertical="top"/>
    </xf>
    <xf numFmtId="0" fontId="14" fillId="0" borderId="69" xfId="0" applyFont="1" applyBorder="1" applyAlignment="1">
      <alignment horizontal="left" vertical="top"/>
    </xf>
    <xf numFmtId="0" fontId="14" fillId="0" borderId="21" xfId="0" applyFont="1" applyBorder="1" applyAlignment="1">
      <alignment horizontal="left" vertical="top" wrapText="1"/>
    </xf>
    <xf numFmtId="0" fontId="14" fillId="0" borderId="26" xfId="0" applyFont="1" applyBorder="1" applyAlignment="1">
      <alignment horizontal="left" vertical="top" wrapText="1"/>
    </xf>
    <xf numFmtId="0" fontId="14" fillId="0" borderId="20" xfId="0" applyFont="1" applyBorder="1" applyAlignment="1">
      <alignment horizontal="left" vertical="top"/>
    </xf>
    <xf numFmtId="0" fontId="14" fillId="0" borderId="20" xfId="0" applyFont="1" applyBorder="1" applyAlignment="1">
      <alignment horizontal="left" vertical="top" wrapText="1"/>
    </xf>
    <xf numFmtId="0" fontId="14" fillId="0" borderId="52" xfId="0" applyFont="1" applyBorder="1" applyAlignment="1">
      <alignment horizontal="left" vertical="center"/>
    </xf>
    <xf numFmtId="0" fontId="14" fillId="0" borderId="36" xfId="0" applyFont="1" applyBorder="1" applyAlignment="1">
      <alignment vertical="top" wrapText="1"/>
    </xf>
    <xf numFmtId="0" fontId="14" fillId="0" borderId="37" xfId="0" applyFont="1" applyBorder="1" applyAlignment="1">
      <alignment vertical="top" wrapText="1"/>
    </xf>
    <xf numFmtId="0" fontId="14" fillId="0" borderId="36" xfId="0" applyFont="1" applyBorder="1" applyAlignment="1">
      <alignment vertical="top"/>
    </xf>
    <xf numFmtId="0" fontId="0" fillId="0" borderId="36" xfId="0" applyFont="1" applyBorder="1"/>
    <xf numFmtId="0" fontId="14" fillId="0" borderId="2" xfId="0" applyFont="1" applyBorder="1"/>
    <xf numFmtId="0" fontId="14" fillId="0" borderId="26" xfId="0" applyFont="1" applyBorder="1"/>
    <xf numFmtId="0" fontId="15" fillId="0" borderId="20" xfId="0" applyFont="1" applyBorder="1" applyAlignment="1">
      <alignment horizontal="center" vertical="center"/>
    </xf>
    <xf numFmtId="0" fontId="15" fillId="0" borderId="6" xfId="0" applyFont="1" applyBorder="1" applyAlignment="1">
      <alignment horizontal="center" vertical="center" shrinkToFit="1"/>
    </xf>
    <xf numFmtId="0" fontId="14" fillId="0" borderId="0" xfId="0" applyFont="1" applyBorder="1" applyAlignment="1">
      <alignment horizontal="center" vertical="center"/>
    </xf>
    <xf numFmtId="0" fontId="19" fillId="0" borderId="6" xfId="0" applyFont="1" applyBorder="1" applyAlignment="1">
      <alignment horizontal="center" vertical="center"/>
    </xf>
    <xf numFmtId="0" fontId="0" fillId="0" borderId="6" xfId="0" applyFont="1" applyBorder="1"/>
    <xf numFmtId="0" fontId="0" fillId="0" borderId="0" xfId="0" applyFont="1" applyBorder="1" applyAlignment="1">
      <alignment vertical="center"/>
    </xf>
    <xf numFmtId="0" fontId="15" fillId="0" borderId="17" xfId="0" applyFont="1" applyBorder="1" applyAlignment="1">
      <alignment vertical="center"/>
    </xf>
    <xf numFmtId="0" fontId="15" fillId="0" borderId="7" xfId="0" applyFont="1" applyBorder="1" applyAlignment="1">
      <alignment horizontal="center" vertical="center"/>
    </xf>
    <xf numFmtId="0" fontId="15" fillId="0" borderId="20" xfId="0" applyFont="1" applyBorder="1" applyAlignment="1">
      <alignment vertical="center"/>
    </xf>
    <xf numFmtId="0" fontId="20" fillId="0" borderId="0" xfId="0" applyFont="1"/>
    <xf numFmtId="0" fontId="20" fillId="0" borderId="17" xfId="0" applyFont="1" applyBorder="1" applyAlignment="1">
      <alignment vertical="center" textRotation="255"/>
    </xf>
    <xf numFmtId="0" fontId="20" fillId="0" borderId="7" xfId="0" applyFont="1" applyBorder="1" applyAlignment="1">
      <alignment vertical="center" textRotation="255"/>
    </xf>
    <xf numFmtId="0" fontId="20" fillId="0" borderId="11" xfId="0" applyFont="1" applyBorder="1" applyAlignment="1">
      <alignment vertical="center" textRotation="255"/>
    </xf>
    <xf numFmtId="0" fontId="21" fillId="0" borderId="0" xfId="0" applyFont="1"/>
    <xf numFmtId="0" fontId="20" fillId="0" borderId="17" xfId="0" applyFont="1" applyFill="1" applyBorder="1" applyAlignment="1">
      <alignment vertical="center" shrinkToFit="1"/>
    </xf>
    <xf numFmtId="0" fontId="20" fillId="0" borderId="7" xfId="0" applyFont="1" applyFill="1" applyBorder="1" applyAlignment="1">
      <alignment vertical="center" shrinkToFit="1"/>
    </xf>
    <xf numFmtId="0" fontId="20" fillId="0" borderId="7" xfId="0" applyFont="1" applyFill="1" applyBorder="1" applyAlignment="1">
      <alignment horizontal="center" vertical="center" textRotation="255"/>
    </xf>
    <xf numFmtId="0" fontId="20" fillId="0" borderId="3" xfId="0" applyFont="1" applyFill="1" applyBorder="1" applyAlignment="1">
      <alignment vertical="center" shrinkToFit="1"/>
    </xf>
    <xf numFmtId="0" fontId="20" fillId="0" borderId="11" xfId="0" applyFont="1" applyFill="1" applyBorder="1" applyAlignment="1">
      <alignment horizontal="center" vertical="center" textRotation="255"/>
    </xf>
    <xf numFmtId="0" fontId="20" fillId="0" borderId="0" xfId="0" applyFont="1" applyFill="1" applyBorder="1" applyAlignment="1">
      <alignment horizontal="center" vertical="center" textRotation="255"/>
    </xf>
    <xf numFmtId="0" fontId="20" fillId="0" borderId="0" xfId="0" applyFont="1" applyFill="1" applyBorder="1" applyAlignment="1">
      <alignment horizontal="right" vertical="center" textRotation="255"/>
    </xf>
    <xf numFmtId="0" fontId="20" fillId="0" borderId="0" xfId="0" applyFont="1" applyAlignment="1">
      <alignment horizontal="right"/>
    </xf>
    <xf numFmtId="0" fontId="20" fillId="0" borderId="9" xfId="0" applyFont="1" applyFill="1" applyBorder="1" applyAlignment="1">
      <alignment vertical="center" shrinkToFit="1"/>
    </xf>
    <xf numFmtId="0" fontId="20" fillId="0" borderId="6" xfId="0" applyFont="1" applyFill="1" applyBorder="1" applyAlignment="1">
      <alignment vertical="center" shrinkToFit="1"/>
    </xf>
    <xf numFmtId="0" fontId="20" fillId="0" borderId="20" xfId="0" applyFont="1" applyFill="1" applyBorder="1" applyAlignment="1">
      <alignment vertical="center" shrinkToFit="1"/>
    </xf>
    <xf numFmtId="0" fontId="20" fillId="0" borderId="11" xfId="0" applyFont="1" applyFill="1" applyBorder="1" applyAlignment="1">
      <alignment vertical="center" shrinkToFit="1"/>
    </xf>
    <xf numFmtId="0" fontId="20" fillId="0" borderId="0" xfId="0" applyFont="1" applyFill="1" applyBorder="1" applyAlignment="1">
      <alignment vertical="center" shrinkToFit="1"/>
    </xf>
    <xf numFmtId="0" fontId="20" fillId="0" borderId="0" xfId="0" applyFont="1" applyBorder="1" applyAlignment="1">
      <alignment vertical="center"/>
    </xf>
    <xf numFmtId="0" fontId="22" fillId="0" borderId="0" xfId="0" applyFont="1" applyFill="1" applyBorder="1" applyAlignment="1"/>
    <xf numFmtId="0" fontId="20" fillId="0" borderId="20" xfId="0" applyFont="1" applyBorder="1" applyAlignment="1">
      <alignment vertical="center"/>
    </xf>
    <xf numFmtId="185" fontId="20" fillId="5" borderId="9" xfId="0" applyNumberFormat="1" applyFont="1" applyFill="1" applyBorder="1" applyAlignment="1"/>
    <xf numFmtId="185" fontId="20" fillId="0" borderId="9" xfId="0" applyNumberFormat="1" applyFont="1" applyBorder="1" applyAlignment="1"/>
    <xf numFmtId="0" fontId="20" fillId="0" borderId="82" xfId="0" applyFont="1" applyBorder="1" applyAlignment="1"/>
    <xf numFmtId="0" fontId="20" fillId="0" borderId="0" xfId="0" applyFont="1" applyBorder="1"/>
    <xf numFmtId="0" fontId="23" fillId="0" borderId="0" xfId="0" applyFont="1" applyBorder="1"/>
    <xf numFmtId="185" fontId="20" fillId="0" borderId="9" xfId="0" applyNumberFormat="1" applyFont="1" applyBorder="1" applyAlignment="1">
      <alignment horizontal="right"/>
    </xf>
    <xf numFmtId="185" fontId="20" fillId="5" borderId="20" xfId="0" applyNumberFormat="1" applyFont="1" applyFill="1" applyBorder="1" applyAlignment="1"/>
    <xf numFmtId="185" fontId="20" fillId="0" borderId="20" xfId="0" applyNumberFormat="1" applyFont="1" applyBorder="1" applyAlignment="1"/>
    <xf numFmtId="0" fontId="20" fillId="0" borderId="83" xfId="0" applyFont="1" applyBorder="1" applyAlignment="1"/>
    <xf numFmtId="185" fontId="20" fillId="0" borderId="20" xfId="0" applyNumberFormat="1" applyFont="1" applyBorder="1" applyAlignment="1">
      <alignment horizontal="right"/>
    </xf>
    <xf numFmtId="0" fontId="20" fillId="0" borderId="6" xfId="0" applyFont="1" applyBorder="1" applyAlignment="1">
      <alignment horizontal="center"/>
    </xf>
    <xf numFmtId="0" fontId="20" fillId="0" borderId="84" xfId="0" quotePrefix="1" applyFont="1" applyBorder="1"/>
    <xf numFmtId="0" fontId="20" fillId="0" borderId="6" xfId="0" quotePrefix="1" applyFont="1" applyBorder="1"/>
    <xf numFmtId="0" fontId="20" fillId="0" borderId="6" xfId="0" applyFont="1" applyBorder="1" applyAlignment="1"/>
    <xf numFmtId="0" fontId="20" fillId="0" borderId="84" xfId="0" applyFont="1" applyBorder="1" applyAlignment="1">
      <alignment horizontal="left"/>
    </xf>
    <xf numFmtId="0" fontId="20" fillId="0" borderId="0" xfId="0" applyFont="1" applyAlignment="1">
      <alignment horizontal="left"/>
    </xf>
    <xf numFmtId="0" fontId="23" fillId="0" borderId="0" xfId="0" applyFont="1"/>
    <xf numFmtId="0" fontId="20" fillId="0" borderId="84" xfId="0" applyFont="1" applyBorder="1"/>
    <xf numFmtId="185" fontId="20" fillId="5" borderId="6" xfId="0" applyNumberFormat="1" applyFont="1" applyFill="1" applyBorder="1"/>
    <xf numFmtId="0" fontId="20" fillId="0" borderId="85" xfId="0" applyFont="1" applyBorder="1"/>
    <xf numFmtId="0" fontId="20" fillId="0" borderId="9" xfId="0" applyFont="1" applyBorder="1" applyAlignment="1">
      <alignment vertical="center"/>
    </xf>
    <xf numFmtId="0" fontId="20" fillId="0" borderId="0" xfId="0" applyFont="1" applyAlignment="1">
      <alignment vertical="center"/>
    </xf>
    <xf numFmtId="0" fontId="22" fillId="0" borderId="0" xfId="0" applyFont="1" applyBorder="1" applyAlignment="1">
      <alignment vertical="center"/>
    </xf>
    <xf numFmtId="0" fontId="22" fillId="0" borderId="0" xfId="0" applyFont="1" applyBorder="1" applyAlignment="1">
      <alignment horizontal="left" vertical="top"/>
    </xf>
    <xf numFmtId="0" fontId="20" fillId="0" borderId="16" xfId="0" applyFont="1" applyBorder="1" applyAlignment="1">
      <alignment vertical="center"/>
    </xf>
    <xf numFmtId="0" fontId="20" fillId="0" borderId="16" xfId="0" applyFont="1" applyBorder="1"/>
    <xf numFmtId="0" fontId="20" fillId="5" borderId="6" xfId="0" applyFont="1" applyFill="1" applyBorder="1"/>
    <xf numFmtId="0" fontId="20" fillId="0" borderId="20" xfId="0" applyFont="1" applyBorder="1"/>
    <xf numFmtId="0" fontId="20" fillId="0" borderId="1" xfId="0" applyFont="1" applyBorder="1"/>
    <xf numFmtId="49" fontId="3" fillId="0" borderId="0" xfId="0" applyNumberFormat="1" applyFont="1" applyBorder="1"/>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vertical="center"/>
    </xf>
    <xf numFmtId="0" fontId="3" fillId="0" borderId="9" xfId="0" applyFont="1" applyBorder="1"/>
    <xf numFmtId="0" fontId="3" fillId="0" borderId="3" xfId="0" applyFont="1" applyBorder="1"/>
    <xf numFmtId="0" fontId="3" fillId="0" borderId="5" xfId="0" applyFont="1" applyBorder="1"/>
    <xf numFmtId="0" fontId="3" fillId="0" borderId="6" xfId="0" applyFont="1" applyBorder="1" applyAlignment="1">
      <alignment horizontal="left" vertical="top"/>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horizontal="left" vertical="top" wrapText="1"/>
    </xf>
    <xf numFmtId="0" fontId="3" fillId="0" borderId="6" xfId="0" applyFont="1" applyBorder="1" applyAlignment="1">
      <alignment horizontal="left" vertical="top" wrapText="1"/>
    </xf>
    <xf numFmtId="0" fontId="3" fillId="0" borderId="71" xfId="0" applyFont="1" applyBorder="1" applyAlignment="1">
      <alignment horizontal="left" vertical="top"/>
    </xf>
    <xf numFmtId="0" fontId="3" fillId="0" borderId="0" xfId="0" applyFont="1" applyBorder="1" applyAlignment="1">
      <alignment horizontal="left" vertical="top" wrapText="1"/>
    </xf>
    <xf numFmtId="0" fontId="3" fillId="0" borderId="16" xfId="0" applyFont="1" applyBorder="1"/>
    <xf numFmtId="0" fontId="3" fillId="0" borderId="12" xfId="0" applyFont="1" applyBorder="1"/>
    <xf numFmtId="0" fontId="3" fillId="0" borderId="13" xfId="0" applyFont="1" applyBorder="1"/>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6" fillId="0" borderId="12" xfId="0" applyFont="1" applyBorder="1" applyAlignment="1">
      <alignment horizontal="left" vertical="top" wrapText="1"/>
    </xf>
    <xf numFmtId="0" fontId="6" fillId="0" borderId="0" xfId="0" applyFont="1" applyBorder="1" applyAlignment="1">
      <alignment horizontal="left" vertical="top" wrapText="1"/>
    </xf>
    <xf numFmtId="0" fontId="3" fillId="0" borderId="21" xfId="0" applyFont="1" applyBorder="1" applyAlignment="1">
      <alignment horizontal="left" vertical="top" wrapText="1"/>
    </xf>
    <xf numFmtId="0" fontId="3" fillId="0" borderId="2" xfId="0" applyFont="1" applyBorder="1" applyAlignment="1">
      <alignment horizontal="left" vertical="top" wrapText="1"/>
    </xf>
    <xf numFmtId="0" fontId="3" fillId="0" borderId="26" xfId="0" applyFont="1" applyBorder="1" applyAlignment="1">
      <alignment horizontal="left" vertical="top" wrapText="1"/>
    </xf>
    <xf numFmtId="0" fontId="6" fillId="0" borderId="21" xfId="0" applyFont="1" applyBorder="1" applyAlignment="1">
      <alignment horizontal="left" vertical="top" wrapText="1"/>
    </xf>
    <xf numFmtId="0" fontId="6" fillId="0" borderId="2" xfId="0" applyFont="1" applyBorder="1" applyAlignment="1">
      <alignment horizontal="left" vertical="top" wrapText="1"/>
    </xf>
    <xf numFmtId="0" fontId="3" fillId="0" borderId="3" xfId="0" applyFont="1" applyBorder="1" applyAlignment="1">
      <alignment horizontal="center" vertical="center" wrapText="1"/>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horizontal="left" vertical="top"/>
    </xf>
    <xf numFmtId="0" fontId="3" fillId="0" borderId="5" xfId="0" applyFont="1" applyBorder="1" applyAlignment="1">
      <alignment horizontal="left" vertical="top"/>
    </xf>
    <xf numFmtId="0" fontId="3" fillId="0" borderId="12" xfId="0" applyFont="1" applyBorder="1" applyAlignment="1">
      <alignment horizontal="center" vertical="center" wrapText="1"/>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21" xfId="0" applyFont="1" applyBorder="1"/>
    <xf numFmtId="0" fontId="3" fillId="0" borderId="26" xfId="0" applyFont="1" applyBorder="1"/>
    <xf numFmtId="0" fontId="3" fillId="0" borderId="21" xfId="0" applyFont="1" applyBorder="1" applyAlignment="1">
      <alignment horizontal="left" vertical="top"/>
    </xf>
    <xf numFmtId="0" fontId="3" fillId="0" borderId="26" xfId="0" applyFont="1" applyBorder="1" applyAlignment="1">
      <alignment horizontal="left" vertical="top"/>
    </xf>
    <xf numFmtId="0" fontId="3" fillId="0" borderId="21" xfId="0" applyFont="1" applyBorder="1" applyAlignment="1">
      <alignment horizontal="center" vertical="center" wrapText="1"/>
    </xf>
    <xf numFmtId="0" fontId="3" fillId="0" borderId="1" xfId="0" applyFont="1" applyBorder="1" applyAlignment="1">
      <alignment horizontal="center" vertical="center"/>
    </xf>
  </cellXfs>
  <cellStyles count="2">
    <cellStyle name="標準" xfId="0" builtinId="0"/>
    <cellStyle name="標準_【案】R6保育所監査資料" xfId="1"/>
  </cellStyles>
  <dxfs count="60">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s>
  <tableStyles count="0" defaultTableStyle="TableStyleMedium2" defaultPivotStyle="PivotStyleLight16"/>
  <colors>
    <mruColors>
      <color rgb="FFFFFFA0"/>
      <color rgb="FFFFFF57"/>
      <color rgb="FFFFC057"/>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66675</xdr:colOff>
      <xdr:row>500</xdr:row>
      <xdr:rowOff>29845</xdr:rowOff>
    </xdr:from>
    <xdr:to xmlns:xdr="http://schemas.openxmlformats.org/drawingml/2006/spreadsheetDrawing">
      <xdr:col>24</xdr:col>
      <xdr:colOff>171450</xdr:colOff>
      <xdr:row>501</xdr:row>
      <xdr:rowOff>160655</xdr:rowOff>
    </xdr:to>
    <xdr:sp macro="" textlink="">
      <xdr:nvSpPr>
        <xdr:cNvPr id="2" name="図形 41"/>
        <xdr:cNvSpPr>
          <a:spLocks noChangeArrowheads="1"/>
        </xdr:cNvSpPr>
      </xdr:nvSpPr>
      <xdr:spPr>
        <a:xfrm>
          <a:off x="3419475" y="86929595"/>
          <a:ext cx="1781175" cy="302260"/>
        </a:xfrm>
        <a:prstGeom prst="bracketPair">
          <a:avLst>
            <a:gd name="adj" fmla="val 1666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10</xdr:col>
      <xdr:colOff>69215</xdr:colOff>
      <xdr:row>376</xdr:row>
      <xdr:rowOff>20955</xdr:rowOff>
    </xdr:from>
    <xdr:to xmlns:xdr="http://schemas.openxmlformats.org/drawingml/2006/spreadsheetDrawing">
      <xdr:col>26</xdr:col>
      <xdr:colOff>126365</xdr:colOff>
      <xdr:row>376</xdr:row>
      <xdr:rowOff>158115</xdr:rowOff>
    </xdr:to>
    <xdr:sp macro="" textlink="">
      <xdr:nvSpPr>
        <xdr:cNvPr id="4" name="図形 43"/>
        <xdr:cNvSpPr>
          <a:spLocks noChangeArrowheads="1"/>
        </xdr:cNvSpPr>
      </xdr:nvSpPr>
      <xdr:spPr>
        <a:xfrm>
          <a:off x="2164715" y="65660905"/>
          <a:ext cx="3409950" cy="137160"/>
        </a:xfrm>
        <a:prstGeom prst="bracketPair">
          <a:avLst>
            <a:gd name="adj" fmla="val 1666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10</xdr:col>
      <xdr:colOff>74295</xdr:colOff>
      <xdr:row>378</xdr:row>
      <xdr:rowOff>22225</xdr:rowOff>
    </xdr:from>
    <xdr:to xmlns:xdr="http://schemas.openxmlformats.org/drawingml/2006/spreadsheetDrawing">
      <xdr:col>26</xdr:col>
      <xdr:colOff>131445</xdr:colOff>
      <xdr:row>378</xdr:row>
      <xdr:rowOff>159385</xdr:rowOff>
    </xdr:to>
    <xdr:sp macro="" textlink="">
      <xdr:nvSpPr>
        <xdr:cNvPr id="5" name="図形 44"/>
        <xdr:cNvSpPr>
          <a:spLocks noChangeArrowheads="1"/>
        </xdr:cNvSpPr>
      </xdr:nvSpPr>
      <xdr:spPr>
        <a:xfrm>
          <a:off x="2169795" y="66005075"/>
          <a:ext cx="3409950" cy="137160"/>
        </a:xfrm>
        <a:prstGeom prst="bracketPair">
          <a:avLst>
            <a:gd name="adj" fmla="val 1666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4</xdr:col>
      <xdr:colOff>93345</xdr:colOff>
      <xdr:row>851</xdr:row>
      <xdr:rowOff>98425</xdr:rowOff>
    </xdr:from>
    <xdr:to xmlns:xdr="http://schemas.openxmlformats.org/drawingml/2006/spreadsheetDrawing">
      <xdr:col>5</xdr:col>
      <xdr:colOff>18415</xdr:colOff>
      <xdr:row>853</xdr:row>
      <xdr:rowOff>62230</xdr:rowOff>
    </xdr:to>
    <xdr:sp macro="" textlink="">
      <xdr:nvSpPr>
        <xdr:cNvPr id="6" name="図形 47"/>
        <xdr:cNvSpPr/>
      </xdr:nvSpPr>
      <xdr:spPr>
        <a:xfrm>
          <a:off x="931545" y="147078700"/>
          <a:ext cx="134620" cy="3067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101600</xdr:colOff>
      <xdr:row>853</xdr:row>
      <xdr:rowOff>123190</xdr:rowOff>
    </xdr:from>
    <xdr:to xmlns:xdr="http://schemas.openxmlformats.org/drawingml/2006/spreadsheetDrawing">
      <xdr:col>5</xdr:col>
      <xdr:colOff>27305</xdr:colOff>
      <xdr:row>855</xdr:row>
      <xdr:rowOff>87630</xdr:rowOff>
    </xdr:to>
    <xdr:sp macro="" textlink="">
      <xdr:nvSpPr>
        <xdr:cNvPr id="7" name="図形 48"/>
        <xdr:cNvSpPr/>
      </xdr:nvSpPr>
      <xdr:spPr>
        <a:xfrm>
          <a:off x="939800" y="147446365"/>
          <a:ext cx="135255" cy="307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20</xdr:col>
      <xdr:colOff>133985</xdr:colOff>
      <xdr:row>853</xdr:row>
      <xdr:rowOff>123190</xdr:rowOff>
    </xdr:from>
    <xdr:to xmlns:xdr="http://schemas.openxmlformats.org/drawingml/2006/spreadsheetDrawing">
      <xdr:col>21</xdr:col>
      <xdr:colOff>59055</xdr:colOff>
      <xdr:row>855</xdr:row>
      <xdr:rowOff>87630</xdr:rowOff>
    </xdr:to>
    <xdr:sp macro="" textlink="">
      <xdr:nvSpPr>
        <xdr:cNvPr id="8" name="図形 49"/>
        <xdr:cNvSpPr/>
      </xdr:nvSpPr>
      <xdr:spPr>
        <a:xfrm flipH="1">
          <a:off x="4324985" y="147446365"/>
          <a:ext cx="134620" cy="307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20</xdr:col>
      <xdr:colOff>130175</xdr:colOff>
      <xdr:row>851</xdr:row>
      <xdr:rowOff>110490</xdr:rowOff>
    </xdr:from>
    <xdr:to xmlns:xdr="http://schemas.openxmlformats.org/drawingml/2006/spreadsheetDrawing">
      <xdr:col>21</xdr:col>
      <xdr:colOff>55880</xdr:colOff>
      <xdr:row>853</xdr:row>
      <xdr:rowOff>74930</xdr:rowOff>
    </xdr:to>
    <xdr:sp macro="" textlink="">
      <xdr:nvSpPr>
        <xdr:cNvPr id="9" name="図形 50"/>
        <xdr:cNvSpPr/>
      </xdr:nvSpPr>
      <xdr:spPr>
        <a:xfrm flipH="1">
          <a:off x="4321175" y="147090765"/>
          <a:ext cx="135255" cy="307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20</xdr:col>
      <xdr:colOff>127000</xdr:colOff>
      <xdr:row>845</xdr:row>
      <xdr:rowOff>111760</xdr:rowOff>
    </xdr:from>
    <xdr:to xmlns:xdr="http://schemas.openxmlformats.org/drawingml/2006/spreadsheetDrawing">
      <xdr:col>21</xdr:col>
      <xdr:colOff>64770</xdr:colOff>
      <xdr:row>847</xdr:row>
      <xdr:rowOff>128270</xdr:rowOff>
    </xdr:to>
    <xdr:sp macro="" textlink="">
      <xdr:nvSpPr>
        <xdr:cNvPr id="10" name="図形 51"/>
        <xdr:cNvSpPr/>
      </xdr:nvSpPr>
      <xdr:spPr>
        <a:xfrm flipH="1">
          <a:off x="4318000" y="146063335"/>
          <a:ext cx="147320" cy="35941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125095</xdr:colOff>
      <xdr:row>845</xdr:row>
      <xdr:rowOff>98425</xdr:rowOff>
    </xdr:from>
    <xdr:to xmlns:xdr="http://schemas.openxmlformats.org/drawingml/2006/spreadsheetDrawing">
      <xdr:col>5</xdr:col>
      <xdr:colOff>50165</xdr:colOff>
      <xdr:row>847</xdr:row>
      <xdr:rowOff>121920</xdr:rowOff>
    </xdr:to>
    <xdr:sp macro="" textlink="">
      <xdr:nvSpPr>
        <xdr:cNvPr id="11" name="図形 52"/>
        <xdr:cNvSpPr/>
      </xdr:nvSpPr>
      <xdr:spPr>
        <a:xfrm>
          <a:off x="963295" y="146050000"/>
          <a:ext cx="134620" cy="3663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31750</xdr:colOff>
      <xdr:row>1100</xdr:row>
      <xdr:rowOff>8255</xdr:rowOff>
    </xdr:from>
    <xdr:to xmlns:xdr="http://schemas.openxmlformats.org/drawingml/2006/spreadsheetDrawing">
      <xdr:col>1</xdr:col>
      <xdr:colOff>132080</xdr:colOff>
      <xdr:row>1109</xdr:row>
      <xdr:rowOff>38100</xdr:rowOff>
    </xdr:to>
    <xdr:sp macro="" textlink="">
      <xdr:nvSpPr>
        <xdr:cNvPr id="12" name="図形 53"/>
        <xdr:cNvSpPr/>
      </xdr:nvSpPr>
      <xdr:spPr>
        <a:xfrm>
          <a:off x="241300" y="189603380"/>
          <a:ext cx="100330" cy="15728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22</xdr:col>
      <xdr:colOff>31750</xdr:colOff>
      <xdr:row>1099</xdr:row>
      <xdr:rowOff>171450</xdr:rowOff>
    </xdr:from>
    <xdr:to xmlns:xdr="http://schemas.openxmlformats.org/drawingml/2006/spreadsheetDrawing">
      <xdr:col>22</xdr:col>
      <xdr:colOff>140970</xdr:colOff>
      <xdr:row>1109</xdr:row>
      <xdr:rowOff>41910</xdr:rowOff>
    </xdr:to>
    <xdr:sp macro="" textlink="">
      <xdr:nvSpPr>
        <xdr:cNvPr id="13" name="図形 54"/>
        <xdr:cNvSpPr/>
      </xdr:nvSpPr>
      <xdr:spPr>
        <a:xfrm>
          <a:off x="4641850" y="189595125"/>
          <a:ext cx="109220" cy="158496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151765</xdr:colOff>
      <xdr:row>754</xdr:row>
      <xdr:rowOff>127000</xdr:rowOff>
    </xdr:from>
    <xdr:to xmlns:xdr="http://schemas.openxmlformats.org/drawingml/2006/spreadsheetDrawing">
      <xdr:col>22</xdr:col>
      <xdr:colOff>137160</xdr:colOff>
      <xdr:row>764</xdr:row>
      <xdr:rowOff>16510</xdr:rowOff>
    </xdr:to>
    <xdr:sp macro="" textlink="">
      <xdr:nvSpPr>
        <xdr:cNvPr id="14" name="図形 49"/>
        <xdr:cNvSpPr/>
      </xdr:nvSpPr>
      <xdr:spPr>
        <a:xfrm>
          <a:off x="151765" y="130476625"/>
          <a:ext cx="4595495" cy="16040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0</xdr:colOff>
      <xdr:row>248</xdr:row>
      <xdr:rowOff>0</xdr:rowOff>
    </xdr:from>
    <xdr:to xmlns:xdr="http://schemas.openxmlformats.org/drawingml/2006/spreadsheetDrawing">
      <xdr:col>1</xdr:col>
      <xdr:colOff>66675</xdr:colOff>
      <xdr:row>248</xdr:row>
      <xdr:rowOff>0</xdr:rowOff>
    </xdr:to>
    <xdr:sp macro="" textlink="">
      <xdr:nvSpPr>
        <xdr:cNvPr id="15" name="四角形 15"/>
        <xdr:cNvSpPr>
          <a:spLocks noChangeArrowheads="1"/>
        </xdr:cNvSpPr>
      </xdr:nvSpPr>
      <xdr:spPr>
        <a:xfrm>
          <a:off x="209550" y="436626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250</xdr:row>
      <xdr:rowOff>0</xdr:rowOff>
    </xdr:from>
    <xdr:to xmlns:xdr="http://schemas.openxmlformats.org/drawingml/2006/spreadsheetDrawing">
      <xdr:col>1</xdr:col>
      <xdr:colOff>66675</xdr:colOff>
      <xdr:row>250</xdr:row>
      <xdr:rowOff>0</xdr:rowOff>
    </xdr:to>
    <xdr:sp macro="" textlink="">
      <xdr:nvSpPr>
        <xdr:cNvPr id="16" name="四角形 16"/>
        <xdr:cNvSpPr>
          <a:spLocks noChangeArrowheads="1"/>
        </xdr:cNvSpPr>
      </xdr:nvSpPr>
      <xdr:spPr>
        <a:xfrm>
          <a:off x="209550" y="440055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250</xdr:row>
      <xdr:rowOff>0</xdr:rowOff>
    </xdr:from>
    <xdr:to xmlns:xdr="http://schemas.openxmlformats.org/drawingml/2006/spreadsheetDrawing">
      <xdr:col>1</xdr:col>
      <xdr:colOff>66675</xdr:colOff>
      <xdr:row>250</xdr:row>
      <xdr:rowOff>0</xdr:rowOff>
    </xdr:to>
    <xdr:sp macro="" textlink="">
      <xdr:nvSpPr>
        <xdr:cNvPr id="17" name="四角形 17"/>
        <xdr:cNvSpPr>
          <a:spLocks noChangeArrowheads="1"/>
        </xdr:cNvSpPr>
      </xdr:nvSpPr>
      <xdr:spPr>
        <a:xfrm>
          <a:off x="209550" y="440055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250</xdr:row>
      <xdr:rowOff>0</xdr:rowOff>
    </xdr:from>
    <xdr:to xmlns:xdr="http://schemas.openxmlformats.org/drawingml/2006/spreadsheetDrawing">
      <xdr:col>1</xdr:col>
      <xdr:colOff>66675</xdr:colOff>
      <xdr:row>250</xdr:row>
      <xdr:rowOff>0</xdr:rowOff>
    </xdr:to>
    <xdr:sp macro="" textlink="">
      <xdr:nvSpPr>
        <xdr:cNvPr id="18" name="四角形 18"/>
        <xdr:cNvSpPr>
          <a:spLocks noChangeArrowheads="1"/>
        </xdr:cNvSpPr>
      </xdr:nvSpPr>
      <xdr:spPr>
        <a:xfrm>
          <a:off x="209550" y="440055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252</xdr:row>
      <xdr:rowOff>0</xdr:rowOff>
    </xdr:from>
    <xdr:to xmlns:xdr="http://schemas.openxmlformats.org/drawingml/2006/spreadsheetDrawing">
      <xdr:col>1</xdr:col>
      <xdr:colOff>66675</xdr:colOff>
      <xdr:row>252</xdr:row>
      <xdr:rowOff>0</xdr:rowOff>
    </xdr:to>
    <xdr:sp macro="" textlink="">
      <xdr:nvSpPr>
        <xdr:cNvPr id="19" name="四角形 19"/>
        <xdr:cNvSpPr>
          <a:spLocks noChangeArrowheads="1"/>
        </xdr:cNvSpPr>
      </xdr:nvSpPr>
      <xdr:spPr>
        <a:xfrm>
          <a:off x="209550" y="443484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252</xdr:row>
      <xdr:rowOff>0</xdr:rowOff>
    </xdr:from>
    <xdr:to xmlns:xdr="http://schemas.openxmlformats.org/drawingml/2006/spreadsheetDrawing">
      <xdr:col>1</xdr:col>
      <xdr:colOff>66675</xdr:colOff>
      <xdr:row>252</xdr:row>
      <xdr:rowOff>0</xdr:rowOff>
    </xdr:to>
    <xdr:sp macro="" textlink="">
      <xdr:nvSpPr>
        <xdr:cNvPr id="20" name="四角形 20"/>
        <xdr:cNvSpPr>
          <a:spLocks noChangeArrowheads="1"/>
        </xdr:cNvSpPr>
      </xdr:nvSpPr>
      <xdr:spPr>
        <a:xfrm>
          <a:off x="209550" y="443484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252</xdr:row>
      <xdr:rowOff>0</xdr:rowOff>
    </xdr:from>
    <xdr:to xmlns:xdr="http://schemas.openxmlformats.org/drawingml/2006/spreadsheetDrawing">
      <xdr:col>1</xdr:col>
      <xdr:colOff>66675</xdr:colOff>
      <xdr:row>252</xdr:row>
      <xdr:rowOff>0</xdr:rowOff>
    </xdr:to>
    <xdr:sp macro="" textlink="">
      <xdr:nvSpPr>
        <xdr:cNvPr id="21" name="四角形 21"/>
        <xdr:cNvSpPr>
          <a:spLocks noChangeArrowheads="1"/>
        </xdr:cNvSpPr>
      </xdr:nvSpPr>
      <xdr:spPr>
        <a:xfrm>
          <a:off x="209550" y="443484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254</xdr:row>
      <xdr:rowOff>0</xdr:rowOff>
    </xdr:from>
    <xdr:to xmlns:xdr="http://schemas.openxmlformats.org/drawingml/2006/spreadsheetDrawing">
      <xdr:col>1</xdr:col>
      <xdr:colOff>66675</xdr:colOff>
      <xdr:row>254</xdr:row>
      <xdr:rowOff>0</xdr:rowOff>
    </xdr:to>
    <xdr:sp macro="" textlink="">
      <xdr:nvSpPr>
        <xdr:cNvPr id="22" name="四角形 22"/>
        <xdr:cNvSpPr>
          <a:spLocks noChangeArrowheads="1"/>
        </xdr:cNvSpPr>
      </xdr:nvSpPr>
      <xdr:spPr>
        <a:xfrm>
          <a:off x="209550" y="446913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254</xdr:row>
      <xdr:rowOff>0</xdr:rowOff>
    </xdr:from>
    <xdr:to xmlns:xdr="http://schemas.openxmlformats.org/drawingml/2006/spreadsheetDrawing">
      <xdr:col>1</xdr:col>
      <xdr:colOff>66675</xdr:colOff>
      <xdr:row>254</xdr:row>
      <xdr:rowOff>0</xdr:rowOff>
    </xdr:to>
    <xdr:sp macro="" textlink="">
      <xdr:nvSpPr>
        <xdr:cNvPr id="23" name="四角形 23"/>
        <xdr:cNvSpPr>
          <a:spLocks noChangeArrowheads="1"/>
        </xdr:cNvSpPr>
      </xdr:nvSpPr>
      <xdr:spPr>
        <a:xfrm>
          <a:off x="209550" y="446913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254</xdr:row>
      <xdr:rowOff>0</xdr:rowOff>
    </xdr:from>
    <xdr:to xmlns:xdr="http://schemas.openxmlformats.org/drawingml/2006/spreadsheetDrawing">
      <xdr:col>1</xdr:col>
      <xdr:colOff>66675</xdr:colOff>
      <xdr:row>254</xdr:row>
      <xdr:rowOff>0</xdr:rowOff>
    </xdr:to>
    <xdr:sp macro="" textlink="">
      <xdr:nvSpPr>
        <xdr:cNvPr id="24" name="四角形 24"/>
        <xdr:cNvSpPr>
          <a:spLocks noChangeArrowheads="1"/>
        </xdr:cNvSpPr>
      </xdr:nvSpPr>
      <xdr:spPr>
        <a:xfrm>
          <a:off x="209550" y="446913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256</xdr:row>
      <xdr:rowOff>0</xdr:rowOff>
    </xdr:from>
    <xdr:to xmlns:xdr="http://schemas.openxmlformats.org/drawingml/2006/spreadsheetDrawing">
      <xdr:col>1</xdr:col>
      <xdr:colOff>66675</xdr:colOff>
      <xdr:row>256</xdr:row>
      <xdr:rowOff>0</xdr:rowOff>
    </xdr:to>
    <xdr:sp macro="" textlink="">
      <xdr:nvSpPr>
        <xdr:cNvPr id="25" name="四角形 25"/>
        <xdr:cNvSpPr>
          <a:spLocks noChangeArrowheads="1"/>
        </xdr:cNvSpPr>
      </xdr:nvSpPr>
      <xdr:spPr>
        <a:xfrm>
          <a:off x="209550" y="450342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256</xdr:row>
      <xdr:rowOff>0</xdr:rowOff>
    </xdr:from>
    <xdr:to xmlns:xdr="http://schemas.openxmlformats.org/drawingml/2006/spreadsheetDrawing">
      <xdr:col>1</xdr:col>
      <xdr:colOff>66675</xdr:colOff>
      <xdr:row>256</xdr:row>
      <xdr:rowOff>0</xdr:rowOff>
    </xdr:to>
    <xdr:sp macro="" textlink="">
      <xdr:nvSpPr>
        <xdr:cNvPr id="26" name="四角形 26"/>
        <xdr:cNvSpPr>
          <a:spLocks noChangeArrowheads="1"/>
        </xdr:cNvSpPr>
      </xdr:nvSpPr>
      <xdr:spPr>
        <a:xfrm>
          <a:off x="209550" y="450342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256</xdr:row>
      <xdr:rowOff>0</xdr:rowOff>
    </xdr:from>
    <xdr:to xmlns:xdr="http://schemas.openxmlformats.org/drawingml/2006/spreadsheetDrawing">
      <xdr:col>1</xdr:col>
      <xdr:colOff>66675</xdr:colOff>
      <xdr:row>256</xdr:row>
      <xdr:rowOff>0</xdr:rowOff>
    </xdr:to>
    <xdr:sp macro="" textlink="">
      <xdr:nvSpPr>
        <xdr:cNvPr id="27" name="四角形 27"/>
        <xdr:cNvSpPr>
          <a:spLocks noChangeArrowheads="1"/>
        </xdr:cNvSpPr>
      </xdr:nvSpPr>
      <xdr:spPr>
        <a:xfrm>
          <a:off x="209550" y="450342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258</xdr:row>
      <xdr:rowOff>0</xdr:rowOff>
    </xdr:from>
    <xdr:to xmlns:xdr="http://schemas.openxmlformats.org/drawingml/2006/spreadsheetDrawing">
      <xdr:col>1</xdr:col>
      <xdr:colOff>66675</xdr:colOff>
      <xdr:row>258</xdr:row>
      <xdr:rowOff>0</xdr:rowOff>
    </xdr:to>
    <xdr:sp macro="" textlink="">
      <xdr:nvSpPr>
        <xdr:cNvPr id="28" name="四角形 28"/>
        <xdr:cNvSpPr>
          <a:spLocks noChangeArrowheads="1"/>
        </xdr:cNvSpPr>
      </xdr:nvSpPr>
      <xdr:spPr>
        <a:xfrm>
          <a:off x="209550" y="453771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258</xdr:row>
      <xdr:rowOff>0</xdr:rowOff>
    </xdr:from>
    <xdr:to xmlns:xdr="http://schemas.openxmlformats.org/drawingml/2006/spreadsheetDrawing">
      <xdr:col>1</xdr:col>
      <xdr:colOff>66675</xdr:colOff>
      <xdr:row>258</xdr:row>
      <xdr:rowOff>0</xdr:rowOff>
    </xdr:to>
    <xdr:sp macro="" textlink="">
      <xdr:nvSpPr>
        <xdr:cNvPr id="29" name="四角形 29"/>
        <xdr:cNvSpPr>
          <a:spLocks noChangeArrowheads="1"/>
        </xdr:cNvSpPr>
      </xdr:nvSpPr>
      <xdr:spPr>
        <a:xfrm>
          <a:off x="209550" y="453771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258</xdr:row>
      <xdr:rowOff>0</xdr:rowOff>
    </xdr:from>
    <xdr:to xmlns:xdr="http://schemas.openxmlformats.org/drawingml/2006/spreadsheetDrawing">
      <xdr:col>1</xdr:col>
      <xdr:colOff>66675</xdr:colOff>
      <xdr:row>258</xdr:row>
      <xdr:rowOff>0</xdr:rowOff>
    </xdr:to>
    <xdr:sp macro="" textlink="">
      <xdr:nvSpPr>
        <xdr:cNvPr id="30" name="四角形 30"/>
        <xdr:cNvSpPr>
          <a:spLocks noChangeArrowheads="1"/>
        </xdr:cNvSpPr>
      </xdr:nvSpPr>
      <xdr:spPr>
        <a:xfrm>
          <a:off x="209550" y="453771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268</xdr:row>
      <xdr:rowOff>0</xdr:rowOff>
    </xdr:from>
    <xdr:to xmlns:xdr="http://schemas.openxmlformats.org/drawingml/2006/spreadsheetDrawing">
      <xdr:col>1</xdr:col>
      <xdr:colOff>66675</xdr:colOff>
      <xdr:row>268</xdr:row>
      <xdr:rowOff>0</xdr:rowOff>
    </xdr:to>
    <xdr:sp macro="" textlink="">
      <xdr:nvSpPr>
        <xdr:cNvPr id="31" name="四角形 31"/>
        <xdr:cNvSpPr>
          <a:spLocks noChangeArrowheads="1"/>
        </xdr:cNvSpPr>
      </xdr:nvSpPr>
      <xdr:spPr>
        <a:xfrm>
          <a:off x="209550" y="470916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270</xdr:row>
      <xdr:rowOff>0</xdr:rowOff>
    </xdr:from>
    <xdr:to xmlns:xdr="http://schemas.openxmlformats.org/drawingml/2006/spreadsheetDrawing">
      <xdr:col>1</xdr:col>
      <xdr:colOff>66675</xdr:colOff>
      <xdr:row>270</xdr:row>
      <xdr:rowOff>0</xdr:rowOff>
    </xdr:to>
    <xdr:sp macro="" textlink="">
      <xdr:nvSpPr>
        <xdr:cNvPr id="32" name="四角形 32"/>
        <xdr:cNvSpPr>
          <a:spLocks noChangeArrowheads="1"/>
        </xdr:cNvSpPr>
      </xdr:nvSpPr>
      <xdr:spPr>
        <a:xfrm>
          <a:off x="209550" y="474345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270</xdr:row>
      <xdr:rowOff>0</xdr:rowOff>
    </xdr:from>
    <xdr:to xmlns:xdr="http://schemas.openxmlformats.org/drawingml/2006/spreadsheetDrawing">
      <xdr:col>1</xdr:col>
      <xdr:colOff>66675</xdr:colOff>
      <xdr:row>270</xdr:row>
      <xdr:rowOff>0</xdr:rowOff>
    </xdr:to>
    <xdr:sp macro="" textlink="">
      <xdr:nvSpPr>
        <xdr:cNvPr id="33" name="四角形 33"/>
        <xdr:cNvSpPr>
          <a:spLocks noChangeArrowheads="1"/>
        </xdr:cNvSpPr>
      </xdr:nvSpPr>
      <xdr:spPr>
        <a:xfrm>
          <a:off x="209550" y="474345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270</xdr:row>
      <xdr:rowOff>0</xdr:rowOff>
    </xdr:from>
    <xdr:to xmlns:xdr="http://schemas.openxmlformats.org/drawingml/2006/spreadsheetDrawing">
      <xdr:col>1</xdr:col>
      <xdr:colOff>66675</xdr:colOff>
      <xdr:row>270</xdr:row>
      <xdr:rowOff>0</xdr:rowOff>
    </xdr:to>
    <xdr:sp macro="" textlink="">
      <xdr:nvSpPr>
        <xdr:cNvPr id="34" name="四角形 34"/>
        <xdr:cNvSpPr>
          <a:spLocks noChangeArrowheads="1"/>
        </xdr:cNvSpPr>
      </xdr:nvSpPr>
      <xdr:spPr>
        <a:xfrm>
          <a:off x="209550" y="474345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272</xdr:row>
      <xdr:rowOff>0</xdr:rowOff>
    </xdr:from>
    <xdr:to xmlns:xdr="http://schemas.openxmlformats.org/drawingml/2006/spreadsheetDrawing">
      <xdr:col>1</xdr:col>
      <xdr:colOff>66675</xdr:colOff>
      <xdr:row>272</xdr:row>
      <xdr:rowOff>0</xdr:rowOff>
    </xdr:to>
    <xdr:sp macro="" textlink="">
      <xdr:nvSpPr>
        <xdr:cNvPr id="35" name="四角形 35"/>
        <xdr:cNvSpPr>
          <a:spLocks noChangeArrowheads="1"/>
        </xdr:cNvSpPr>
      </xdr:nvSpPr>
      <xdr:spPr>
        <a:xfrm>
          <a:off x="209550" y="477774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272</xdr:row>
      <xdr:rowOff>0</xdr:rowOff>
    </xdr:from>
    <xdr:to xmlns:xdr="http://schemas.openxmlformats.org/drawingml/2006/spreadsheetDrawing">
      <xdr:col>1</xdr:col>
      <xdr:colOff>66675</xdr:colOff>
      <xdr:row>272</xdr:row>
      <xdr:rowOff>0</xdr:rowOff>
    </xdr:to>
    <xdr:sp macro="" textlink="">
      <xdr:nvSpPr>
        <xdr:cNvPr id="36" name="四角形 36"/>
        <xdr:cNvSpPr>
          <a:spLocks noChangeArrowheads="1"/>
        </xdr:cNvSpPr>
      </xdr:nvSpPr>
      <xdr:spPr>
        <a:xfrm>
          <a:off x="209550" y="477774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272</xdr:row>
      <xdr:rowOff>0</xdr:rowOff>
    </xdr:from>
    <xdr:to xmlns:xdr="http://schemas.openxmlformats.org/drawingml/2006/spreadsheetDrawing">
      <xdr:col>1</xdr:col>
      <xdr:colOff>66675</xdr:colOff>
      <xdr:row>272</xdr:row>
      <xdr:rowOff>0</xdr:rowOff>
    </xdr:to>
    <xdr:sp macro="" textlink="">
      <xdr:nvSpPr>
        <xdr:cNvPr id="37" name="四角形 37"/>
        <xdr:cNvSpPr>
          <a:spLocks noChangeArrowheads="1"/>
        </xdr:cNvSpPr>
      </xdr:nvSpPr>
      <xdr:spPr>
        <a:xfrm>
          <a:off x="209550" y="477774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274</xdr:row>
      <xdr:rowOff>0</xdr:rowOff>
    </xdr:from>
    <xdr:to xmlns:xdr="http://schemas.openxmlformats.org/drawingml/2006/spreadsheetDrawing">
      <xdr:col>1</xdr:col>
      <xdr:colOff>66675</xdr:colOff>
      <xdr:row>274</xdr:row>
      <xdr:rowOff>0</xdr:rowOff>
    </xdr:to>
    <xdr:sp macro="" textlink="">
      <xdr:nvSpPr>
        <xdr:cNvPr id="38" name="四角形 38"/>
        <xdr:cNvSpPr>
          <a:spLocks noChangeArrowheads="1"/>
        </xdr:cNvSpPr>
      </xdr:nvSpPr>
      <xdr:spPr>
        <a:xfrm>
          <a:off x="209550" y="481203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274</xdr:row>
      <xdr:rowOff>0</xdr:rowOff>
    </xdr:from>
    <xdr:to xmlns:xdr="http://schemas.openxmlformats.org/drawingml/2006/spreadsheetDrawing">
      <xdr:col>1</xdr:col>
      <xdr:colOff>66675</xdr:colOff>
      <xdr:row>274</xdr:row>
      <xdr:rowOff>0</xdr:rowOff>
    </xdr:to>
    <xdr:sp macro="" textlink="">
      <xdr:nvSpPr>
        <xdr:cNvPr id="39" name="四角形 39"/>
        <xdr:cNvSpPr>
          <a:spLocks noChangeArrowheads="1"/>
        </xdr:cNvSpPr>
      </xdr:nvSpPr>
      <xdr:spPr>
        <a:xfrm>
          <a:off x="209550" y="481203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274</xdr:row>
      <xdr:rowOff>0</xdr:rowOff>
    </xdr:from>
    <xdr:to xmlns:xdr="http://schemas.openxmlformats.org/drawingml/2006/spreadsheetDrawing">
      <xdr:col>1</xdr:col>
      <xdr:colOff>66675</xdr:colOff>
      <xdr:row>274</xdr:row>
      <xdr:rowOff>0</xdr:rowOff>
    </xdr:to>
    <xdr:sp macro="" textlink="">
      <xdr:nvSpPr>
        <xdr:cNvPr id="40" name="四角形 40"/>
        <xdr:cNvSpPr>
          <a:spLocks noChangeArrowheads="1"/>
        </xdr:cNvSpPr>
      </xdr:nvSpPr>
      <xdr:spPr>
        <a:xfrm>
          <a:off x="209550" y="481203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276</xdr:row>
      <xdr:rowOff>0</xdr:rowOff>
    </xdr:from>
    <xdr:to xmlns:xdr="http://schemas.openxmlformats.org/drawingml/2006/spreadsheetDrawing">
      <xdr:col>1</xdr:col>
      <xdr:colOff>66675</xdr:colOff>
      <xdr:row>276</xdr:row>
      <xdr:rowOff>0</xdr:rowOff>
    </xdr:to>
    <xdr:sp macro="" textlink="">
      <xdr:nvSpPr>
        <xdr:cNvPr id="41" name="四角形 41"/>
        <xdr:cNvSpPr>
          <a:spLocks noChangeArrowheads="1"/>
        </xdr:cNvSpPr>
      </xdr:nvSpPr>
      <xdr:spPr>
        <a:xfrm>
          <a:off x="209550" y="484632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276</xdr:row>
      <xdr:rowOff>0</xdr:rowOff>
    </xdr:from>
    <xdr:to xmlns:xdr="http://schemas.openxmlformats.org/drawingml/2006/spreadsheetDrawing">
      <xdr:col>1</xdr:col>
      <xdr:colOff>66675</xdr:colOff>
      <xdr:row>276</xdr:row>
      <xdr:rowOff>0</xdr:rowOff>
    </xdr:to>
    <xdr:sp macro="" textlink="">
      <xdr:nvSpPr>
        <xdr:cNvPr id="42" name="四角形 42"/>
        <xdr:cNvSpPr>
          <a:spLocks noChangeArrowheads="1"/>
        </xdr:cNvSpPr>
      </xdr:nvSpPr>
      <xdr:spPr>
        <a:xfrm>
          <a:off x="209550" y="484632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276</xdr:row>
      <xdr:rowOff>0</xdr:rowOff>
    </xdr:from>
    <xdr:to xmlns:xdr="http://schemas.openxmlformats.org/drawingml/2006/spreadsheetDrawing">
      <xdr:col>1</xdr:col>
      <xdr:colOff>66675</xdr:colOff>
      <xdr:row>276</xdr:row>
      <xdr:rowOff>0</xdr:rowOff>
    </xdr:to>
    <xdr:sp macro="" textlink="">
      <xdr:nvSpPr>
        <xdr:cNvPr id="43" name="四角形 43"/>
        <xdr:cNvSpPr>
          <a:spLocks noChangeArrowheads="1"/>
        </xdr:cNvSpPr>
      </xdr:nvSpPr>
      <xdr:spPr>
        <a:xfrm>
          <a:off x="209550" y="484632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278</xdr:row>
      <xdr:rowOff>0</xdr:rowOff>
    </xdr:from>
    <xdr:to xmlns:xdr="http://schemas.openxmlformats.org/drawingml/2006/spreadsheetDrawing">
      <xdr:col>1</xdr:col>
      <xdr:colOff>66675</xdr:colOff>
      <xdr:row>278</xdr:row>
      <xdr:rowOff>0</xdr:rowOff>
    </xdr:to>
    <xdr:sp macro="" textlink="">
      <xdr:nvSpPr>
        <xdr:cNvPr id="44" name="四角形 44"/>
        <xdr:cNvSpPr>
          <a:spLocks noChangeArrowheads="1"/>
        </xdr:cNvSpPr>
      </xdr:nvSpPr>
      <xdr:spPr>
        <a:xfrm>
          <a:off x="209550" y="488061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278</xdr:row>
      <xdr:rowOff>0</xdr:rowOff>
    </xdr:from>
    <xdr:to xmlns:xdr="http://schemas.openxmlformats.org/drawingml/2006/spreadsheetDrawing">
      <xdr:col>1</xdr:col>
      <xdr:colOff>66675</xdr:colOff>
      <xdr:row>278</xdr:row>
      <xdr:rowOff>0</xdr:rowOff>
    </xdr:to>
    <xdr:sp macro="" textlink="">
      <xdr:nvSpPr>
        <xdr:cNvPr id="45" name="四角形 45"/>
        <xdr:cNvSpPr>
          <a:spLocks noChangeArrowheads="1"/>
        </xdr:cNvSpPr>
      </xdr:nvSpPr>
      <xdr:spPr>
        <a:xfrm>
          <a:off x="209550" y="488061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1</xdr:col>
      <xdr:colOff>0</xdr:colOff>
      <xdr:row>278</xdr:row>
      <xdr:rowOff>0</xdr:rowOff>
    </xdr:from>
    <xdr:to xmlns:xdr="http://schemas.openxmlformats.org/drawingml/2006/spreadsheetDrawing">
      <xdr:col>1</xdr:col>
      <xdr:colOff>66675</xdr:colOff>
      <xdr:row>278</xdr:row>
      <xdr:rowOff>0</xdr:rowOff>
    </xdr:to>
    <xdr:sp macro="" textlink="">
      <xdr:nvSpPr>
        <xdr:cNvPr id="46" name="四角形 46"/>
        <xdr:cNvSpPr>
          <a:spLocks noChangeArrowheads="1"/>
        </xdr:cNvSpPr>
      </xdr:nvSpPr>
      <xdr:spPr>
        <a:xfrm>
          <a:off x="209550" y="48806100"/>
          <a:ext cx="66675" cy="0"/>
        </a:xfrm>
        <a:prstGeom prst="rect">
          <a:avLst/>
        </a:prstGeom>
        <a:solidFill>
          <a:sysClr val="window" lastClr="FFFFFF">
            <a:alpha val="0"/>
          </a:sysClr>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D</a:t>
          </a:r>
        </a:p>
      </xdr:txBody>
    </xdr:sp>
    <xdr:clientData/>
  </xdr:twoCellAnchor>
  <xdr:twoCellAnchor>
    <xdr:from xmlns:xdr="http://schemas.openxmlformats.org/drawingml/2006/spreadsheetDrawing">
      <xdr:col>2</xdr:col>
      <xdr:colOff>24765</xdr:colOff>
      <xdr:row>291</xdr:row>
      <xdr:rowOff>171450</xdr:rowOff>
    </xdr:from>
    <xdr:to xmlns:xdr="http://schemas.openxmlformats.org/drawingml/2006/spreadsheetDrawing">
      <xdr:col>23</xdr:col>
      <xdr:colOff>92075</xdr:colOff>
      <xdr:row>295</xdr:row>
      <xdr:rowOff>13970</xdr:rowOff>
    </xdr:to>
    <xdr:sp macro="" textlink="">
      <xdr:nvSpPr>
        <xdr:cNvPr id="47" name="図形 47"/>
        <xdr:cNvSpPr>
          <a:spLocks noChangeArrowheads="1"/>
        </xdr:cNvSpPr>
      </xdr:nvSpPr>
      <xdr:spPr>
        <a:xfrm>
          <a:off x="443865" y="51206400"/>
          <a:ext cx="4467860" cy="528320"/>
        </a:xfrm>
        <a:prstGeom prst="bracketPair">
          <a:avLst>
            <a:gd name="adj" fmla="val 16655"/>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0</xdr:col>
      <xdr:colOff>190500</xdr:colOff>
      <xdr:row>504</xdr:row>
      <xdr:rowOff>170815</xdr:rowOff>
    </xdr:from>
    <xdr:to xmlns:xdr="http://schemas.openxmlformats.org/drawingml/2006/spreadsheetDrawing">
      <xdr:col>24</xdr:col>
      <xdr:colOff>174625</xdr:colOff>
      <xdr:row>515</xdr:row>
      <xdr:rowOff>20955</xdr:rowOff>
    </xdr:to>
    <xdr:sp macro="" textlink="">
      <xdr:nvSpPr>
        <xdr:cNvPr id="48" name="図形 47"/>
        <xdr:cNvSpPr>
          <a:spLocks noChangeArrowheads="1"/>
        </xdr:cNvSpPr>
      </xdr:nvSpPr>
      <xdr:spPr>
        <a:xfrm>
          <a:off x="190500" y="87756365"/>
          <a:ext cx="5013325" cy="1736090"/>
        </a:xfrm>
        <a:prstGeom prst="bracketPair">
          <a:avLst>
            <a:gd name="adj" fmla="val 16655"/>
          </a:avLst>
        </a:prstGeom>
        <a:noFill/>
        <a:ln w="9525">
          <a:solidFill>
            <a:sysClr val="windowText" lastClr="000000"/>
          </a:solidFill>
        </a:ln>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89535</xdr:colOff>
      <xdr:row>496</xdr:row>
      <xdr:rowOff>99060</xdr:rowOff>
    </xdr:from>
    <xdr:to xmlns:xdr="http://schemas.openxmlformats.org/drawingml/2006/spreadsheetDrawing">
      <xdr:col>23</xdr:col>
      <xdr:colOff>98425</xdr:colOff>
      <xdr:row>500</xdr:row>
      <xdr:rowOff>153035</xdr:rowOff>
    </xdr:to>
    <xdr:sp macro="" textlink="">
      <xdr:nvSpPr>
        <xdr:cNvPr id="2" name="直線 40"/>
        <xdr:cNvSpPr/>
      </xdr:nvSpPr>
      <xdr:spPr>
        <a:xfrm flipV="1">
          <a:off x="4404360" y="85776435"/>
          <a:ext cx="427990" cy="73977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xdr:col>
      <xdr:colOff>35560</xdr:colOff>
      <xdr:row>582</xdr:row>
      <xdr:rowOff>72390</xdr:rowOff>
    </xdr:from>
    <xdr:to xmlns:xdr="http://schemas.openxmlformats.org/drawingml/2006/spreadsheetDrawing">
      <xdr:col>27</xdr:col>
      <xdr:colOff>188595</xdr:colOff>
      <xdr:row>587</xdr:row>
      <xdr:rowOff>139700</xdr:rowOff>
    </xdr:to>
    <xdr:sp macro="" textlink="">
      <xdr:nvSpPr>
        <xdr:cNvPr id="3" name="テキスト 41"/>
        <xdr:cNvSpPr txBox="1"/>
      </xdr:nvSpPr>
      <xdr:spPr>
        <a:xfrm>
          <a:off x="245110" y="100494465"/>
          <a:ext cx="5515610" cy="924560"/>
        </a:xfrm>
        <a:prstGeom prst="rect">
          <a:avLst/>
        </a:prstGeom>
        <a:solidFill>
          <a:schemeClr val="lt1"/>
        </a:solidFill>
        <a:ln w="12700" cmpd="sng">
          <a:solidFill>
            <a:sysClr val="windowText" lastClr="000000"/>
          </a:solidFill>
          <a:prstDash val="solid"/>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ＭＳ 明朝"/>
              <a:ea typeface="ＭＳ 明朝"/>
            </a:rPr>
            <a:t>・食品は十分保存に耐えるよう衛生的に管理し、直射日光を避け、換気・除湿等の配慮をする。</a:t>
          </a:r>
          <a:endParaRPr kumimoji="1" lang="ja-JP" altLang="en-US" sz="900">
            <a:latin typeface="ＭＳ 明朝"/>
            <a:ea typeface="ＭＳ 明朝"/>
          </a:endParaRPr>
        </a:p>
        <a:p>
          <a:r>
            <a:rPr kumimoji="1" lang="ja-JP" altLang="en-US" sz="900">
              <a:latin typeface="ＭＳ 明朝"/>
              <a:ea typeface="ＭＳ 明朝"/>
            </a:rPr>
            <a:t>・製造年月日、賞味期限、保存期間等の管理を徹底する。</a:t>
          </a:r>
          <a:endParaRPr kumimoji="1" lang="ja-JP" altLang="en-US" sz="900">
            <a:latin typeface="ＭＳ 明朝"/>
            <a:ea typeface="ＭＳ 明朝"/>
          </a:endParaRPr>
        </a:p>
        <a:p>
          <a:r>
            <a:rPr kumimoji="1" lang="ja-JP" altLang="en-US" sz="900">
              <a:latin typeface="ＭＳ 明朝"/>
              <a:ea typeface="ＭＳ 明朝"/>
            </a:rPr>
            <a:t>・備蓄する食品は、衛生的で保存性が高く、そのまま食べられるか簡単に調理できること。</a:t>
          </a:r>
          <a:endParaRPr kumimoji="1" lang="ja-JP" altLang="en-US" sz="900">
            <a:latin typeface="ＭＳ 明朝"/>
            <a:ea typeface="ＭＳ 明朝"/>
          </a:endParaRPr>
        </a:p>
        <a:p>
          <a:r>
            <a:rPr kumimoji="1" lang="ja-JP" altLang="en-US" sz="900">
              <a:latin typeface="ＭＳ 明朝"/>
              <a:ea typeface="ＭＳ 明朝"/>
            </a:rPr>
            <a:t>・「保育所における地震等防災マニュアル」(平成24年１月)</a:t>
          </a:r>
          <a:endParaRPr kumimoji="1" lang="ja-JP" altLang="en-US" sz="900">
            <a:latin typeface="ＭＳ 明朝"/>
            <a:ea typeface="ＭＳ 明朝"/>
          </a:endParaRPr>
        </a:p>
        <a:p>
          <a:r>
            <a:rPr kumimoji="1" lang="ja-JP" altLang="en-US" sz="900">
              <a:latin typeface="ＭＳ 明朝"/>
              <a:ea typeface="ＭＳ 明朝"/>
            </a:rPr>
            <a:t>・保育施設のための防災ハンドブック(経済産業省</a:t>
          </a:r>
          <a:r>
            <a:rPr kumimoji="1" lang="ja-JP" altLang="en-US" sz="900">
              <a:latin typeface="ＭＳ 明朝"/>
              <a:ea typeface="ＭＳ 明朝"/>
            </a:rPr>
            <a:t>)</a:t>
          </a:r>
          <a:endParaRPr kumimoji="1" lang="ja-JP" altLang="en-US" sz="1000">
            <a:latin typeface="ＭＳ 明朝"/>
            <a:ea typeface="ＭＳ 明朝"/>
          </a:endParaRPr>
        </a:p>
      </xdr:txBody>
    </xdr:sp>
    <xdr:clientData/>
  </xdr:twoCellAnchor>
  <xdr:twoCellAnchor>
    <xdr:from xmlns:xdr="http://schemas.openxmlformats.org/drawingml/2006/spreadsheetDrawing">
      <xdr:col>0</xdr:col>
      <xdr:colOff>73025</xdr:colOff>
      <xdr:row>322</xdr:row>
      <xdr:rowOff>53975</xdr:rowOff>
    </xdr:from>
    <xdr:to xmlns:xdr="http://schemas.openxmlformats.org/drawingml/2006/spreadsheetDrawing">
      <xdr:col>25</xdr:col>
      <xdr:colOff>173355</xdr:colOff>
      <xdr:row>330</xdr:row>
      <xdr:rowOff>57150</xdr:rowOff>
    </xdr:to>
    <xdr:sp macro="" textlink="">
      <xdr:nvSpPr>
        <xdr:cNvPr id="4" name="図形 8"/>
        <xdr:cNvSpPr/>
      </xdr:nvSpPr>
      <xdr:spPr>
        <a:xfrm>
          <a:off x="73025" y="56051450"/>
          <a:ext cx="5253355" cy="1374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64135</xdr:colOff>
      <xdr:row>331</xdr:row>
      <xdr:rowOff>162560</xdr:rowOff>
    </xdr:from>
    <xdr:to xmlns:xdr="http://schemas.openxmlformats.org/drawingml/2006/spreadsheetDrawing">
      <xdr:col>25</xdr:col>
      <xdr:colOff>127635</xdr:colOff>
      <xdr:row>343</xdr:row>
      <xdr:rowOff>42545</xdr:rowOff>
    </xdr:to>
    <xdr:sp macro="" textlink="">
      <xdr:nvSpPr>
        <xdr:cNvPr id="5" name="図形 9"/>
        <xdr:cNvSpPr/>
      </xdr:nvSpPr>
      <xdr:spPr>
        <a:xfrm>
          <a:off x="64135" y="57703085"/>
          <a:ext cx="5216525" cy="19373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95250</xdr:colOff>
      <xdr:row>316</xdr:row>
      <xdr:rowOff>0</xdr:rowOff>
    </xdr:from>
    <xdr:to xmlns:xdr="http://schemas.openxmlformats.org/drawingml/2006/spreadsheetDrawing">
      <xdr:col>18</xdr:col>
      <xdr:colOff>123825</xdr:colOff>
      <xdr:row>316</xdr:row>
      <xdr:rowOff>0</xdr:rowOff>
    </xdr:to>
    <xdr:sp macro="" textlink="">
      <xdr:nvSpPr>
        <xdr:cNvPr id="6" name="図形 10"/>
        <xdr:cNvSpPr>
          <a:spLocks noChangeArrowheads="1"/>
        </xdr:cNvSpPr>
      </xdr:nvSpPr>
      <xdr:spPr>
        <a:xfrm>
          <a:off x="1352550" y="54968775"/>
          <a:ext cx="2457450" cy="0"/>
        </a:xfrm>
        <a:prstGeom prst="bracketPair">
          <a:avLst>
            <a:gd name="adj" fmla="val 16661"/>
          </a:avLst>
        </a:prstGeom>
        <a:noFill/>
        <a:ln w="12700">
          <a:solidFill>
            <a:sysClr val="windowText" lastClr="000000"/>
          </a:solidFill>
        </a:ln>
      </xdr:spPr>
      <xdr:txBody>
        <a:bodyPr vertOverflow="overflow" horzOverflow="overflow"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P1290"/>
  <sheetViews>
    <sheetView view="pageBreakPreview" zoomScaleSheetLayoutView="100" workbookViewId="0">
      <selection activeCell="K3" sqref="K3"/>
    </sheetView>
  </sheetViews>
  <sheetFormatPr defaultRowHeight="13.5"/>
  <cols>
    <col min="1" max="1" width="2.75" style="1" customWidth="1"/>
    <col min="2" max="32" width="2.75" style="2" customWidth="1"/>
    <col min="33" max="33" width="2.75" style="3" customWidth="1"/>
    <col min="34" max="36" width="2.75" style="2" customWidth="1"/>
    <col min="37" max="37" width="33.26953125" style="2" customWidth="1"/>
    <col min="38" max="59" width="2.75" style="2" customWidth="1"/>
    <col min="60" max="16384" width="9" style="2" customWidth="1"/>
  </cols>
  <sheetData>
    <row r="1" spans="1:34" ht="15" customHeight="1">
      <c r="A1" s="4"/>
      <c r="B1" s="48" t="s">
        <v>1330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651"/>
      <c r="AH1" s="26"/>
    </row>
    <row r="2" spans="1:34" ht="15" customHeight="1">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H2" s="26"/>
    </row>
    <row r="3" spans="1:34" ht="15" customHeight="1">
      <c r="B3" s="50"/>
      <c r="C3" s="50"/>
      <c r="D3" s="50"/>
      <c r="E3" s="50"/>
      <c r="F3" s="50"/>
      <c r="G3" s="51"/>
      <c r="H3" s="51"/>
      <c r="I3" s="51"/>
      <c r="J3" s="51"/>
      <c r="K3" s="51"/>
      <c r="L3" s="51"/>
      <c r="M3" s="51"/>
      <c r="N3" s="51"/>
      <c r="O3" s="51"/>
      <c r="P3" s="51"/>
      <c r="Q3" s="51"/>
      <c r="R3" s="50"/>
      <c r="S3" s="50"/>
      <c r="T3" s="50"/>
      <c r="U3" s="50"/>
      <c r="V3" s="50"/>
      <c r="W3" s="50"/>
      <c r="X3" s="50"/>
      <c r="Y3" s="50"/>
      <c r="Z3" s="50"/>
      <c r="AA3" s="50"/>
      <c r="AB3" s="50"/>
      <c r="AC3" s="50"/>
      <c r="AD3" s="50"/>
      <c r="AE3" s="50"/>
      <c r="AF3" s="50"/>
      <c r="AH3" s="26"/>
    </row>
    <row r="4" spans="1:34" ht="15" customHeight="1">
      <c r="B4" s="51"/>
      <c r="C4" s="52"/>
      <c r="D4" s="52"/>
      <c r="E4" s="51"/>
      <c r="F4" s="51"/>
      <c r="G4" s="51"/>
      <c r="H4" s="51"/>
      <c r="I4" s="51"/>
      <c r="J4" s="51"/>
      <c r="K4" s="51"/>
      <c r="L4" s="51"/>
      <c r="M4" s="51"/>
      <c r="N4" s="51"/>
      <c r="O4" s="51"/>
      <c r="P4" s="51"/>
      <c r="Q4" s="51"/>
      <c r="R4" s="51"/>
      <c r="S4" s="90" t="s">
        <v>242</v>
      </c>
      <c r="T4" s="51"/>
      <c r="U4" s="276"/>
      <c r="V4" s="276"/>
      <c r="W4" s="51" t="s">
        <v>25</v>
      </c>
      <c r="X4" s="276"/>
      <c r="Y4" s="276"/>
      <c r="Z4" s="51" t="s">
        <v>45</v>
      </c>
      <c r="AA4" s="276"/>
      <c r="AB4" s="276"/>
      <c r="AC4" s="90" t="s">
        <v>328</v>
      </c>
      <c r="AD4" s="51"/>
      <c r="AE4" s="51"/>
      <c r="AF4" s="51"/>
      <c r="AH4" s="26"/>
    </row>
    <row r="5" spans="1:34" ht="15" customHeight="1">
      <c r="A5" s="5"/>
      <c r="B5" s="52"/>
      <c r="C5" s="52"/>
      <c r="D5" s="5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652"/>
      <c r="AH5" s="26"/>
    </row>
    <row r="6" spans="1:34" ht="15" customHeight="1">
      <c r="A6" s="6" t="s">
        <v>181</v>
      </c>
      <c r="B6" s="53"/>
      <c r="C6" s="53"/>
      <c r="D6" s="53"/>
      <c r="E6" s="53"/>
      <c r="F6" s="150"/>
      <c r="G6" s="9" t="s">
        <v>34</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0" t="s">
        <v>7</v>
      </c>
      <c r="AH6" s="26"/>
    </row>
    <row r="7" spans="1:34" ht="15" customHeight="1">
      <c r="A7" s="7"/>
      <c r="B7" s="54"/>
      <c r="C7" s="54"/>
      <c r="D7" s="54"/>
      <c r="E7" s="54"/>
      <c r="F7" s="270"/>
      <c r="G7" s="221"/>
      <c r="H7" s="54"/>
      <c r="I7" s="54"/>
      <c r="J7" s="54"/>
      <c r="K7" s="54"/>
      <c r="L7" s="54"/>
      <c r="M7" s="54"/>
      <c r="N7" s="54"/>
      <c r="O7" s="54"/>
      <c r="P7" s="54"/>
      <c r="Q7" s="54"/>
      <c r="R7" s="54"/>
      <c r="S7" s="54"/>
      <c r="T7" s="54"/>
      <c r="U7" s="54"/>
      <c r="V7" s="54"/>
      <c r="W7" s="54"/>
      <c r="X7" s="54"/>
      <c r="Y7" s="54"/>
      <c r="Z7" s="54"/>
      <c r="AA7" s="54"/>
      <c r="AB7" s="54"/>
      <c r="AC7" s="54"/>
      <c r="AD7" s="54"/>
      <c r="AE7" s="54"/>
      <c r="AF7" s="54"/>
      <c r="AG7" s="270"/>
      <c r="AH7" s="26"/>
    </row>
    <row r="8" spans="1:34" ht="15" customHeight="1">
      <c r="A8" s="8"/>
      <c r="B8" s="55"/>
      <c r="C8" s="55"/>
      <c r="D8" s="55"/>
      <c r="E8" s="55"/>
      <c r="F8" s="271"/>
      <c r="G8" s="8"/>
      <c r="H8" s="55"/>
      <c r="I8" s="55"/>
      <c r="J8" s="55"/>
      <c r="K8" s="55"/>
      <c r="L8" s="55"/>
      <c r="M8" s="55"/>
      <c r="N8" s="55"/>
      <c r="O8" s="55"/>
      <c r="P8" s="55"/>
      <c r="Q8" s="55"/>
      <c r="R8" s="55"/>
      <c r="S8" s="55"/>
      <c r="T8" s="55"/>
      <c r="U8" s="55"/>
      <c r="V8" s="55"/>
      <c r="W8" s="55"/>
      <c r="X8" s="55"/>
      <c r="Y8" s="55"/>
      <c r="Z8" s="55"/>
      <c r="AA8" s="55"/>
      <c r="AB8" s="55"/>
      <c r="AC8" s="55"/>
      <c r="AD8" s="55"/>
      <c r="AE8" s="55"/>
      <c r="AF8" s="55"/>
      <c r="AG8" s="271"/>
      <c r="AH8" s="26"/>
    </row>
    <row r="9" spans="1:34" ht="15" customHeight="1">
      <c r="A9" s="9" t="s">
        <v>18</v>
      </c>
      <c r="B9" s="53"/>
      <c r="C9" s="53"/>
      <c r="D9" s="53"/>
      <c r="E9" s="53"/>
      <c r="F9" s="150"/>
      <c r="G9" s="53"/>
      <c r="H9" s="53" t="s">
        <v>85</v>
      </c>
      <c r="I9" s="275"/>
      <c r="J9" s="275"/>
      <c r="K9" s="275"/>
      <c r="L9" s="53" t="s">
        <v>95</v>
      </c>
      <c r="M9" s="275"/>
      <c r="N9" s="275"/>
      <c r="O9" s="275"/>
      <c r="P9" s="275"/>
      <c r="Q9" s="53"/>
      <c r="R9" s="65"/>
      <c r="S9" s="65"/>
      <c r="T9" s="65"/>
      <c r="U9" s="65"/>
      <c r="V9" s="65"/>
      <c r="W9" s="65"/>
      <c r="X9" s="65"/>
      <c r="Y9" s="65"/>
      <c r="Z9" s="65"/>
      <c r="AA9" s="65"/>
      <c r="AB9" s="65"/>
      <c r="AC9" s="65"/>
      <c r="AD9" s="65"/>
      <c r="AE9" s="65"/>
      <c r="AF9" s="65"/>
      <c r="AG9" s="653"/>
      <c r="AH9" s="26"/>
    </row>
    <row r="10" spans="1:34" ht="15" customHeight="1">
      <c r="A10" s="7"/>
      <c r="B10" s="54"/>
      <c r="C10" s="54"/>
      <c r="D10" s="54"/>
      <c r="E10" s="54"/>
      <c r="F10" s="270"/>
      <c r="G10" s="28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654"/>
      <c r="AH10" s="26"/>
    </row>
    <row r="11" spans="1:34" ht="15" customHeight="1">
      <c r="A11" s="8"/>
      <c r="B11" s="55"/>
      <c r="C11" s="55"/>
      <c r="D11" s="55"/>
      <c r="E11" s="55"/>
      <c r="F11" s="271"/>
      <c r="G11" s="284"/>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655"/>
      <c r="AH11" s="26"/>
    </row>
    <row r="12" spans="1:34" ht="15" customHeight="1">
      <c r="A12" s="9" t="s">
        <v>103</v>
      </c>
      <c r="B12" s="53"/>
      <c r="C12" s="53"/>
      <c r="D12" s="53"/>
      <c r="E12" s="53"/>
      <c r="F12" s="150"/>
      <c r="G12" s="220"/>
      <c r="H12" s="275"/>
      <c r="I12" s="275"/>
      <c r="J12" s="275"/>
      <c r="K12" s="275"/>
      <c r="L12" s="275"/>
      <c r="M12" s="275"/>
      <c r="N12" s="275"/>
      <c r="O12" s="275"/>
      <c r="P12" s="275"/>
      <c r="Q12" s="275"/>
      <c r="R12" s="315"/>
      <c r="S12" s="9" t="s">
        <v>90</v>
      </c>
      <c r="T12" s="53"/>
      <c r="U12" s="53"/>
      <c r="V12" s="53"/>
      <c r="W12" s="53"/>
      <c r="X12" s="150"/>
      <c r="Y12" s="220"/>
      <c r="Z12" s="304"/>
      <c r="AA12" s="304"/>
      <c r="AB12" s="304"/>
      <c r="AC12" s="304"/>
      <c r="AD12" s="304"/>
      <c r="AE12" s="304"/>
      <c r="AF12" s="304"/>
      <c r="AG12" s="656"/>
      <c r="AH12" s="26"/>
    </row>
    <row r="13" spans="1:34" ht="15" customHeight="1">
      <c r="A13" s="8"/>
      <c r="B13" s="55"/>
      <c r="C13" s="55"/>
      <c r="D13" s="55"/>
      <c r="E13" s="55"/>
      <c r="F13" s="271"/>
      <c r="G13" s="222"/>
      <c r="H13" s="277"/>
      <c r="I13" s="277"/>
      <c r="J13" s="277"/>
      <c r="K13" s="277"/>
      <c r="L13" s="277"/>
      <c r="M13" s="277"/>
      <c r="N13" s="277"/>
      <c r="O13" s="277"/>
      <c r="P13" s="277"/>
      <c r="Q13" s="277"/>
      <c r="R13" s="316"/>
      <c r="S13" s="8"/>
      <c r="T13" s="55"/>
      <c r="U13" s="55"/>
      <c r="V13" s="55"/>
      <c r="W13" s="55"/>
      <c r="X13" s="271"/>
      <c r="Y13" s="21"/>
      <c r="Z13" s="64"/>
      <c r="AA13" s="64"/>
      <c r="AB13" s="64"/>
      <c r="AC13" s="64"/>
      <c r="AD13" s="64"/>
      <c r="AE13" s="64"/>
      <c r="AF13" s="64"/>
      <c r="AG13" s="347"/>
      <c r="AH13" s="26"/>
    </row>
    <row r="14" spans="1:34" ht="15" customHeight="1">
      <c r="A14" s="9" t="s">
        <v>38</v>
      </c>
      <c r="B14" s="53"/>
      <c r="C14" s="53"/>
      <c r="D14" s="53"/>
      <c r="E14" s="53"/>
      <c r="F14" s="150"/>
      <c r="G14" s="220"/>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656"/>
      <c r="AH14" s="26"/>
    </row>
    <row r="15" spans="1:34" ht="15" customHeight="1">
      <c r="A15" s="8"/>
      <c r="B15" s="55"/>
      <c r="C15" s="55"/>
      <c r="D15" s="55"/>
      <c r="E15" s="55"/>
      <c r="F15" s="271"/>
      <c r="G15" s="21"/>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347"/>
      <c r="AH15" s="26"/>
    </row>
    <row r="16" spans="1:34" ht="15" customHeight="1">
      <c r="A16" s="9" t="s">
        <v>57</v>
      </c>
      <c r="B16" s="53"/>
      <c r="C16" s="53"/>
      <c r="D16" s="53"/>
      <c r="E16" s="53"/>
      <c r="F16" s="150"/>
      <c r="G16" s="220"/>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656"/>
      <c r="AH16" s="26"/>
    </row>
    <row r="17" spans="1:34" ht="15" customHeight="1">
      <c r="A17" s="8"/>
      <c r="B17" s="55"/>
      <c r="C17" s="55"/>
      <c r="D17" s="55"/>
      <c r="E17" s="55"/>
      <c r="F17" s="271"/>
      <c r="G17" s="21"/>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347"/>
      <c r="AH17" s="26"/>
    </row>
    <row r="18" spans="1:34" ht="15" customHeight="1">
      <c r="A18" s="9" t="s">
        <v>54</v>
      </c>
      <c r="B18" s="53"/>
      <c r="C18" s="53"/>
      <c r="D18" s="53"/>
      <c r="E18" s="53"/>
      <c r="F18" s="150"/>
      <c r="G18" s="220"/>
      <c r="H18" s="275"/>
      <c r="I18" s="275"/>
      <c r="J18" s="275"/>
      <c r="K18" s="275"/>
      <c r="L18" s="275"/>
      <c r="M18" s="275"/>
      <c r="N18" s="275"/>
      <c r="O18" s="275"/>
      <c r="P18" s="275"/>
      <c r="Q18" s="275"/>
      <c r="R18" s="315"/>
      <c r="S18" s="9" t="s">
        <v>138</v>
      </c>
      <c r="T18" s="53"/>
      <c r="U18" s="53"/>
      <c r="V18" s="53"/>
      <c r="W18" s="53"/>
      <c r="X18" s="150"/>
      <c r="Y18" s="518"/>
      <c r="Z18" s="556"/>
      <c r="AA18" s="556"/>
      <c r="AB18" s="556"/>
      <c r="AC18" s="556"/>
      <c r="AD18" s="556"/>
      <c r="AE18" s="556"/>
      <c r="AF18" s="556"/>
      <c r="AG18" s="657"/>
      <c r="AH18" s="26"/>
    </row>
    <row r="19" spans="1:34" ht="15" customHeight="1">
      <c r="A19" s="7"/>
      <c r="B19" s="54"/>
      <c r="C19" s="54"/>
      <c r="D19" s="54"/>
      <c r="E19" s="54"/>
      <c r="F19" s="270"/>
      <c r="G19" s="222"/>
      <c r="H19" s="277"/>
      <c r="I19" s="277"/>
      <c r="J19" s="277"/>
      <c r="K19" s="277"/>
      <c r="L19" s="277"/>
      <c r="M19" s="277"/>
      <c r="N19" s="277"/>
      <c r="O19" s="277"/>
      <c r="P19" s="277"/>
      <c r="Q19" s="277"/>
      <c r="R19" s="316"/>
      <c r="S19" s="8"/>
      <c r="T19" s="55"/>
      <c r="U19" s="55"/>
      <c r="V19" s="55"/>
      <c r="W19" s="55"/>
      <c r="X19" s="271"/>
      <c r="Y19" s="519"/>
      <c r="Z19" s="557"/>
      <c r="AA19" s="557"/>
      <c r="AB19" s="557"/>
      <c r="AC19" s="557"/>
      <c r="AD19" s="557"/>
      <c r="AE19" s="557"/>
      <c r="AF19" s="557"/>
      <c r="AG19" s="658"/>
      <c r="AH19" s="26"/>
    </row>
    <row r="20" spans="1:34" ht="15" customHeight="1">
      <c r="A20" s="9" t="s">
        <v>67</v>
      </c>
      <c r="B20" s="53"/>
      <c r="C20" s="53"/>
      <c r="D20" s="53"/>
      <c r="E20" s="53"/>
      <c r="F20" s="150"/>
      <c r="G20" s="220"/>
      <c r="H20" s="275"/>
      <c r="I20" s="275"/>
      <c r="J20" s="275"/>
      <c r="K20" s="275"/>
      <c r="L20" s="275"/>
      <c r="M20" s="275"/>
      <c r="N20" s="275"/>
      <c r="O20" s="275"/>
      <c r="P20" s="275"/>
      <c r="Q20" s="275"/>
      <c r="R20" s="315"/>
      <c r="S20" s="9" t="s">
        <v>141</v>
      </c>
      <c r="T20" s="53"/>
      <c r="U20" s="53"/>
      <c r="V20" s="53"/>
      <c r="W20" s="53"/>
      <c r="X20" s="150"/>
      <c r="Y20" s="220"/>
      <c r="Z20" s="304"/>
      <c r="AA20" s="304"/>
      <c r="AB20" s="304"/>
      <c r="AC20" s="304"/>
      <c r="AD20" s="304"/>
      <c r="AE20" s="304"/>
      <c r="AF20" s="304"/>
      <c r="AG20" s="656"/>
      <c r="AH20" s="26"/>
    </row>
    <row r="21" spans="1:34" ht="15" customHeight="1">
      <c r="A21" s="8"/>
      <c r="B21" s="55"/>
      <c r="C21" s="55"/>
      <c r="D21" s="55"/>
      <c r="E21" s="55"/>
      <c r="F21" s="271"/>
      <c r="G21" s="222"/>
      <c r="H21" s="277"/>
      <c r="I21" s="277"/>
      <c r="J21" s="277"/>
      <c r="K21" s="277"/>
      <c r="L21" s="277"/>
      <c r="M21" s="277"/>
      <c r="N21" s="277"/>
      <c r="O21" s="277"/>
      <c r="P21" s="277"/>
      <c r="Q21" s="277"/>
      <c r="R21" s="316"/>
      <c r="S21" s="8"/>
      <c r="T21" s="55"/>
      <c r="U21" s="55"/>
      <c r="V21" s="55"/>
      <c r="W21" s="55"/>
      <c r="X21" s="271"/>
      <c r="Y21" s="21"/>
      <c r="Z21" s="64"/>
      <c r="AA21" s="64"/>
      <c r="AB21" s="64"/>
      <c r="AC21" s="64"/>
      <c r="AD21" s="64"/>
      <c r="AE21" s="64"/>
      <c r="AF21" s="64"/>
      <c r="AG21" s="347"/>
      <c r="AH21" s="26"/>
    </row>
    <row r="22" spans="1:34" ht="15" customHeight="1">
      <c r="A22" s="10" t="s">
        <v>143</v>
      </c>
      <c r="B22" s="53"/>
      <c r="C22" s="53"/>
      <c r="D22" s="53"/>
      <c r="E22" s="53"/>
      <c r="F22" s="150"/>
      <c r="G22" s="75" t="s">
        <v>154</v>
      </c>
      <c r="H22" s="83"/>
      <c r="I22" s="149"/>
      <c r="J22" s="219" t="s">
        <v>916</v>
      </c>
      <c r="K22" s="274"/>
      <c r="L22" s="323"/>
      <c r="M22" s="219" t="s">
        <v>916</v>
      </c>
      <c r="N22" s="274"/>
      <c r="O22" s="323"/>
      <c r="P22" s="219" t="s">
        <v>916</v>
      </c>
      <c r="Q22" s="274"/>
      <c r="R22" s="323"/>
      <c r="S22" s="9" t="s">
        <v>1145</v>
      </c>
      <c r="T22" s="53"/>
      <c r="U22" s="53"/>
      <c r="V22" s="53"/>
      <c r="W22" s="53"/>
      <c r="X22" s="150"/>
      <c r="Y22" s="220"/>
      <c r="Z22" s="53"/>
      <c r="AA22" s="53"/>
      <c r="AB22" s="53"/>
      <c r="AC22" s="53"/>
      <c r="AD22" s="53"/>
      <c r="AE22" s="53"/>
      <c r="AF22" s="53" t="s">
        <v>1146</v>
      </c>
      <c r="AG22" s="150"/>
      <c r="AH22" s="26"/>
    </row>
    <row r="23" spans="1:34" ht="15" customHeight="1">
      <c r="A23" s="7"/>
      <c r="B23" s="54"/>
      <c r="C23" s="54"/>
      <c r="D23" s="54"/>
      <c r="E23" s="54"/>
      <c r="F23" s="270"/>
      <c r="G23" s="220"/>
      <c r="H23" s="275"/>
      <c r="I23" s="315"/>
      <c r="J23" s="220"/>
      <c r="K23" s="275"/>
      <c r="L23" s="315"/>
      <c r="M23" s="220"/>
      <c r="N23" s="275"/>
      <c r="O23" s="315"/>
      <c r="P23" s="220"/>
      <c r="Q23" s="275"/>
      <c r="R23" s="315"/>
      <c r="S23" s="7"/>
      <c r="T23" s="54"/>
      <c r="U23" s="54"/>
      <c r="V23" s="54"/>
      <c r="W23" s="54"/>
      <c r="X23" s="270"/>
      <c r="Y23" s="7"/>
      <c r="Z23" s="54"/>
      <c r="AA23" s="54"/>
      <c r="AB23" s="54"/>
      <c r="AC23" s="54"/>
      <c r="AD23" s="54"/>
      <c r="AE23" s="54"/>
      <c r="AF23" s="54"/>
      <c r="AG23" s="270"/>
      <c r="AH23" s="26"/>
    </row>
    <row r="24" spans="1:34" ht="15" customHeight="1">
      <c r="A24" s="8"/>
      <c r="B24" s="55"/>
      <c r="C24" s="55"/>
      <c r="D24" s="55"/>
      <c r="E24" s="55"/>
      <c r="F24" s="271"/>
      <c r="G24" s="222"/>
      <c r="H24" s="277"/>
      <c r="I24" s="316"/>
      <c r="J24" s="222"/>
      <c r="K24" s="277"/>
      <c r="L24" s="316"/>
      <c r="M24" s="222"/>
      <c r="N24" s="277"/>
      <c r="O24" s="316"/>
      <c r="P24" s="222"/>
      <c r="Q24" s="277"/>
      <c r="R24" s="316"/>
      <c r="S24" s="8"/>
      <c r="T24" s="55"/>
      <c r="U24" s="55"/>
      <c r="V24" s="55"/>
      <c r="W24" s="55"/>
      <c r="X24" s="271"/>
      <c r="Y24" s="8"/>
      <c r="Z24" s="55"/>
      <c r="AA24" s="55"/>
      <c r="AB24" s="55"/>
      <c r="AC24" s="55"/>
      <c r="AD24" s="55"/>
      <c r="AE24" s="55"/>
      <c r="AF24" s="55"/>
      <c r="AG24" s="271"/>
      <c r="AH24" s="26"/>
    </row>
    <row r="25" spans="1:34" ht="15" customHeight="1">
      <c r="A25" s="9" t="s">
        <v>240</v>
      </c>
      <c r="B25" s="53"/>
      <c r="C25" s="53"/>
      <c r="D25" s="53"/>
      <c r="E25" s="53"/>
      <c r="F25" s="150"/>
      <c r="G25" s="9" t="s">
        <v>349</v>
      </c>
      <c r="H25" s="53"/>
      <c r="I25" s="150"/>
      <c r="J25" s="275"/>
      <c r="K25" s="275"/>
      <c r="L25" s="275"/>
      <c r="M25" s="275"/>
      <c r="N25" s="275"/>
      <c r="O25" s="275"/>
      <c r="P25" s="275"/>
      <c r="Q25" s="275"/>
      <c r="R25" s="315"/>
      <c r="S25" s="9" t="s">
        <v>140</v>
      </c>
      <c r="T25" s="53"/>
      <c r="U25" s="53"/>
      <c r="V25" s="53"/>
      <c r="W25" s="53"/>
      <c r="X25" s="53"/>
      <c r="Y25" s="53"/>
      <c r="Z25" s="53"/>
      <c r="AA25" s="53"/>
      <c r="AB25" s="53"/>
      <c r="AC25" s="53"/>
      <c r="AD25" s="53"/>
      <c r="AE25" s="53"/>
      <c r="AF25" s="53"/>
      <c r="AG25" s="150"/>
      <c r="AH25" s="26"/>
    </row>
    <row r="26" spans="1:34" ht="15" customHeight="1">
      <c r="A26" s="11"/>
      <c r="B26" s="56"/>
      <c r="C26" s="55"/>
      <c r="D26" s="55"/>
      <c r="E26" s="55"/>
      <c r="F26" s="271"/>
      <c r="G26" s="8"/>
      <c r="H26" s="55"/>
      <c r="I26" s="271"/>
      <c r="J26" s="277"/>
      <c r="K26" s="277"/>
      <c r="L26" s="277"/>
      <c r="M26" s="277"/>
      <c r="N26" s="277"/>
      <c r="O26" s="277"/>
      <c r="P26" s="277"/>
      <c r="Q26" s="277"/>
      <c r="R26" s="316"/>
      <c r="S26" s="8"/>
      <c r="T26" s="55"/>
      <c r="U26" s="55"/>
      <c r="V26" s="55"/>
      <c r="W26" s="55"/>
      <c r="X26" s="55"/>
      <c r="Y26" s="55"/>
      <c r="Z26" s="55"/>
      <c r="AA26" s="55"/>
      <c r="AB26" s="55"/>
      <c r="AC26" s="55"/>
      <c r="AD26" s="55"/>
      <c r="AE26" s="55"/>
      <c r="AF26" s="51"/>
      <c r="AG26" s="659"/>
      <c r="AH26" s="26"/>
    </row>
    <row r="27" spans="1:34" ht="15" customHeight="1">
      <c r="AF27" s="390"/>
      <c r="AH27" s="26"/>
    </row>
    <row r="28" spans="1:34" ht="15" customHeight="1">
      <c r="AH28" s="26"/>
    </row>
    <row r="29" spans="1:34" ht="15" customHeight="1">
      <c r="A29" s="1" t="s">
        <v>173</v>
      </c>
      <c r="AH29" s="26"/>
    </row>
    <row r="30" spans="1:34" s="2" customFormat="1" ht="15" customHeight="1">
      <c r="A30" s="1" t="s">
        <v>1000</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3"/>
      <c r="AH30" s="26"/>
    </row>
    <row r="31" spans="1:34" ht="15" customHeight="1">
      <c r="A31" s="1" t="s">
        <v>98</v>
      </c>
      <c r="AH31" s="26"/>
    </row>
    <row r="32" spans="1:34" ht="15" customHeight="1">
      <c r="A32" s="1" t="s">
        <v>829</v>
      </c>
      <c r="AH32" s="26"/>
    </row>
    <row r="33" spans="1:34" s="2" customFormat="1" ht="15" customHeight="1">
      <c r="A33" s="1" t="s">
        <v>528</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3"/>
      <c r="AH33" s="26"/>
    </row>
    <row r="34" spans="1:34" ht="15" customHeight="1">
      <c r="AH34" s="26"/>
    </row>
    <row r="35" spans="1:34" ht="15" customHeight="1">
      <c r="A35" s="1" t="s">
        <v>320</v>
      </c>
      <c r="AH35" s="26"/>
    </row>
    <row r="36" spans="1:34" ht="15" customHeight="1">
      <c r="A36" s="1" t="s">
        <v>722</v>
      </c>
      <c r="AH36" s="26"/>
    </row>
    <row r="37" spans="1:34" ht="15" customHeight="1">
      <c r="B37" s="2" t="s">
        <v>1127</v>
      </c>
      <c r="AH37" s="26"/>
    </row>
    <row r="38" spans="1:34" ht="15" customHeight="1">
      <c r="A38" s="1" t="s">
        <v>1148</v>
      </c>
      <c r="AH38" s="26"/>
    </row>
    <row r="39" spans="1:34" ht="15" customHeight="1">
      <c r="A39" s="1" t="s">
        <v>1149</v>
      </c>
      <c r="AH39" s="26"/>
    </row>
    <row r="40" spans="1:34" ht="15" customHeight="1">
      <c r="A40" s="1" t="s">
        <v>1150</v>
      </c>
      <c r="AH40" s="26"/>
    </row>
    <row r="41" spans="1:34" ht="15" customHeight="1">
      <c r="A41" s="1" t="s">
        <v>906</v>
      </c>
      <c r="AH41" s="26"/>
    </row>
    <row r="42" spans="1:34" ht="15" customHeight="1">
      <c r="B42" s="57" t="s">
        <v>583</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H42" s="26"/>
    </row>
    <row r="43" spans="1:34" ht="15"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H43" s="26"/>
    </row>
    <row r="44" spans="1:34" ht="15" customHeight="1">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H44" s="26"/>
    </row>
    <row r="45" spans="1:34" ht="15" customHeight="1">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H45" s="26"/>
    </row>
    <row r="46" spans="1:34" ht="15" customHeight="1">
      <c r="A46" s="1" t="s">
        <v>1151</v>
      </c>
      <c r="AH46" s="26"/>
    </row>
    <row r="47" spans="1:34" ht="15" customHeight="1">
      <c r="B47" s="2" t="s">
        <v>1012</v>
      </c>
      <c r="AH47" s="26"/>
    </row>
    <row r="48" spans="1:34" ht="15" customHeight="1">
      <c r="A48" s="1" t="s">
        <v>1152</v>
      </c>
      <c r="AH48" s="26"/>
    </row>
    <row r="49" spans="1:34" ht="15" customHeight="1">
      <c r="A49" s="1" t="s">
        <v>1147</v>
      </c>
      <c r="AH49" s="26"/>
    </row>
    <row r="50" spans="1:34" ht="15" customHeight="1">
      <c r="B50" s="2" t="s">
        <v>1128</v>
      </c>
      <c r="AH50" s="26"/>
    </row>
    <row r="51" spans="1:34" ht="15" customHeight="1">
      <c r="A51" s="1" t="s">
        <v>1153</v>
      </c>
      <c r="AH51" s="26"/>
    </row>
    <row r="52" spans="1:34" s="2" customFormat="1" ht="15" customHeight="1">
      <c r="A52" s="1" t="s">
        <v>999</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3"/>
      <c r="AH52" s="26"/>
    </row>
    <row r="53" spans="1:34" ht="15" customHeight="1">
      <c r="A53" s="12"/>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660"/>
      <c r="AH53" s="26"/>
    </row>
    <row r="54" spans="1:34" s="2" customFormat="1">
      <c r="A54" s="13" t="s">
        <v>147</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661"/>
      <c r="AH54" s="26"/>
    </row>
    <row r="55" spans="1:34" s="2" customFormat="1">
      <c r="A55" s="14"/>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62"/>
      <c r="AH55" s="26"/>
    </row>
    <row r="56" spans="1:34" s="2" customFormat="1" ht="18.75">
      <c r="A56" s="15"/>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345"/>
      <c r="AH56" s="26"/>
    </row>
    <row r="57" spans="1:34" s="2" customFormat="1">
      <c r="A57" s="16" t="s">
        <v>222</v>
      </c>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345"/>
      <c r="AH57" s="26"/>
    </row>
    <row r="58" spans="1:34" s="2" customFormat="1">
      <c r="A58" s="16" t="s">
        <v>196</v>
      </c>
      <c r="B58" s="51"/>
      <c r="C58" s="52"/>
      <c r="D58" s="52"/>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628"/>
      <c r="AG58" s="345"/>
      <c r="AH58" s="26"/>
    </row>
    <row r="59" spans="1:34" s="2" customFormat="1">
      <c r="A59" s="16" t="s">
        <v>224</v>
      </c>
      <c r="B59" s="52"/>
      <c r="C59" s="52"/>
      <c r="D59" s="52"/>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345"/>
      <c r="AH59" s="26"/>
    </row>
    <row r="60" spans="1:34" s="2" customFormat="1">
      <c r="A60" s="9" t="s">
        <v>225</v>
      </c>
      <c r="B60" s="53"/>
      <c r="C60" s="53"/>
      <c r="D60" s="53"/>
      <c r="E60" s="53"/>
      <c r="F60" s="53"/>
      <c r="G60" s="53"/>
      <c r="H60" s="53"/>
      <c r="I60" s="53"/>
      <c r="J60" s="53"/>
      <c r="K60" s="150"/>
      <c r="L60" s="9" t="s">
        <v>115</v>
      </c>
      <c r="M60" s="53"/>
      <c r="N60" s="53"/>
      <c r="O60" s="53"/>
      <c r="P60" s="53"/>
      <c r="Q60" s="53"/>
      <c r="R60" s="53"/>
      <c r="S60" s="53"/>
      <c r="T60" s="53"/>
      <c r="U60" s="53"/>
      <c r="V60" s="150"/>
      <c r="W60" s="9" t="s">
        <v>3</v>
      </c>
      <c r="X60" s="53"/>
      <c r="Y60" s="53"/>
      <c r="Z60" s="53"/>
      <c r="AA60" s="53"/>
      <c r="AB60" s="53"/>
      <c r="AC60" s="53"/>
      <c r="AD60" s="53"/>
      <c r="AE60" s="53"/>
      <c r="AF60" s="53"/>
      <c r="AG60" s="150"/>
      <c r="AH60" s="26"/>
    </row>
    <row r="61" spans="1:34" s="2" customFormat="1">
      <c r="A61" s="8"/>
      <c r="B61" s="55"/>
      <c r="C61" s="55"/>
      <c r="D61" s="55"/>
      <c r="E61" s="55"/>
      <c r="F61" s="55"/>
      <c r="G61" s="55"/>
      <c r="H61" s="55"/>
      <c r="I61" s="55"/>
      <c r="J61" s="55"/>
      <c r="K61" s="271"/>
      <c r="L61" s="8"/>
      <c r="M61" s="55"/>
      <c r="N61" s="55"/>
      <c r="O61" s="55"/>
      <c r="P61" s="55"/>
      <c r="Q61" s="55"/>
      <c r="R61" s="55"/>
      <c r="S61" s="55"/>
      <c r="T61" s="55"/>
      <c r="U61" s="55"/>
      <c r="V61" s="271"/>
      <c r="W61" s="8"/>
      <c r="X61" s="55"/>
      <c r="Y61" s="55"/>
      <c r="Z61" s="55"/>
      <c r="AA61" s="55"/>
      <c r="AB61" s="55"/>
      <c r="AC61" s="55"/>
      <c r="AD61" s="55"/>
      <c r="AE61" s="55"/>
      <c r="AF61" s="55"/>
      <c r="AG61" s="271"/>
      <c r="AH61" s="26"/>
    </row>
    <row r="62" spans="1:34" s="2" customFormat="1">
      <c r="A62" s="17" t="s">
        <v>121</v>
      </c>
      <c r="B62" s="53"/>
      <c r="C62" s="53"/>
      <c r="D62" s="53"/>
      <c r="E62" s="53"/>
      <c r="F62" s="53"/>
      <c r="G62" s="53"/>
      <c r="H62" s="53"/>
      <c r="I62" s="53"/>
      <c r="J62" s="53"/>
      <c r="K62" s="150"/>
      <c r="L62" s="9"/>
      <c r="M62" s="53"/>
      <c r="N62" s="53"/>
      <c r="O62" s="53"/>
      <c r="P62" s="53"/>
      <c r="Q62" s="53"/>
      <c r="R62" s="53"/>
      <c r="S62" s="53"/>
      <c r="T62" s="53"/>
      <c r="U62" s="53"/>
      <c r="V62" s="150"/>
      <c r="W62" s="9"/>
      <c r="X62" s="53"/>
      <c r="Y62" s="53"/>
      <c r="Z62" s="53"/>
      <c r="AA62" s="53"/>
      <c r="AB62" s="53"/>
      <c r="AC62" s="53"/>
      <c r="AD62" s="53"/>
      <c r="AE62" s="53"/>
      <c r="AF62" s="53"/>
      <c r="AG62" s="150"/>
      <c r="AH62" s="26"/>
    </row>
    <row r="63" spans="1:34" s="2" customFormat="1">
      <c r="A63" s="18"/>
      <c r="B63" s="62"/>
      <c r="C63" s="62"/>
      <c r="D63" s="62"/>
      <c r="E63" s="62"/>
      <c r="F63" s="62"/>
      <c r="G63" s="62"/>
      <c r="H63" s="62"/>
      <c r="I63" s="62"/>
      <c r="J63" s="62"/>
      <c r="K63" s="344"/>
      <c r="L63" s="18"/>
      <c r="M63" s="62"/>
      <c r="N63" s="62"/>
      <c r="O63" s="62"/>
      <c r="P63" s="62"/>
      <c r="Q63" s="62"/>
      <c r="R63" s="62"/>
      <c r="S63" s="62"/>
      <c r="T63" s="62"/>
      <c r="U63" s="62"/>
      <c r="V63" s="344"/>
      <c r="W63" s="18"/>
      <c r="X63" s="62"/>
      <c r="Y63" s="62"/>
      <c r="Z63" s="62"/>
      <c r="AA63" s="62"/>
      <c r="AB63" s="62"/>
      <c r="AC63" s="62"/>
      <c r="AD63" s="62"/>
      <c r="AE63" s="62"/>
      <c r="AF63" s="62"/>
      <c r="AG63" s="344"/>
      <c r="AH63" s="26"/>
    </row>
    <row r="64" spans="1:34" s="2" customFormat="1">
      <c r="A64" s="18"/>
      <c r="B64" s="62"/>
      <c r="C64" s="62"/>
      <c r="D64" s="62"/>
      <c r="E64" s="62"/>
      <c r="F64" s="62"/>
      <c r="G64" s="62"/>
      <c r="H64" s="62"/>
      <c r="I64" s="62"/>
      <c r="J64" s="62"/>
      <c r="K64" s="344"/>
      <c r="L64" s="18"/>
      <c r="M64" s="62"/>
      <c r="N64" s="62"/>
      <c r="O64" s="62"/>
      <c r="P64" s="62"/>
      <c r="Q64" s="62"/>
      <c r="R64" s="62"/>
      <c r="S64" s="62"/>
      <c r="T64" s="62"/>
      <c r="U64" s="62"/>
      <c r="V64" s="344"/>
      <c r="W64" s="18"/>
      <c r="X64" s="62"/>
      <c r="Y64" s="62"/>
      <c r="Z64" s="62"/>
      <c r="AA64" s="62"/>
      <c r="AB64" s="62"/>
      <c r="AC64" s="62"/>
      <c r="AD64" s="62"/>
      <c r="AE64" s="62"/>
      <c r="AF64" s="62"/>
      <c r="AG64" s="344"/>
      <c r="AH64" s="26"/>
    </row>
    <row r="65" spans="1:34" s="2" customFormat="1">
      <c r="A65" s="18"/>
      <c r="B65" s="62"/>
      <c r="C65" s="62"/>
      <c r="D65" s="62"/>
      <c r="E65" s="62"/>
      <c r="F65" s="62"/>
      <c r="G65" s="62"/>
      <c r="H65" s="62"/>
      <c r="I65" s="62"/>
      <c r="J65" s="62"/>
      <c r="K65" s="344"/>
      <c r="L65" s="18"/>
      <c r="M65" s="62"/>
      <c r="N65" s="62"/>
      <c r="O65" s="62"/>
      <c r="P65" s="62"/>
      <c r="Q65" s="62"/>
      <c r="R65" s="62"/>
      <c r="S65" s="62"/>
      <c r="T65" s="62"/>
      <c r="U65" s="62"/>
      <c r="V65" s="344"/>
      <c r="W65" s="18"/>
      <c r="X65" s="62"/>
      <c r="Y65" s="62"/>
      <c r="Z65" s="62"/>
      <c r="AA65" s="62"/>
      <c r="AB65" s="62"/>
      <c r="AC65" s="62"/>
      <c r="AD65" s="62"/>
      <c r="AE65" s="62"/>
      <c r="AF65" s="62"/>
      <c r="AG65" s="344"/>
      <c r="AH65" s="26"/>
    </row>
    <row r="66" spans="1:34" s="2" customFormat="1">
      <c r="A66" s="18"/>
      <c r="B66" s="62"/>
      <c r="C66" s="62"/>
      <c r="D66" s="62"/>
      <c r="E66" s="62"/>
      <c r="F66" s="62"/>
      <c r="G66" s="62"/>
      <c r="H66" s="62"/>
      <c r="I66" s="62"/>
      <c r="J66" s="62"/>
      <c r="K66" s="344"/>
      <c r="L66" s="18"/>
      <c r="M66" s="62"/>
      <c r="N66" s="62"/>
      <c r="O66" s="62"/>
      <c r="P66" s="62"/>
      <c r="Q66" s="62"/>
      <c r="R66" s="62"/>
      <c r="S66" s="62"/>
      <c r="T66" s="62"/>
      <c r="U66" s="62"/>
      <c r="V66" s="344"/>
      <c r="W66" s="18"/>
      <c r="X66" s="62"/>
      <c r="Y66" s="62"/>
      <c r="Z66" s="62"/>
      <c r="AA66" s="62"/>
      <c r="AB66" s="62"/>
      <c r="AC66" s="62"/>
      <c r="AD66" s="62"/>
      <c r="AE66" s="62"/>
      <c r="AF66" s="62"/>
      <c r="AG66" s="344"/>
      <c r="AH66" s="26"/>
    </row>
    <row r="67" spans="1:34" s="2" customFormat="1">
      <c r="A67" s="18"/>
      <c r="B67" s="62"/>
      <c r="C67" s="62"/>
      <c r="D67" s="62"/>
      <c r="E67" s="62"/>
      <c r="F67" s="62"/>
      <c r="G67" s="62"/>
      <c r="H67" s="62"/>
      <c r="I67" s="62"/>
      <c r="J67" s="62"/>
      <c r="K67" s="344"/>
      <c r="L67" s="18"/>
      <c r="M67" s="62"/>
      <c r="N67" s="62"/>
      <c r="O67" s="62"/>
      <c r="P67" s="62"/>
      <c r="Q67" s="62"/>
      <c r="R67" s="62"/>
      <c r="S67" s="62"/>
      <c r="T67" s="62"/>
      <c r="U67" s="62"/>
      <c r="V67" s="344"/>
      <c r="W67" s="18"/>
      <c r="X67" s="62"/>
      <c r="Y67" s="62"/>
      <c r="Z67" s="62"/>
      <c r="AA67" s="62"/>
      <c r="AB67" s="62"/>
      <c r="AC67" s="62"/>
      <c r="AD67" s="62"/>
      <c r="AE67" s="62"/>
      <c r="AF67" s="62"/>
      <c r="AG67" s="344"/>
      <c r="AH67" s="26"/>
    </row>
    <row r="68" spans="1:34" s="2" customFormat="1">
      <c r="A68" s="18"/>
      <c r="B68" s="62"/>
      <c r="C68" s="62"/>
      <c r="D68" s="62"/>
      <c r="E68" s="62"/>
      <c r="F68" s="62"/>
      <c r="G68" s="62"/>
      <c r="H68" s="62"/>
      <c r="I68" s="62"/>
      <c r="J68" s="62"/>
      <c r="K68" s="344"/>
      <c r="L68" s="18"/>
      <c r="M68" s="62"/>
      <c r="N68" s="62"/>
      <c r="O68" s="62"/>
      <c r="P68" s="62"/>
      <c r="Q68" s="62"/>
      <c r="R68" s="62"/>
      <c r="S68" s="62"/>
      <c r="T68" s="62"/>
      <c r="U68" s="62"/>
      <c r="V68" s="344"/>
      <c r="W68" s="18"/>
      <c r="X68" s="62"/>
      <c r="Y68" s="62"/>
      <c r="Z68" s="62"/>
      <c r="AA68" s="62"/>
      <c r="AB68" s="62"/>
      <c r="AC68" s="62"/>
      <c r="AD68" s="62"/>
      <c r="AE68" s="62"/>
      <c r="AF68" s="62"/>
      <c r="AG68" s="344"/>
      <c r="AH68" s="26"/>
    </row>
    <row r="69" spans="1:34" s="2" customFormat="1">
      <c r="A69" s="18"/>
      <c r="B69" s="62"/>
      <c r="C69" s="62"/>
      <c r="D69" s="62"/>
      <c r="E69" s="62"/>
      <c r="F69" s="62"/>
      <c r="G69" s="62"/>
      <c r="H69" s="62"/>
      <c r="I69" s="62"/>
      <c r="J69" s="62"/>
      <c r="K69" s="344"/>
      <c r="L69" s="18"/>
      <c r="M69" s="62"/>
      <c r="N69" s="62"/>
      <c r="O69" s="62"/>
      <c r="P69" s="62"/>
      <c r="Q69" s="62"/>
      <c r="R69" s="62"/>
      <c r="S69" s="62"/>
      <c r="T69" s="62"/>
      <c r="U69" s="62"/>
      <c r="V69" s="344"/>
      <c r="W69" s="18"/>
      <c r="X69" s="62"/>
      <c r="Y69" s="62"/>
      <c r="Z69" s="62"/>
      <c r="AA69" s="62"/>
      <c r="AB69" s="62"/>
      <c r="AC69" s="62"/>
      <c r="AD69" s="62"/>
      <c r="AE69" s="62"/>
      <c r="AF69" s="62"/>
      <c r="AG69" s="344"/>
      <c r="AH69" s="26"/>
    </row>
    <row r="70" spans="1:34" s="2" customFormat="1">
      <c r="A70" s="18"/>
      <c r="B70" s="62"/>
      <c r="C70" s="62"/>
      <c r="D70" s="62"/>
      <c r="E70" s="62"/>
      <c r="F70" s="62"/>
      <c r="G70" s="62"/>
      <c r="H70" s="62"/>
      <c r="I70" s="62"/>
      <c r="J70" s="62"/>
      <c r="K70" s="344"/>
      <c r="L70" s="18"/>
      <c r="M70" s="62"/>
      <c r="N70" s="62"/>
      <c r="O70" s="62"/>
      <c r="P70" s="62"/>
      <c r="Q70" s="62"/>
      <c r="R70" s="62"/>
      <c r="S70" s="62"/>
      <c r="T70" s="62"/>
      <c r="U70" s="62"/>
      <c r="V70" s="344"/>
      <c r="W70" s="18"/>
      <c r="X70" s="62"/>
      <c r="Y70" s="62"/>
      <c r="Z70" s="62"/>
      <c r="AA70" s="62"/>
      <c r="AB70" s="62"/>
      <c r="AC70" s="62"/>
      <c r="AD70" s="62"/>
      <c r="AE70" s="62"/>
      <c r="AF70" s="62"/>
      <c r="AG70" s="344"/>
      <c r="AH70" s="26"/>
    </row>
    <row r="71" spans="1:34" s="2" customFormat="1">
      <c r="A71" s="18"/>
      <c r="B71" s="62"/>
      <c r="C71" s="62"/>
      <c r="D71" s="62"/>
      <c r="E71" s="62"/>
      <c r="F71" s="62"/>
      <c r="G71" s="62"/>
      <c r="H71" s="62"/>
      <c r="I71" s="62"/>
      <c r="J71" s="62"/>
      <c r="K71" s="344"/>
      <c r="L71" s="18"/>
      <c r="M71" s="62"/>
      <c r="N71" s="62"/>
      <c r="O71" s="62"/>
      <c r="P71" s="62"/>
      <c r="Q71" s="62"/>
      <c r="R71" s="62"/>
      <c r="S71" s="62"/>
      <c r="T71" s="62"/>
      <c r="U71" s="62"/>
      <c r="V71" s="344"/>
      <c r="W71" s="18"/>
      <c r="X71" s="62"/>
      <c r="Y71" s="62"/>
      <c r="Z71" s="62"/>
      <c r="AA71" s="62"/>
      <c r="AB71" s="62"/>
      <c r="AC71" s="62"/>
      <c r="AD71" s="62"/>
      <c r="AE71" s="62"/>
      <c r="AF71" s="62"/>
      <c r="AG71" s="344"/>
      <c r="AH71" s="26"/>
    </row>
    <row r="72" spans="1:34" s="2" customFormat="1">
      <c r="A72" s="18"/>
      <c r="B72" s="62"/>
      <c r="C72" s="62"/>
      <c r="D72" s="62"/>
      <c r="E72" s="62"/>
      <c r="F72" s="62"/>
      <c r="G72" s="62"/>
      <c r="H72" s="62"/>
      <c r="I72" s="62"/>
      <c r="J72" s="62"/>
      <c r="K72" s="344"/>
      <c r="L72" s="18"/>
      <c r="M72" s="62"/>
      <c r="N72" s="62"/>
      <c r="O72" s="62"/>
      <c r="P72" s="62"/>
      <c r="Q72" s="62"/>
      <c r="R72" s="62"/>
      <c r="S72" s="62"/>
      <c r="T72" s="62"/>
      <c r="U72" s="62"/>
      <c r="V72" s="344"/>
      <c r="W72" s="18"/>
      <c r="X72" s="62"/>
      <c r="Y72" s="62"/>
      <c r="Z72" s="62"/>
      <c r="AA72" s="62"/>
      <c r="AB72" s="62"/>
      <c r="AC72" s="62"/>
      <c r="AD72" s="62"/>
      <c r="AE72" s="62"/>
      <c r="AF72" s="62"/>
      <c r="AG72" s="344"/>
      <c r="AH72" s="26"/>
    </row>
    <row r="73" spans="1:34" s="2" customFormat="1">
      <c r="A73" s="18"/>
      <c r="B73" s="62"/>
      <c r="C73" s="62"/>
      <c r="D73" s="62"/>
      <c r="E73" s="62"/>
      <c r="F73" s="62"/>
      <c r="G73" s="62"/>
      <c r="H73" s="62"/>
      <c r="I73" s="62"/>
      <c r="J73" s="62"/>
      <c r="K73" s="344"/>
      <c r="L73" s="18"/>
      <c r="M73" s="62"/>
      <c r="N73" s="62"/>
      <c r="O73" s="62"/>
      <c r="P73" s="62"/>
      <c r="Q73" s="62"/>
      <c r="R73" s="62"/>
      <c r="S73" s="62"/>
      <c r="T73" s="62"/>
      <c r="U73" s="62"/>
      <c r="V73" s="344"/>
      <c r="W73" s="18"/>
      <c r="X73" s="62"/>
      <c r="Y73" s="62"/>
      <c r="Z73" s="62"/>
      <c r="AA73" s="62"/>
      <c r="AB73" s="62"/>
      <c r="AC73" s="62"/>
      <c r="AD73" s="62"/>
      <c r="AE73" s="62"/>
      <c r="AF73" s="62"/>
      <c r="AG73" s="344"/>
      <c r="AH73" s="26"/>
    </row>
    <row r="74" spans="1:34" s="2" customFormat="1">
      <c r="A74" s="18"/>
      <c r="B74" s="62"/>
      <c r="C74" s="62"/>
      <c r="D74" s="62"/>
      <c r="E74" s="62"/>
      <c r="F74" s="62"/>
      <c r="G74" s="62"/>
      <c r="H74" s="62"/>
      <c r="I74" s="62"/>
      <c r="J74" s="62"/>
      <c r="K74" s="344"/>
      <c r="L74" s="18"/>
      <c r="M74" s="62"/>
      <c r="N74" s="62"/>
      <c r="O74" s="62"/>
      <c r="P74" s="62"/>
      <c r="Q74" s="62"/>
      <c r="R74" s="62"/>
      <c r="S74" s="62"/>
      <c r="T74" s="62"/>
      <c r="U74" s="62"/>
      <c r="V74" s="344"/>
      <c r="W74" s="18"/>
      <c r="X74" s="62"/>
      <c r="Y74" s="62"/>
      <c r="Z74" s="62"/>
      <c r="AA74" s="62"/>
      <c r="AB74" s="62"/>
      <c r="AC74" s="62"/>
      <c r="AD74" s="62"/>
      <c r="AE74" s="62"/>
      <c r="AF74" s="62"/>
      <c r="AG74" s="344"/>
      <c r="AH74" s="26"/>
    </row>
    <row r="75" spans="1:34" s="2" customFormat="1">
      <c r="A75" s="18"/>
      <c r="B75" s="62"/>
      <c r="C75" s="62"/>
      <c r="D75" s="62"/>
      <c r="E75" s="62"/>
      <c r="F75" s="62"/>
      <c r="G75" s="62"/>
      <c r="H75" s="62"/>
      <c r="I75" s="62"/>
      <c r="J75" s="62"/>
      <c r="K75" s="344"/>
      <c r="L75" s="18"/>
      <c r="M75" s="62"/>
      <c r="N75" s="62"/>
      <c r="O75" s="62"/>
      <c r="P75" s="62"/>
      <c r="Q75" s="62"/>
      <c r="R75" s="62"/>
      <c r="S75" s="62"/>
      <c r="T75" s="62"/>
      <c r="U75" s="62"/>
      <c r="V75" s="344"/>
      <c r="W75" s="18"/>
      <c r="X75" s="62"/>
      <c r="Y75" s="62"/>
      <c r="Z75" s="62"/>
      <c r="AA75" s="62"/>
      <c r="AB75" s="62"/>
      <c r="AC75" s="62"/>
      <c r="AD75" s="62"/>
      <c r="AE75" s="62"/>
      <c r="AF75" s="62"/>
      <c r="AG75" s="344"/>
      <c r="AH75" s="26"/>
    </row>
    <row r="76" spans="1:34" s="2" customFormat="1">
      <c r="A76" s="18"/>
      <c r="B76" s="62"/>
      <c r="C76" s="62"/>
      <c r="D76" s="62"/>
      <c r="E76" s="62"/>
      <c r="F76" s="62"/>
      <c r="G76" s="62"/>
      <c r="H76" s="62"/>
      <c r="I76" s="62"/>
      <c r="J76" s="62"/>
      <c r="K76" s="344"/>
      <c r="L76" s="18"/>
      <c r="M76" s="62"/>
      <c r="N76" s="62"/>
      <c r="O76" s="62"/>
      <c r="P76" s="62"/>
      <c r="Q76" s="62"/>
      <c r="R76" s="62"/>
      <c r="S76" s="62"/>
      <c r="T76" s="62"/>
      <c r="U76" s="62"/>
      <c r="V76" s="344"/>
      <c r="W76" s="18"/>
      <c r="X76" s="62"/>
      <c r="Y76" s="62"/>
      <c r="Z76" s="62"/>
      <c r="AA76" s="62"/>
      <c r="AB76" s="62"/>
      <c r="AC76" s="62"/>
      <c r="AD76" s="62"/>
      <c r="AE76" s="62"/>
      <c r="AF76" s="62"/>
      <c r="AG76" s="344"/>
      <c r="AH76" s="26"/>
    </row>
    <row r="77" spans="1:34" s="2" customFormat="1">
      <c r="A77" s="18"/>
      <c r="B77" s="62"/>
      <c r="C77" s="62"/>
      <c r="D77" s="62"/>
      <c r="E77" s="62"/>
      <c r="F77" s="62"/>
      <c r="G77" s="62"/>
      <c r="H77" s="62"/>
      <c r="I77" s="62"/>
      <c r="J77" s="62"/>
      <c r="K77" s="344"/>
      <c r="L77" s="18"/>
      <c r="M77" s="62"/>
      <c r="N77" s="62"/>
      <c r="O77" s="62"/>
      <c r="P77" s="62"/>
      <c r="Q77" s="62"/>
      <c r="R77" s="62"/>
      <c r="S77" s="62"/>
      <c r="T77" s="62"/>
      <c r="U77" s="62"/>
      <c r="V77" s="344"/>
      <c r="W77" s="18"/>
      <c r="X77" s="62"/>
      <c r="Y77" s="62"/>
      <c r="Z77" s="62"/>
      <c r="AA77" s="62"/>
      <c r="AB77" s="62"/>
      <c r="AC77" s="62"/>
      <c r="AD77" s="62"/>
      <c r="AE77" s="62"/>
      <c r="AF77" s="62"/>
      <c r="AG77" s="344"/>
      <c r="AH77" s="26"/>
    </row>
    <row r="78" spans="1:34" s="2" customFormat="1">
      <c r="A78" s="18"/>
      <c r="B78" s="62"/>
      <c r="C78" s="62"/>
      <c r="D78" s="62"/>
      <c r="E78" s="62"/>
      <c r="F78" s="62"/>
      <c r="G78" s="62"/>
      <c r="H78" s="62"/>
      <c r="I78" s="62"/>
      <c r="J78" s="62"/>
      <c r="K78" s="344"/>
      <c r="L78" s="18"/>
      <c r="M78" s="62"/>
      <c r="N78" s="62"/>
      <c r="O78" s="62"/>
      <c r="P78" s="62"/>
      <c r="Q78" s="62"/>
      <c r="R78" s="62"/>
      <c r="S78" s="62"/>
      <c r="T78" s="62"/>
      <c r="U78" s="62"/>
      <c r="V78" s="344"/>
      <c r="W78" s="18"/>
      <c r="X78" s="62"/>
      <c r="Y78" s="62"/>
      <c r="Z78" s="62"/>
      <c r="AA78" s="62"/>
      <c r="AB78" s="62"/>
      <c r="AC78" s="62"/>
      <c r="AD78" s="62"/>
      <c r="AE78" s="62"/>
      <c r="AF78" s="62"/>
      <c r="AG78" s="344"/>
      <c r="AH78" s="26"/>
    </row>
    <row r="79" spans="1:34" s="2" customFormat="1">
      <c r="A79" s="18"/>
      <c r="B79" s="62"/>
      <c r="C79" s="62"/>
      <c r="D79" s="62"/>
      <c r="E79" s="62"/>
      <c r="F79" s="62"/>
      <c r="G79" s="62"/>
      <c r="H79" s="62"/>
      <c r="I79" s="62"/>
      <c r="J79" s="62"/>
      <c r="K79" s="344"/>
      <c r="L79" s="18"/>
      <c r="M79" s="62"/>
      <c r="N79" s="62"/>
      <c r="O79" s="62"/>
      <c r="P79" s="62"/>
      <c r="Q79" s="62"/>
      <c r="R79" s="62"/>
      <c r="S79" s="62"/>
      <c r="T79" s="62"/>
      <c r="U79" s="62"/>
      <c r="V79" s="344"/>
      <c r="W79" s="18"/>
      <c r="X79" s="62"/>
      <c r="Y79" s="62"/>
      <c r="Z79" s="62"/>
      <c r="AA79" s="62"/>
      <c r="AB79" s="62"/>
      <c r="AC79" s="62"/>
      <c r="AD79" s="62"/>
      <c r="AE79" s="62"/>
      <c r="AF79" s="62"/>
      <c r="AG79" s="344"/>
      <c r="AH79" s="26"/>
    </row>
    <row r="80" spans="1:34" s="2" customFormat="1">
      <c r="A80" s="18"/>
      <c r="B80" s="62"/>
      <c r="C80" s="62"/>
      <c r="D80" s="62"/>
      <c r="E80" s="62"/>
      <c r="F80" s="62"/>
      <c r="G80" s="62"/>
      <c r="H80" s="62"/>
      <c r="I80" s="62"/>
      <c r="J80" s="62"/>
      <c r="K80" s="344"/>
      <c r="L80" s="18"/>
      <c r="M80" s="62"/>
      <c r="N80" s="62"/>
      <c r="O80" s="62"/>
      <c r="P80" s="62"/>
      <c r="Q80" s="62"/>
      <c r="R80" s="62"/>
      <c r="S80" s="62"/>
      <c r="T80" s="62"/>
      <c r="U80" s="62"/>
      <c r="V80" s="344"/>
      <c r="W80" s="18"/>
      <c r="X80" s="62"/>
      <c r="Y80" s="62"/>
      <c r="Z80" s="62"/>
      <c r="AA80" s="62"/>
      <c r="AB80" s="62"/>
      <c r="AC80" s="62"/>
      <c r="AD80" s="62"/>
      <c r="AE80" s="62"/>
      <c r="AF80" s="62"/>
      <c r="AG80" s="344"/>
      <c r="AH80" s="26"/>
    </row>
    <row r="81" spans="1:34" s="2" customFormat="1">
      <c r="A81" s="18"/>
      <c r="B81" s="62"/>
      <c r="C81" s="62"/>
      <c r="D81" s="62"/>
      <c r="E81" s="62"/>
      <c r="F81" s="62"/>
      <c r="G81" s="62"/>
      <c r="H81" s="62"/>
      <c r="I81" s="62"/>
      <c r="J81" s="62"/>
      <c r="K81" s="344"/>
      <c r="L81" s="18"/>
      <c r="M81" s="62"/>
      <c r="N81" s="62"/>
      <c r="O81" s="62"/>
      <c r="P81" s="62"/>
      <c r="Q81" s="62"/>
      <c r="R81" s="62"/>
      <c r="S81" s="62"/>
      <c r="T81" s="62"/>
      <c r="U81" s="62"/>
      <c r="V81" s="344"/>
      <c r="W81" s="18"/>
      <c r="X81" s="62"/>
      <c r="Y81" s="62"/>
      <c r="Z81" s="62"/>
      <c r="AA81" s="62"/>
      <c r="AB81" s="62"/>
      <c r="AC81" s="62"/>
      <c r="AD81" s="62"/>
      <c r="AE81" s="62"/>
      <c r="AF81" s="62"/>
      <c r="AG81" s="344"/>
      <c r="AH81" s="26"/>
    </row>
    <row r="82" spans="1:34" s="2" customFormat="1">
      <c r="A82" s="18"/>
      <c r="B82" s="62"/>
      <c r="C82" s="62"/>
      <c r="D82" s="62"/>
      <c r="E82" s="62"/>
      <c r="F82" s="62"/>
      <c r="G82" s="62"/>
      <c r="H82" s="62"/>
      <c r="I82" s="62"/>
      <c r="J82" s="62"/>
      <c r="K82" s="344"/>
      <c r="L82" s="18"/>
      <c r="M82" s="62"/>
      <c r="N82" s="62"/>
      <c r="O82" s="62"/>
      <c r="P82" s="62"/>
      <c r="Q82" s="62"/>
      <c r="R82" s="62"/>
      <c r="S82" s="62"/>
      <c r="T82" s="62"/>
      <c r="U82" s="62"/>
      <c r="V82" s="344"/>
      <c r="W82" s="18"/>
      <c r="X82" s="62"/>
      <c r="Y82" s="62"/>
      <c r="Z82" s="62"/>
      <c r="AA82" s="62"/>
      <c r="AB82" s="62"/>
      <c r="AC82" s="62"/>
      <c r="AD82" s="62"/>
      <c r="AE82" s="62"/>
      <c r="AF82" s="62"/>
      <c r="AG82" s="344"/>
      <c r="AH82" s="26"/>
    </row>
    <row r="83" spans="1:34" s="2" customFormat="1">
      <c r="A83" s="18"/>
      <c r="B83" s="62"/>
      <c r="C83" s="62"/>
      <c r="D83" s="62"/>
      <c r="E83" s="62"/>
      <c r="F83" s="62"/>
      <c r="G83" s="62"/>
      <c r="H83" s="62"/>
      <c r="I83" s="62"/>
      <c r="J83" s="62"/>
      <c r="K83" s="344"/>
      <c r="L83" s="18"/>
      <c r="M83" s="62"/>
      <c r="N83" s="62"/>
      <c r="O83" s="62"/>
      <c r="P83" s="62"/>
      <c r="Q83" s="62"/>
      <c r="R83" s="62"/>
      <c r="S83" s="62"/>
      <c r="T83" s="62"/>
      <c r="U83" s="62"/>
      <c r="V83" s="344"/>
      <c r="W83" s="18"/>
      <c r="X83" s="62"/>
      <c r="Y83" s="62"/>
      <c r="Z83" s="62"/>
      <c r="AA83" s="62"/>
      <c r="AB83" s="62"/>
      <c r="AC83" s="62"/>
      <c r="AD83" s="62"/>
      <c r="AE83" s="62"/>
      <c r="AF83" s="62"/>
      <c r="AG83" s="344"/>
      <c r="AH83" s="26"/>
    </row>
    <row r="84" spans="1:34" s="2" customFormat="1">
      <c r="A84" s="18"/>
      <c r="B84" s="62"/>
      <c r="C84" s="62"/>
      <c r="D84" s="62"/>
      <c r="E84" s="62"/>
      <c r="F84" s="62"/>
      <c r="G84" s="62"/>
      <c r="H84" s="62"/>
      <c r="I84" s="62"/>
      <c r="J84" s="62"/>
      <c r="K84" s="344"/>
      <c r="L84" s="18"/>
      <c r="M84" s="62"/>
      <c r="N84" s="62"/>
      <c r="O84" s="62"/>
      <c r="P84" s="62"/>
      <c r="Q84" s="62"/>
      <c r="R84" s="62"/>
      <c r="S84" s="62"/>
      <c r="T84" s="62"/>
      <c r="U84" s="62"/>
      <c r="V84" s="344"/>
      <c r="W84" s="18"/>
      <c r="X84" s="62"/>
      <c r="Y84" s="62"/>
      <c r="Z84" s="62"/>
      <c r="AA84" s="62"/>
      <c r="AB84" s="62"/>
      <c r="AC84" s="62"/>
      <c r="AD84" s="62"/>
      <c r="AE84" s="62"/>
      <c r="AF84" s="62"/>
      <c r="AG84" s="344"/>
      <c r="AH84" s="26"/>
    </row>
    <row r="85" spans="1:34" s="2" customFormat="1">
      <c r="A85" s="19" t="s">
        <v>69</v>
      </c>
      <c r="B85" s="51"/>
      <c r="C85" s="51"/>
      <c r="D85" s="51"/>
      <c r="E85" s="51"/>
      <c r="F85" s="51"/>
      <c r="G85" s="50"/>
      <c r="H85" s="50"/>
      <c r="I85" s="50"/>
      <c r="J85" s="50"/>
      <c r="K85" s="345"/>
      <c r="L85" s="50"/>
      <c r="M85" s="50"/>
      <c r="N85" s="50"/>
      <c r="O85" s="50"/>
      <c r="P85" s="50"/>
      <c r="Q85" s="50"/>
      <c r="R85" s="50"/>
      <c r="S85" s="50"/>
      <c r="T85" s="50"/>
      <c r="U85" s="50"/>
      <c r="V85" s="50"/>
      <c r="W85" s="23"/>
      <c r="X85" s="50"/>
      <c r="Y85" s="50"/>
      <c r="Z85" s="50"/>
      <c r="AA85" s="50"/>
      <c r="AB85" s="50"/>
      <c r="AC85" s="50"/>
      <c r="AD85" s="50"/>
      <c r="AE85" s="50"/>
      <c r="AF85" s="50"/>
      <c r="AG85" s="345"/>
      <c r="AH85" s="26"/>
    </row>
    <row r="86" spans="1:34" s="2" customFormat="1">
      <c r="A86" s="20"/>
      <c r="B86" s="63"/>
      <c r="C86" s="63"/>
      <c r="D86" s="63"/>
      <c r="E86" s="63"/>
      <c r="F86" s="63"/>
      <c r="G86" s="63"/>
      <c r="H86" s="63"/>
      <c r="I86" s="63"/>
      <c r="J86" s="63"/>
      <c r="K86" s="346"/>
      <c r="L86" s="20"/>
      <c r="M86" s="63"/>
      <c r="N86" s="63"/>
      <c r="O86" s="63"/>
      <c r="P86" s="63"/>
      <c r="Q86" s="63"/>
      <c r="R86" s="63"/>
      <c r="S86" s="63"/>
      <c r="T86" s="63"/>
      <c r="U86" s="63"/>
      <c r="V86" s="346"/>
      <c r="W86" s="20"/>
      <c r="X86" s="63"/>
      <c r="Y86" s="63"/>
      <c r="Z86" s="63"/>
      <c r="AA86" s="63"/>
      <c r="AB86" s="63"/>
      <c r="AC86" s="63"/>
      <c r="AD86" s="63"/>
      <c r="AE86" s="63"/>
      <c r="AF86" s="63"/>
      <c r="AG86" s="346"/>
      <c r="AH86" s="26"/>
    </row>
    <row r="87" spans="1:34" s="2" customFormat="1">
      <c r="A87" s="20"/>
      <c r="B87" s="63"/>
      <c r="C87" s="63"/>
      <c r="D87" s="63"/>
      <c r="E87" s="63"/>
      <c r="F87" s="63"/>
      <c r="G87" s="63"/>
      <c r="H87" s="63"/>
      <c r="I87" s="63"/>
      <c r="J87" s="63"/>
      <c r="K87" s="346"/>
      <c r="L87" s="20"/>
      <c r="M87" s="63"/>
      <c r="N87" s="63"/>
      <c r="O87" s="63"/>
      <c r="P87" s="63"/>
      <c r="Q87" s="63"/>
      <c r="R87" s="63"/>
      <c r="S87" s="63"/>
      <c r="T87" s="63"/>
      <c r="U87" s="63"/>
      <c r="V87" s="346"/>
      <c r="W87" s="20"/>
      <c r="X87" s="63"/>
      <c r="Y87" s="63"/>
      <c r="Z87" s="63"/>
      <c r="AA87" s="63"/>
      <c r="AB87" s="63"/>
      <c r="AC87" s="63"/>
      <c r="AD87" s="63"/>
      <c r="AE87" s="63"/>
      <c r="AF87" s="63"/>
      <c r="AG87" s="346"/>
      <c r="AH87" s="26"/>
    </row>
    <row r="88" spans="1:34" s="2" customFormat="1">
      <c r="A88" s="20"/>
      <c r="B88" s="63"/>
      <c r="C88" s="63"/>
      <c r="D88" s="63"/>
      <c r="E88" s="63"/>
      <c r="F88" s="63"/>
      <c r="G88" s="63"/>
      <c r="H88" s="63"/>
      <c r="I88" s="63"/>
      <c r="J88" s="63"/>
      <c r="K88" s="346"/>
      <c r="L88" s="20"/>
      <c r="M88" s="63"/>
      <c r="N88" s="63"/>
      <c r="O88" s="63"/>
      <c r="P88" s="63"/>
      <c r="Q88" s="63"/>
      <c r="R88" s="63"/>
      <c r="S88" s="63"/>
      <c r="T88" s="63"/>
      <c r="U88" s="63"/>
      <c r="V88" s="346"/>
      <c r="W88" s="20"/>
      <c r="X88" s="63"/>
      <c r="Y88" s="63"/>
      <c r="Z88" s="63"/>
      <c r="AA88" s="63"/>
      <c r="AB88" s="63"/>
      <c r="AC88" s="63"/>
      <c r="AD88" s="63"/>
      <c r="AE88" s="63"/>
      <c r="AF88" s="63"/>
      <c r="AG88" s="346"/>
      <c r="AH88" s="26"/>
    </row>
    <row r="89" spans="1:34" s="2" customFormat="1">
      <c r="A89" s="20"/>
      <c r="B89" s="63"/>
      <c r="C89" s="63"/>
      <c r="D89" s="63"/>
      <c r="E89" s="63"/>
      <c r="F89" s="63"/>
      <c r="G89" s="63"/>
      <c r="H89" s="63"/>
      <c r="I89" s="63"/>
      <c r="J89" s="63"/>
      <c r="K89" s="346"/>
      <c r="L89" s="20"/>
      <c r="M89" s="63"/>
      <c r="N89" s="63"/>
      <c r="O89" s="63"/>
      <c r="P89" s="63"/>
      <c r="Q89" s="63"/>
      <c r="R89" s="63"/>
      <c r="S89" s="63"/>
      <c r="T89" s="63"/>
      <c r="U89" s="63"/>
      <c r="V89" s="346"/>
      <c r="W89" s="20"/>
      <c r="X89" s="63"/>
      <c r="Y89" s="63"/>
      <c r="Z89" s="63"/>
      <c r="AA89" s="63"/>
      <c r="AB89" s="63"/>
      <c r="AC89" s="63"/>
      <c r="AD89" s="63"/>
      <c r="AE89" s="63"/>
      <c r="AF89" s="63"/>
      <c r="AG89" s="346"/>
      <c r="AH89" s="26"/>
    </row>
    <row r="90" spans="1:34" s="2" customFormat="1">
      <c r="A90" s="20"/>
      <c r="B90" s="63"/>
      <c r="C90" s="63"/>
      <c r="D90" s="63"/>
      <c r="E90" s="63"/>
      <c r="F90" s="63"/>
      <c r="G90" s="63"/>
      <c r="H90" s="63"/>
      <c r="I90" s="63"/>
      <c r="J90" s="63"/>
      <c r="K90" s="346"/>
      <c r="L90" s="20"/>
      <c r="M90" s="63"/>
      <c r="N90" s="63"/>
      <c r="O90" s="63"/>
      <c r="P90" s="63"/>
      <c r="Q90" s="63"/>
      <c r="R90" s="63"/>
      <c r="S90" s="63"/>
      <c r="T90" s="63"/>
      <c r="U90" s="63"/>
      <c r="V90" s="346"/>
      <c r="W90" s="20"/>
      <c r="X90" s="63"/>
      <c r="Y90" s="63"/>
      <c r="Z90" s="63"/>
      <c r="AA90" s="63"/>
      <c r="AB90" s="63"/>
      <c r="AC90" s="63"/>
      <c r="AD90" s="63"/>
      <c r="AE90" s="63"/>
      <c r="AF90" s="63"/>
      <c r="AG90" s="346"/>
      <c r="AH90" s="26"/>
    </row>
    <row r="91" spans="1:34" s="2" customFormat="1">
      <c r="A91" s="20"/>
      <c r="B91" s="63"/>
      <c r="C91" s="63"/>
      <c r="D91" s="63"/>
      <c r="E91" s="63"/>
      <c r="F91" s="63"/>
      <c r="G91" s="63"/>
      <c r="H91" s="63"/>
      <c r="I91" s="63"/>
      <c r="J91" s="63"/>
      <c r="K91" s="346"/>
      <c r="L91" s="20"/>
      <c r="M91" s="63"/>
      <c r="N91" s="63"/>
      <c r="O91" s="63"/>
      <c r="P91" s="63"/>
      <c r="Q91" s="63"/>
      <c r="R91" s="63"/>
      <c r="S91" s="63"/>
      <c r="T91" s="63"/>
      <c r="U91" s="63"/>
      <c r="V91" s="346"/>
      <c r="W91" s="20"/>
      <c r="X91" s="63"/>
      <c r="Y91" s="63"/>
      <c r="Z91" s="63"/>
      <c r="AA91" s="63"/>
      <c r="AB91" s="63"/>
      <c r="AC91" s="63"/>
      <c r="AD91" s="63"/>
      <c r="AE91" s="63"/>
      <c r="AF91" s="63"/>
      <c r="AG91" s="346"/>
      <c r="AH91" s="26"/>
    </row>
    <row r="92" spans="1:34" s="2" customFormat="1">
      <c r="A92" s="20"/>
      <c r="B92" s="63"/>
      <c r="C92" s="63"/>
      <c r="D92" s="63"/>
      <c r="E92" s="63"/>
      <c r="F92" s="63"/>
      <c r="G92" s="63"/>
      <c r="H92" s="63"/>
      <c r="I92" s="63"/>
      <c r="J92" s="63"/>
      <c r="K92" s="346"/>
      <c r="L92" s="20"/>
      <c r="M92" s="63"/>
      <c r="N92" s="63"/>
      <c r="O92" s="63"/>
      <c r="P92" s="63"/>
      <c r="Q92" s="63"/>
      <c r="R92" s="63"/>
      <c r="S92" s="63"/>
      <c r="T92" s="63"/>
      <c r="U92" s="63"/>
      <c r="V92" s="346"/>
      <c r="W92" s="20"/>
      <c r="X92" s="63"/>
      <c r="Y92" s="63"/>
      <c r="Z92" s="63"/>
      <c r="AA92" s="63"/>
      <c r="AB92" s="63"/>
      <c r="AC92" s="63"/>
      <c r="AD92" s="63"/>
      <c r="AE92" s="63"/>
      <c r="AF92" s="63"/>
      <c r="AG92" s="346"/>
      <c r="AH92" s="26"/>
    </row>
    <row r="93" spans="1:34" s="2" customFormat="1">
      <c r="A93" s="20"/>
      <c r="B93" s="63"/>
      <c r="C93" s="63"/>
      <c r="D93" s="63"/>
      <c r="E93" s="63"/>
      <c r="F93" s="63"/>
      <c r="G93" s="63"/>
      <c r="H93" s="63"/>
      <c r="I93" s="63"/>
      <c r="J93" s="63"/>
      <c r="K93" s="346"/>
      <c r="L93" s="20"/>
      <c r="M93" s="63"/>
      <c r="N93" s="63"/>
      <c r="O93" s="63"/>
      <c r="P93" s="63"/>
      <c r="Q93" s="63"/>
      <c r="R93" s="63"/>
      <c r="S93" s="63"/>
      <c r="T93" s="63"/>
      <c r="U93" s="63"/>
      <c r="V93" s="346"/>
      <c r="W93" s="20"/>
      <c r="X93" s="63"/>
      <c r="Y93" s="63"/>
      <c r="Z93" s="63"/>
      <c r="AA93" s="63"/>
      <c r="AB93" s="63"/>
      <c r="AC93" s="63"/>
      <c r="AD93" s="63"/>
      <c r="AE93" s="63"/>
      <c r="AF93" s="63"/>
      <c r="AG93" s="346"/>
      <c r="AH93" s="26"/>
    </row>
    <row r="94" spans="1:34" s="2" customFormat="1">
      <c r="A94" s="20"/>
      <c r="B94" s="63"/>
      <c r="C94" s="63"/>
      <c r="D94" s="63"/>
      <c r="E94" s="63"/>
      <c r="F94" s="63"/>
      <c r="G94" s="63"/>
      <c r="H94" s="63"/>
      <c r="I94" s="63"/>
      <c r="J94" s="63"/>
      <c r="K94" s="346"/>
      <c r="L94" s="20"/>
      <c r="M94" s="63"/>
      <c r="N94" s="63"/>
      <c r="O94" s="63"/>
      <c r="P94" s="63"/>
      <c r="Q94" s="63"/>
      <c r="R94" s="63"/>
      <c r="S94" s="63"/>
      <c r="T94" s="63"/>
      <c r="U94" s="63"/>
      <c r="V94" s="346"/>
      <c r="W94" s="20"/>
      <c r="X94" s="63"/>
      <c r="Y94" s="63"/>
      <c r="Z94" s="63"/>
      <c r="AA94" s="63"/>
      <c r="AB94" s="63"/>
      <c r="AC94" s="63"/>
      <c r="AD94" s="63"/>
      <c r="AE94" s="63"/>
      <c r="AF94" s="63"/>
      <c r="AG94" s="346"/>
      <c r="AH94" s="26"/>
    </row>
    <row r="95" spans="1:34" s="2" customFormat="1">
      <c r="A95" s="20"/>
      <c r="B95" s="63"/>
      <c r="C95" s="63"/>
      <c r="D95" s="63"/>
      <c r="E95" s="63"/>
      <c r="F95" s="63"/>
      <c r="G95" s="63"/>
      <c r="H95" s="63"/>
      <c r="I95" s="63"/>
      <c r="J95" s="63"/>
      <c r="K95" s="346"/>
      <c r="L95" s="20"/>
      <c r="M95" s="63"/>
      <c r="N95" s="63"/>
      <c r="O95" s="63"/>
      <c r="P95" s="63"/>
      <c r="Q95" s="63"/>
      <c r="R95" s="63"/>
      <c r="S95" s="63"/>
      <c r="T95" s="63"/>
      <c r="U95" s="63"/>
      <c r="V95" s="346"/>
      <c r="W95" s="20"/>
      <c r="X95" s="63"/>
      <c r="Y95" s="63"/>
      <c r="Z95" s="63"/>
      <c r="AA95" s="63"/>
      <c r="AB95" s="63"/>
      <c r="AC95" s="63"/>
      <c r="AD95" s="63"/>
      <c r="AE95" s="63"/>
      <c r="AF95" s="63"/>
      <c r="AG95" s="346"/>
      <c r="AH95" s="26"/>
    </row>
    <row r="96" spans="1:34" s="2" customFormat="1">
      <c r="A96" s="20"/>
      <c r="B96" s="63"/>
      <c r="C96" s="63"/>
      <c r="D96" s="63"/>
      <c r="E96" s="63"/>
      <c r="F96" s="63"/>
      <c r="G96" s="63"/>
      <c r="H96" s="63"/>
      <c r="I96" s="63"/>
      <c r="J96" s="63"/>
      <c r="K96" s="346"/>
      <c r="L96" s="20"/>
      <c r="M96" s="63"/>
      <c r="N96" s="63"/>
      <c r="O96" s="63"/>
      <c r="P96" s="63"/>
      <c r="Q96" s="63"/>
      <c r="R96" s="63"/>
      <c r="S96" s="63"/>
      <c r="T96" s="63"/>
      <c r="U96" s="63"/>
      <c r="V96" s="346"/>
      <c r="W96" s="20"/>
      <c r="X96" s="63"/>
      <c r="Y96" s="63"/>
      <c r="Z96" s="63"/>
      <c r="AA96" s="63"/>
      <c r="AB96" s="63"/>
      <c r="AC96" s="63"/>
      <c r="AD96" s="63"/>
      <c r="AE96" s="63"/>
      <c r="AF96" s="63"/>
      <c r="AG96" s="346"/>
      <c r="AH96" s="26"/>
    </row>
    <row r="97" spans="1:34" s="2" customFormat="1">
      <c r="A97" s="20"/>
      <c r="B97" s="63"/>
      <c r="C97" s="63"/>
      <c r="D97" s="63"/>
      <c r="E97" s="63"/>
      <c r="F97" s="63"/>
      <c r="G97" s="63"/>
      <c r="H97" s="63"/>
      <c r="I97" s="63"/>
      <c r="J97" s="63"/>
      <c r="K97" s="346"/>
      <c r="L97" s="20"/>
      <c r="M97" s="63"/>
      <c r="N97" s="63"/>
      <c r="O97" s="63"/>
      <c r="P97" s="63"/>
      <c r="Q97" s="63"/>
      <c r="R97" s="63"/>
      <c r="S97" s="63"/>
      <c r="T97" s="63"/>
      <c r="U97" s="63"/>
      <c r="V97" s="346"/>
      <c r="W97" s="20"/>
      <c r="X97" s="63"/>
      <c r="Y97" s="63"/>
      <c r="Z97" s="63"/>
      <c r="AA97" s="63"/>
      <c r="AB97" s="63"/>
      <c r="AC97" s="63"/>
      <c r="AD97" s="63"/>
      <c r="AE97" s="63"/>
      <c r="AF97" s="63"/>
      <c r="AG97" s="346"/>
      <c r="AH97" s="26"/>
    </row>
    <row r="98" spans="1:34" s="2" customFormat="1">
      <c r="A98" s="20"/>
      <c r="B98" s="63"/>
      <c r="C98" s="63"/>
      <c r="D98" s="63"/>
      <c r="E98" s="63"/>
      <c r="F98" s="63"/>
      <c r="G98" s="63"/>
      <c r="H98" s="63"/>
      <c r="I98" s="63"/>
      <c r="J98" s="63"/>
      <c r="K98" s="346"/>
      <c r="L98" s="20"/>
      <c r="M98" s="63"/>
      <c r="N98" s="63"/>
      <c r="O98" s="63"/>
      <c r="P98" s="63"/>
      <c r="Q98" s="63"/>
      <c r="R98" s="63"/>
      <c r="S98" s="63"/>
      <c r="T98" s="63"/>
      <c r="U98" s="63"/>
      <c r="V98" s="346"/>
      <c r="W98" s="20"/>
      <c r="X98" s="63"/>
      <c r="Y98" s="63"/>
      <c r="Z98" s="63"/>
      <c r="AA98" s="63"/>
      <c r="AB98" s="63"/>
      <c r="AC98" s="63"/>
      <c r="AD98" s="63"/>
      <c r="AE98" s="63"/>
      <c r="AF98" s="63"/>
      <c r="AG98" s="346"/>
      <c r="AH98" s="26"/>
    </row>
    <row r="99" spans="1:34" s="2" customFormat="1">
      <c r="A99" s="20"/>
      <c r="B99" s="63"/>
      <c r="C99" s="63"/>
      <c r="D99" s="63"/>
      <c r="E99" s="63"/>
      <c r="F99" s="63"/>
      <c r="G99" s="63"/>
      <c r="H99" s="63"/>
      <c r="I99" s="63"/>
      <c r="J99" s="63"/>
      <c r="K99" s="346"/>
      <c r="L99" s="20"/>
      <c r="M99" s="63"/>
      <c r="N99" s="63"/>
      <c r="O99" s="63"/>
      <c r="P99" s="63"/>
      <c r="Q99" s="63"/>
      <c r="R99" s="63"/>
      <c r="S99" s="63"/>
      <c r="T99" s="63"/>
      <c r="U99" s="63"/>
      <c r="V99" s="346"/>
      <c r="W99" s="20"/>
      <c r="X99" s="63"/>
      <c r="Y99" s="63"/>
      <c r="Z99" s="63"/>
      <c r="AA99" s="63"/>
      <c r="AB99" s="63"/>
      <c r="AC99" s="63"/>
      <c r="AD99" s="63"/>
      <c r="AE99" s="63"/>
      <c r="AF99" s="63"/>
      <c r="AG99" s="346"/>
      <c r="AH99" s="26"/>
    </row>
    <row r="100" spans="1:34" s="2" customFormat="1">
      <c r="A100" s="20"/>
      <c r="B100" s="63"/>
      <c r="C100" s="63"/>
      <c r="D100" s="63"/>
      <c r="E100" s="63"/>
      <c r="F100" s="63"/>
      <c r="G100" s="63"/>
      <c r="H100" s="63"/>
      <c r="I100" s="63"/>
      <c r="J100" s="63"/>
      <c r="K100" s="346"/>
      <c r="L100" s="20"/>
      <c r="M100" s="63"/>
      <c r="N100" s="63"/>
      <c r="O100" s="63"/>
      <c r="P100" s="63"/>
      <c r="Q100" s="63"/>
      <c r="R100" s="63"/>
      <c r="S100" s="63"/>
      <c r="T100" s="63"/>
      <c r="U100" s="63"/>
      <c r="V100" s="346"/>
      <c r="W100" s="20"/>
      <c r="X100" s="63"/>
      <c r="Y100" s="63"/>
      <c r="Z100" s="63"/>
      <c r="AA100" s="63"/>
      <c r="AB100" s="63"/>
      <c r="AC100" s="63"/>
      <c r="AD100" s="63"/>
      <c r="AE100" s="63"/>
      <c r="AF100" s="63"/>
      <c r="AG100" s="346"/>
      <c r="AH100" s="26"/>
    </row>
    <row r="101" spans="1:34" s="2" customFormat="1">
      <c r="A101" s="20"/>
      <c r="B101" s="63"/>
      <c r="C101" s="63"/>
      <c r="D101" s="63"/>
      <c r="E101" s="63"/>
      <c r="F101" s="63"/>
      <c r="G101" s="63"/>
      <c r="H101" s="63"/>
      <c r="I101" s="63"/>
      <c r="J101" s="63"/>
      <c r="K101" s="346"/>
      <c r="L101" s="20"/>
      <c r="M101" s="63"/>
      <c r="N101" s="63"/>
      <c r="O101" s="63"/>
      <c r="P101" s="63"/>
      <c r="Q101" s="63"/>
      <c r="R101" s="63"/>
      <c r="S101" s="63"/>
      <c r="T101" s="63"/>
      <c r="U101" s="63"/>
      <c r="V101" s="346"/>
      <c r="W101" s="20"/>
      <c r="X101" s="63"/>
      <c r="Y101" s="63"/>
      <c r="Z101" s="63"/>
      <c r="AA101" s="63"/>
      <c r="AB101" s="63"/>
      <c r="AC101" s="63"/>
      <c r="AD101" s="63"/>
      <c r="AE101" s="63"/>
      <c r="AF101" s="63"/>
      <c r="AG101" s="346"/>
      <c r="AH101" s="26"/>
    </row>
    <row r="102" spans="1:34" s="2" customFormat="1">
      <c r="A102" s="20"/>
      <c r="B102" s="63"/>
      <c r="C102" s="63"/>
      <c r="D102" s="63"/>
      <c r="E102" s="63"/>
      <c r="F102" s="63"/>
      <c r="G102" s="63"/>
      <c r="H102" s="63"/>
      <c r="I102" s="63"/>
      <c r="J102" s="63"/>
      <c r="K102" s="346"/>
      <c r="L102" s="20"/>
      <c r="M102" s="63"/>
      <c r="N102" s="63"/>
      <c r="O102" s="63"/>
      <c r="P102" s="63"/>
      <c r="Q102" s="63"/>
      <c r="R102" s="63"/>
      <c r="S102" s="63"/>
      <c r="T102" s="63"/>
      <c r="U102" s="63"/>
      <c r="V102" s="346"/>
      <c r="W102" s="20"/>
      <c r="X102" s="63"/>
      <c r="Y102" s="63"/>
      <c r="Z102" s="63"/>
      <c r="AA102" s="63"/>
      <c r="AB102" s="63"/>
      <c r="AC102" s="63"/>
      <c r="AD102" s="63"/>
      <c r="AE102" s="63"/>
      <c r="AF102" s="63"/>
      <c r="AG102" s="346"/>
      <c r="AH102" s="26"/>
    </row>
    <row r="103" spans="1:34" s="2" customFormat="1">
      <c r="A103" s="20"/>
      <c r="B103" s="63"/>
      <c r="C103" s="63"/>
      <c r="D103" s="63"/>
      <c r="E103" s="63"/>
      <c r="F103" s="63"/>
      <c r="G103" s="63"/>
      <c r="H103" s="63"/>
      <c r="I103" s="63"/>
      <c r="J103" s="63"/>
      <c r="K103" s="346"/>
      <c r="L103" s="20"/>
      <c r="M103" s="63"/>
      <c r="N103" s="63"/>
      <c r="O103" s="63"/>
      <c r="P103" s="63"/>
      <c r="Q103" s="63"/>
      <c r="R103" s="63"/>
      <c r="S103" s="63"/>
      <c r="T103" s="63"/>
      <c r="U103" s="63"/>
      <c r="V103" s="346"/>
      <c r="W103" s="20"/>
      <c r="X103" s="63"/>
      <c r="Y103" s="63"/>
      <c r="Z103" s="63"/>
      <c r="AA103" s="63"/>
      <c r="AB103" s="63"/>
      <c r="AC103" s="63"/>
      <c r="AD103" s="63"/>
      <c r="AE103" s="63"/>
      <c r="AF103" s="63"/>
      <c r="AG103" s="346"/>
      <c r="AH103" s="26"/>
    </row>
    <row r="104" spans="1:34" s="2" customFormat="1">
      <c r="A104" s="20"/>
      <c r="B104" s="63"/>
      <c r="C104" s="63"/>
      <c r="D104" s="63"/>
      <c r="E104" s="63"/>
      <c r="F104" s="63"/>
      <c r="G104" s="63"/>
      <c r="H104" s="63"/>
      <c r="I104" s="63"/>
      <c r="J104" s="63"/>
      <c r="K104" s="346"/>
      <c r="L104" s="20"/>
      <c r="M104" s="63"/>
      <c r="N104" s="63"/>
      <c r="O104" s="63"/>
      <c r="P104" s="63"/>
      <c r="Q104" s="63"/>
      <c r="R104" s="63"/>
      <c r="S104" s="63"/>
      <c r="T104" s="63"/>
      <c r="U104" s="63"/>
      <c r="V104" s="346"/>
      <c r="W104" s="20"/>
      <c r="X104" s="63"/>
      <c r="Y104" s="63"/>
      <c r="Z104" s="63"/>
      <c r="AA104" s="63"/>
      <c r="AB104" s="63"/>
      <c r="AC104" s="63"/>
      <c r="AD104" s="63"/>
      <c r="AE104" s="63"/>
      <c r="AF104" s="63"/>
      <c r="AG104" s="346"/>
      <c r="AH104" s="26"/>
    </row>
    <row r="105" spans="1:34" s="2" customFormat="1">
      <c r="A105" s="20"/>
      <c r="B105" s="63"/>
      <c r="C105" s="63"/>
      <c r="D105" s="63"/>
      <c r="E105" s="63"/>
      <c r="F105" s="63"/>
      <c r="G105" s="63"/>
      <c r="H105" s="63"/>
      <c r="I105" s="63"/>
      <c r="J105" s="63"/>
      <c r="K105" s="346"/>
      <c r="L105" s="20"/>
      <c r="M105" s="63"/>
      <c r="N105" s="63"/>
      <c r="O105" s="63"/>
      <c r="P105" s="63"/>
      <c r="Q105" s="63"/>
      <c r="R105" s="63"/>
      <c r="S105" s="63"/>
      <c r="T105" s="63"/>
      <c r="U105" s="63"/>
      <c r="V105" s="346"/>
      <c r="W105" s="20"/>
      <c r="X105" s="63"/>
      <c r="Y105" s="63"/>
      <c r="Z105" s="63"/>
      <c r="AA105" s="63"/>
      <c r="AB105" s="63"/>
      <c r="AC105" s="63"/>
      <c r="AD105" s="63"/>
      <c r="AE105" s="63"/>
      <c r="AF105" s="63"/>
      <c r="AG105" s="346"/>
      <c r="AH105" s="26"/>
    </row>
    <row r="106" spans="1:34" s="2" customFormat="1">
      <c r="A106" s="20"/>
      <c r="B106" s="63"/>
      <c r="C106" s="63"/>
      <c r="D106" s="63"/>
      <c r="E106" s="63"/>
      <c r="F106" s="63"/>
      <c r="G106" s="63"/>
      <c r="H106" s="63"/>
      <c r="I106" s="63"/>
      <c r="J106" s="63"/>
      <c r="K106" s="346"/>
      <c r="L106" s="20"/>
      <c r="M106" s="63"/>
      <c r="N106" s="63"/>
      <c r="O106" s="63"/>
      <c r="P106" s="63"/>
      <c r="Q106" s="63"/>
      <c r="R106" s="63"/>
      <c r="S106" s="63"/>
      <c r="T106" s="63"/>
      <c r="U106" s="63"/>
      <c r="V106" s="346"/>
      <c r="W106" s="20"/>
      <c r="X106" s="63"/>
      <c r="Y106" s="63"/>
      <c r="Z106" s="63"/>
      <c r="AA106" s="63"/>
      <c r="AB106" s="63"/>
      <c r="AC106" s="63"/>
      <c r="AD106" s="63"/>
      <c r="AE106" s="63"/>
      <c r="AF106" s="63"/>
      <c r="AG106" s="346"/>
      <c r="AH106" s="26"/>
    </row>
    <row r="107" spans="1:34" s="2" customFormat="1">
      <c r="A107" s="21"/>
      <c r="B107" s="64"/>
      <c r="C107" s="64"/>
      <c r="D107" s="64"/>
      <c r="E107" s="64"/>
      <c r="F107" s="64"/>
      <c r="G107" s="64"/>
      <c r="H107" s="64"/>
      <c r="I107" s="64"/>
      <c r="J107" s="64"/>
      <c r="K107" s="347"/>
      <c r="L107" s="21"/>
      <c r="M107" s="64"/>
      <c r="N107" s="64"/>
      <c r="O107" s="64"/>
      <c r="P107" s="64"/>
      <c r="Q107" s="64"/>
      <c r="R107" s="64"/>
      <c r="S107" s="64"/>
      <c r="T107" s="64"/>
      <c r="U107" s="64"/>
      <c r="V107" s="347"/>
      <c r="W107" s="21"/>
      <c r="X107" s="64"/>
      <c r="Y107" s="64"/>
      <c r="Z107" s="64"/>
      <c r="AA107" s="64"/>
      <c r="AB107" s="64"/>
      <c r="AC107" s="64"/>
      <c r="AD107" s="64"/>
      <c r="AE107" s="64"/>
      <c r="AF107" s="64"/>
      <c r="AG107" s="347"/>
      <c r="AH107" s="26"/>
    </row>
    <row r="108" spans="1:34" s="2" customForma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3"/>
      <c r="AH108" s="26"/>
    </row>
    <row r="109" spans="1:34" s="2" customForma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3"/>
      <c r="AH109" s="26"/>
    </row>
    <row r="110" spans="1:34" s="2" customForma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3"/>
      <c r="AH110" s="26"/>
    </row>
    <row r="111" spans="1:34" s="2" customForma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3"/>
      <c r="AH111" s="26"/>
    </row>
    <row r="112" spans="1:34" s="2" customForma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3"/>
      <c r="AH112" s="26"/>
    </row>
    <row r="113" spans="1:34" s="2" customForma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c r="AH113" s="26"/>
    </row>
    <row r="114" spans="1:34" s="2" customFormat="1">
      <c r="A114" s="12"/>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660"/>
      <c r="AH114" s="26"/>
    </row>
    <row r="115" spans="1:34" s="2" customFormat="1">
      <c r="A115" s="22" t="s">
        <v>445</v>
      </c>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6"/>
    </row>
    <row r="116" spans="1:34" s="2" customForma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6"/>
    </row>
    <row r="117" spans="1:34" s="2" customFormat="1">
      <c r="A117" s="23"/>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345"/>
      <c r="AH117" s="26"/>
    </row>
    <row r="118" spans="1:34" s="2" customFormat="1">
      <c r="A118" s="9" t="s">
        <v>226</v>
      </c>
      <c r="B118" s="53"/>
      <c r="C118" s="53"/>
      <c r="D118" s="53"/>
      <c r="E118" s="53"/>
      <c r="F118" s="53"/>
      <c r="G118" s="53"/>
      <c r="H118" s="53"/>
      <c r="I118" s="53"/>
      <c r="J118" s="53"/>
      <c r="K118" s="53"/>
      <c r="L118" s="53"/>
      <c r="M118" s="53"/>
      <c r="N118" s="53"/>
      <c r="O118" s="395" t="s">
        <v>201</v>
      </c>
      <c r="P118" s="413"/>
      <c r="Q118" s="50"/>
      <c r="R118" s="9" t="s">
        <v>226</v>
      </c>
      <c r="S118" s="53"/>
      <c r="T118" s="53"/>
      <c r="U118" s="53"/>
      <c r="V118" s="53"/>
      <c r="W118" s="53"/>
      <c r="X118" s="53"/>
      <c r="Y118" s="53"/>
      <c r="Z118" s="53"/>
      <c r="AA118" s="53"/>
      <c r="AB118" s="53"/>
      <c r="AC118" s="53"/>
      <c r="AD118" s="53"/>
      <c r="AE118" s="150"/>
      <c r="AF118" s="395" t="s">
        <v>201</v>
      </c>
      <c r="AG118" s="653"/>
      <c r="AH118" s="26"/>
    </row>
    <row r="119" spans="1:34" s="2" customFormat="1">
      <c r="A119" s="8"/>
      <c r="B119" s="55"/>
      <c r="C119" s="55"/>
      <c r="D119" s="55"/>
      <c r="E119" s="55"/>
      <c r="F119" s="55"/>
      <c r="G119" s="55"/>
      <c r="H119" s="55"/>
      <c r="I119" s="55"/>
      <c r="J119" s="55"/>
      <c r="K119" s="55"/>
      <c r="L119" s="55"/>
      <c r="M119" s="55"/>
      <c r="N119" s="55"/>
      <c r="O119" s="396"/>
      <c r="P119" s="414"/>
      <c r="Q119" s="50"/>
      <c r="R119" s="8"/>
      <c r="S119" s="55"/>
      <c r="T119" s="55"/>
      <c r="U119" s="55"/>
      <c r="V119" s="55"/>
      <c r="W119" s="55"/>
      <c r="X119" s="55"/>
      <c r="Y119" s="55"/>
      <c r="Z119" s="55"/>
      <c r="AA119" s="55"/>
      <c r="AB119" s="55"/>
      <c r="AC119" s="55"/>
      <c r="AD119" s="55"/>
      <c r="AE119" s="271"/>
      <c r="AF119" s="629"/>
      <c r="AG119" s="663"/>
      <c r="AH119" s="26"/>
    </row>
    <row r="120" spans="1:34" s="2" customFormat="1">
      <c r="A120" s="24"/>
      <c r="B120" s="65"/>
      <c r="C120" s="65"/>
      <c r="D120" s="65"/>
      <c r="E120" s="65"/>
      <c r="F120" s="65"/>
      <c r="G120" s="65"/>
      <c r="H120" s="65"/>
      <c r="I120" s="65"/>
      <c r="J120" s="65"/>
      <c r="K120" s="65"/>
      <c r="L120" s="65"/>
      <c r="M120" s="65"/>
      <c r="N120" s="65"/>
      <c r="O120" s="28"/>
      <c r="P120" s="415"/>
      <c r="Q120" s="50"/>
      <c r="R120" s="24"/>
      <c r="S120" s="65"/>
      <c r="T120" s="65"/>
      <c r="U120" s="65"/>
      <c r="V120" s="65"/>
      <c r="W120" s="65"/>
      <c r="X120" s="65"/>
      <c r="Y120" s="65"/>
      <c r="Z120" s="65"/>
      <c r="AA120" s="65"/>
      <c r="AB120" s="65"/>
      <c r="AC120" s="65"/>
      <c r="AD120" s="65"/>
      <c r="AE120" s="620"/>
      <c r="AF120" s="630"/>
      <c r="AG120" s="415"/>
      <c r="AH120" s="26"/>
    </row>
    <row r="121" spans="1:34" s="2" customFormat="1">
      <c r="A121" s="23" t="s">
        <v>1071</v>
      </c>
      <c r="B121" s="50"/>
      <c r="C121" s="50"/>
      <c r="D121" s="50"/>
      <c r="E121" s="50"/>
      <c r="F121" s="50"/>
      <c r="G121" s="50"/>
      <c r="H121" s="50"/>
      <c r="I121" s="50"/>
      <c r="J121" s="50"/>
      <c r="K121" s="50"/>
      <c r="L121" s="50"/>
      <c r="M121" s="50"/>
      <c r="N121" s="50"/>
      <c r="O121" s="397">
        <v>1</v>
      </c>
      <c r="P121" s="416"/>
      <c r="Q121" s="378"/>
      <c r="R121" s="2" t="s">
        <v>1080</v>
      </c>
      <c r="S121" s="2"/>
      <c r="T121" s="2"/>
      <c r="U121" s="2"/>
      <c r="V121" s="2"/>
      <c r="W121" s="2"/>
      <c r="X121" s="2"/>
      <c r="Y121" s="2"/>
      <c r="Z121" s="2"/>
      <c r="AA121" s="2"/>
      <c r="AB121" s="2"/>
      <c r="AC121" s="2"/>
      <c r="AD121" s="2"/>
      <c r="AE121" s="379"/>
      <c r="AF121" s="549"/>
      <c r="AG121" s="416"/>
      <c r="AH121" s="26"/>
    </row>
    <row r="122" spans="1:34" s="2" customFormat="1">
      <c r="A122" s="23"/>
      <c r="B122" s="50"/>
      <c r="C122" s="50"/>
      <c r="D122" s="50"/>
      <c r="E122" s="50"/>
      <c r="F122" s="50"/>
      <c r="G122" s="50"/>
      <c r="H122" s="50"/>
      <c r="I122" s="50"/>
      <c r="J122" s="50"/>
      <c r="K122" s="50"/>
      <c r="L122" s="50"/>
      <c r="M122" s="50"/>
      <c r="N122" s="50"/>
      <c r="O122" s="397"/>
      <c r="P122" s="416"/>
      <c r="Q122" s="378"/>
      <c r="R122" s="2" t="s">
        <v>1130</v>
      </c>
      <c r="S122" s="2"/>
      <c r="T122" s="2"/>
      <c r="U122" s="2"/>
      <c r="V122" s="2"/>
      <c r="W122" s="2"/>
      <c r="X122" s="2"/>
      <c r="Y122" s="2"/>
      <c r="Z122" s="2"/>
      <c r="AA122" s="2"/>
      <c r="AB122" s="2"/>
      <c r="AC122" s="2"/>
      <c r="AD122" s="2"/>
      <c r="AE122" s="379"/>
      <c r="AF122" s="549"/>
      <c r="AG122" s="416"/>
      <c r="AH122" s="26"/>
    </row>
    <row r="123" spans="1:34" s="2" customFormat="1">
      <c r="A123" s="23" t="s">
        <v>679</v>
      </c>
      <c r="B123" s="50"/>
      <c r="C123" s="50"/>
      <c r="D123" s="50"/>
      <c r="E123" s="50"/>
      <c r="F123" s="50"/>
      <c r="G123" s="50"/>
      <c r="H123" s="50"/>
      <c r="I123" s="50"/>
      <c r="J123" s="50"/>
      <c r="K123" s="50"/>
      <c r="L123" s="50"/>
      <c r="M123" s="50"/>
      <c r="N123" s="50"/>
      <c r="O123" s="397">
        <v>2</v>
      </c>
      <c r="P123" s="416"/>
      <c r="Q123" s="378"/>
      <c r="R123" s="2"/>
      <c r="S123" s="2" t="s">
        <v>1167</v>
      </c>
      <c r="T123" s="2"/>
      <c r="U123" s="2"/>
      <c r="V123" s="2"/>
      <c r="W123" s="2"/>
      <c r="X123" s="2"/>
      <c r="Y123" s="2"/>
      <c r="Z123" s="2"/>
      <c r="AA123" s="2"/>
      <c r="AB123" s="2"/>
      <c r="AC123" s="2"/>
      <c r="AD123" s="2"/>
      <c r="AE123" s="379"/>
      <c r="AF123" s="631">
        <v>22</v>
      </c>
      <c r="AG123" s="664"/>
      <c r="AH123" s="26"/>
    </row>
    <row r="124" spans="1:34" s="2" customFormat="1">
      <c r="A124" s="23"/>
      <c r="B124" s="50"/>
      <c r="C124" s="50"/>
      <c r="D124" s="50"/>
      <c r="E124" s="50"/>
      <c r="F124" s="50"/>
      <c r="G124" s="50"/>
      <c r="H124" s="50"/>
      <c r="I124" s="50"/>
      <c r="J124" s="50"/>
      <c r="K124" s="50"/>
      <c r="L124" s="50"/>
      <c r="M124" s="50"/>
      <c r="N124" s="50"/>
      <c r="O124" s="397"/>
      <c r="P124" s="416"/>
      <c r="Q124" s="378"/>
      <c r="R124" s="2"/>
      <c r="S124" s="2" t="s">
        <v>1168</v>
      </c>
      <c r="T124" s="2"/>
      <c r="U124" s="2"/>
      <c r="V124" s="2"/>
      <c r="W124" s="2"/>
      <c r="X124" s="2"/>
      <c r="Y124" s="2"/>
      <c r="Z124" s="2"/>
      <c r="AA124" s="2"/>
      <c r="AB124" s="2"/>
      <c r="AC124" s="2"/>
      <c r="AD124" s="2"/>
      <c r="AE124" s="379"/>
      <c r="AF124" s="631">
        <v>23</v>
      </c>
      <c r="AG124" s="664"/>
      <c r="AH124" s="26"/>
    </row>
    <row r="125" spans="1:34" s="2" customFormat="1">
      <c r="A125" s="23" t="s">
        <v>299</v>
      </c>
      <c r="B125" s="50"/>
      <c r="C125" s="50"/>
      <c r="D125" s="50"/>
      <c r="E125" s="50"/>
      <c r="F125" s="50"/>
      <c r="G125" s="50"/>
      <c r="H125" s="50"/>
      <c r="I125" s="50"/>
      <c r="J125" s="50"/>
      <c r="K125" s="50"/>
      <c r="L125" s="50"/>
      <c r="M125" s="50"/>
      <c r="N125" s="50"/>
      <c r="O125" s="397">
        <v>3</v>
      </c>
      <c r="P125" s="416"/>
      <c r="Q125" s="378"/>
      <c r="R125" s="2"/>
      <c r="S125" s="2" t="s">
        <v>1081</v>
      </c>
      <c r="T125" s="2"/>
      <c r="U125" s="2"/>
      <c r="V125" s="2"/>
      <c r="W125" s="2"/>
      <c r="X125" s="2"/>
      <c r="Y125" s="2"/>
      <c r="Z125" s="2"/>
      <c r="AA125" s="2"/>
      <c r="AB125" s="2"/>
      <c r="AC125" s="2"/>
      <c r="AD125" s="2"/>
      <c r="AE125" s="379"/>
      <c r="AF125" s="631">
        <v>24</v>
      </c>
      <c r="AG125" s="664"/>
      <c r="AH125" s="26"/>
    </row>
    <row r="126" spans="1:34" s="2" customFormat="1">
      <c r="A126" s="23"/>
      <c r="B126" s="50"/>
      <c r="C126" s="50"/>
      <c r="D126" s="50"/>
      <c r="E126" s="50"/>
      <c r="F126" s="50"/>
      <c r="G126" s="50"/>
      <c r="H126" s="50"/>
      <c r="I126" s="50"/>
      <c r="J126" s="50"/>
      <c r="K126" s="50"/>
      <c r="L126" s="50"/>
      <c r="M126" s="50"/>
      <c r="N126" s="50"/>
      <c r="O126" s="397"/>
      <c r="P126" s="416"/>
      <c r="Q126" s="378"/>
      <c r="R126" s="2"/>
      <c r="S126" s="2"/>
      <c r="T126" s="2"/>
      <c r="U126" s="2"/>
      <c r="V126" s="2"/>
      <c r="W126" s="2"/>
      <c r="X126" s="2"/>
      <c r="Y126" s="2"/>
      <c r="Z126" s="2"/>
      <c r="AA126" s="2"/>
      <c r="AB126" s="2"/>
      <c r="AC126" s="2"/>
      <c r="AD126" s="2"/>
      <c r="AE126" s="379"/>
      <c r="AF126" s="549"/>
      <c r="AG126" s="416"/>
      <c r="AH126" s="26"/>
    </row>
    <row r="127" spans="1:34" s="2" customFormat="1">
      <c r="A127" s="23" t="s">
        <v>1072</v>
      </c>
      <c r="B127" s="50"/>
      <c r="C127" s="50"/>
      <c r="D127" s="50"/>
      <c r="E127" s="50"/>
      <c r="F127" s="50"/>
      <c r="G127" s="50"/>
      <c r="H127" s="50"/>
      <c r="I127" s="50"/>
      <c r="J127" s="50"/>
      <c r="K127" s="50"/>
      <c r="L127" s="50"/>
      <c r="M127" s="50"/>
      <c r="N127" s="50"/>
      <c r="O127" s="397">
        <v>4</v>
      </c>
      <c r="P127" s="416"/>
      <c r="Q127" s="378"/>
      <c r="R127" s="2" t="s">
        <v>1163</v>
      </c>
      <c r="S127" s="2"/>
      <c r="T127" s="2"/>
      <c r="U127" s="2"/>
      <c r="V127" s="2"/>
      <c r="W127" s="2"/>
      <c r="X127" s="2"/>
      <c r="Y127" s="2"/>
      <c r="Z127" s="2"/>
      <c r="AA127" s="2"/>
      <c r="AB127" s="2"/>
      <c r="AC127" s="2"/>
      <c r="AD127" s="2"/>
      <c r="AE127" s="379"/>
      <c r="AF127" s="631">
        <v>25</v>
      </c>
      <c r="AG127" s="664"/>
      <c r="AH127" s="26"/>
    </row>
    <row r="128" spans="1:34" s="2" customFormat="1">
      <c r="A128" s="23"/>
      <c r="B128" s="50"/>
      <c r="C128" s="50"/>
      <c r="D128" s="50"/>
      <c r="E128" s="50"/>
      <c r="F128" s="50"/>
      <c r="G128" s="50"/>
      <c r="H128" s="50"/>
      <c r="I128" s="50"/>
      <c r="J128" s="50"/>
      <c r="K128" s="50"/>
      <c r="L128" s="50"/>
      <c r="M128" s="50"/>
      <c r="N128" s="50"/>
      <c r="O128" s="397"/>
      <c r="P128" s="416"/>
      <c r="Q128" s="378"/>
      <c r="R128" s="2"/>
      <c r="S128" s="2"/>
      <c r="T128" s="2"/>
      <c r="U128" s="2"/>
      <c r="V128" s="2"/>
      <c r="W128" s="2"/>
      <c r="X128" s="2"/>
      <c r="Y128" s="2"/>
      <c r="Z128" s="2"/>
      <c r="AA128" s="2"/>
      <c r="AB128" s="2"/>
      <c r="AC128" s="2"/>
      <c r="AD128" s="2"/>
      <c r="AE128" s="379"/>
      <c r="AF128" s="54"/>
      <c r="AG128" s="270"/>
      <c r="AH128" s="26"/>
    </row>
    <row r="129" spans="1:34" s="2" customFormat="1">
      <c r="A129" s="23" t="s">
        <v>1073</v>
      </c>
      <c r="B129" s="50"/>
      <c r="C129" s="50"/>
      <c r="D129" s="50"/>
      <c r="E129" s="50"/>
      <c r="F129" s="50"/>
      <c r="G129" s="50"/>
      <c r="H129" s="50"/>
      <c r="I129" s="50"/>
      <c r="J129" s="50"/>
      <c r="K129" s="50"/>
      <c r="L129" s="50"/>
      <c r="M129" s="50"/>
      <c r="N129" s="50"/>
      <c r="O129" s="397"/>
      <c r="P129" s="416"/>
      <c r="Q129" s="378"/>
      <c r="R129" s="2" t="s">
        <v>212</v>
      </c>
      <c r="S129" s="2"/>
      <c r="T129" s="2"/>
      <c r="U129" s="2"/>
      <c r="V129" s="2"/>
      <c r="W129" s="2"/>
      <c r="X129" s="2"/>
      <c r="Y129" s="2"/>
      <c r="Z129" s="2"/>
      <c r="AA129" s="2"/>
      <c r="AB129" s="2"/>
      <c r="AC129" s="2"/>
      <c r="AD129" s="2"/>
      <c r="AE129" s="379"/>
      <c r="AF129" s="632">
        <v>26</v>
      </c>
      <c r="AG129" s="665"/>
      <c r="AH129" s="26"/>
    </row>
    <row r="130" spans="1:34" s="2" customFormat="1">
      <c r="A130" s="23" t="s">
        <v>12</v>
      </c>
      <c r="B130" s="50"/>
      <c r="C130" s="50"/>
      <c r="D130" s="50"/>
      <c r="E130" s="50"/>
      <c r="F130" s="50"/>
      <c r="G130" s="50"/>
      <c r="H130" s="50"/>
      <c r="I130" s="50"/>
      <c r="J130" s="50"/>
      <c r="K130" s="50"/>
      <c r="L130" s="50"/>
      <c r="M130" s="50"/>
      <c r="N130" s="50"/>
      <c r="O130" s="397"/>
      <c r="P130" s="416"/>
      <c r="Q130" s="378"/>
      <c r="R130" s="2"/>
      <c r="S130" s="2"/>
      <c r="T130" s="2"/>
      <c r="U130" s="2"/>
      <c r="V130" s="2"/>
      <c r="W130" s="2"/>
      <c r="X130" s="2"/>
      <c r="Y130" s="2"/>
      <c r="Z130" s="2"/>
      <c r="AA130" s="2"/>
      <c r="AB130" s="2"/>
      <c r="AC130" s="2"/>
      <c r="AD130" s="2"/>
      <c r="AE130" s="379"/>
      <c r="AF130" s="51"/>
      <c r="AG130" s="270"/>
      <c r="AH130" s="26"/>
    </row>
    <row r="131" spans="1:34" s="2" customFormat="1">
      <c r="A131" s="23"/>
      <c r="B131" s="50" t="s">
        <v>332</v>
      </c>
      <c r="C131" s="50"/>
      <c r="D131" s="50"/>
      <c r="E131" s="50"/>
      <c r="F131" s="50"/>
      <c r="G131" s="50"/>
      <c r="H131" s="50"/>
      <c r="I131" s="50"/>
      <c r="J131" s="50"/>
      <c r="K131" s="50"/>
      <c r="L131" s="50"/>
      <c r="M131" s="50"/>
      <c r="N131" s="378"/>
      <c r="O131" s="397">
        <v>5</v>
      </c>
      <c r="P131" s="416"/>
      <c r="Q131" s="378"/>
      <c r="R131" s="2" t="s">
        <v>313</v>
      </c>
      <c r="S131" s="2"/>
      <c r="T131" s="2"/>
      <c r="U131" s="2"/>
      <c r="V131" s="2"/>
      <c r="W131" s="2"/>
      <c r="X131" s="2"/>
      <c r="Y131" s="2"/>
      <c r="Z131" s="2"/>
      <c r="AA131" s="2"/>
      <c r="AB131" s="2"/>
      <c r="AC131" s="2"/>
      <c r="AD131" s="2"/>
      <c r="AE131" s="379"/>
      <c r="AF131" s="632">
        <v>27</v>
      </c>
      <c r="AG131" s="665"/>
      <c r="AH131" s="26"/>
    </row>
    <row r="132" spans="1:34" s="2" customFormat="1">
      <c r="A132" s="23"/>
      <c r="B132" s="50" t="s">
        <v>265</v>
      </c>
      <c r="C132" s="50"/>
      <c r="D132" s="50"/>
      <c r="E132" s="50"/>
      <c r="F132" s="50"/>
      <c r="G132" s="50"/>
      <c r="H132" s="50"/>
      <c r="I132" s="50"/>
      <c r="J132" s="50"/>
      <c r="K132" s="50"/>
      <c r="L132" s="50"/>
      <c r="M132" s="50"/>
      <c r="N132" s="378"/>
      <c r="O132" s="397">
        <v>6</v>
      </c>
      <c r="P132" s="416"/>
      <c r="Q132" s="378"/>
      <c r="R132" s="2"/>
      <c r="S132" s="2"/>
      <c r="T132" s="2"/>
      <c r="U132" s="2"/>
      <c r="V132" s="2"/>
      <c r="W132" s="2"/>
      <c r="X132" s="2"/>
      <c r="Y132" s="2"/>
      <c r="Z132" s="2"/>
      <c r="AA132" s="2"/>
      <c r="AB132" s="2"/>
      <c r="AC132" s="2"/>
      <c r="AD132" s="2"/>
      <c r="AE132" s="379"/>
      <c r="AF132" s="51"/>
      <c r="AG132" s="270"/>
      <c r="AH132" s="26"/>
    </row>
    <row r="133" spans="1:34" s="2" customFormat="1">
      <c r="A133" s="1"/>
      <c r="B133" s="52" t="s">
        <v>403</v>
      </c>
      <c r="C133" s="50"/>
      <c r="D133" s="50"/>
      <c r="E133" s="50"/>
      <c r="F133" s="50"/>
      <c r="G133" s="50"/>
      <c r="H133" s="50"/>
      <c r="I133" s="50"/>
      <c r="J133" s="50"/>
      <c r="K133" s="50"/>
      <c r="L133" s="50"/>
      <c r="M133" s="50"/>
      <c r="N133" s="378"/>
      <c r="O133" s="397">
        <v>6</v>
      </c>
      <c r="P133" s="416"/>
      <c r="Q133" s="378"/>
      <c r="R133" s="2" t="s">
        <v>1164</v>
      </c>
      <c r="S133" s="2"/>
      <c r="T133" s="2"/>
      <c r="U133" s="2"/>
      <c r="V133" s="2"/>
      <c r="W133" s="2"/>
      <c r="X133" s="2"/>
      <c r="Y133" s="2"/>
      <c r="Z133" s="2"/>
      <c r="AA133" s="2"/>
      <c r="AB133" s="2"/>
      <c r="AC133" s="2"/>
      <c r="AD133" s="2"/>
      <c r="AE133" s="379"/>
      <c r="AF133" s="633"/>
      <c r="AG133" s="270"/>
      <c r="AH133" s="26"/>
    </row>
    <row r="134" spans="1:34" s="2" customFormat="1">
      <c r="A134" s="23"/>
      <c r="B134" s="2"/>
      <c r="C134" s="50"/>
      <c r="D134" s="50"/>
      <c r="E134" s="50"/>
      <c r="F134" s="50"/>
      <c r="G134" s="50"/>
      <c r="H134" s="50"/>
      <c r="I134" s="50"/>
      <c r="J134" s="50"/>
      <c r="K134" s="50"/>
      <c r="L134" s="50"/>
      <c r="M134" s="50"/>
      <c r="N134" s="378"/>
      <c r="O134" s="397"/>
      <c r="P134" s="416"/>
      <c r="Q134" s="378"/>
      <c r="R134" s="2"/>
      <c r="S134" s="66" t="s">
        <v>1267</v>
      </c>
      <c r="T134" s="66"/>
      <c r="U134" s="2"/>
      <c r="V134" s="2"/>
      <c r="W134" s="2"/>
      <c r="X134" s="2"/>
      <c r="Y134" s="2"/>
      <c r="Z134" s="2"/>
      <c r="AA134" s="2"/>
      <c r="AB134" s="2"/>
      <c r="AC134" s="2"/>
      <c r="AD134" s="2"/>
      <c r="AE134" s="379"/>
      <c r="AF134" s="632">
        <v>28</v>
      </c>
      <c r="AG134" s="665"/>
      <c r="AH134" s="26"/>
    </row>
    <row r="135" spans="1:34" s="2" customFormat="1">
      <c r="A135" s="25" t="s">
        <v>1255</v>
      </c>
      <c r="B135" s="66"/>
      <c r="C135" s="66"/>
      <c r="D135" s="66"/>
      <c r="E135" s="66"/>
      <c r="F135" s="66"/>
      <c r="G135" s="66"/>
      <c r="H135" s="66"/>
      <c r="I135" s="66"/>
      <c r="J135" s="66"/>
      <c r="K135" s="50"/>
      <c r="L135" s="50"/>
      <c r="M135" s="50"/>
      <c r="N135" s="378"/>
      <c r="O135" s="397"/>
      <c r="P135" s="416"/>
      <c r="Q135" s="378"/>
      <c r="R135" s="2"/>
      <c r="S135" s="66" t="s">
        <v>1266</v>
      </c>
      <c r="T135" s="66"/>
      <c r="U135" s="2"/>
      <c r="V135" s="2"/>
      <c r="W135" s="2"/>
      <c r="X135" s="2"/>
      <c r="Y135" s="2"/>
      <c r="Z135" s="2"/>
      <c r="AA135" s="2"/>
      <c r="AB135" s="2"/>
      <c r="AC135" s="2"/>
      <c r="AD135" s="2"/>
      <c r="AE135" s="379"/>
      <c r="AF135" s="632">
        <v>29</v>
      </c>
      <c r="AG135" s="665"/>
      <c r="AH135" s="26"/>
    </row>
    <row r="136" spans="1:34" s="2" customFormat="1">
      <c r="A136" s="25"/>
      <c r="B136" s="66" t="s">
        <v>1249</v>
      </c>
      <c r="C136" s="66"/>
      <c r="D136" s="209"/>
      <c r="E136" s="209"/>
      <c r="F136" s="209"/>
      <c r="G136" s="209"/>
      <c r="H136" s="209"/>
      <c r="I136" s="209"/>
      <c r="J136" s="209"/>
      <c r="K136" s="50"/>
      <c r="L136" s="50"/>
      <c r="M136" s="50"/>
      <c r="N136" s="378"/>
      <c r="O136" s="397">
        <v>7</v>
      </c>
      <c r="P136" s="416"/>
      <c r="Q136" s="378"/>
      <c r="R136" s="2"/>
      <c r="S136" s="66" t="s">
        <v>1265</v>
      </c>
      <c r="T136" s="66"/>
      <c r="U136" s="2"/>
      <c r="V136" s="2"/>
      <c r="W136" s="2"/>
      <c r="X136" s="2"/>
      <c r="Y136" s="2"/>
      <c r="Z136" s="2"/>
      <c r="AA136" s="2"/>
      <c r="AB136" s="2"/>
      <c r="AC136" s="2"/>
      <c r="AD136" s="2"/>
      <c r="AE136" s="379"/>
      <c r="AF136" s="632">
        <v>30</v>
      </c>
      <c r="AG136" s="665"/>
      <c r="AH136" s="26"/>
    </row>
    <row r="137" spans="1:34" s="2" customFormat="1">
      <c r="A137" s="25"/>
      <c r="B137" s="66" t="s">
        <v>842</v>
      </c>
      <c r="C137" s="66"/>
      <c r="D137" s="209"/>
      <c r="E137" s="209"/>
      <c r="F137" s="209"/>
      <c r="G137" s="209"/>
      <c r="H137" s="209"/>
      <c r="I137" s="209"/>
      <c r="J137" s="209"/>
      <c r="K137" s="50"/>
      <c r="L137" s="50"/>
      <c r="M137" s="50"/>
      <c r="N137" s="378"/>
      <c r="O137" s="397">
        <v>7</v>
      </c>
      <c r="P137" s="416"/>
      <c r="Q137" s="421"/>
      <c r="R137" s="2"/>
      <c r="S137" s="66" t="s">
        <v>989</v>
      </c>
      <c r="T137" s="66"/>
      <c r="U137" s="2"/>
      <c r="V137" s="2"/>
      <c r="W137" s="2"/>
      <c r="X137" s="2"/>
      <c r="Y137" s="2"/>
      <c r="Z137" s="2"/>
      <c r="AA137" s="2"/>
      <c r="AB137" s="2"/>
      <c r="AC137" s="2"/>
      <c r="AD137" s="2"/>
      <c r="AE137" s="379"/>
      <c r="AF137" s="632">
        <v>31</v>
      </c>
      <c r="AG137" s="665"/>
      <c r="AH137" s="26"/>
    </row>
    <row r="138" spans="1:34" s="2" customFormat="1">
      <c r="A138" s="25"/>
      <c r="B138" s="66" t="s">
        <v>1260</v>
      </c>
      <c r="C138" s="66"/>
      <c r="D138" s="66"/>
      <c r="E138" s="66"/>
      <c r="F138" s="66"/>
      <c r="G138" s="66"/>
      <c r="H138" s="66"/>
      <c r="I138" s="66"/>
      <c r="J138" s="66"/>
      <c r="K138" s="50"/>
      <c r="L138" s="50"/>
      <c r="M138" s="50"/>
      <c r="N138" s="378"/>
      <c r="O138" s="397">
        <v>8</v>
      </c>
      <c r="P138" s="416"/>
      <c r="Q138" s="421"/>
      <c r="R138" s="2"/>
      <c r="S138" s="2"/>
      <c r="T138" s="2"/>
      <c r="U138" s="2"/>
      <c r="V138" s="2"/>
      <c r="W138" s="2"/>
      <c r="X138" s="2"/>
      <c r="Y138" s="2"/>
      <c r="Z138" s="2"/>
      <c r="AA138" s="2"/>
      <c r="AB138" s="2"/>
      <c r="AC138" s="2"/>
      <c r="AD138" s="2"/>
      <c r="AE138" s="379"/>
      <c r="AF138" s="54"/>
      <c r="AG138" s="270"/>
      <c r="AH138" s="26"/>
    </row>
    <row r="139" spans="1:34" s="2" customFormat="1">
      <c r="A139" s="25"/>
      <c r="B139" s="66" t="s">
        <v>457</v>
      </c>
      <c r="C139" s="66"/>
      <c r="D139" s="209"/>
      <c r="E139" s="209"/>
      <c r="F139" s="66"/>
      <c r="G139" s="66"/>
      <c r="H139" s="66"/>
      <c r="I139" s="66"/>
      <c r="J139" s="66"/>
      <c r="K139" s="50"/>
      <c r="L139" s="50"/>
      <c r="M139" s="50"/>
      <c r="N139" s="378"/>
      <c r="O139" s="397">
        <v>8</v>
      </c>
      <c r="P139" s="416"/>
      <c r="Q139" s="421"/>
      <c r="R139" s="2" t="s">
        <v>1165</v>
      </c>
      <c r="S139" s="2"/>
      <c r="T139" s="2"/>
      <c r="U139" s="2"/>
      <c r="V139" s="2"/>
      <c r="W139" s="2"/>
      <c r="X139" s="2"/>
      <c r="Y139" s="2"/>
      <c r="Z139" s="2"/>
      <c r="AA139" s="2"/>
      <c r="AB139" s="2"/>
      <c r="AC139" s="2"/>
      <c r="AD139" s="2"/>
      <c r="AE139" s="379"/>
      <c r="AF139" s="51"/>
      <c r="AG139" s="270"/>
      <c r="AH139" s="26"/>
    </row>
    <row r="140" spans="1:34" s="2" customFormat="1">
      <c r="A140" s="25"/>
      <c r="B140" s="66" t="s">
        <v>352</v>
      </c>
      <c r="C140" s="66"/>
      <c r="D140" s="66"/>
      <c r="E140" s="66"/>
      <c r="F140" s="66"/>
      <c r="G140" s="66"/>
      <c r="H140" s="66"/>
      <c r="I140" s="66"/>
      <c r="J140" s="66"/>
      <c r="K140" s="50"/>
      <c r="L140" s="50"/>
      <c r="M140" s="50"/>
      <c r="N140" s="378"/>
      <c r="O140" s="397">
        <v>10</v>
      </c>
      <c r="P140" s="416"/>
      <c r="Q140" s="421"/>
      <c r="R140" s="2"/>
      <c r="S140" s="2" t="s">
        <v>1054</v>
      </c>
      <c r="T140" s="2"/>
      <c r="U140" s="2"/>
      <c r="V140" s="2"/>
      <c r="W140" s="2"/>
      <c r="X140" s="2"/>
      <c r="Y140" s="2"/>
      <c r="Z140" s="2"/>
      <c r="AA140" s="2"/>
      <c r="AB140" s="2"/>
      <c r="AC140" s="2"/>
      <c r="AD140" s="2"/>
      <c r="AE140" s="379"/>
      <c r="AF140" s="632">
        <v>32</v>
      </c>
      <c r="AG140" s="665"/>
      <c r="AH140" s="26"/>
    </row>
    <row r="141" spans="1:34" s="2" customFormat="1">
      <c r="A141" s="25"/>
      <c r="B141" s="67" t="s">
        <v>1259</v>
      </c>
      <c r="C141" s="66"/>
      <c r="D141" s="66"/>
      <c r="E141" s="66"/>
      <c r="F141" s="66"/>
      <c r="G141" s="66"/>
      <c r="H141" s="66"/>
      <c r="I141" s="66"/>
      <c r="J141" s="66"/>
      <c r="K141" s="50"/>
      <c r="L141" s="50"/>
      <c r="M141" s="50"/>
      <c r="N141" s="378"/>
      <c r="O141" s="397">
        <v>11</v>
      </c>
      <c r="P141" s="416"/>
      <c r="Q141" s="421"/>
      <c r="R141" s="2"/>
      <c r="S141" s="2" t="s">
        <v>1036</v>
      </c>
      <c r="T141" s="2"/>
      <c r="U141" s="2"/>
      <c r="V141" s="2"/>
      <c r="W141" s="2"/>
      <c r="X141" s="2"/>
      <c r="Y141" s="2"/>
      <c r="Z141" s="2"/>
      <c r="AA141" s="2"/>
      <c r="AB141" s="2"/>
      <c r="AC141" s="2"/>
      <c r="AD141" s="2"/>
      <c r="AE141" s="379"/>
      <c r="AF141" s="632">
        <v>32</v>
      </c>
      <c r="AG141" s="665"/>
      <c r="AH141" s="26"/>
    </row>
    <row r="142" spans="1:34" s="2" customFormat="1">
      <c r="A142" s="25"/>
      <c r="B142" s="66" t="s">
        <v>843</v>
      </c>
      <c r="C142" s="66"/>
      <c r="D142" s="66"/>
      <c r="E142" s="66"/>
      <c r="F142" s="66"/>
      <c r="G142" s="66"/>
      <c r="H142" s="66"/>
      <c r="I142" s="66"/>
      <c r="J142" s="66"/>
      <c r="K142" s="50"/>
      <c r="L142" s="50"/>
      <c r="M142" s="50"/>
      <c r="N142" s="378"/>
      <c r="O142" s="397">
        <v>12</v>
      </c>
      <c r="P142" s="416"/>
      <c r="Q142" s="421"/>
      <c r="R142" s="2"/>
      <c r="S142" s="2" t="s">
        <v>158</v>
      </c>
      <c r="T142" s="2"/>
      <c r="U142" s="2"/>
      <c r="V142" s="2"/>
      <c r="W142" s="2"/>
      <c r="X142" s="2"/>
      <c r="Y142" s="2"/>
      <c r="Z142" s="2"/>
      <c r="AA142" s="2"/>
      <c r="AB142" s="2"/>
      <c r="AC142" s="2"/>
      <c r="AD142" s="2"/>
      <c r="AE142" s="379"/>
      <c r="AF142" s="632">
        <v>34</v>
      </c>
      <c r="AG142" s="665"/>
      <c r="AH142" s="26"/>
    </row>
    <row r="143" spans="1:34" s="2" customFormat="1">
      <c r="A143" s="25"/>
      <c r="B143" s="66" t="s">
        <v>1258</v>
      </c>
      <c r="C143" s="66"/>
      <c r="D143" s="66"/>
      <c r="E143" s="66"/>
      <c r="F143" s="66"/>
      <c r="G143" s="66"/>
      <c r="H143" s="66"/>
      <c r="I143" s="66"/>
      <c r="J143" s="66"/>
      <c r="K143" s="50"/>
      <c r="L143" s="50"/>
      <c r="M143" s="50"/>
      <c r="N143" s="378"/>
      <c r="O143" s="397">
        <v>14</v>
      </c>
      <c r="P143" s="416"/>
      <c r="Q143" s="421"/>
      <c r="R143" s="2"/>
      <c r="S143" s="2"/>
      <c r="T143" s="2"/>
      <c r="U143" s="2"/>
      <c r="V143" s="2"/>
      <c r="W143" s="2"/>
      <c r="X143" s="2"/>
      <c r="Y143" s="2"/>
      <c r="Z143" s="2"/>
      <c r="AA143" s="2"/>
      <c r="AB143" s="2"/>
      <c r="AC143" s="2"/>
      <c r="AD143" s="2"/>
      <c r="AE143" s="379"/>
      <c r="AF143" s="54"/>
      <c r="AG143" s="665"/>
      <c r="AH143" s="26"/>
    </row>
    <row r="144" spans="1:34" s="2" customFormat="1">
      <c r="A144" s="25"/>
      <c r="B144" s="68" t="s">
        <v>1257</v>
      </c>
      <c r="C144" s="66"/>
      <c r="D144" s="66"/>
      <c r="E144" s="66"/>
      <c r="F144" s="66"/>
      <c r="G144" s="66"/>
      <c r="H144" s="66"/>
      <c r="I144" s="66"/>
      <c r="J144" s="66"/>
      <c r="K144" s="50"/>
      <c r="L144" s="50"/>
      <c r="M144" s="50"/>
      <c r="N144" s="378"/>
      <c r="O144" s="397">
        <v>15</v>
      </c>
      <c r="P144" s="416"/>
      <c r="Q144" s="421"/>
      <c r="R144" s="50" t="s">
        <v>1166</v>
      </c>
      <c r="S144" s="2"/>
      <c r="T144" s="2"/>
      <c r="U144" s="2"/>
      <c r="V144" s="2"/>
      <c r="W144" s="2"/>
      <c r="X144" s="2"/>
      <c r="Y144" s="2"/>
      <c r="Z144" s="2"/>
      <c r="AA144" s="2"/>
      <c r="AB144" s="2"/>
      <c r="AC144" s="2"/>
      <c r="AD144" s="2"/>
      <c r="AE144" s="379"/>
      <c r="AF144" s="632">
        <v>35</v>
      </c>
      <c r="AG144" s="665"/>
      <c r="AH144" s="26"/>
    </row>
    <row r="145" spans="1:34" s="2" customFormat="1">
      <c r="A145" s="25"/>
      <c r="B145" s="66" t="s">
        <v>1256</v>
      </c>
      <c r="C145" s="66"/>
      <c r="D145" s="66"/>
      <c r="E145" s="66"/>
      <c r="F145" s="66"/>
      <c r="G145" s="66"/>
      <c r="H145" s="66"/>
      <c r="I145" s="66"/>
      <c r="J145" s="66"/>
      <c r="K145" s="50"/>
      <c r="L145" s="50"/>
      <c r="M145" s="50"/>
      <c r="N145" s="378"/>
      <c r="O145" s="397">
        <v>16</v>
      </c>
      <c r="P145" s="416"/>
      <c r="Q145" s="421"/>
      <c r="R145" s="2"/>
      <c r="S145" s="2"/>
      <c r="T145" s="2"/>
      <c r="U145" s="2"/>
      <c r="V145" s="2"/>
      <c r="W145" s="2"/>
      <c r="X145" s="2"/>
      <c r="Y145" s="2"/>
      <c r="Z145" s="2"/>
      <c r="AA145" s="2"/>
      <c r="AB145" s="2"/>
      <c r="AC145" s="2"/>
      <c r="AD145" s="2"/>
      <c r="AE145" s="379"/>
      <c r="AF145" s="51"/>
      <c r="AG145" s="270"/>
      <c r="AH145" s="26"/>
    </row>
    <row r="146" spans="1:34" s="2" customFormat="1">
      <c r="A146" s="26"/>
      <c r="B146" s="2"/>
      <c r="C146" s="2"/>
      <c r="D146" s="2"/>
      <c r="E146" s="2"/>
      <c r="F146" s="2"/>
      <c r="G146" s="2"/>
      <c r="H146" s="2"/>
      <c r="I146" s="2"/>
      <c r="J146" s="2"/>
      <c r="K146" s="2"/>
      <c r="L146" s="2"/>
      <c r="M146" s="2"/>
      <c r="N146" s="379"/>
      <c r="O146" s="397"/>
      <c r="P146" s="416"/>
      <c r="Q146" s="421"/>
      <c r="R146" s="50" t="s">
        <v>345</v>
      </c>
      <c r="S146" s="50"/>
      <c r="T146" s="50"/>
      <c r="U146" s="50"/>
      <c r="V146" s="50"/>
      <c r="W146" s="50"/>
      <c r="X146" s="50"/>
      <c r="Y146" s="50"/>
      <c r="Z146" s="50"/>
      <c r="AA146" s="50"/>
      <c r="AB146" s="50"/>
      <c r="AC146" s="50"/>
      <c r="AD146" s="50"/>
      <c r="AE146" s="378"/>
      <c r="AF146" s="632">
        <v>35</v>
      </c>
      <c r="AG146" s="665"/>
      <c r="AH146" s="26"/>
    </row>
    <row r="147" spans="1:34" s="2" customFormat="1">
      <c r="A147" s="25" t="s">
        <v>689</v>
      </c>
      <c r="B147" s="66"/>
      <c r="C147" s="66"/>
      <c r="D147" s="66"/>
      <c r="E147" s="66"/>
      <c r="F147" s="66"/>
      <c r="G147" s="66"/>
      <c r="H147" s="66"/>
      <c r="I147" s="66"/>
      <c r="J147" s="66"/>
      <c r="K147" s="66"/>
      <c r="L147" s="66"/>
      <c r="M147" s="66"/>
      <c r="N147" s="380"/>
      <c r="O147" s="2"/>
      <c r="P147" s="3"/>
      <c r="Q147" s="421"/>
      <c r="R147" s="50"/>
      <c r="S147" s="50"/>
      <c r="T147" s="50"/>
      <c r="U147" s="50"/>
      <c r="V147" s="50"/>
      <c r="W147" s="50"/>
      <c r="X147" s="50"/>
      <c r="Y147" s="50"/>
      <c r="Z147" s="50"/>
      <c r="AA147" s="50"/>
      <c r="AB147" s="50"/>
      <c r="AC147" s="50"/>
      <c r="AD147" s="50"/>
      <c r="AE147" s="345"/>
      <c r="AF147" s="7"/>
      <c r="AG147" s="270"/>
      <c r="AH147" s="26"/>
    </row>
    <row r="148" spans="1:34" s="2" customFormat="1">
      <c r="A148" s="25"/>
      <c r="B148" s="66" t="s">
        <v>37</v>
      </c>
      <c r="C148" s="66"/>
      <c r="D148" s="209"/>
      <c r="E148" s="209"/>
      <c r="F148" s="209"/>
      <c r="G148" s="209"/>
      <c r="H148" s="209"/>
      <c r="I148" s="209"/>
      <c r="J148" s="209"/>
      <c r="K148" s="209"/>
      <c r="L148" s="209"/>
      <c r="M148" s="209"/>
      <c r="N148" s="381"/>
      <c r="O148" s="397">
        <v>16</v>
      </c>
      <c r="P148" s="416"/>
      <c r="Q148" s="421"/>
      <c r="R148" s="50" t="s">
        <v>1313</v>
      </c>
      <c r="S148" s="2"/>
      <c r="T148" s="2"/>
      <c r="U148" s="2"/>
      <c r="V148" s="2"/>
      <c r="W148" s="2"/>
      <c r="X148" s="2"/>
      <c r="Y148" s="2"/>
      <c r="Z148" s="2"/>
      <c r="AA148" s="2"/>
      <c r="AB148" s="2"/>
      <c r="AC148" s="2"/>
      <c r="AD148" s="2"/>
      <c r="AE148" s="379"/>
      <c r="AF148" s="634">
        <v>36</v>
      </c>
      <c r="AG148" s="416"/>
      <c r="AH148" s="26"/>
    </row>
    <row r="149" spans="1:34" s="2" customFormat="1">
      <c r="A149" s="25"/>
      <c r="B149" s="66" t="s">
        <v>488</v>
      </c>
      <c r="C149" s="66"/>
      <c r="D149" s="209"/>
      <c r="E149" s="209"/>
      <c r="F149" s="209"/>
      <c r="G149" s="209"/>
      <c r="H149" s="209"/>
      <c r="I149" s="209"/>
      <c r="J149" s="209"/>
      <c r="K149" s="209"/>
      <c r="L149" s="209"/>
      <c r="M149" s="209"/>
      <c r="N149" s="381"/>
      <c r="O149" s="397">
        <v>17</v>
      </c>
      <c r="P149" s="416"/>
      <c r="Q149" s="421"/>
      <c r="R149" s="2"/>
      <c r="S149" s="2"/>
      <c r="T149" s="2"/>
      <c r="U149" s="2"/>
      <c r="V149" s="2"/>
      <c r="W149" s="2"/>
      <c r="X149" s="2"/>
      <c r="Y149" s="2"/>
      <c r="Z149" s="2"/>
      <c r="AA149" s="2"/>
      <c r="AB149" s="2"/>
      <c r="AC149" s="2"/>
      <c r="AD149" s="2"/>
      <c r="AE149" s="379"/>
      <c r="AF149" s="2"/>
      <c r="AG149" s="3"/>
      <c r="AH149" s="26"/>
    </row>
    <row r="150" spans="1:34" s="2" customFormat="1">
      <c r="A150" s="25"/>
      <c r="B150" s="66" t="s">
        <v>81</v>
      </c>
      <c r="C150" s="66"/>
      <c r="D150" s="209"/>
      <c r="E150" s="209"/>
      <c r="F150" s="66"/>
      <c r="G150" s="66"/>
      <c r="H150" s="66"/>
      <c r="I150" s="66"/>
      <c r="J150" s="66"/>
      <c r="K150" s="66"/>
      <c r="L150" s="66"/>
      <c r="M150" s="66"/>
      <c r="N150" s="380"/>
      <c r="O150" s="397">
        <v>18</v>
      </c>
      <c r="P150" s="416"/>
      <c r="Q150" s="421"/>
      <c r="R150" s="2" t="s">
        <v>1314</v>
      </c>
      <c r="S150" s="2"/>
      <c r="T150" s="2"/>
      <c r="U150" s="2"/>
      <c r="V150" s="2"/>
      <c r="W150" s="2"/>
      <c r="X150" s="2"/>
      <c r="Y150" s="2"/>
      <c r="Z150" s="2"/>
      <c r="AA150" s="2"/>
      <c r="AB150" s="2"/>
      <c r="AC150" s="2"/>
      <c r="AD150" s="2"/>
      <c r="AE150" s="379"/>
      <c r="AF150" s="2"/>
      <c r="AG150" s="3"/>
      <c r="AH150" s="26"/>
    </row>
    <row r="151" spans="1:34" s="2" customFormat="1">
      <c r="A151" s="23"/>
      <c r="B151" s="50"/>
      <c r="C151" s="50"/>
      <c r="D151" s="50"/>
      <c r="E151" s="50"/>
      <c r="F151" s="50"/>
      <c r="G151" s="50"/>
      <c r="H151" s="50"/>
      <c r="I151" s="50"/>
      <c r="J151" s="50"/>
      <c r="K151" s="50"/>
      <c r="L151" s="50"/>
      <c r="M151" s="50"/>
      <c r="N151" s="378"/>
      <c r="O151" s="397"/>
      <c r="P151" s="416"/>
      <c r="Q151" s="421"/>
      <c r="R151" s="2"/>
      <c r="S151" s="50" t="s">
        <v>612</v>
      </c>
      <c r="T151" s="50"/>
      <c r="U151" s="50"/>
      <c r="V151" s="50"/>
      <c r="W151" s="50"/>
      <c r="X151" s="50"/>
      <c r="Y151" s="50"/>
      <c r="Z151" s="50"/>
      <c r="AA151" s="50"/>
      <c r="AB151" s="50"/>
      <c r="AC151" s="50"/>
      <c r="AD151" s="50"/>
      <c r="AE151" s="378"/>
      <c r="AF151" s="635">
        <v>38</v>
      </c>
      <c r="AG151" s="665"/>
      <c r="AH151" s="26"/>
    </row>
    <row r="152" spans="1:34" s="2" customFormat="1">
      <c r="A152" s="25" t="s">
        <v>1262</v>
      </c>
      <c r="B152" s="66"/>
      <c r="C152" s="66"/>
      <c r="D152" s="66"/>
      <c r="E152" s="66"/>
      <c r="F152" s="66"/>
      <c r="G152" s="66"/>
      <c r="H152" s="66"/>
      <c r="I152" s="50"/>
      <c r="J152" s="50"/>
      <c r="K152" s="50"/>
      <c r="L152" s="50"/>
      <c r="M152" s="50"/>
      <c r="N152" s="378"/>
      <c r="O152" s="397"/>
      <c r="P152" s="416"/>
      <c r="Q152" s="421"/>
      <c r="R152" s="50"/>
      <c r="S152" s="50" t="s">
        <v>1083</v>
      </c>
      <c r="T152" s="50"/>
      <c r="U152" s="50"/>
      <c r="V152" s="50"/>
      <c r="W152" s="50"/>
      <c r="X152" s="50"/>
      <c r="Y152" s="50"/>
      <c r="Z152" s="50"/>
      <c r="AA152" s="50"/>
      <c r="AB152" s="50"/>
      <c r="AC152" s="50"/>
      <c r="AD152" s="50"/>
      <c r="AE152" s="378"/>
      <c r="AF152" s="635">
        <v>42</v>
      </c>
      <c r="AG152" s="665"/>
      <c r="AH152" s="26"/>
    </row>
    <row r="153" spans="1:34" s="2" customFormat="1">
      <c r="A153" s="25"/>
      <c r="B153" s="66" t="s">
        <v>1264</v>
      </c>
      <c r="C153" s="66"/>
      <c r="D153" s="66"/>
      <c r="E153" s="66"/>
      <c r="F153" s="66"/>
      <c r="G153" s="66"/>
      <c r="H153" s="66"/>
      <c r="I153" s="50"/>
      <c r="J153" s="50"/>
      <c r="K153" s="50"/>
      <c r="L153" s="50"/>
      <c r="M153" s="50"/>
      <c r="N153" s="378"/>
      <c r="O153" s="397">
        <v>18</v>
      </c>
      <c r="P153" s="416"/>
      <c r="Q153" s="421"/>
      <c r="R153" s="2"/>
      <c r="S153" s="2"/>
      <c r="T153" s="2"/>
      <c r="U153" s="2"/>
      <c r="V153" s="2"/>
      <c r="W153" s="2"/>
      <c r="X153" s="2"/>
      <c r="Y153" s="2"/>
      <c r="Z153" s="2"/>
      <c r="AA153" s="2"/>
      <c r="AB153" s="2"/>
      <c r="AC153" s="2"/>
      <c r="AD153" s="2"/>
      <c r="AE153" s="379"/>
      <c r="AF153" s="2"/>
      <c r="AG153" s="3"/>
      <c r="AH153" s="26"/>
    </row>
    <row r="154" spans="1:34" s="2" customFormat="1">
      <c r="A154" s="25"/>
      <c r="B154" s="66" t="s">
        <v>1263</v>
      </c>
      <c r="C154" s="66"/>
      <c r="D154" s="66"/>
      <c r="E154" s="66"/>
      <c r="F154" s="66"/>
      <c r="G154" s="66"/>
      <c r="H154" s="66"/>
      <c r="I154" s="50"/>
      <c r="J154" s="50"/>
      <c r="K154" s="50"/>
      <c r="L154" s="50"/>
      <c r="M154" s="50"/>
      <c r="N154" s="378"/>
      <c r="O154" s="397">
        <v>19</v>
      </c>
      <c r="P154" s="416"/>
      <c r="Q154" s="421"/>
      <c r="R154" s="50" t="s">
        <v>1086</v>
      </c>
      <c r="S154" s="2"/>
      <c r="T154" s="2"/>
      <c r="U154" s="2"/>
      <c r="V154" s="2"/>
      <c r="W154" s="2"/>
      <c r="X154" s="2"/>
      <c r="Y154" s="2"/>
      <c r="Z154" s="2"/>
      <c r="AA154" s="2"/>
      <c r="AB154" s="2"/>
      <c r="AC154" s="2"/>
      <c r="AD154" s="2"/>
      <c r="AE154" s="379"/>
      <c r="AF154" s="2"/>
      <c r="AG154" s="3"/>
      <c r="AH154" s="26"/>
    </row>
    <row r="155" spans="1:34" s="2" customFormat="1">
      <c r="A155" s="25"/>
      <c r="B155" s="66" t="s">
        <v>1079</v>
      </c>
      <c r="C155" s="66"/>
      <c r="D155" s="66"/>
      <c r="E155" s="66"/>
      <c r="F155" s="66"/>
      <c r="G155" s="66"/>
      <c r="H155" s="66"/>
      <c r="I155" s="50"/>
      <c r="J155" s="50"/>
      <c r="K155" s="50"/>
      <c r="L155" s="50"/>
      <c r="M155" s="50"/>
      <c r="N155" s="378"/>
      <c r="O155" s="397">
        <v>20</v>
      </c>
      <c r="P155" s="416"/>
      <c r="Q155" s="421"/>
      <c r="R155" s="2"/>
      <c r="S155" s="50" t="s">
        <v>984</v>
      </c>
      <c r="T155" s="50"/>
      <c r="U155" s="50"/>
      <c r="V155" s="50"/>
      <c r="W155" s="50"/>
      <c r="X155" s="50"/>
      <c r="Y155" s="50"/>
      <c r="Z155" s="50"/>
      <c r="AA155" s="50"/>
      <c r="AB155" s="50"/>
      <c r="AC155" s="50"/>
      <c r="AD155" s="50"/>
      <c r="AE155" s="378"/>
      <c r="AF155" s="51">
        <v>1</v>
      </c>
      <c r="AG155" s="270"/>
      <c r="AH155" s="26"/>
    </row>
    <row r="156" spans="1:34" s="2" customFormat="1">
      <c r="A156" s="25"/>
      <c r="B156" s="66" t="s">
        <v>977</v>
      </c>
      <c r="C156" s="66"/>
      <c r="D156" s="66"/>
      <c r="E156" s="66"/>
      <c r="F156" s="25"/>
      <c r="G156" s="66"/>
      <c r="H156" s="66"/>
      <c r="I156" s="50"/>
      <c r="J156" s="50"/>
      <c r="K156" s="50"/>
      <c r="L156" s="50"/>
      <c r="M156" s="50"/>
      <c r="N156" s="378"/>
      <c r="O156" s="397">
        <v>20</v>
      </c>
      <c r="P156" s="416"/>
      <c r="Q156" s="248"/>
      <c r="R156" s="23"/>
      <c r="S156" s="50" t="s">
        <v>218</v>
      </c>
      <c r="T156" s="50"/>
      <c r="U156" s="50"/>
      <c r="V156" s="50"/>
      <c r="W156" s="50"/>
      <c r="X156" s="50"/>
      <c r="Y156" s="50"/>
      <c r="Z156" s="50"/>
      <c r="AA156" s="50"/>
      <c r="AB156" s="50"/>
      <c r="AC156" s="50"/>
      <c r="AD156" s="50"/>
      <c r="AE156" s="345"/>
      <c r="AF156" s="7">
        <v>3</v>
      </c>
      <c r="AG156" s="270"/>
      <c r="AH156" s="26"/>
    </row>
    <row r="157" spans="1:34" s="2" customFormat="1">
      <c r="A157" s="25"/>
      <c r="B157" s="66" t="s">
        <v>1010</v>
      </c>
      <c r="C157" s="66"/>
      <c r="D157" s="66"/>
      <c r="E157" s="66"/>
      <c r="F157" s="66"/>
      <c r="G157" s="66"/>
      <c r="H157" s="66"/>
      <c r="I157" s="50"/>
      <c r="J157" s="50"/>
      <c r="K157" s="50"/>
      <c r="L157" s="50"/>
      <c r="M157" s="50"/>
      <c r="N157" s="378"/>
      <c r="O157" s="397">
        <v>21</v>
      </c>
      <c r="P157" s="416"/>
      <c r="Q157" s="248"/>
      <c r="R157" s="23"/>
      <c r="S157" s="50" t="s">
        <v>1085</v>
      </c>
      <c r="T157" s="50"/>
      <c r="U157" s="50"/>
      <c r="V157" s="50"/>
      <c r="W157" s="50"/>
      <c r="X157" s="50"/>
      <c r="Y157" s="50"/>
      <c r="Z157" s="50"/>
      <c r="AA157" s="50"/>
      <c r="AB157" s="50"/>
      <c r="AC157" s="50"/>
      <c r="AD157" s="50"/>
      <c r="AE157" s="345"/>
      <c r="AF157" s="7">
        <v>4</v>
      </c>
      <c r="AG157" s="270"/>
      <c r="AH157" s="26"/>
    </row>
    <row r="158" spans="1:34" s="2" customFormat="1">
      <c r="A158" s="27"/>
      <c r="B158" s="69"/>
      <c r="C158" s="69"/>
      <c r="D158" s="69"/>
      <c r="E158" s="69"/>
      <c r="F158" s="69"/>
      <c r="G158" s="69"/>
      <c r="H158" s="69"/>
      <c r="I158" s="69"/>
      <c r="J158" s="69"/>
      <c r="K158" s="69"/>
      <c r="L158" s="69"/>
      <c r="M158" s="69"/>
      <c r="N158" s="382"/>
      <c r="O158" s="398"/>
      <c r="P158" s="417"/>
      <c r="Q158" s="421"/>
      <c r="R158" s="142"/>
      <c r="S158" s="69"/>
      <c r="T158" s="69"/>
      <c r="U158" s="69"/>
      <c r="V158" s="69"/>
      <c r="W158" s="69"/>
      <c r="X158" s="69"/>
      <c r="Y158" s="69"/>
      <c r="Z158" s="69"/>
      <c r="AA158" s="69"/>
      <c r="AB158" s="69"/>
      <c r="AC158" s="69"/>
      <c r="AD158" s="69"/>
      <c r="AE158" s="621"/>
      <c r="AF158" s="636"/>
      <c r="AG158" s="666"/>
      <c r="AH158" s="26"/>
    </row>
    <row r="159" spans="1:34" s="2" customFormat="1">
      <c r="A159" s="26"/>
      <c r="B159" s="2"/>
      <c r="C159" s="2"/>
      <c r="D159" s="2"/>
      <c r="E159" s="2"/>
      <c r="F159" s="2"/>
      <c r="G159" s="2"/>
      <c r="H159" s="2"/>
      <c r="I159" s="2"/>
      <c r="J159" s="2"/>
      <c r="K159" s="2"/>
      <c r="L159" s="2"/>
      <c r="M159" s="2"/>
      <c r="N159" s="2"/>
      <c r="O159" s="2"/>
      <c r="P159" s="2"/>
      <c r="Q159" s="50"/>
      <c r="R159" s="2"/>
      <c r="S159" s="2"/>
      <c r="T159" s="2"/>
      <c r="U159" s="2"/>
      <c r="V159" s="2"/>
      <c r="W159" s="2"/>
      <c r="X159" s="2"/>
      <c r="Y159" s="2"/>
      <c r="Z159" s="2"/>
      <c r="AA159" s="2"/>
      <c r="AB159" s="2"/>
      <c r="AC159" s="2"/>
      <c r="AD159" s="2"/>
      <c r="AE159" s="2"/>
      <c r="AF159" s="2"/>
      <c r="AG159" s="3"/>
      <c r="AH159" s="26"/>
    </row>
    <row r="160" spans="1:34" s="2" customFormat="1">
      <c r="A160" s="26"/>
      <c r="B160" s="2"/>
      <c r="C160" s="2"/>
      <c r="D160" s="2"/>
      <c r="E160" s="2"/>
      <c r="F160" s="2"/>
      <c r="G160" s="2"/>
      <c r="H160" s="2"/>
      <c r="I160" s="2"/>
      <c r="J160" s="2"/>
      <c r="K160" s="2"/>
      <c r="L160" s="2"/>
      <c r="M160" s="2"/>
      <c r="N160" s="2"/>
      <c r="O160" s="2"/>
      <c r="P160" s="2"/>
      <c r="Q160" s="50"/>
      <c r="R160" s="2"/>
      <c r="S160" s="2"/>
      <c r="T160" s="2"/>
      <c r="U160" s="2"/>
      <c r="V160" s="2"/>
      <c r="W160" s="2"/>
      <c r="X160" s="2"/>
      <c r="Y160" s="2"/>
      <c r="Z160" s="2"/>
      <c r="AA160" s="2"/>
      <c r="AB160" s="2"/>
      <c r="AC160" s="2"/>
      <c r="AD160" s="67"/>
      <c r="AE160" s="67"/>
      <c r="AF160" s="67"/>
      <c r="AG160" s="3"/>
      <c r="AH160" s="26"/>
    </row>
    <row r="161" spans="1:34" s="2" customFormat="1">
      <c r="A161" s="23"/>
      <c r="B161" s="50"/>
      <c r="C161" s="50"/>
      <c r="D161" s="50"/>
      <c r="E161" s="50"/>
      <c r="F161" s="50"/>
      <c r="G161" s="50"/>
      <c r="H161" s="50"/>
      <c r="I161" s="50"/>
      <c r="J161" s="50"/>
      <c r="K161" s="50"/>
      <c r="L161" s="50"/>
      <c r="M161" s="50"/>
      <c r="N161" s="50"/>
      <c r="O161" s="248"/>
      <c r="P161" s="248"/>
      <c r="Q161" s="50"/>
      <c r="R161" s="2"/>
      <c r="S161" s="2"/>
      <c r="T161" s="2"/>
      <c r="U161" s="2"/>
      <c r="V161" s="2"/>
      <c r="W161" s="2"/>
      <c r="X161" s="2"/>
      <c r="Y161" s="2"/>
      <c r="Z161" s="2"/>
      <c r="AA161" s="2"/>
      <c r="AB161" s="2"/>
      <c r="AC161" s="2"/>
      <c r="AD161" s="67"/>
      <c r="AE161" s="67"/>
      <c r="AF161" s="67"/>
      <c r="AG161" s="3"/>
      <c r="AH161" s="26"/>
    </row>
    <row r="162" spans="1:34" s="2" customFormat="1">
      <c r="A162" s="23"/>
      <c r="B162" s="50"/>
      <c r="C162" s="50"/>
      <c r="D162" s="50"/>
      <c r="E162" s="50"/>
      <c r="F162" s="50"/>
      <c r="G162" s="50"/>
      <c r="H162" s="50"/>
      <c r="I162" s="50"/>
      <c r="J162" s="50"/>
      <c r="K162" s="50"/>
      <c r="L162" s="50"/>
      <c r="M162" s="50"/>
      <c r="N162" s="50"/>
      <c r="O162" s="248"/>
      <c r="P162" s="248"/>
      <c r="Q162" s="50"/>
      <c r="R162" s="2"/>
      <c r="S162" s="50"/>
      <c r="T162" s="50"/>
      <c r="U162" s="50"/>
      <c r="V162" s="50"/>
      <c r="W162" s="50"/>
      <c r="X162" s="50"/>
      <c r="Y162" s="50"/>
      <c r="Z162" s="50"/>
      <c r="AA162" s="50"/>
      <c r="AB162" s="50"/>
      <c r="AC162" s="50"/>
      <c r="AD162" s="50"/>
      <c r="AE162" s="51"/>
      <c r="AF162" s="51"/>
      <c r="AG162" s="416"/>
      <c r="AH162" s="26"/>
    </row>
    <row r="163" spans="1:34" s="2" customFormat="1">
      <c r="A163" s="23"/>
      <c r="B163" s="50"/>
      <c r="C163" s="50"/>
      <c r="D163" s="50"/>
      <c r="E163" s="50"/>
      <c r="F163" s="50"/>
      <c r="G163" s="50"/>
      <c r="H163" s="50"/>
      <c r="I163" s="50"/>
      <c r="J163" s="50"/>
      <c r="K163" s="50"/>
      <c r="L163" s="50"/>
      <c r="M163" s="50"/>
      <c r="N163" s="50"/>
      <c r="O163" s="248"/>
      <c r="P163" s="248"/>
      <c r="Q163" s="50"/>
      <c r="R163" s="2"/>
      <c r="S163" s="2"/>
      <c r="T163" s="2"/>
      <c r="U163" s="2"/>
      <c r="V163" s="2"/>
      <c r="W163" s="2"/>
      <c r="X163" s="2"/>
      <c r="Y163" s="2"/>
      <c r="Z163" s="2"/>
      <c r="AA163" s="2"/>
      <c r="AB163" s="2"/>
      <c r="AC163" s="2"/>
      <c r="AD163" s="67"/>
      <c r="AE163" s="67"/>
      <c r="AF163" s="67"/>
      <c r="AG163" s="3"/>
      <c r="AH163" s="26"/>
    </row>
    <row r="164" spans="1:34" s="2" customFormat="1">
      <c r="A164" s="23"/>
      <c r="B164" s="50"/>
      <c r="C164" s="50"/>
      <c r="D164" s="50"/>
      <c r="E164" s="50"/>
      <c r="F164" s="50"/>
      <c r="G164" s="50"/>
      <c r="H164" s="50"/>
      <c r="I164" s="50"/>
      <c r="J164" s="50"/>
      <c r="K164" s="50"/>
      <c r="L164" s="50"/>
      <c r="M164" s="50"/>
      <c r="N164" s="50"/>
      <c r="O164" s="248"/>
      <c r="P164" s="248"/>
      <c r="Q164" s="50"/>
      <c r="R164" s="2"/>
      <c r="S164" s="2"/>
      <c r="T164" s="2"/>
      <c r="U164" s="2"/>
      <c r="V164" s="2"/>
      <c r="W164" s="2"/>
      <c r="X164" s="2"/>
      <c r="Y164" s="2"/>
      <c r="Z164" s="2"/>
      <c r="AA164" s="2"/>
      <c r="AB164" s="2"/>
      <c r="AC164" s="2"/>
      <c r="AD164" s="67"/>
      <c r="AE164" s="67"/>
      <c r="AF164" s="67"/>
      <c r="AG164" s="3"/>
      <c r="AH164" s="26"/>
    </row>
    <row r="165" spans="1:34" s="2" customFormat="1">
      <c r="A165" s="23"/>
      <c r="B165" s="50"/>
      <c r="C165" s="50"/>
      <c r="D165" s="50"/>
      <c r="E165" s="50"/>
      <c r="F165" s="50"/>
      <c r="G165" s="50"/>
      <c r="H165" s="50"/>
      <c r="I165" s="50"/>
      <c r="J165" s="50"/>
      <c r="K165" s="50"/>
      <c r="L165" s="50"/>
      <c r="M165" s="50"/>
      <c r="N165" s="50"/>
      <c r="O165" s="248"/>
      <c r="P165" s="248"/>
      <c r="Q165" s="50"/>
      <c r="R165" s="50"/>
      <c r="S165" s="50"/>
      <c r="T165" s="50"/>
      <c r="U165" s="50"/>
      <c r="V165" s="50"/>
      <c r="W165" s="50"/>
      <c r="X165" s="50"/>
      <c r="Y165" s="50"/>
      <c r="Z165" s="50"/>
      <c r="AA165" s="50"/>
      <c r="AB165" s="50"/>
      <c r="AC165" s="50"/>
      <c r="AD165" s="50"/>
      <c r="AE165" s="51"/>
      <c r="AF165" s="51"/>
      <c r="AG165" s="3"/>
      <c r="AH165" s="26"/>
    </row>
    <row r="166" spans="1:34" s="2" customFormat="1">
      <c r="A166" s="23"/>
      <c r="B166" s="50"/>
      <c r="C166" s="50"/>
      <c r="D166" s="50"/>
      <c r="E166" s="50"/>
      <c r="F166" s="50"/>
      <c r="G166" s="50"/>
      <c r="H166" s="50"/>
      <c r="I166" s="50"/>
      <c r="J166" s="50"/>
      <c r="K166" s="50"/>
      <c r="L166" s="50"/>
      <c r="M166" s="50"/>
      <c r="N166" s="50"/>
      <c r="O166" s="248"/>
      <c r="P166" s="248"/>
      <c r="Q166" s="50"/>
      <c r="R166" s="50"/>
      <c r="S166" s="50"/>
      <c r="T166" s="50"/>
      <c r="U166" s="50"/>
      <c r="V166" s="50"/>
      <c r="W166" s="50"/>
      <c r="X166" s="50"/>
      <c r="Y166" s="50"/>
      <c r="Z166" s="50"/>
      <c r="AA166" s="50"/>
      <c r="AB166" s="50"/>
      <c r="AC166" s="50"/>
      <c r="AD166" s="50"/>
      <c r="AE166" s="51"/>
      <c r="AF166" s="51"/>
      <c r="AG166" s="3"/>
      <c r="AH166" s="26"/>
    </row>
    <row r="167" spans="1:34" s="2" customFormat="1">
      <c r="A167" s="23"/>
      <c r="B167" s="50"/>
      <c r="C167" s="50"/>
      <c r="D167" s="50"/>
      <c r="E167" s="50"/>
      <c r="F167" s="50"/>
      <c r="G167" s="50"/>
      <c r="H167" s="50"/>
      <c r="I167" s="50"/>
      <c r="J167" s="50"/>
      <c r="K167" s="50"/>
      <c r="L167" s="50"/>
      <c r="M167" s="50"/>
      <c r="N167" s="50"/>
      <c r="O167" s="248"/>
      <c r="P167" s="248"/>
      <c r="Q167" s="50"/>
      <c r="R167" s="50"/>
      <c r="S167" s="50"/>
      <c r="T167" s="50"/>
      <c r="U167" s="50"/>
      <c r="V167" s="50"/>
      <c r="W167" s="50"/>
      <c r="X167" s="50"/>
      <c r="Y167" s="50"/>
      <c r="Z167" s="50"/>
      <c r="AA167" s="50"/>
      <c r="AB167" s="50"/>
      <c r="AC167" s="50"/>
      <c r="AD167" s="50"/>
      <c r="AE167" s="51"/>
      <c r="AF167" s="51"/>
      <c r="AG167" s="3"/>
      <c r="AH167" s="26"/>
    </row>
    <row r="168" spans="1:34" s="2" customFormat="1">
      <c r="A168" s="23"/>
      <c r="B168" s="50"/>
      <c r="C168" s="50"/>
      <c r="D168" s="50"/>
      <c r="E168" s="50"/>
      <c r="F168" s="50"/>
      <c r="G168" s="50"/>
      <c r="H168" s="50"/>
      <c r="I168" s="50"/>
      <c r="J168" s="50"/>
      <c r="K168" s="50"/>
      <c r="L168" s="50"/>
      <c r="M168" s="50"/>
      <c r="N168" s="50"/>
      <c r="O168" s="248"/>
      <c r="P168" s="248"/>
      <c r="Q168" s="50"/>
      <c r="R168" s="2"/>
      <c r="S168" s="2"/>
      <c r="T168" s="2"/>
      <c r="U168" s="2"/>
      <c r="V168" s="2"/>
      <c r="W168" s="2"/>
      <c r="X168" s="2"/>
      <c r="Y168" s="2"/>
      <c r="Z168" s="2"/>
      <c r="AA168" s="2"/>
      <c r="AB168" s="2"/>
      <c r="AC168" s="2"/>
      <c r="AD168" s="67"/>
      <c r="AE168" s="67"/>
      <c r="AF168" s="67"/>
      <c r="AG168" s="3"/>
      <c r="AH168" s="26"/>
    </row>
    <row r="169" spans="1:34" s="2" customFormat="1">
      <c r="A169" s="23"/>
      <c r="B169" s="50"/>
      <c r="C169" s="50"/>
      <c r="D169" s="50"/>
      <c r="E169" s="50"/>
      <c r="F169" s="50"/>
      <c r="G169" s="50"/>
      <c r="H169" s="50"/>
      <c r="I169" s="50"/>
      <c r="J169" s="50"/>
      <c r="K169" s="50"/>
      <c r="L169" s="50"/>
      <c r="M169" s="50"/>
      <c r="N169" s="50"/>
      <c r="O169" s="248"/>
      <c r="P169" s="248"/>
      <c r="Q169" s="50"/>
      <c r="R169" s="2"/>
      <c r="S169" s="2"/>
      <c r="T169" s="2"/>
      <c r="U169" s="2"/>
      <c r="V169" s="2"/>
      <c r="W169" s="2"/>
      <c r="X169" s="2"/>
      <c r="Y169" s="2"/>
      <c r="Z169" s="2"/>
      <c r="AA169" s="2"/>
      <c r="AB169" s="2"/>
      <c r="AC169" s="2"/>
      <c r="AD169" s="2"/>
      <c r="AE169" s="2"/>
      <c r="AF169" s="2"/>
      <c r="AG169" s="3"/>
      <c r="AH169" s="26"/>
    </row>
    <row r="170" spans="1:34" s="2" customFormat="1">
      <c r="A170" s="23"/>
      <c r="B170" s="50"/>
      <c r="C170" s="50"/>
      <c r="D170" s="50"/>
      <c r="E170" s="50"/>
      <c r="F170" s="50"/>
      <c r="G170" s="50"/>
      <c r="H170" s="50"/>
      <c r="I170" s="50"/>
      <c r="J170" s="50"/>
      <c r="K170" s="50"/>
      <c r="L170" s="50"/>
      <c r="M170" s="50"/>
      <c r="N170" s="50"/>
      <c r="O170" s="248"/>
      <c r="P170" s="248"/>
      <c r="Q170" s="50"/>
      <c r="R170" s="2"/>
      <c r="S170" s="2"/>
      <c r="T170" s="2"/>
      <c r="U170" s="2"/>
      <c r="V170" s="2"/>
      <c r="W170" s="2"/>
      <c r="X170" s="2"/>
      <c r="Y170" s="2"/>
      <c r="Z170" s="2"/>
      <c r="AA170" s="2"/>
      <c r="AB170" s="2"/>
      <c r="AC170" s="2"/>
      <c r="AD170" s="2"/>
      <c r="AE170" s="2"/>
      <c r="AF170" s="2"/>
      <c r="AG170" s="3"/>
      <c r="AH170" s="26"/>
    </row>
    <row r="171" spans="1:34" s="2" customFormat="1">
      <c r="A171" s="23"/>
      <c r="B171" s="50"/>
      <c r="C171" s="50"/>
      <c r="D171" s="50"/>
      <c r="E171" s="50"/>
      <c r="F171" s="50"/>
      <c r="G171" s="50"/>
      <c r="H171" s="50"/>
      <c r="I171" s="50"/>
      <c r="J171" s="50"/>
      <c r="K171" s="50"/>
      <c r="L171" s="50"/>
      <c r="M171" s="50"/>
      <c r="N171" s="50"/>
      <c r="O171" s="248"/>
      <c r="P171" s="248"/>
      <c r="Q171" s="50"/>
      <c r="R171" s="2"/>
      <c r="S171" s="2"/>
      <c r="T171" s="2"/>
      <c r="U171" s="2"/>
      <c r="V171" s="2"/>
      <c r="W171" s="2"/>
      <c r="X171" s="2"/>
      <c r="Y171" s="2"/>
      <c r="Z171" s="2"/>
      <c r="AA171" s="2"/>
      <c r="AB171" s="2"/>
      <c r="AC171" s="2"/>
      <c r="AD171" s="2"/>
      <c r="AE171" s="2"/>
      <c r="AF171" s="2"/>
      <c r="AG171" s="3"/>
      <c r="AH171" s="26"/>
    </row>
    <row r="172" spans="1:34" s="2" customFormat="1">
      <c r="A172" s="23"/>
      <c r="B172" s="50"/>
      <c r="C172" s="50"/>
      <c r="D172" s="50"/>
      <c r="E172" s="50"/>
      <c r="F172" s="50"/>
      <c r="G172" s="50"/>
      <c r="H172" s="50"/>
      <c r="I172" s="50"/>
      <c r="J172" s="50"/>
      <c r="K172" s="50"/>
      <c r="L172" s="50"/>
      <c r="M172" s="50"/>
      <c r="N172" s="50"/>
      <c r="O172" s="248"/>
      <c r="P172" s="248"/>
      <c r="Q172" s="50"/>
      <c r="R172" s="2"/>
      <c r="S172" s="2"/>
      <c r="T172" s="2"/>
      <c r="U172" s="2"/>
      <c r="V172" s="2"/>
      <c r="W172" s="2"/>
      <c r="X172" s="2"/>
      <c r="Y172" s="2"/>
      <c r="Z172" s="2"/>
      <c r="AA172" s="2"/>
      <c r="AB172" s="2"/>
      <c r="AC172" s="2"/>
      <c r="AD172" s="2"/>
      <c r="AE172" s="2"/>
      <c r="AF172" s="2"/>
      <c r="AG172" s="3"/>
      <c r="AH172" s="26"/>
    </row>
    <row r="173" spans="1:34" s="2" customFormat="1">
      <c r="A173" s="23"/>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345"/>
      <c r="AH173" s="26"/>
    </row>
    <row r="174" spans="1:34" s="2" customForma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3"/>
      <c r="AH174" s="26"/>
    </row>
    <row r="175" spans="1:34" s="2" customFormat="1">
      <c r="A175" s="12"/>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660"/>
      <c r="AH175" s="26"/>
    </row>
    <row r="176" spans="1:34" s="2" customFormat="1">
      <c r="A176" s="22" t="s">
        <v>124</v>
      </c>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6"/>
    </row>
    <row r="177" spans="1:34" s="2" customForma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6"/>
    </row>
    <row r="178" spans="1:34" s="2" customFormat="1" ht="18.75">
      <c r="A178" s="28"/>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65"/>
      <c r="AF178" s="238"/>
      <c r="AG178" s="651"/>
      <c r="AH178" s="26"/>
    </row>
    <row r="179" spans="1:34" s="2" customFormat="1">
      <c r="A179" s="23" t="s">
        <v>278</v>
      </c>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2"/>
      <c r="AG179" s="3"/>
      <c r="AH179" s="26"/>
    </row>
    <row r="180" spans="1:34" s="2" customFormat="1">
      <c r="A180" s="29" t="s">
        <v>76</v>
      </c>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486"/>
      <c r="AH180" s="26"/>
    </row>
    <row r="181" spans="1:34" s="2" customFormat="1">
      <c r="A181" s="29"/>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486"/>
      <c r="AH181" s="26"/>
    </row>
    <row r="182" spans="1:34" s="2" customFormat="1">
      <c r="A182" s="1" t="s">
        <v>1327</v>
      </c>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3"/>
      <c r="AH182" s="26"/>
    </row>
    <row r="183" spans="1:34" s="2" customFormat="1">
      <c r="A183" s="1" t="s">
        <v>49</v>
      </c>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3"/>
      <c r="AH183" s="26"/>
    </row>
    <row r="184" spans="1:34" s="2" customFormat="1">
      <c r="A184" s="23" t="s">
        <v>609</v>
      </c>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2"/>
      <c r="AG184" s="3"/>
      <c r="AH184" s="26"/>
    </row>
    <row r="185" spans="1:34" s="2" customFormat="1">
      <c r="A185" s="23"/>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2"/>
      <c r="AG185" s="3"/>
      <c r="AH185" s="26"/>
    </row>
    <row r="186" spans="1:34" s="2" customFormat="1">
      <c r="A186" s="23"/>
      <c r="B186" s="72" t="s">
        <v>290</v>
      </c>
      <c r="C186" s="73" t="s">
        <v>293</v>
      </c>
      <c r="D186" s="73"/>
      <c r="E186" s="73"/>
      <c r="F186" s="73"/>
      <c r="G186" s="73"/>
      <c r="H186" s="73"/>
      <c r="I186" s="73"/>
      <c r="J186" s="73"/>
      <c r="K186" s="73"/>
      <c r="L186" s="73" t="s">
        <v>295</v>
      </c>
      <c r="M186" s="73" t="s">
        <v>198</v>
      </c>
      <c r="N186" s="383" t="s">
        <v>1052</v>
      </c>
      <c r="O186" s="383"/>
      <c r="P186" s="50"/>
      <c r="Q186" s="50"/>
      <c r="R186" s="72" t="s">
        <v>290</v>
      </c>
      <c r="S186" s="73" t="s">
        <v>293</v>
      </c>
      <c r="T186" s="73"/>
      <c r="U186" s="73"/>
      <c r="V186" s="73"/>
      <c r="W186" s="73"/>
      <c r="X186" s="73"/>
      <c r="Y186" s="73"/>
      <c r="Z186" s="73"/>
      <c r="AA186" s="73"/>
      <c r="AB186" s="73" t="s">
        <v>295</v>
      </c>
      <c r="AC186" s="73" t="s">
        <v>198</v>
      </c>
      <c r="AD186" s="383" t="s">
        <v>1052</v>
      </c>
      <c r="AE186" s="383"/>
      <c r="AF186" s="50"/>
      <c r="AG186" s="3"/>
      <c r="AH186" s="26"/>
    </row>
    <row r="187" spans="1:34" s="2" customFormat="1">
      <c r="A187" s="30"/>
      <c r="B187" s="72"/>
      <c r="C187" s="73"/>
      <c r="D187" s="73"/>
      <c r="E187" s="73"/>
      <c r="F187" s="73"/>
      <c r="G187" s="73"/>
      <c r="H187" s="73"/>
      <c r="I187" s="73"/>
      <c r="J187" s="73"/>
      <c r="K187" s="73"/>
      <c r="L187" s="73"/>
      <c r="M187" s="73"/>
      <c r="N187" s="383"/>
      <c r="O187" s="383"/>
      <c r="P187" s="7"/>
      <c r="Q187" s="270"/>
      <c r="R187" s="72"/>
      <c r="S187" s="73"/>
      <c r="T187" s="73"/>
      <c r="U187" s="73"/>
      <c r="V187" s="73"/>
      <c r="W187" s="73"/>
      <c r="X187" s="73"/>
      <c r="Y187" s="73"/>
      <c r="Z187" s="73"/>
      <c r="AA187" s="73"/>
      <c r="AB187" s="73"/>
      <c r="AC187" s="73"/>
      <c r="AD187" s="383"/>
      <c r="AE187" s="383"/>
      <c r="AF187" s="50"/>
      <c r="AG187" s="345"/>
      <c r="AH187" s="26"/>
    </row>
    <row r="188" spans="1:34" s="2" customFormat="1">
      <c r="A188" s="23"/>
      <c r="B188" s="73">
        <v>1</v>
      </c>
      <c r="C188" s="143" t="s">
        <v>297</v>
      </c>
      <c r="D188" s="210"/>
      <c r="E188" s="143"/>
      <c r="F188" s="143"/>
      <c r="G188" s="143"/>
      <c r="H188" s="143"/>
      <c r="I188" s="143"/>
      <c r="J188" s="143"/>
      <c r="K188" s="143"/>
      <c r="L188" s="132"/>
      <c r="M188" s="132"/>
      <c r="N188" s="384"/>
      <c r="O188" s="399"/>
      <c r="P188" s="50"/>
      <c r="Q188" s="50"/>
      <c r="R188" s="73">
        <v>32</v>
      </c>
      <c r="S188" s="143" t="s">
        <v>1065</v>
      </c>
      <c r="T188" s="50"/>
      <c r="U188" s="50"/>
      <c r="V188" s="50"/>
      <c r="W188" s="143"/>
      <c r="X188" s="143"/>
      <c r="Y188" s="143"/>
      <c r="Z188" s="143"/>
      <c r="AA188" s="143"/>
      <c r="AB188" s="132"/>
      <c r="AC188" s="132"/>
      <c r="AD188" s="384"/>
      <c r="AE188" s="399"/>
      <c r="AF188" s="2"/>
      <c r="AG188" s="345"/>
      <c r="AH188" s="26"/>
    </row>
    <row r="189" spans="1:34" s="2" customFormat="1">
      <c r="A189" s="23"/>
      <c r="B189" s="73">
        <v>2</v>
      </c>
      <c r="C189" s="144" t="s">
        <v>1060</v>
      </c>
      <c r="D189" s="144"/>
      <c r="E189" s="144"/>
      <c r="F189" s="144"/>
      <c r="G189" s="144"/>
      <c r="H189" s="144"/>
      <c r="I189" s="144"/>
      <c r="J189" s="144"/>
      <c r="K189" s="144"/>
      <c r="L189" s="132"/>
      <c r="M189" s="132"/>
      <c r="N189" s="132"/>
      <c r="O189" s="132"/>
      <c r="P189" s="50"/>
      <c r="Q189" s="50"/>
      <c r="R189" s="73">
        <v>33</v>
      </c>
      <c r="S189" s="144" t="s">
        <v>1066</v>
      </c>
      <c r="T189" s="144"/>
      <c r="U189" s="144"/>
      <c r="V189" s="144"/>
      <c r="W189" s="144"/>
      <c r="X189" s="144"/>
      <c r="Y189" s="144"/>
      <c r="Z189" s="144"/>
      <c r="AA189" s="144"/>
      <c r="AB189" s="132"/>
      <c r="AC189" s="132"/>
      <c r="AD189" s="610"/>
      <c r="AE189" s="610"/>
      <c r="AF189" s="2"/>
      <c r="AG189" s="345"/>
      <c r="AH189" s="26"/>
    </row>
    <row r="190" spans="1:34" s="2" customFormat="1">
      <c r="A190" s="1"/>
      <c r="B190" s="73"/>
      <c r="C190" s="144"/>
      <c r="D190" s="144"/>
      <c r="E190" s="144"/>
      <c r="F190" s="144"/>
      <c r="G190" s="144"/>
      <c r="H190" s="144"/>
      <c r="I190" s="144"/>
      <c r="J190" s="144"/>
      <c r="K190" s="144"/>
      <c r="L190" s="132"/>
      <c r="M190" s="132"/>
      <c r="N190" s="132"/>
      <c r="O190" s="132"/>
      <c r="P190" s="50"/>
      <c r="Q190" s="50"/>
      <c r="R190" s="73"/>
      <c r="S190" s="144"/>
      <c r="T190" s="144"/>
      <c r="U190" s="144"/>
      <c r="V190" s="144"/>
      <c r="W190" s="144"/>
      <c r="X190" s="144"/>
      <c r="Y190" s="144"/>
      <c r="Z190" s="144"/>
      <c r="AA190" s="144"/>
      <c r="AB190" s="132"/>
      <c r="AC190" s="132"/>
      <c r="AD190" s="610"/>
      <c r="AE190" s="610"/>
      <c r="AF190" s="2"/>
      <c r="AG190" s="3"/>
      <c r="AH190" s="26"/>
    </row>
    <row r="191" spans="1:34" s="2" customFormat="1">
      <c r="A191" s="23"/>
      <c r="B191" s="73">
        <v>3</v>
      </c>
      <c r="C191" s="143" t="s">
        <v>1057</v>
      </c>
      <c r="D191" s="210"/>
      <c r="E191" s="143"/>
      <c r="F191" s="143"/>
      <c r="G191" s="143"/>
      <c r="H191" s="143"/>
      <c r="I191" s="143"/>
      <c r="J191" s="143"/>
      <c r="K191" s="143"/>
      <c r="L191" s="132"/>
      <c r="M191" s="132"/>
      <c r="N191" s="384"/>
      <c r="O191" s="399"/>
      <c r="P191" s="50"/>
      <c r="Q191" s="50"/>
      <c r="R191" s="73">
        <v>34</v>
      </c>
      <c r="S191" s="308" t="s">
        <v>116</v>
      </c>
      <c r="T191" s="210"/>
      <c r="U191" s="210"/>
      <c r="V191" s="210"/>
      <c r="W191" s="143"/>
      <c r="X191" s="143"/>
      <c r="Y191" s="143"/>
      <c r="Z191" s="143"/>
      <c r="AA191" s="143"/>
      <c r="AB191" s="132"/>
      <c r="AC191" s="132"/>
      <c r="AD191" s="384"/>
      <c r="AE191" s="399"/>
      <c r="AF191" s="2"/>
      <c r="AG191" s="345"/>
      <c r="AH191" s="26"/>
    </row>
    <row r="192" spans="1:34" s="2" customFormat="1">
      <c r="A192" s="23"/>
      <c r="B192" s="73">
        <v>4</v>
      </c>
      <c r="C192" s="143" t="s">
        <v>157</v>
      </c>
      <c r="D192" s="210"/>
      <c r="E192" s="143"/>
      <c r="F192" s="143"/>
      <c r="G192" s="143"/>
      <c r="H192" s="143"/>
      <c r="I192" s="143"/>
      <c r="J192" s="143"/>
      <c r="K192" s="143"/>
      <c r="L192" s="132"/>
      <c r="M192" s="132"/>
      <c r="N192" s="384"/>
      <c r="O192" s="399"/>
      <c r="P192" s="50"/>
      <c r="Q192" s="50"/>
      <c r="R192" s="73">
        <v>35</v>
      </c>
      <c r="S192" s="143" t="s">
        <v>593</v>
      </c>
      <c r="T192" s="210"/>
      <c r="U192" s="143"/>
      <c r="V192" s="143"/>
      <c r="W192" s="210"/>
      <c r="X192" s="210"/>
      <c r="Y192" s="210"/>
      <c r="Z192" s="210"/>
      <c r="AA192" s="210"/>
      <c r="AB192" s="132"/>
      <c r="AC192" s="132"/>
      <c r="AD192" s="384"/>
      <c r="AE192" s="399"/>
      <c r="AF192" s="2"/>
      <c r="AG192" s="345"/>
      <c r="AH192" s="26"/>
    </row>
    <row r="193" spans="1:34" s="2" customFormat="1">
      <c r="A193" s="23"/>
      <c r="B193" s="73">
        <v>5</v>
      </c>
      <c r="C193" s="143" t="s">
        <v>590</v>
      </c>
      <c r="D193" s="210"/>
      <c r="E193" s="143"/>
      <c r="F193" s="143"/>
      <c r="G193" s="143"/>
      <c r="H193" s="143"/>
      <c r="I193" s="143"/>
      <c r="J193" s="143"/>
      <c r="K193" s="143"/>
      <c r="L193" s="132"/>
      <c r="M193" s="132"/>
      <c r="N193" s="384"/>
      <c r="O193" s="399"/>
      <c r="P193" s="50"/>
      <c r="Q193" s="50"/>
      <c r="R193" s="73">
        <v>36</v>
      </c>
      <c r="S193" s="143" t="s">
        <v>1067</v>
      </c>
      <c r="T193" s="143"/>
      <c r="U193" s="143"/>
      <c r="V193" s="143"/>
      <c r="W193" s="143"/>
      <c r="X193" s="143"/>
      <c r="Y193" s="143"/>
      <c r="Z193" s="143"/>
      <c r="AA193" s="143"/>
      <c r="AB193" s="132"/>
      <c r="AC193" s="132"/>
      <c r="AD193" s="384"/>
      <c r="AE193" s="399"/>
      <c r="AF193" s="50"/>
      <c r="AG193" s="345"/>
      <c r="AH193" s="26"/>
    </row>
    <row r="194" spans="1:34" s="2" customFormat="1">
      <c r="A194" s="23"/>
      <c r="B194" s="73">
        <v>6</v>
      </c>
      <c r="C194" s="143" t="s">
        <v>205</v>
      </c>
      <c r="D194" s="210"/>
      <c r="E194" s="143"/>
      <c r="F194" s="143"/>
      <c r="G194" s="143"/>
      <c r="H194" s="143"/>
      <c r="I194" s="143"/>
      <c r="J194" s="143"/>
      <c r="K194" s="143"/>
      <c r="L194" s="132"/>
      <c r="M194" s="132"/>
      <c r="N194" s="384"/>
      <c r="O194" s="399"/>
      <c r="P194" s="50"/>
      <c r="Q194" s="50"/>
      <c r="R194" s="73">
        <v>37</v>
      </c>
      <c r="S194" s="142" t="s">
        <v>1315</v>
      </c>
      <c r="T194" s="142"/>
      <c r="U194" s="142"/>
      <c r="V194" s="142"/>
      <c r="W194" s="142"/>
      <c r="X194" s="142"/>
      <c r="Y194" s="142"/>
      <c r="Z194" s="142"/>
      <c r="AA194" s="142"/>
      <c r="AB194" s="592"/>
      <c r="AC194" s="132"/>
      <c r="AD194" s="384"/>
      <c r="AE194" s="399"/>
      <c r="AF194" s="50"/>
      <c r="AG194" s="345"/>
      <c r="AH194" s="26"/>
    </row>
    <row r="195" spans="1:34" s="2" customFormat="1">
      <c r="A195" s="23"/>
      <c r="B195" s="73">
        <v>7</v>
      </c>
      <c r="C195" s="143" t="s">
        <v>901</v>
      </c>
      <c r="D195" s="210"/>
      <c r="E195" s="143"/>
      <c r="F195" s="143"/>
      <c r="G195" s="143"/>
      <c r="H195" s="143"/>
      <c r="I195" s="143"/>
      <c r="J195" s="143"/>
      <c r="K195" s="143"/>
      <c r="L195" s="132"/>
      <c r="M195" s="132"/>
      <c r="N195" s="384"/>
      <c r="O195" s="399"/>
      <c r="P195" s="50"/>
      <c r="Q195" s="50"/>
      <c r="R195" s="75">
        <v>38</v>
      </c>
      <c r="S195" s="428" t="s">
        <v>1316</v>
      </c>
      <c r="T195" s="389"/>
      <c r="U195" s="389"/>
      <c r="V195" s="389"/>
      <c r="W195" s="389"/>
      <c r="X195" s="389"/>
      <c r="Y195" s="389"/>
      <c r="Z195" s="389"/>
      <c r="AA195" s="389"/>
      <c r="AB195" s="593"/>
      <c r="AC195" s="272"/>
      <c r="AD195" s="384"/>
      <c r="AE195" s="399"/>
      <c r="AF195" s="50"/>
      <c r="AG195" s="345"/>
      <c r="AH195" s="26"/>
    </row>
    <row r="196" spans="1:34" s="2" customFormat="1">
      <c r="A196" s="23"/>
      <c r="B196" s="73">
        <v>8</v>
      </c>
      <c r="C196" s="143" t="s">
        <v>944</v>
      </c>
      <c r="D196" s="210"/>
      <c r="E196" s="143"/>
      <c r="F196" s="143"/>
      <c r="G196" s="143"/>
      <c r="H196" s="143"/>
      <c r="I196" s="143"/>
      <c r="J196" s="143"/>
      <c r="K196" s="143"/>
      <c r="L196" s="132"/>
      <c r="M196" s="132"/>
      <c r="N196" s="384"/>
      <c r="O196" s="399"/>
      <c r="P196" s="50"/>
      <c r="Q196" s="50"/>
      <c r="R196" s="73">
        <v>39</v>
      </c>
      <c r="S196" s="142" t="s">
        <v>1317</v>
      </c>
      <c r="T196" s="142"/>
      <c r="U196" s="142"/>
      <c r="V196" s="142"/>
      <c r="W196" s="142"/>
      <c r="X196" s="142"/>
      <c r="Y196" s="142"/>
      <c r="Z196" s="142"/>
      <c r="AA196" s="142"/>
      <c r="AB196" s="594"/>
      <c r="AC196" s="132"/>
      <c r="AD196" s="384"/>
      <c r="AE196" s="399"/>
      <c r="AF196" s="50"/>
      <c r="AG196" s="345"/>
      <c r="AH196" s="26"/>
    </row>
    <row r="197" spans="1:34" s="2" customFormat="1">
      <c r="A197" s="23"/>
      <c r="B197" s="73">
        <v>9</v>
      </c>
      <c r="C197" s="143" t="s">
        <v>208</v>
      </c>
      <c r="D197" s="210"/>
      <c r="E197" s="143"/>
      <c r="F197" s="143"/>
      <c r="G197" s="143"/>
      <c r="H197" s="143"/>
      <c r="I197" s="143"/>
      <c r="J197" s="143"/>
      <c r="K197" s="143"/>
      <c r="L197" s="132"/>
      <c r="M197" s="132"/>
      <c r="N197" s="384"/>
      <c r="O197" s="399"/>
      <c r="P197" s="50"/>
      <c r="Q197" s="50"/>
      <c r="R197" s="73">
        <v>40</v>
      </c>
      <c r="S197" s="143" t="s">
        <v>109</v>
      </c>
      <c r="T197" s="143"/>
      <c r="U197" s="143"/>
      <c r="V197" s="143"/>
      <c r="W197" s="143"/>
      <c r="X197" s="143"/>
      <c r="Y197" s="143"/>
      <c r="Z197" s="143"/>
      <c r="AA197" s="143"/>
      <c r="AB197" s="132"/>
      <c r="AC197" s="132"/>
      <c r="AD197" s="384"/>
      <c r="AE197" s="399"/>
      <c r="AF197" s="50"/>
      <c r="AG197" s="345"/>
      <c r="AH197" s="26"/>
    </row>
    <row r="198" spans="1:34" s="2" customFormat="1">
      <c r="A198" s="23"/>
      <c r="B198" s="73">
        <v>10</v>
      </c>
      <c r="C198" s="143" t="s">
        <v>309</v>
      </c>
      <c r="D198" s="210"/>
      <c r="E198" s="143"/>
      <c r="F198" s="143"/>
      <c r="G198" s="143"/>
      <c r="H198" s="143"/>
      <c r="I198" s="143"/>
      <c r="J198" s="143"/>
      <c r="K198" s="143"/>
      <c r="L198" s="132"/>
      <c r="M198" s="132"/>
      <c r="N198" s="384"/>
      <c r="O198" s="399"/>
      <c r="P198" s="50"/>
      <c r="Q198" s="50"/>
      <c r="R198" s="73">
        <v>41</v>
      </c>
      <c r="S198" s="143" t="s">
        <v>179</v>
      </c>
      <c r="T198" s="143"/>
      <c r="U198" s="143"/>
      <c r="V198" s="143"/>
      <c r="W198" s="143"/>
      <c r="X198" s="143"/>
      <c r="Y198" s="143"/>
      <c r="Z198" s="143"/>
      <c r="AA198" s="143"/>
      <c r="AB198" s="132"/>
      <c r="AC198" s="132"/>
      <c r="AD198" s="384"/>
      <c r="AE198" s="399"/>
      <c r="AF198" s="50"/>
      <c r="AG198" s="345"/>
      <c r="AH198" s="26"/>
    </row>
    <row r="199" spans="1:34" s="2" customFormat="1">
      <c r="A199" s="23"/>
      <c r="B199" s="73">
        <v>11</v>
      </c>
      <c r="C199" s="143" t="s">
        <v>314</v>
      </c>
      <c r="D199" s="210"/>
      <c r="E199" s="143"/>
      <c r="F199" s="143"/>
      <c r="G199" s="143"/>
      <c r="H199" s="143"/>
      <c r="I199" s="143"/>
      <c r="J199" s="143"/>
      <c r="K199" s="143"/>
      <c r="L199" s="132"/>
      <c r="M199" s="132"/>
      <c r="N199" s="384"/>
      <c r="O199" s="399"/>
      <c r="P199" s="50"/>
      <c r="Q199" s="50"/>
      <c r="R199" s="73">
        <v>42</v>
      </c>
      <c r="S199" s="143" t="s">
        <v>322</v>
      </c>
      <c r="T199" s="143"/>
      <c r="U199" s="143"/>
      <c r="V199" s="143"/>
      <c r="W199" s="143"/>
      <c r="X199" s="143"/>
      <c r="Y199" s="143"/>
      <c r="Z199" s="143"/>
      <c r="AA199" s="143"/>
      <c r="AB199" s="132"/>
      <c r="AC199" s="132"/>
      <c r="AD199" s="384"/>
      <c r="AE199" s="399"/>
      <c r="AF199" s="50"/>
      <c r="AG199" s="345"/>
      <c r="AH199" s="26"/>
    </row>
    <row r="200" spans="1:34" s="2" customFormat="1">
      <c r="A200" s="23"/>
      <c r="B200" s="73">
        <v>12</v>
      </c>
      <c r="C200" s="143" t="s">
        <v>100</v>
      </c>
      <c r="D200" s="210"/>
      <c r="E200" s="143"/>
      <c r="F200" s="143"/>
      <c r="G200" s="143"/>
      <c r="H200" s="143"/>
      <c r="I200" s="143"/>
      <c r="J200" s="143"/>
      <c r="K200" s="143"/>
      <c r="L200" s="132"/>
      <c r="M200" s="132"/>
      <c r="N200" s="384"/>
      <c r="O200" s="399"/>
      <c r="P200" s="50"/>
      <c r="Q200" s="50"/>
      <c r="R200" s="73">
        <v>43</v>
      </c>
      <c r="S200" s="143" t="s">
        <v>298</v>
      </c>
      <c r="T200" s="143"/>
      <c r="U200" s="143"/>
      <c r="V200" s="143"/>
      <c r="W200" s="143"/>
      <c r="X200" s="143"/>
      <c r="Y200" s="143"/>
      <c r="Z200" s="143"/>
      <c r="AA200" s="143"/>
      <c r="AB200" s="132"/>
      <c r="AC200" s="132"/>
      <c r="AD200" s="384"/>
      <c r="AE200" s="399"/>
      <c r="AF200" s="50"/>
      <c r="AG200" s="345"/>
      <c r="AH200" s="26"/>
    </row>
    <row r="201" spans="1:34" s="2" customFormat="1">
      <c r="A201" s="23"/>
      <c r="B201" s="73">
        <v>13</v>
      </c>
      <c r="C201" s="143" t="s">
        <v>150</v>
      </c>
      <c r="D201" s="210"/>
      <c r="E201" s="143"/>
      <c r="F201" s="143"/>
      <c r="G201" s="143"/>
      <c r="H201" s="143"/>
      <c r="I201" s="143"/>
      <c r="J201" s="143"/>
      <c r="K201" s="143"/>
      <c r="L201" s="132"/>
      <c r="M201" s="132"/>
      <c r="N201" s="384"/>
      <c r="O201" s="399"/>
      <c r="P201" s="50"/>
      <c r="Q201" s="50"/>
      <c r="R201" s="73">
        <v>44</v>
      </c>
      <c r="S201" s="143" t="s">
        <v>39</v>
      </c>
      <c r="T201" s="143"/>
      <c r="U201" s="143"/>
      <c r="V201" s="143"/>
      <c r="W201" s="143"/>
      <c r="X201" s="143"/>
      <c r="Y201" s="143"/>
      <c r="Z201" s="143"/>
      <c r="AA201" s="143"/>
      <c r="AB201" s="132"/>
      <c r="AC201" s="132"/>
      <c r="AD201" s="384"/>
      <c r="AE201" s="399"/>
      <c r="AF201" s="50"/>
      <c r="AG201" s="345"/>
      <c r="AH201" s="26"/>
    </row>
    <row r="202" spans="1:34" s="2" customFormat="1">
      <c r="A202" s="23"/>
      <c r="B202" s="73">
        <v>14</v>
      </c>
      <c r="C202" s="143" t="s">
        <v>20</v>
      </c>
      <c r="D202" s="210"/>
      <c r="E202" s="143"/>
      <c r="F202" s="143"/>
      <c r="G202" s="143"/>
      <c r="H202" s="143"/>
      <c r="I202" s="143"/>
      <c r="J202" s="143"/>
      <c r="K202" s="143"/>
      <c r="L202" s="132"/>
      <c r="M202" s="132"/>
      <c r="N202" s="384"/>
      <c r="O202" s="399"/>
      <c r="P202" s="50"/>
      <c r="Q202" s="50"/>
      <c r="R202" s="30">
        <v>45</v>
      </c>
      <c r="S202" s="143" t="s">
        <v>303</v>
      </c>
      <c r="T202" s="143"/>
      <c r="U202" s="143"/>
      <c r="V202" s="143"/>
      <c r="W202" s="143"/>
      <c r="X202" s="143"/>
      <c r="Y202" s="143"/>
      <c r="Z202" s="143"/>
      <c r="AA202" s="143"/>
      <c r="AB202" s="132"/>
      <c r="AC202" s="132"/>
      <c r="AD202" s="384"/>
      <c r="AE202" s="399"/>
      <c r="AF202" s="50"/>
      <c r="AG202" s="345"/>
      <c r="AH202" s="26"/>
    </row>
    <row r="203" spans="1:34" s="2" customFormat="1">
      <c r="A203" s="23"/>
      <c r="B203" s="73">
        <v>15</v>
      </c>
      <c r="C203" s="143" t="s">
        <v>1058</v>
      </c>
      <c r="D203" s="210"/>
      <c r="E203" s="143"/>
      <c r="F203" s="143"/>
      <c r="G203" s="143"/>
      <c r="H203" s="143"/>
      <c r="I203" s="143"/>
      <c r="J203" s="143"/>
      <c r="K203" s="143"/>
      <c r="L203" s="132"/>
      <c r="M203" s="132"/>
      <c r="N203" s="384"/>
      <c r="O203" s="399"/>
      <c r="P203" s="50"/>
      <c r="Q203" s="50"/>
      <c r="R203" s="73">
        <v>46</v>
      </c>
      <c r="S203" s="143" t="s">
        <v>300</v>
      </c>
      <c r="T203" s="143"/>
      <c r="U203" s="143"/>
      <c r="V203" s="143"/>
      <c r="W203" s="143"/>
      <c r="X203" s="143"/>
      <c r="Y203" s="143"/>
      <c r="Z203" s="143"/>
      <c r="AA203" s="143"/>
      <c r="AB203" s="132"/>
      <c r="AC203" s="132"/>
      <c r="AD203" s="384"/>
      <c r="AE203" s="399"/>
      <c r="AF203" s="50"/>
      <c r="AG203" s="345"/>
      <c r="AH203" s="26"/>
    </row>
    <row r="204" spans="1:34" s="2" customFormat="1">
      <c r="A204" s="23"/>
      <c r="B204" s="73">
        <v>16</v>
      </c>
      <c r="C204" s="143" t="s">
        <v>1059</v>
      </c>
      <c r="D204" s="210"/>
      <c r="E204" s="143"/>
      <c r="F204" s="143"/>
      <c r="G204" s="143"/>
      <c r="H204" s="143"/>
      <c r="I204" s="143"/>
      <c r="J204" s="143"/>
      <c r="K204" s="143"/>
      <c r="L204" s="132"/>
      <c r="M204" s="132"/>
      <c r="N204" s="384"/>
      <c r="O204" s="399"/>
      <c r="P204" s="50"/>
      <c r="Q204" s="50"/>
      <c r="R204" s="418">
        <v>47</v>
      </c>
      <c r="S204" s="429" t="s">
        <v>195</v>
      </c>
      <c r="T204" s="429"/>
      <c r="U204" s="429"/>
      <c r="V204" s="429"/>
      <c r="W204" s="470"/>
      <c r="X204" s="143"/>
      <c r="Y204" s="143"/>
      <c r="Z204" s="143"/>
      <c r="AA204" s="143"/>
      <c r="AB204" s="132"/>
      <c r="AC204" s="132"/>
      <c r="AD204" s="384"/>
      <c r="AE204" s="399"/>
      <c r="AF204" s="2"/>
      <c r="AG204" s="345"/>
      <c r="AH204" s="26"/>
    </row>
    <row r="205" spans="1:34" s="2" customFormat="1">
      <c r="A205" s="23"/>
      <c r="B205" s="73">
        <v>17</v>
      </c>
      <c r="C205" s="143" t="s">
        <v>631</v>
      </c>
      <c r="D205" s="210"/>
      <c r="E205" s="143"/>
      <c r="F205" s="143"/>
      <c r="G205" s="143"/>
      <c r="H205" s="143"/>
      <c r="I205" s="143"/>
      <c r="J205" s="143"/>
      <c r="K205" s="143"/>
      <c r="L205" s="132"/>
      <c r="M205" s="132"/>
      <c r="N205" s="384"/>
      <c r="O205" s="399"/>
      <c r="P205" s="50"/>
      <c r="Q205" s="50"/>
      <c r="R205" s="418">
        <v>48</v>
      </c>
      <c r="S205" s="52" t="s">
        <v>186</v>
      </c>
      <c r="T205" s="52"/>
      <c r="U205" s="52"/>
      <c r="V205" s="52"/>
      <c r="W205" s="52"/>
      <c r="X205" s="52"/>
      <c r="Y205" s="52"/>
      <c r="Z205" s="52"/>
      <c r="AA205" s="52"/>
      <c r="AB205" s="595"/>
      <c r="AC205" s="595"/>
      <c r="AD205" s="384"/>
      <c r="AE205" s="399"/>
      <c r="AF205" s="50"/>
      <c r="AG205" s="345"/>
      <c r="AH205" s="26"/>
    </row>
    <row r="206" spans="1:34" s="2" customFormat="1">
      <c r="A206" s="23"/>
      <c r="B206" s="73">
        <v>18</v>
      </c>
      <c r="C206" s="143" t="s">
        <v>260</v>
      </c>
      <c r="D206" s="210"/>
      <c r="E206" s="143"/>
      <c r="F206" s="143"/>
      <c r="G206" s="143"/>
      <c r="H206" s="143"/>
      <c r="I206" s="143"/>
      <c r="J206" s="143"/>
      <c r="K206" s="143"/>
      <c r="L206" s="132"/>
      <c r="M206" s="132"/>
      <c r="N206" s="384"/>
      <c r="O206" s="399"/>
      <c r="P206" s="50"/>
      <c r="Q206" s="50"/>
      <c r="R206" s="73">
        <v>49</v>
      </c>
      <c r="S206" s="147" t="s">
        <v>1068</v>
      </c>
      <c r="T206" s="211"/>
      <c r="U206" s="211"/>
      <c r="V206" s="211"/>
      <c r="W206" s="211"/>
      <c r="X206" s="211"/>
      <c r="Y206" s="211"/>
      <c r="Z206" s="211"/>
      <c r="AA206" s="348"/>
      <c r="AB206" s="132"/>
      <c r="AC206" s="132"/>
      <c r="AD206" s="147" t="s">
        <v>444</v>
      </c>
      <c r="AE206" s="348"/>
      <c r="AF206" s="50"/>
      <c r="AG206" s="345"/>
      <c r="AH206" s="26"/>
    </row>
    <row r="207" spans="1:34" s="2" customFormat="1">
      <c r="A207" s="23"/>
      <c r="B207" s="73">
        <v>19</v>
      </c>
      <c r="C207" s="143" t="s">
        <v>285</v>
      </c>
      <c r="D207" s="210"/>
      <c r="E207" s="143"/>
      <c r="F207" s="143"/>
      <c r="G207" s="143"/>
      <c r="H207" s="143"/>
      <c r="I207" s="143"/>
      <c r="J207" s="143"/>
      <c r="K207" s="143"/>
      <c r="L207" s="132"/>
      <c r="M207" s="132"/>
      <c r="N207" s="384"/>
      <c r="O207" s="399"/>
      <c r="P207" s="50"/>
      <c r="Q207" s="50"/>
      <c r="R207" s="73"/>
      <c r="S207" s="148"/>
      <c r="T207" s="212"/>
      <c r="U207" s="212"/>
      <c r="V207" s="212"/>
      <c r="W207" s="212"/>
      <c r="X207" s="212"/>
      <c r="Y207" s="212"/>
      <c r="Z207" s="212"/>
      <c r="AA207" s="349"/>
      <c r="AB207" s="132"/>
      <c r="AC207" s="132"/>
      <c r="AD207" s="148"/>
      <c r="AE207" s="349"/>
      <c r="AF207" s="50"/>
      <c r="AG207" s="345"/>
      <c r="AH207" s="26"/>
    </row>
    <row r="208" spans="1:34" s="2" customFormat="1">
      <c r="A208" s="23"/>
      <c r="B208" s="73">
        <v>20</v>
      </c>
      <c r="C208" s="143" t="s">
        <v>231</v>
      </c>
      <c r="D208" s="210"/>
      <c r="E208" s="143"/>
      <c r="F208" s="143"/>
      <c r="G208" s="143"/>
      <c r="H208" s="143"/>
      <c r="I208" s="143"/>
      <c r="J208" s="143"/>
      <c r="K208" s="143"/>
      <c r="L208" s="132"/>
      <c r="M208" s="132"/>
      <c r="N208" s="384"/>
      <c r="O208" s="399"/>
      <c r="P208" s="50"/>
      <c r="Q208" s="50"/>
      <c r="R208" s="73">
        <v>50</v>
      </c>
      <c r="S208" s="144" t="s">
        <v>1069</v>
      </c>
      <c r="T208" s="144"/>
      <c r="U208" s="144"/>
      <c r="V208" s="144"/>
      <c r="W208" s="144"/>
      <c r="X208" s="144"/>
      <c r="Y208" s="144"/>
      <c r="Z208" s="144"/>
      <c r="AA208" s="144"/>
      <c r="AB208" s="132"/>
      <c r="AC208" s="132"/>
      <c r="AD208" s="144" t="s">
        <v>444</v>
      </c>
      <c r="AE208" s="144"/>
      <c r="AF208" s="50"/>
      <c r="AG208" s="345"/>
      <c r="AH208" s="26"/>
    </row>
    <row r="209" spans="1:34" s="2" customFormat="1">
      <c r="A209" s="23"/>
      <c r="B209" s="73">
        <v>21</v>
      </c>
      <c r="C209" s="143" t="s">
        <v>125</v>
      </c>
      <c r="D209" s="210"/>
      <c r="E209" s="143"/>
      <c r="F209" s="143"/>
      <c r="G209" s="143"/>
      <c r="H209" s="143"/>
      <c r="I209" s="143"/>
      <c r="J209" s="143"/>
      <c r="K209" s="143"/>
      <c r="L209" s="132"/>
      <c r="M209" s="132"/>
      <c r="N209" s="384"/>
      <c r="O209" s="399"/>
      <c r="P209" s="50"/>
      <c r="Q209" s="50"/>
      <c r="R209" s="73"/>
      <c r="S209" s="144"/>
      <c r="T209" s="144"/>
      <c r="U209" s="144"/>
      <c r="V209" s="144"/>
      <c r="W209" s="144"/>
      <c r="X209" s="144"/>
      <c r="Y209" s="144"/>
      <c r="Z209" s="144"/>
      <c r="AA209" s="144"/>
      <c r="AB209" s="132"/>
      <c r="AC209" s="132"/>
      <c r="AD209" s="144"/>
      <c r="AE209" s="144"/>
      <c r="AF209" s="50"/>
      <c r="AG209" s="345"/>
      <c r="AH209" s="26"/>
    </row>
    <row r="210" spans="1:34" s="2" customFormat="1">
      <c r="A210" s="23"/>
      <c r="B210" s="73">
        <v>22</v>
      </c>
      <c r="C210" s="143" t="s">
        <v>72</v>
      </c>
      <c r="D210" s="210"/>
      <c r="E210" s="143"/>
      <c r="F210" s="143"/>
      <c r="G210" s="143"/>
      <c r="H210" s="143"/>
      <c r="I210" s="143"/>
      <c r="J210" s="143"/>
      <c r="K210" s="143"/>
      <c r="L210" s="132"/>
      <c r="M210" s="132"/>
      <c r="N210" s="384"/>
      <c r="O210" s="399"/>
      <c r="P210" s="50"/>
      <c r="Q210" s="50"/>
      <c r="R210" s="73"/>
      <c r="S210" s="144"/>
      <c r="T210" s="144"/>
      <c r="U210" s="144"/>
      <c r="V210" s="144"/>
      <c r="W210" s="144"/>
      <c r="X210" s="144"/>
      <c r="Y210" s="144"/>
      <c r="Z210" s="144"/>
      <c r="AA210" s="144"/>
      <c r="AB210" s="132"/>
      <c r="AC210" s="132"/>
      <c r="AD210" s="144"/>
      <c r="AE210" s="144"/>
      <c r="AF210" s="50"/>
      <c r="AG210" s="345"/>
      <c r="AH210" s="26"/>
    </row>
    <row r="211" spans="1:34" s="2" customFormat="1">
      <c r="A211" s="23"/>
      <c r="B211" s="73">
        <v>23</v>
      </c>
      <c r="C211" s="143" t="s">
        <v>216</v>
      </c>
      <c r="D211" s="210"/>
      <c r="E211" s="143"/>
      <c r="F211" s="143"/>
      <c r="G211" s="143"/>
      <c r="H211" s="143"/>
      <c r="I211" s="143"/>
      <c r="J211" s="143"/>
      <c r="K211" s="143"/>
      <c r="L211" s="132"/>
      <c r="M211" s="132"/>
      <c r="N211" s="384"/>
      <c r="O211" s="399"/>
      <c r="P211" s="50"/>
      <c r="Q211" s="50"/>
      <c r="R211" s="424" t="s">
        <v>50</v>
      </c>
      <c r="S211" s="430" t="s">
        <v>326</v>
      </c>
      <c r="T211" s="430"/>
      <c r="U211" s="430"/>
      <c r="V211" s="430"/>
      <c r="W211" s="430"/>
      <c r="X211" s="430"/>
      <c r="Y211" s="430"/>
      <c r="Z211" s="430"/>
      <c r="AA211" s="430"/>
      <c r="AB211" s="430"/>
      <c r="AC211" s="430"/>
      <c r="AD211" s="430"/>
      <c r="AE211" s="430"/>
      <c r="AF211" s="50"/>
      <c r="AG211" s="345"/>
      <c r="AH211" s="26"/>
    </row>
    <row r="212" spans="1:34" s="2" customFormat="1">
      <c r="A212" s="23"/>
      <c r="B212" s="73">
        <v>24</v>
      </c>
      <c r="C212" s="143" t="s">
        <v>1062</v>
      </c>
      <c r="D212" s="210"/>
      <c r="E212" s="143"/>
      <c r="F212" s="143"/>
      <c r="G212" s="143"/>
      <c r="H212" s="143"/>
      <c r="I212" s="143"/>
      <c r="J212" s="143"/>
      <c r="K212" s="143"/>
      <c r="L212" s="132"/>
      <c r="M212" s="132"/>
      <c r="N212" s="384"/>
      <c r="O212" s="399"/>
      <c r="P212" s="50"/>
      <c r="Q212" s="50"/>
      <c r="R212" s="50"/>
      <c r="S212" s="430"/>
      <c r="T212" s="430"/>
      <c r="U212" s="430"/>
      <c r="V212" s="430"/>
      <c r="W212" s="430"/>
      <c r="X212" s="430"/>
      <c r="Y212" s="430"/>
      <c r="Z212" s="430"/>
      <c r="AA212" s="430"/>
      <c r="AB212" s="430"/>
      <c r="AC212" s="430"/>
      <c r="AD212" s="430"/>
      <c r="AE212" s="430"/>
      <c r="AF212" s="50"/>
      <c r="AG212" s="3"/>
      <c r="AH212" s="26"/>
    </row>
    <row r="213" spans="1:34" s="2" customFormat="1">
      <c r="A213" s="23"/>
      <c r="B213" s="73">
        <v>25</v>
      </c>
      <c r="C213" s="143" t="s">
        <v>257</v>
      </c>
      <c r="D213" s="210"/>
      <c r="E213" s="143"/>
      <c r="F213" s="143"/>
      <c r="G213" s="143"/>
      <c r="H213" s="143"/>
      <c r="I213" s="143"/>
      <c r="J213" s="143"/>
      <c r="K213" s="143"/>
      <c r="L213" s="132"/>
      <c r="M213" s="132"/>
      <c r="N213" s="384"/>
      <c r="O213" s="399"/>
      <c r="P213" s="50"/>
      <c r="Q213" s="50"/>
      <c r="R213" s="50"/>
      <c r="S213" s="430"/>
      <c r="T213" s="430"/>
      <c r="U213" s="430"/>
      <c r="V213" s="430"/>
      <c r="W213" s="430"/>
      <c r="X213" s="430"/>
      <c r="Y213" s="430"/>
      <c r="Z213" s="430"/>
      <c r="AA213" s="430"/>
      <c r="AB213" s="430"/>
      <c r="AC213" s="430"/>
      <c r="AD213" s="430"/>
      <c r="AE213" s="430"/>
      <c r="AF213" s="50"/>
      <c r="AG213" s="3"/>
      <c r="AH213" s="26"/>
    </row>
    <row r="214" spans="1:34" s="2" customFormat="1">
      <c r="A214" s="23"/>
      <c r="B214" s="73">
        <v>26</v>
      </c>
      <c r="C214" s="143" t="s">
        <v>214</v>
      </c>
      <c r="D214" s="210"/>
      <c r="E214" s="143"/>
      <c r="F214" s="143"/>
      <c r="G214" s="143"/>
      <c r="H214" s="143"/>
      <c r="I214" s="143"/>
      <c r="J214" s="143"/>
      <c r="K214" s="143"/>
      <c r="L214" s="132"/>
      <c r="M214" s="132"/>
      <c r="N214" s="384"/>
      <c r="O214" s="399"/>
      <c r="P214" s="50"/>
      <c r="Q214" s="50"/>
      <c r="R214" s="2"/>
      <c r="S214" s="2"/>
      <c r="T214" s="2"/>
      <c r="U214" s="2"/>
      <c r="V214" s="2"/>
      <c r="W214" s="2"/>
      <c r="X214" s="2"/>
      <c r="Y214" s="2"/>
      <c r="Z214" s="2"/>
      <c r="AA214" s="2"/>
      <c r="AB214" s="2"/>
      <c r="AC214" s="2"/>
      <c r="AD214" s="2"/>
      <c r="AE214" s="2"/>
      <c r="AF214" s="50"/>
      <c r="AG214" s="3"/>
      <c r="AH214" s="26"/>
    </row>
    <row r="215" spans="1:34" s="2" customFormat="1">
      <c r="A215" s="23"/>
      <c r="B215" s="73">
        <v>27</v>
      </c>
      <c r="C215" s="145" t="s">
        <v>318</v>
      </c>
      <c r="D215" s="145"/>
      <c r="E215" s="145"/>
      <c r="F215" s="145"/>
      <c r="G215" s="145"/>
      <c r="H215" s="145"/>
      <c r="I215" s="145"/>
      <c r="J215" s="145"/>
      <c r="K215" s="145"/>
      <c r="L215" s="132"/>
      <c r="M215" s="132"/>
      <c r="N215" s="385"/>
      <c r="O215" s="400"/>
      <c r="P215" s="50"/>
      <c r="Q215" s="50"/>
      <c r="R215" s="2"/>
      <c r="S215" s="2"/>
      <c r="T215" s="2"/>
      <c r="U215" s="2"/>
      <c r="V215" s="2"/>
      <c r="W215" s="2"/>
      <c r="X215" s="2"/>
      <c r="Y215" s="2"/>
      <c r="Z215" s="2"/>
      <c r="AA215" s="2"/>
      <c r="AB215" s="2"/>
      <c r="AC215" s="2"/>
      <c r="AD215" s="2"/>
      <c r="AE215" s="2"/>
      <c r="AF215" s="50"/>
      <c r="AG215" s="3"/>
      <c r="AH215" s="26"/>
    </row>
    <row r="216" spans="1:34" s="2" customFormat="1">
      <c r="A216" s="1"/>
      <c r="B216" s="73"/>
      <c r="C216" s="146"/>
      <c r="D216" s="146"/>
      <c r="E216" s="146"/>
      <c r="F216" s="146"/>
      <c r="G216" s="146"/>
      <c r="H216" s="146"/>
      <c r="I216" s="146"/>
      <c r="J216" s="146"/>
      <c r="K216" s="146"/>
      <c r="L216" s="132"/>
      <c r="M216" s="132"/>
      <c r="N216" s="386"/>
      <c r="O216" s="401"/>
      <c r="P216" s="50"/>
      <c r="Q216" s="50"/>
      <c r="R216" s="2"/>
      <c r="S216" s="2"/>
      <c r="T216" s="2"/>
      <c r="U216" s="2"/>
      <c r="V216" s="2"/>
      <c r="W216" s="2"/>
      <c r="X216" s="2"/>
      <c r="Y216" s="2"/>
      <c r="Z216" s="2"/>
      <c r="AA216" s="2"/>
      <c r="AB216" s="2"/>
      <c r="AC216" s="2"/>
      <c r="AD216" s="2"/>
      <c r="AE216" s="2"/>
      <c r="AF216" s="2"/>
      <c r="AG216" s="3"/>
      <c r="AH216" s="26"/>
    </row>
    <row r="217" spans="1:34" s="2" customFormat="1">
      <c r="A217" s="23"/>
      <c r="B217" s="73">
        <v>28</v>
      </c>
      <c r="C217" s="147" t="s">
        <v>1064</v>
      </c>
      <c r="D217" s="211"/>
      <c r="E217" s="211"/>
      <c r="F217" s="211"/>
      <c r="G217" s="211"/>
      <c r="H217" s="211"/>
      <c r="I217" s="211"/>
      <c r="J217" s="211"/>
      <c r="K217" s="348"/>
      <c r="L217" s="132"/>
      <c r="M217" s="132"/>
      <c r="N217" s="385"/>
      <c r="O217" s="400"/>
      <c r="P217" s="50"/>
      <c r="Q217" s="50"/>
      <c r="R217" s="2"/>
      <c r="S217" s="2"/>
      <c r="T217" s="2"/>
      <c r="U217" s="2"/>
      <c r="V217" s="2"/>
      <c r="W217" s="2"/>
      <c r="X217" s="2"/>
      <c r="Y217" s="2"/>
      <c r="Z217" s="2"/>
      <c r="AA217" s="2"/>
      <c r="AB217" s="2"/>
      <c r="AC217" s="2"/>
      <c r="AD217" s="2"/>
      <c r="AE217" s="2"/>
      <c r="AF217" s="50"/>
      <c r="AG217" s="3"/>
      <c r="AH217" s="26"/>
    </row>
    <row r="218" spans="1:34" s="2" customFormat="1">
      <c r="A218" s="23"/>
      <c r="B218" s="73"/>
      <c r="C218" s="148"/>
      <c r="D218" s="212"/>
      <c r="E218" s="212"/>
      <c r="F218" s="212"/>
      <c r="G218" s="212"/>
      <c r="H218" s="212"/>
      <c r="I218" s="212"/>
      <c r="J218" s="212"/>
      <c r="K218" s="349"/>
      <c r="L218" s="132"/>
      <c r="M218" s="132"/>
      <c r="N218" s="386"/>
      <c r="O218" s="401"/>
      <c r="P218" s="50"/>
      <c r="Q218" s="50"/>
      <c r="R218" s="2"/>
      <c r="S218" s="2"/>
      <c r="T218" s="2"/>
      <c r="U218" s="2"/>
      <c r="V218" s="2"/>
      <c r="W218" s="2"/>
      <c r="X218" s="2"/>
      <c r="Y218" s="2"/>
      <c r="Z218" s="2"/>
      <c r="AA218" s="2"/>
      <c r="AB218" s="2"/>
      <c r="AC218" s="2"/>
      <c r="AD218" s="2"/>
      <c r="AE218" s="2"/>
      <c r="AF218" s="50"/>
      <c r="AG218" s="3"/>
      <c r="AH218" s="26"/>
    </row>
    <row r="219" spans="1:34" s="2" customFormat="1">
      <c r="A219" s="23"/>
      <c r="B219" s="73">
        <v>29</v>
      </c>
      <c r="C219" s="52" t="s">
        <v>1040</v>
      </c>
      <c r="D219" s="50"/>
      <c r="E219" s="50"/>
      <c r="F219" s="50"/>
      <c r="G219" s="50"/>
      <c r="H219" s="50"/>
      <c r="I219" s="50"/>
      <c r="J219" s="50"/>
      <c r="K219" s="50"/>
      <c r="L219" s="132"/>
      <c r="M219" s="132"/>
      <c r="N219" s="384"/>
      <c r="O219" s="399"/>
      <c r="P219" s="50"/>
      <c r="Q219" s="50"/>
      <c r="R219" s="2"/>
      <c r="S219" s="2"/>
      <c r="T219" s="2"/>
      <c r="U219" s="2"/>
      <c r="V219" s="2"/>
      <c r="W219" s="2"/>
      <c r="X219" s="2"/>
      <c r="Y219" s="2"/>
      <c r="Z219" s="2"/>
      <c r="AA219" s="2"/>
      <c r="AB219" s="2"/>
      <c r="AC219" s="2"/>
      <c r="AD219" s="2"/>
      <c r="AE219" s="2"/>
      <c r="AF219" s="50"/>
      <c r="AG219" s="3"/>
      <c r="AH219" s="26"/>
    </row>
    <row r="220" spans="1:34" s="2" customFormat="1">
      <c r="A220" s="23"/>
      <c r="B220" s="73">
        <v>30</v>
      </c>
      <c r="C220" s="143" t="s">
        <v>1008</v>
      </c>
      <c r="D220" s="210"/>
      <c r="E220" s="143"/>
      <c r="F220" s="143"/>
      <c r="G220" s="143"/>
      <c r="H220" s="143"/>
      <c r="I220" s="143"/>
      <c r="J220" s="143"/>
      <c r="K220" s="143"/>
      <c r="L220" s="132"/>
      <c r="M220" s="132"/>
      <c r="N220" s="384"/>
      <c r="O220" s="399"/>
      <c r="P220" s="50"/>
      <c r="Q220" s="50"/>
      <c r="R220" s="2"/>
      <c r="S220" s="2"/>
      <c r="T220" s="2"/>
      <c r="U220" s="2"/>
      <c r="V220" s="2"/>
      <c r="W220" s="2"/>
      <c r="X220" s="2"/>
      <c r="Y220" s="2"/>
      <c r="Z220" s="2"/>
      <c r="AA220" s="2"/>
      <c r="AB220" s="2"/>
      <c r="AC220" s="2"/>
      <c r="AD220" s="2"/>
      <c r="AE220" s="2"/>
      <c r="AF220" s="50"/>
      <c r="AG220" s="3"/>
      <c r="AH220" s="26"/>
    </row>
    <row r="221" spans="1:34" s="2" customFormat="1">
      <c r="A221" s="1"/>
      <c r="B221" s="73">
        <v>31</v>
      </c>
      <c r="C221" s="143" t="s">
        <v>589</v>
      </c>
      <c r="D221" s="210"/>
      <c r="E221" s="143"/>
      <c r="F221" s="143"/>
      <c r="G221" s="143"/>
      <c r="H221" s="143"/>
      <c r="I221" s="143"/>
      <c r="J221" s="143"/>
      <c r="K221" s="143"/>
      <c r="L221" s="132"/>
      <c r="M221" s="132"/>
      <c r="N221" s="384"/>
      <c r="O221" s="399"/>
      <c r="P221" s="50"/>
      <c r="Q221" s="50"/>
      <c r="R221" s="2"/>
      <c r="S221" s="2"/>
      <c r="T221" s="2"/>
      <c r="U221" s="2"/>
      <c r="V221" s="2"/>
      <c r="W221" s="2"/>
      <c r="X221" s="2"/>
      <c r="Y221" s="2"/>
      <c r="Z221" s="2"/>
      <c r="AA221" s="2"/>
      <c r="AB221" s="2"/>
      <c r="AC221" s="2"/>
      <c r="AD221" s="2"/>
      <c r="AE221" s="2"/>
      <c r="AF221" s="2"/>
      <c r="AG221" s="3"/>
      <c r="AH221" s="26"/>
    </row>
    <row r="222" spans="1:34" s="2" customFormat="1">
      <c r="A222" s="1"/>
      <c r="B222" s="2"/>
      <c r="C222" s="2"/>
      <c r="D222" s="2"/>
      <c r="E222" s="2"/>
      <c r="F222" s="2"/>
      <c r="G222" s="2"/>
      <c r="H222" s="2"/>
      <c r="I222" s="2"/>
      <c r="J222" s="2"/>
      <c r="K222" s="2"/>
      <c r="L222" s="2"/>
      <c r="M222" s="2"/>
      <c r="N222" s="2"/>
      <c r="O222" s="50"/>
      <c r="P222" s="50"/>
      <c r="Q222" s="50"/>
      <c r="R222" s="2"/>
      <c r="S222" s="2"/>
      <c r="T222" s="2"/>
      <c r="U222" s="2"/>
      <c r="V222" s="2"/>
      <c r="W222" s="2"/>
      <c r="X222" s="2"/>
      <c r="Y222" s="2"/>
      <c r="Z222" s="2"/>
      <c r="AA222" s="2"/>
      <c r="AB222" s="2"/>
      <c r="AC222" s="2"/>
      <c r="AD222" s="2"/>
      <c r="AE222" s="2"/>
      <c r="AF222" s="2"/>
      <c r="AG222" s="3"/>
      <c r="AH222" s="26"/>
    </row>
    <row r="223" spans="1:34" s="2" customForma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3"/>
      <c r="AH223" s="26"/>
    </row>
    <row r="224" spans="1:34" s="2" customFormat="1">
      <c r="A224" s="1"/>
      <c r="B224" s="2"/>
      <c r="C224" s="2"/>
      <c r="D224" s="213" t="s">
        <v>559</v>
      </c>
      <c r="E224" s="257"/>
      <c r="F224" s="257"/>
      <c r="G224" s="285"/>
      <c r="H224" s="305"/>
      <c r="I224" s="257"/>
      <c r="J224" s="257"/>
      <c r="K224" s="257"/>
      <c r="L224" s="257"/>
      <c r="M224" s="257"/>
      <c r="N224" s="257"/>
      <c r="O224" s="257"/>
      <c r="P224" s="257"/>
      <c r="Q224" s="257"/>
      <c r="R224" s="257"/>
      <c r="S224" s="257"/>
      <c r="T224" s="257"/>
      <c r="U224" s="257"/>
      <c r="V224" s="257"/>
      <c r="W224" s="257"/>
      <c r="X224" s="257"/>
      <c r="Y224" s="257"/>
      <c r="Z224" s="257"/>
      <c r="AA224" s="257"/>
      <c r="AB224" s="285"/>
      <c r="AC224" s="2"/>
      <c r="AD224" s="2"/>
      <c r="AE224" s="2"/>
      <c r="AF224" s="2"/>
      <c r="AG224" s="3"/>
      <c r="AH224" s="26"/>
    </row>
    <row r="225" spans="1:34" s="2" customFormat="1">
      <c r="A225" s="1"/>
      <c r="B225" s="2"/>
      <c r="C225" s="2"/>
      <c r="D225" s="214"/>
      <c r="E225" s="240"/>
      <c r="F225" s="240"/>
      <c r="G225" s="286"/>
      <c r="H225" s="214"/>
      <c r="I225" s="240"/>
      <c r="J225" s="240"/>
      <c r="K225" s="240"/>
      <c r="L225" s="240"/>
      <c r="M225" s="240"/>
      <c r="N225" s="240"/>
      <c r="O225" s="240"/>
      <c r="P225" s="240"/>
      <c r="Q225" s="240"/>
      <c r="R225" s="240"/>
      <c r="S225" s="240"/>
      <c r="T225" s="240"/>
      <c r="U225" s="240"/>
      <c r="V225" s="240"/>
      <c r="W225" s="240"/>
      <c r="X225" s="240"/>
      <c r="Y225" s="240"/>
      <c r="Z225" s="240"/>
      <c r="AA225" s="240"/>
      <c r="AB225" s="286"/>
      <c r="AC225" s="2"/>
      <c r="AD225" s="2"/>
      <c r="AE225" s="2"/>
      <c r="AF225" s="2"/>
      <c r="AG225" s="3"/>
      <c r="AH225" s="26"/>
    </row>
    <row r="226" spans="1:34" s="2" customFormat="1">
      <c r="A226" s="1"/>
      <c r="B226" s="2"/>
      <c r="C226" s="2"/>
      <c r="D226" s="215"/>
      <c r="E226" s="258"/>
      <c r="F226" s="258"/>
      <c r="G226" s="287"/>
      <c r="H226" s="215"/>
      <c r="I226" s="258"/>
      <c r="J226" s="258"/>
      <c r="K226" s="258"/>
      <c r="L226" s="258"/>
      <c r="M226" s="258"/>
      <c r="N226" s="258"/>
      <c r="O226" s="258"/>
      <c r="P226" s="258"/>
      <c r="Q226" s="258"/>
      <c r="R226" s="258"/>
      <c r="S226" s="258"/>
      <c r="T226" s="258"/>
      <c r="U226" s="258"/>
      <c r="V226" s="258"/>
      <c r="W226" s="258"/>
      <c r="X226" s="258"/>
      <c r="Y226" s="258"/>
      <c r="Z226" s="258"/>
      <c r="AA226" s="258"/>
      <c r="AB226" s="287"/>
      <c r="AC226" s="67"/>
      <c r="AD226" s="67"/>
      <c r="AE226" s="67"/>
      <c r="AF226" s="2"/>
      <c r="AG226" s="3"/>
      <c r="AH226" s="26"/>
    </row>
    <row r="227" spans="1:34" s="2" customForma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3"/>
      <c r="AH227" s="26"/>
    </row>
    <row r="228" spans="1:34" s="2" customForma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3"/>
      <c r="AH228" s="26"/>
    </row>
    <row r="229" spans="1:34" s="2" customForma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3"/>
      <c r="AH229" s="26"/>
    </row>
    <row r="230" spans="1:34" s="2" customForma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3"/>
      <c r="AH230" s="26"/>
    </row>
    <row r="231" spans="1:34" s="2" customFormat="1">
      <c r="A231" s="29"/>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486"/>
      <c r="AH231" s="26"/>
    </row>
    <row r="232" spans="1:34" s="2" customFormat="1">
      <c r="A232" s="29"/>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486"/>
      <c r="AH232" s="26"/>
    </row>
    <row r="233" spans="1:34" s="2" customFormat="1">
      <c r="A233" s="29"/>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486"/>
      <c r="AH233" s="26"/>
    </row>
    <row r="234" spans="1:34" s="2" customForma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3"/>
      <c r="AH234" s="26"/>
    </row>
    <row r="235" spans="1:34" s="2" customForma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3"/>
      <c r="AH235" s="26"/>
    </row>
    <row r="236" spans="1:34" s="2" customFormat="1">
      <c r="A236" s="12"/>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660"/>
      <c r="AH236" s="26"/>
    </row>
    <row r="237" spans="1:34" s="2" customFormat="1">
      <c r="A237" s="31" t="s">
        <v>133</v>
      </c>
      <c r="B237" s="31"/>
      <c r="C237" s="31"/>
      <c r="D237" s="31"/>
      <c r="E237" s="31"/>
      <c r="F237" s="31"/>
      <c r="G237" s="31"/>
      <c r="H237" s="31"/>
      <c r="I237" s="31"/>
      <c r="J237" s="31"/>
      <c r="K237" s="31"/>
      <c r="L237" s="31"/>
      <c r="M237" s="31"/>
      <c r="N237" s="31"/>
      <c r="O237" s="31"/>
      <c r="P237" s="31"/>
      <c r="Q237" s="31"/>
      <c r="R237" s="31"/>
      <c r="S237" s="31"/>
      <c r="T237" s="31"/>
      <c r="U237" s="31"/>
      <c r="V237" s="31"/>
      <c r="W237" s="31"/>
      <c r="X237" s="39"/>
      <c r="Y237" s="149" t="s">
        <v>361</v>
      </c>
      <c r="Z237" s="73"/>
      <c r="AA237" s="73"/>
      <c r="AB237" s="73"/>
      <c r="AC237" s="73"/>
      <c r="AD237" s="73"/>
      <c r="AE237" s="73"/>
      <c r="AF237" s="73"/>
      <c r="AG237" s="73"/>
      <c r="AH237" s="26"/>
    </row>
    <row r="238" spans="1:34" s="2" customForma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9"/>
      <c r="Y238" s="149"/>
      <c r="Z238" s="73"/>
      <c r="AA238" s="73"/>
      <c r="AB238" s="73"/>
      <c r="AC238" s="73"/>
      <c r="AD238" s="73"/>
      <c r="AE238" s="73"/>
      <c r="AF238" s="73"/>
      <c r="AG238" s="73"/>
      <c r="AH238" s="26"/>
    </row>
    <row r="239" spans="1:34" s="2" customFormat="1">
      <c r="A239" s="32">
        <v>1</v>
      </c>
      <c r="B239" s="74" t="s">
        <v>119</v>
      </c>
      <c r="C239" s="52"/>
      <c r="D239" s="52"/>
      <c r="E239" s="52"/>
      <c r="F239" s="52"/>
      <c r="G239" s="52"/>
      <c r="H239" s="52"/>
      <c r="I239" s="52"/>
      <c r="J239" s="52"/>
      <c r="K239" s="52"/>
      <c r="L239" s="52"/>
      <c r="M239" s="52"/>
      <c r="N239" s="52"/>
      <c r="O239" s="52"/>
      <c r="P239" s="52"/>
      <c r="Q239" s="52"/>
      <c r="R239" s="52"/>
      <c r="S239" s="52"/>
      <c r="T239" s="52"/>
      <c r="U239" s="52"/>
      <c r="V239" s="52"/>
      <c r="W239" s="52"/>
      <c r="X239" s="52"/>
      <c r="Y239" s="520"/>
      <c r="Z239" s="2"/>
      <c r="AA239" s="2"/>
      <c r="AB239" s="2"/>
      <c r="AC239" s="2"/>
      <c r="AD239" s="2"/>
      <c r="AE239" s="2"/>
      <c r="AF239" s="2"/>
      <c r="AG239" s="3"/>
      <c r="AH239" s="26"/>
    </row>
    <row r="240" spans="1:34" s="2" customFormat="1">
      <c r="A240" s="33" t="s">
        <v>112</v>
      </c>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26"/>
      <c r="Z240" s="2"/>
      <c r="AA240" s="2"/>
      <c r="AB240" s="2"/>
      <c r="AC240" s="2"/>
      <c r="AD240" s="2"/>
      <c r="AE240" s="2"/>
      <c r="AF240" s="2"/>
      <c r="AG240" s="3"/>
      <c r="AH240" s="26"/>
    </row>
    <row r="241" spans="1:34" s="2" customFormat="1">
      <c r="A241" s="34"/>
      <c r="B241" s="52" t="s">
        <v>234</v>
      </c>
      <c r="C241" s="52"/>
      <c r="D241" s="52"/>
      <c r="E241" s="52"/>
      <c r="F241" s="52"/>
      <c r="G241" s="52"/>
      <c r="H241" s="52"/>
      <c r="I241" s="52"/>
      <c r="J241" s="52"/>
      <c r="K241" s="52"/>
      <c r="L241" s="52"/>
      <c r="M241" s="52"/>
      <c r="N241" s="52"/>
      <c r="O241" s="52"/>
      <c r="P241" s="52"/>
      <c r="Q241" s="52"/>
      <c r="R241" s="52"/>
      <c r="S241" s="52"/>
      <c r="T241" s="52"/>
      <c r="U241" s="52"/>
      <c r="V241" s="52"/>
      <c r="W241" s="52"/>
      <c r="X241" s="52"/>
      <c r="Y241" s="26"/>
      <c r="Z241" s="2"/>
      <c r="AA241" s="2"/>
      <c r="AB241" s="2"/>
      <c r="AC241" s="2"/>
      <c r="AD241" s="2"/>
      <c r="AE241" s="2"/>
      <c r="AF241" s="2"/>
      <c r="AG241" s="3"/>
      <c r="AH241" s="26"/>
    </row>
    <row r="242" spans="1:34" s="2" customFormat="1">
      <c r="A242" s="34"/>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26"/>
      <c r="Z242" s="2"/>
      <c r="AA242" s="2"/>
      <c r="AB242" s="2"/>
      <c r="AC242" s="2"/>
      <c r="AD242" s="2"/>
      <c r="AE242" s="2"/>
      <c r="AF242" s="2"/>
      <c r="AG242" s="3"/>
      <c r="AH242" s="26"/>
    </row>
    <row r="243" spans="1:34" s="2" customFormat="1">
      <c r="A243" s="34"/>
      <c r="B243" s="52" t="s">
        <v>366</v>
      </c>
      <c r="C243" s="52"/>
      <c r="D243" s="52"/>
      <c r="E243" s="52"/>
      <c r="F243" s="52"/>
      <c r="G243" s="52"/>
      <c r="H243" s="52"/>
      <c r="I243" s="52"/>
      <c r="J243" s="52"/>
      <c r="K243" s="52"/>
      <c r="L243" s="52"/>
      <c r="M243" s="52"/>
      <c r="N243" s="52"/>
      <c r="O243" s="52"/>
      <c r="P243" s="52"/>
      <c r="Q243" s="52"/>
      <c r="R243" s="52"/>
      <c r="S243" s="52"/>
      <c r="T243" s="52"/>
      <c r="U243" s="52"/>
      <c r="V243" s="52"/>
      <c r="W243" s="52"/>
      <c r="X243" s="52"/>
      <c r="Y243" s="26"/>
      <c r="Z243" s="2"/>
      <c r="AA243" s="2"/>
      <c r="AB243" s="2"/>
      <c r="AC243" s="2"/>
      <c r="AD243" s="2"/>
      <c r="AE243" s="2"/>
      <c r="AF243" s="2"/>
      <c r="AG243" s="3"/>
      <c r="AH243" s="26"/>
    </row>
    <row r="244" spans="1:34" s="2" customFormat="1">
      <c r="A244" s="34"/>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26"/>
      <c r="Z244" s="2"/>
      <c r="AA244" s="2"/>
      <c r="AB244" s="2"/>
      <c r="AC244" s="2"/>
      <c r="AD244" s="2"/>
      <c r="AE244" s="2"/>
      <c r="AF244" s="2"/>
      <c r="AG244" s="3"/>
      <c r="AH244" s="26"/>
    </row>
    <row r="245" spans="1:34" s="2" customFormat="1">
      <c r="A245" s="34"/>
      <c r="B245" s="52" t="s">
        <v>324</v>
      </c>
      <c r="C245" s="52"/>
      <c r="D245" s="52"/>
      <c r="E245" s="52"/>
      <c r="F245" s="52"/>
      <c r="G245" s="52"/>
      <c r="H245" s="52"/>
      <c r="I245" s="52"/>
      <c r="J245" s="52"/>
      <c r="K245" s="52"/>
      <c r="L245" s="52"/>
      <c r="M245" s="52"/>
      <c r="N245" s="52"/>
      <c r="O245" s="52"/>
      <c r="P245" s="52"/>
      <c r="Q245" s="52"/>
      <c r="R245" s="52"/>
      <c r="S245" s="52"/>
      <c r="T245" s="52"/>
      <c r="U245" s="52"/>
      <c r="V245" s="52"/>
      <c r="W245" s="52"/>
      <c r="X245" s="52"/>
      <c r="Y245" s="35"/>
      <c r="Z245" s="2"/>
      <c r="AA245" s="2"/>
      <c r="AB245" s="2"/>
      <c r="AC245" s="2"/>
      <c r="AD245" s="2"/>
      <c r="AE245" s="2"/>
      <c r="AF245" s="2"/>
      <c r="AG245" s="3"/>
      <c r="AH245" s="26"/>
    </row>
    <row r="246" spans="1:34" s="2" customFormat="1">
      <c r="A246" s="7"/>
      <c r="B246" s="73" t="s">
        <v>232</v>
      </c>
      <c r="C246" s="73"/>
      <c r="D246" s="73" t="s">
        <v>363</v>
      </c>
      <c r="E246" s="73"/>
      <c r="F246" s="73"/>
      <c r="G246" s="73" t="s">
        <v>86</v>
      </c>
      <c r="H246" s="73"/>
      <c r="I246" s="73"/>
      <c r="J246" s="73" t="s">
        <v>10</v>
      </c>
      <c r="K246" s="73"/>
      <c r="L246" s="73"/>
      <c r="M246" s="73" t="s">
        <v>63</v>
      </c>
      <c r="N246" s="73"/>
      <c r="O246" s="73"/>
      <c r="P246" s="73" t="s">
        <v>29</v>
      </c>
      <c r="Q246" s="73"/>
      <c r="R246" s="73"/>
      <c r="S246" s="73" t="s">
        <v>333</v>
      </c>
      <c r="T246" s="73"/>
      <c r="U246" s="73"/>
      <c r="V246" s="73" t="s">
        <v>330</v>
      </c>
      <c r="W246" s="73"/>
      <c r="X246" s="73"/>
      <c r="Y246" s="73" t="s">
        <v>167</v>
      </c>
      <c r="Z246" s="73"/>
      <c r="AA246" s="73"/>
      <c r="AB246" s="596" t="s">
        <v>272</v>
      </c>
      <c r="AC246" s="482"/>
      <c r="AD246" s="611"/>
      <c r="AE246" s="622" t="s">
        <v>370</v>
      </c>
      <c r="AF246" s="637"/>
      <c r="AG246" s="3"/>
      <c r="AH246" s="26"/>
    </row>
    <row r="247" spans="1:34" s="2" customFormat="1">
      <c r="A247" s="34"/>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482"/>
      <c r="AC247" s="482"/>
      <c r="AD247" s="611"/>
      <c r="AE247" s="623"/>
      <c r="AF247" s="638"/>
      <c r="AG247" s="3"/>
      <c r="AH247" s="26"/>
    </row>
    <row r="248" spans="1:34" s="2" customFormat="1">
      <c r="A248" s="34"/>
      <c r="B248" s="75">
        <v>4</v>
      </c>
      <c r="C248" s="149"/>
      <c r="D248" s="216"/>
      <c r="E248" s="259"/>
      <c r="F248" s="272"/>
      <c r="G248" s="216"/>
      <c r="H248" s="259"/>
      <c r="I248" s="272"/>
      <c r="J248" s="216"/>
      <c r="K248" s="259"/>
      <c r="L248" s="272"/>
      <c r="M248" s="216"/>
      <c r="N248" s="259"/>
      <c r="O248" s="272"/>
      <c r="P248" s="216"/>
      <c r="Q248" s="259"/>
      <c r="R248" s="272"/>
      <c r="S248" s="216"/>
      <c r="T248" s="259"/>
      <c r="U248" s="272"/>
      <c r="V248" s="216"/>
      <c r="W248" s="259"/>
      <c r="X248" s="272"/>
      <c r="Y248" s="521">
        <f t="shared" ref="Y248:Y259" si="0">SUM(G248:X248)</f>
        <v>0</v>
      </c>
      <c r="Z248" s="558"/>
      <c r="AA248" s="578"/>
      <c r="AB248" s="597" t="str">
        <f t="shared" ref="AB248:AB260" si="1">IFERROR(ROUNDDOWN(Y248/D248,3),"")</f>
        <v/>
      </c>
      <c r="AC248" s="606"/>
      <c r="AD248" s="612"/>
      <c r="AE248" s="259"/>
      <c r="AF248" s="272"/>
      <c r="AG248" s="3"/>
      <c r="AH248" s="26"/>
    </row>
    <row r="249" spans="1:34" s="2" customFormat="1">
      <c r="A249" s="26"/>
      <c r="B249" s="75">
        <v>5</v>
      </c>
      <c r="C249" s="149"/>
      <c r="D249" s="216"/>
      <c r="E249" s="259"/>
      <c r="F249" s="272"/>
      <c r="G249" s="216"/>
      <c r="H249" s="259"/>
      <c r="I249" s="272"/>
      <c r="J249" s="216"/>
      <c r="K249" s="259"/>
      <c r="L249" s="272"/>
      <c r="M249" s="216"/>
      <c r="N249" s="259"/>
      <c r="O249" s="272"/>
      <c r="P249" s="216"/>
      <c r="Q249" s="259"/>
      <c r="R249" s="272"/>
      <c r="S249" s="216"/>
      <c r="T249" s="259"/>
      <c r="U249" s="272"/>
      <c r="V249" s="216"/>
      <c r="W249" s="259"/>
      <c r="X249" s="272"/>
      <c r="Y249" s="521">
        <f t="shared" si="0"/>
        <v>0</v>
      </c>
      <c r="Z249" s="558"/>
      <c r="AA249" s="578"/>
      <c r="AB249" s="597" t="str">
        <f t="shared" si="1"/>
        <v/>
      </c>
      <c r="AC249" s="606"/>
      <c r="AD249" s="612"/>
      <c r="AE249" s="259"/>
      <c r="AF249" s="272"/>
      <c r="AG249" s="3"/>
      <c r="AH249" s="26"/>
    </row>
    <row r="250" spans="1:34" s="2" customFormat="1">
      <c r="A250" s="26"/>
      <c r="B250" s="75">
        <v>6</v>
      </c>
      <c r="C250" s="149"/>
      <c r="D250" s="216"/>
      <c r="E250" s="259"/>
      <c r="F250" s="272"/>
      <c r="G250" s="216"/>
      <c r="H250" s="259"/>
      <c r="I250" s="272"/>
      <c r="J250" s="216"/>
      <c r="K250" s="259"/>
      <c r="L250" s="272"/>
      <c r="M250" s="216"/>
      <c r="N250" s="259"/>
      <c r="O250" s="272"/>
      <c r="P250" s="216"/>
      <c r="Q250" s="259"/>
      <c r="R250" s="272"/>
      <c r="S250" s="216"/>
      <c r="T250" s="259"/>
      <c r="U250" s="272"/>
      <c r="V250" s="216"/>
      <c r="W250" s="259"/>
      <c r="X250" s="272"/>
      <c r="Y250" s="521">
        <f t="shared" si="0"/>
        <v>0</v>
      </c>
      <c r="Z250" s="558"/>
      <c r="AA250" s="578"/>
      <c r="AB250" s="597" t="str">
        <f t="shared" si="1"/>
        <v/>
      </c>
      <c r="AC250" s="606"/>
      <c r="AD250" s="612"/>
      <c r="AE250" s="259"/>
      <c r="AF250" s="272"/>
      <c r="AG250" s="3"/>
      <c r="AH250" s="26"/>
    </row>
    <row r="251" spans="1:34" s="2" customFormat="1">
      <c r="A251" s="26"/>
      <c r="B251" s="75">
        <v>7</v>
      </c>
      <c r="C251" s="149"/>
      <c r="D251" s="216"/>
      <c r="E251" s="259"/>
      <c r="F251" s="272"/>
      <c r="G251" s="216"/>
      <c r="H251" s="259"/>
      <c r="I251" s="272"/>
      <c r="J251" s="216"/>
      <c r="K251" s="259"/>
      <c r="L251" s="272"/>
      <c r="M251" s="216"/>
      <c r="N251" s="259"/>
      <c r="O251" s="272"/>
      <c r="P251" s="216"/>
      <c r="Q251" s="259"/>
      <c r="R251" s="272"/>
      <c r="S251" s="216"/>
      <c r="T251" s="259"/>
      <c r="U251" s="272"/>
      <c r="V251" s="216"/>
      <c r="W251" s="259"/>
      <c r="X251" s="272"/>
      <c r="Y251" s="521">
        <f t="shared" si="0"/>
        <v>0</v>
      </c>
      <c r="Z251" s="558"/>
      <c r="AA251" s="578"/>
      <c r="AB251" s="597" t="str">
        <f t="shared" si="1"/>
        <v/>
      </c>
      <c r="AC251" s="606"/>
      <c r="AD251" s="612"/>
      <c r="AE251" s="259"/>
      <c r="AF251" s="272"/>
      <c r="AG251" s="3"/>
      <c r="AH251" s="26"/>
    </row>
    <row r="252" spans="1:34" s="2" customFormat="1">
      <c r="A252" s="26"/>
      <c r="B252" s="75">
        <v>8</v>
      </c>
      <c r="C252" s="149"/>
      <c r="D252" s="216"/>
      <c r="E252" s="259"/>
      <c r="F252" s="272"/>
      <c r="G252" s="216"/>
      <c r="H252" s="259"/>
      <c r="I252" s="272"/>
      <c r="J252" s="216"/>
      <c r="K252" s="259"/>
      <c r="L252" s="272"/>
      <c r="M252" s="216"/>
      <c r="N252" s="259"/>
      <c r="O252" s="272"/>
      <c r="P252" s="216"/>
      <c r="Q252" s="259"/>
      <c r="R252" s="272"/>
      <c r="S252" s="216"/>
      <c r="T252" s="259"/>
      <c r="U252" s="272"/>
      <c r="V252" s="216"/>
      <c r="W252" s="259"/>
      <c r="X252" s="272"/>
      <c r="Y252" s="521">
        <f t="shared" si="0"/>
        <v>0</v>
      </c>
      <c r="Z252" s="558"/>
      <c r="AA252" s="578"/>
      <c r="AB252" s="597" t="str">
        <f t="shared" si="1"/>
        <v/>
      </c>
      <c r="AC252" s="606"/>
      <c r="AD252" s="612"/>
      <c r="AE252" s="259"/>
      <c r="AF252" s="272"/>
      <c r="AG252" s="3"/>
      <c r="AH252" s="26"/>
    </row>
    <row r="253" spans="1:34" s="2" customFormat="1">
      <c r="A253" s="26"/>
      <c r="B253" s="75">
        <v>9</v>
      </c>
      <c r="C253" s="149"/>
      <c r="D253" s="216"/>
      <c r="E253" s="259"/>
      <c r="F253" s="272"/>
      <c r="G253" s="216"/>
      <c r="H253" s="259"/>
      <c r="I253" s="272"/>
      <c r="J253" s="216"/>
      <c r="K253" s="259"/>
      <c r="L253" s="272"/>
      <c r="M253" s="216"/>
      <c r="N253" s="259"/>
      <c r="O253" s="272"/>
      <c r="P253" s="216"/>
      <c r="Q253" s="259"/>
      <c r="R253" s="272"/>
      <c r="S253" s="216"/>
      <c r="T253" s="259"/>
      <c r="U253" s="272"/>
      <c r="V253" s="216"/>
      <c r="W253" s="259"/>
      <c r="X253" s="272"/>
      <c r="Y253" s="521">
        <f t="shared" si="0"/>
        <v>0</v>
      </c>
      <c r="Z253" s="558"/>
      <c r="AA253" s="578"/>
      <c r="AB253" s="597" t="str">
        <f t="shared" si="1"/>
        <v/>
      </c>
      <c r="AC253" s="606"/>
      <c r="AD253" s="612"/>
      <c r="AE253" s="259"/>
      <c r="AF253" s="272"/>
      <c r="AG253" s="3"/>
      <c r="AH253" s="26"/>
    </row>
    <row r="254" spans="1:34" s="2" customFormat="1">
      <c r="A254" s="26"/>
      <c r="B254" s="75">
        <v>10</v>
      </c>
      <c r="C254" s="149"/>
      <c r="D254" s="216"/>
      <c r="E254" s="259"/>
      <c r="F254" s="272"/>
      <c r="G254" s="216"/>
      <c r="H254" s="259"/>
      <c r="I254" s="272"/>
      <c r="J254" s="216"/>
      <c r="K254" s="259"/>
      <c r="L254" s="272"/>
      <c r="M254" s="216"/>
      <c r="N254" s="259"/>
      <c r="O254" s="272"/>
      <c r="P254" s="216"/>
      <c r="Q254" s="259"/>
      <c r="R254" s="272"/>
      <c r="S254" s="216"/>
      <c r="T254" s="259"/>
      <c r="U254" s="272"/>
      <c r="V254" s="216"/>
      <c r="W254" s="259"/>
      <c r="X254" s="272"/>
      <c r="Y254" s="521">
        <f t="shared" si="0"/>
        <v>0</v>
      </c>
      <c r="Z254" s="558"/>
      <c r="AA254" s="578"/>
      <c r="AB254" s="597" t="str">
        <f t="shared" si="1"/>
        <v/>
      </c>
      <c r="AC254" s="606"/>
      <c r="AD254" s="612"/>
      <c r="AE254" s="259"/>
      <c r="AF254" s="272"/>
      <c r="AG254" s="3"/>
      <c r="AH254" s="26"/>
    </row>
    <row r="255" spans="1:34" s="2" customFormat="1">
      <c r="A255" s="26"/>
      <c r="B255" s="75">
        <v>11</v>
      </c>
      <c r="C255" s="149"/>
      <c r="D255" s="216"/>
      <c r="E255" s="259"/>
      <c r="F255" s="272"/>
      <c r="G255" s="216"/>
      <c r="H255" s="259"/>
      <c r="I255" s="272"/>
      <c r="J255" s="216"/>
      <c r="K255" s="259"/>
      <c r="L255" s="272"/>
      <c r="M255" s="216"/>
      <c r="N255" s="259"/>
      <c r="O255" s="272"/>
      <c r="P255" s="216"/>
      <c r="Q255" s="259"/>
      <c r="R255" s="272"/>
      <c r="S255" s="216"/>
      <c r="T255" s="259"/>
      <c r="U255" s="272"/>
      <c r="V255" s="216"/>
      <c r="W255" s="259"/>
      <c r="X255" s="272"/>
      <c r="Y255" s="521">
        <f t="shared" si="0"/>
        <v>0</v>
      </c>
      <c r="Z255" s="558"/>
      <c r="AA255" s="578"/>
      <c r="AB255" s="597" t="str">
        <f t="shared" si="1"/>
        <v/>
      </c>
      <c r="AC255" s="606"/>
      <c r="AD255" s="612"/>
      <c r="AE255" s="259"/>
      <c r="AF255" s="272"/>
      <c r="AG255" s="3"/>
      <c r="AH255" s="26"/>
    </row>
    <row r="256" spans="1:34" s="2" customFormat="1">
      <c r="A256" s="26"/>
      <c r="B256" s="75">
        <v>12</v>
      </c>
      <c r="C256" s="149"/>
      <c r="D256" s="216"/>
      <c r="E256" s="259"/>
      <c r="F256" s="272"/>
      <c r="G256" s="216"/>
      <c r="H256" s="259"/>
      <c r="I256" s="272"/>
      <c r="J256" s="216"/>
      <c r="K256" s="259"/>
      <c r="L256" s="272"/>
      <c r="M256" s="216"/>
      <c r="N256" s="259"/>
      <c r="O256" s="272"/>
      <c r="P256" s="216"/>
      <c r="Q256" s="259"/>
      <c r="R256" s="272"/>
      <c r="S256" s="216"/>
      <c r="T256" s="259"/>
      <c r="U256" s="272"/>
      <c r="V256" s="216"/>
      <c r="W256" s="259"/>
      <c r="X256" s="272"/>
      <c r="Y256" s="521">
        <f t="shared" si="0"/>
        <v>0</v>
      </c>
      <c r="Z256" s="558"/>
      <c r="AA256" s="578"/>
      <c r="AB256" s="597" t="str">
        <f t="shared" si="1"/>
        <v/>
      </c>
      <c r="AC256" s="606"/>
      <c r="AD256" s="612"/>
      <c r="AE256" s="259"/>
      <c r="AF256" s="272"/>
      <c r="AG256" s="3"/>
      <c r="AH256" s="26"/>
    </row>
    <row r="257" spans="1:34" s="2" customFormat="1">
      <c r="A257" s="26"/>
      <c r="B257" s="75">
        <v>1</v>
      </c>
      <c r="C257" s="149"/>
      <c r="D257" s="216"/>
      <c r="E257" s="259"/>
      <c r="F257" s="272"/>
      <c r="G257" s="216"/>
      <c r="H257" s="259"/>
      <c r="I257" s="272"/>
      <c r="J257" s="216"/>
      <c r="K257" s="259"/>
      <c r="L257" s="272"/>
      <c r="M257" s="216"/>
      <c r="N257" s="259"/>
      <c r="O257" s="272"/>
      <c r="P257" s="216"/>
      <c r="Q257" s="259"/>
      <c r="R257" s="272"/>
      <c r="S257" s="216"/>
      <c r="T257" s="259"/>
      <c r="U257" s="272"/>
      <c r="V257" s="216"/>
      <c r="W257" s="259"/>
      <c r="X257" s="272"/>
      <c r="Y257" s="521">
        <f t="shared" si="0"/>
        <v>0</v>
      </c>
      <c r="Z257" s="558"/>
      <c r="AA257" s="578"/>
      <c r="AB257" s="597" t="str">
        <f t="shared" si="1"/>
        <v/>
      </c>
      <c r="AC257" s="606"/>
      <c r="AD257" s="612"/>
      <c r="AE257" s="259"/>
      <c r="AF257" s="272"/>
      <c r="AG257" s="3"/>
      <c r="AH257" s="26"/>
    </row>
    <row r="258" spans="1:34" s="2" customFormat="1">
      <c r="A258" s="26"/>
      <c r="B258" s="75">
        <v>2</v>
      </c>
      <c r="C258" s="149"/>
      <c r="D258" s="216"/>
      <c r="E258" s="259"/>
      <c r="F258" s="272"/>
      <c r="G258" s="216"/>
      <c r="H258" s="259"/>
      <c r="I258" s="272"/>
      <c r="J258" s="216"/>
      <c r="K258" s="259"/>
      <c r="L258" s="272"/>
      <c r="M258" s="216"/>
      <c r="N258" s="259"/>
      <c r="O258" s="272"/>
      <c r="P258" s="216"/>
      <c r="Q258" s="259"/>
      <c r="R258" s="272"/>
      <c r="S258" s="216"/>
      <c r="T258" s="259"/>
      <c r="U258" s="272"/>
      <c r="V258" s="216"/>
      <c r="W258" s="259"/>
      <c r="X258" s="272"/>
      <c r="Y258" s="521">
        <f t="shared" si="0"/>
        <v>0</v>
      </c>
      <c r="Z258" s="558"/>
      <c r="AA258" s="578"/>
      <c r="AB258" s="597" t="str">
        <f t="shared" si="1"/>
        <v/>
      </c>
      <c r="AC258" s="606"/>
      <c r="AD258" s="612"/>
      <c r="AE258" s="259"/>
      <c r="AF258" s="272"/>
      <c r="AG258" s="3"/>
      <c r="AH258" s="26"/>
    </row>
    <row r="259" spans="1:34" s="2" customFormat="1">
      <c r="A259" s="26"/>
      <c r="B259" s="9">
        <v>3</v>
      </c>
      <c r="C259" s="150"/>
      <c r="D259" s="94"/>
      <c r="E259" s="157"/>
      <c r="F259" s="264"/>
      <c r="G259" s="216"/>
      <c r="H259" s="259"/>
      <c r="I259" s="272"/>
      <c r="J259" s="216"/>
      <c r="K259" s="259"/>
      <c r="L259" s="272"/>
      <c r="M259" s="216"/>
      <c r="N259" s="259"/>
      <c r="O259" s="272"/>
      <c r="P259" s="216"/>
      <c r="Q259" s="259"/>
      <c r="R259" s="272"/>
      <c r="S259" s="216"/>
      <c r="T259" s="259"/>
      <c r="U259" s="272"/>
      <c r="V259" s="216"/>
      <c r="W259" s="259"/>
      <c r="X259" s="272"/>
      <c r="Y259" s="521">
        <f t="shared" si="0"/>
        <v>0</v>
      </c>
      <c r="Z259" s="558"/>
      <c r="AA259" s="578"/>
      <c r="AB259" s="597" t="str">
        <f t="shared" si="1"/>
        <v/>
      </c>
      <c r="AC259" s="606"/>
      <c r="AD259" s="612"/>
      <c r="AE259" s="259"/>
      <c r="AF259" s="272"/>
      <c r="AG259" s="3"/>
      <c r="AH259" s="26"/>
    </row>
    <row r="260" spans="1:34" s="2" customFormat="1">
      <c r="A260" s="26"/>
      <c r="B260" s="76" t="s">
        <v>167</v>
      </c>
      <c r="C260" s="76"/>
      <c r="D260" s="217">
        <f>SUM(D248:F259)</f>
        <v>0</v>
      </c>
      <c r="E260" s="260"/>
      <c r="F260" s="273"/>
      <c r="G260" s="217">
        <f>SUM(G248:I259)</f>
        <v>0</v>
      </c>
      <c r="H260" s="260"/>
      <c r="I260" s="273"/>
      <c r="J260" s="217">
        <f>SUM(J248:L259)</f>
        <v>0</v>
      </c>
      <c r="K260" s="260"/>
      <c r="L260" s="273"/>
      <c r="M260" s="217">
        <f>SUM(M248:O259)</f>
        <v>0</v>
      </c>
      <c r="N260" s="260"/>
      <c r="O260" s="273"/>
      <c r="P260" s="217">
        <f>SUM(P248:R259)</f>
        <v>0</v>
      </c>
      <c r="Q260" s="260"/>
      <c r="R260" s="273"/>
      <c r="S260" s="217">
        <f>SUM(S248:U259)</f>
        <v>0</v>
      </c>
      <c r="T260" s="260"/>
      <c r="U260" s="273"/>
      <c r="V260" s="217">
        <f>SUM(V248:X259)</f>
        <v>0</v>
      </c>
      <c r="W260" s="260"/>
      <c r="X260" s="273"/>
      <c r="Y260" s="217">
        <f>SUM(Y248:AA259)</f>
        <v>0</v>
      </c>
      <c r="Z260" s="260"/>
      <c r="AA260" s="273"/>
      <c r="AB260" s="597" t="str">
        <f t="shared" si="1"/>
        <v/>
      </c>
      <c r="AC260" s="606"/>
      <c r="AD260" s="612"/>
      <c r="AE260" s="260">
        <f>SUM(AE248:AF259)</f>
        <v>0</v>
      </c>
      <c r="AF260" s="273"/>
      <c r="AG260" s="3"/>
      <c r="AH260" s="26"/>
    </row>
    <row r="261" spans="1:34" s="2" customFormat="1">
      <c r="A261" s="26"/>
      <c r="B261" s="77" t="s">
        <v>367</v>
      </c>
      <c r="C261" s="151"/>
      <c r="D261" s="151"/>
      <c r="E261" s="151"/>
      <c r="F261" s="151"/>
      <c r="G261" s="151"/>
      <c r="H261" s="151"/>
      <c r="I261" s="151"/>
      <c r="J261" s="151"/>
      <c r="K261" s="151"/>
      <c r="L261" s="151"/>
      <c r="M261" s="151"/>
      <c r="N261" s="151"/>
      <c r="O261" s="151"/>
      <c r="P261" s="151"/>
      <c r="Q261" s="151"/>
      <c r="R261" s="151"/>
      <c r="S261" s="151"/>
      <c r="T261" s="151"/>
      <c r="U261" s="151"/>
      <c r="V261" s="151"/>
      <c r="W261" s="151"/>
      <c r="X261" s="151"/>
      <c r="Y261" s="522" t="str">
        <f>IFERROR(Y260/D260,"")</f>
        <v/>
      </c>
      <c r="Z261" s="559"/>
      <c r="AA261" s="559"/>
      <c r="AB261" s="559"/>
      <c r="AC261" s="559"/>
      <c r="AD261" s="559"/>
      <c r="AE261" s="559"/>
      <c r="AF261" s="525"/>
      <c r="AG261" s="355"/>
      <c r="AH261" s="26"/>
    </row>
    <row r="262" spans="1:34" s="2" customFormat="1">
      <c r="A262" s="26"/>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3"/>
      <c r="Z262" s="52"/>
      <c r="AA262" s="52"/>
      <c r="AB262" s="52"/>
      <c r="AC262" s="52"/>
      <c r="AD262" s="52"/>
      <c r="AE262" s="52"/>
      <c r="AF262" s="52"/>
      <c r="AG262" s="355"/>
      <c r="AH262" s="26"/>
    </row>
    <row r="263" spans="1:34" s="2" customFormat="1">
      <c r="A263" s="34"/>
      <c r="B263" s="52" t="s">
        <v>176</v>
      </c>
      <c r="C263" s="52"/>
      <c r="D263" s="52"/>
      <c r="E263" s="52"/>
      <c r="F263" s="52"/>
      <c r="G263" s="52"/>
      <c r="H263" s="52"/>
      <c r="I263" s="52"/>
      <c r="J263" s="52"/>
      <c r="K263" s="52"/>
      <c r="L263" s="52"/>
      <c r="M263" s="52"/>
      <c r="N263" s="52"/>
      <c r="O263" s="52"/>
      <c r="P263" s="52"/>
      <c r="Q263" s="52"/>
      <c r="R263" s="52"/>
      <c r="S263" s="52"/>
      <c r="T263" s="52"/>
      <c r="U263" s="52"/>
      <c r="V263" s="52"/>
      <c r="W263" s="52"/>
      <c r="X263" s="52"/>
      <c r="Y263" s="23"/>
      <c r="Z263" s="2"/>
      <c r="AA263" s="2"/>
      <c r="AB263" s="2"/>
      <c r="AC263" s="2"/>
      <c r="AD263" s="2"/>
      <c r="AE263" s="2"/>
      <c r="AF263" s="2"/>
      <c r="AG263" s="3"/>
      <c r="AH263" s="26"/>
    </row>
    <row r="264" spans="1:34" s="2" customFormat="1">
      <c r="A264" s="34"/>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23"/>
      <c r="Z264" s="2"/>
      <c r="AA264" s="2"/>
      <c r="AB264" s="2"/>
      <c r="AC264" s="2"/>
      <c r="AD264" s="2"/>
      <c r="AE264" s="2"/>
      <c r="AF264" s="2"/>
      <c r="AG264" s="3"/>
      <c r="AH264" s="26"/>
    </row>
    <row r="265" spans="1:34" s="2" customFormat="1">
      <c r="A265" s="34"/>
      <c r="B265" s="52" t="s">
        <v>324</v>
      </c>
      <c r="C265" s="52"/>
      <c r="D265" s="52"/>
      <c r="E265" s="52"/>
      <c r="F265" s="52"/>
      <c r="G265" s="52"/>
      <c r="H265" s="52"/>
      <c r="I265" s="52"/>
      <c r="J265" s="52"/>
      <c r="K265" s="52"/>
      <c r="L265" s="52"/>
      <c r="M265" s="52"/>
      <c r="N265" s="52"/>
      <c r="O265" s="52"/>
      <c r="P265" s="52"/>
      <c r="Q265" s="52"/>
      <c r="R265" s="52"/>
      <c r="S265" s="52"/>
      <c r="T265" s="52"/>
      <c r="U265" s="52"/>
      <c r="V265" s="52"/>
      <c r="W265" s="52"/>
      <c r="X265" s="52"/>
      <c r="Y265" s="524"/>
      <c r="Z265" s="2"/>
      <c r="AA265" s="2"/>
      <c r="AB265" s="2"/>
      <c r="AC265" s="2"/>
      <c r="AD265" s="2"/>
      <c r="AE265" s="2"/>
      <c r="AF265" s="2"/>
      <c r="AG265" s="3"/>
      <c r="AH265" s="26"/>
    </row>
    <row r="266" spans="1:34" s="2" customFormat="1">
      <c r="A266" s="7"/>
      <c r="B266" s="73" t="s">
        <v>232</v>
      </c>
      <c r="C266" s="73"/>
      <c r="D266" s="73" t="s">
        <v>363</v>
      </c>
      <c r="E266" s="73"/>
      <c r="F266" s="73"/>
      <c r="G266" s="73" t="s">
        <v>86</v>
      </c>
      <c r="H266" s="73"/>
      <c r="I266" s="73"/>
      <c r="J266" s="73" t="s">
        <v>10</v>
      </c>
      <c r="K266" s="73"/>
      <c r="L266" s="73"/>
      <c r="M266" s="73" t="s">
        <v>63</v>
      </c>
      <c r="N266" s="73"/>
      <c r="O266" s="73"/>
      <c r="P266" s="73" t="s">
        <v>29</v>
      </c>
      <c r="Q266" s="73"/>
      <c r="R266" s="73"/>
      <c r="S266" s="73" t="s">
        <v>333</v>
      </c>
      <c r="T266" s="73"/>
      <c r="U266" s="73"/>
      <c r="V266" s="73" t="s">
        <v>330</v>
      </c>
      <c r="W266" s="73"/>
      <c r="X266" s="73"/>
      <c r="Y266" s="73" t="s">
        <v>167</v>
      </c>
      <c r="Z266" s="73"/>
      <c r="AA266" s="73"/>
      <c r="AB266" s="596" t="s">
        <v>272</v>
      </c>
      <c r="AC266" s="482"/>
      <c r="AD266" s="611"/>
      <c r="AE266" s="622" t="s">
        <v>370</v>
      </c>
      <c r="AF266" s="637"/>
      <c r="AG266" s="3"/>
      <c r="AH266" s="26"/>
    </row>
    <row r="267" spans="1:34" s="2" customFormat="1">
      <c r="A267" s="34"/>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482"/>
      <c r="AC267" s="482"/>
      <c r="AD267" s="611"/>
      <c r="AE267" s="623"/>
      <c r="AF267" s="638"/>
      <c r="AG267" s="3"/>
      <c r="AH267" s="26"/>
    </row>
    <row r="268" spans="1:34" s="2" customFormat="1">
      <c r="A268" s="34"/>
      <c r="B268" s="75">
        <v>4</v>
      </c>
      <c r="C268" s="149"/>
      <c r="D268" s="216"/>
      <c r="E268" s="259"/>
      <c r="F268" s="272"/>
      <c r="G268" s="216"/>
      <c r="H268" s="259"/>
      <c r="I268" s="272"/>
      <c r="J268" s="216"/>
      <c r="K268" s="259"/>
      <c r="L268" s="272"/>
      <c r="M268" s="216"/>
      <c r="N268" s="259"/>
      <c r="O268" s="272"/>
      <c r="P268" s="216"/>
      <c r="Q268" s="259"/>
      <c r="R268" s="272"/>
      <c r="S268" s="216"/>
      <c r="T268" s="259"/>
      <c r="U268" s="272"/>
      <c r="V268" s="216"/>
      <c r="W268" s="259"/>
      <c r="X268" s="272"/>
      <c r="Y268" s="521">
        <f t="shared" ref="Y268:Y279" si="2">SUM(G268:X268)</f>
        <v>0</v>
      </c>
      <c r="Z268" s="558"/>
      <c r="AA268" s="578"/>
      <c r="AB268" s="597" t="str">
        <f t="shared" ref="AB268:AB280" si="3">IFERROR(ROUNDDOWN(Y268/D268,3),"")</f>
        <v/>
      </c>
      <c r="AC268" s="606"/>
      <c r="AD268" s="612"/>
      <c r="AE268" s="259"/>
      <c r="AF268" s="272"/>
      <c r="AG268" s="3"/>
      <c r="AH268" s="26"/>
    </row>
    <row r="269" spans="1:34" s="2" customFormat="1">
      <c r="A269" s="26"/>
      <c r="B269" s="75">
        <v>5</v>
      </c>
      <c r="C269" s="149"/>
      <c r="D269" s="216"/>
      <c r="E269" s="259"/>
      <c r="F269" s="272"/>
      <c r="G269" s="216"/>
      <c r="H269" s="259"/>
      <c r="I269" s="272"/>
      <c r="J269" s="216"/>
      <c r="K269" s="259"/>
      <c r="L269" s="272"/>
      <c r="M269" s="216"/>
      <c r="N269" s="259"/>
      <c r="O269" s="272"/>
      <c r="P269" s="216"/>
      <c r="Q269" s="259"/>
      <c r="R269" s="272"/>
      <c r="S269" s="216"/>
      <c r="T269" s="259"/>
      <c r="U269" s="272"/>
      <c r="V269" s="216"/>
      <c r="W269" s="259"/>
      <c r="X269" s="272"/>
      <c r="Y269" s="521">
        <f t="shared" si="2"/>
        <v>0</v>
      </c>
      <c r="Z269" s="558"/>
      <c r="AA269" s="578"/>
      <c r="AB269" s="597" t="str">
        <f t="shared" si="3"/>
        <v/>
      </c>
      <c r="AC269" s="606"/>
      <c r="AD269" s="612"/>
      <c r="AE269" s="259"/>
      <c r="AF269" s="272"/>
      <c r="AG269" s="3"/>
      <c r="AH269" s="26"/>
    </row>
    <row r="270" spans="1:34" s="2" customFormat="1">
      <c r="A270" s="26"/>
      <c r="B270" s="75">
        <v>6</v>
      </c>
      <c r="C270" s="149"/>
      <c r="D270" s="216"/>
      <c r="E270" s="259"/>
      <c r="F270" s="272"/>
      <c r="G270" s="216"/>
      <c r="H270" s="259"/>
      <c r="I270" s="272"/>
      <c r="J270" s="216"/>
      <c r="K270" s="259"/>
      <c r="L270" s="272"/>
      <c r="M270" s="216"/>
      <c r="N270" s="259"/>
      <c r="O270" s="272"/>
      <c r="P270" s="216"/>
      <c r="Q270" s="259"/>
      <c r="R270" s="272"/>
      <c r="S270" s="216"/>
      <c r="T270" s="259"/>
      <c r="U270" s="272"/>
      <c r="V270" s="216"/>
      <c r="W270" s="259"/>
      <c r="X270" s="272"/>
      <c r="Y270" s="521">
        <f t="shared" si="2"/>
        <v>0</v>
      </c>
      <c r="Z270" s="558"/>
      <c r="AA270" s="578"/>
      <c r="AB270" s="597" t="str">
        <f t="shared" si="3"/>
        <v/>
      </c>
      <c r="AC270" s="606"/>
      <c r="AD270" s="612"/>
      <c r="AE270" s="259"/>
      <c r="AF270" s="272"/>
      <c r="AG270" s="3"/>
      <c r="AH270" s="26"/>
    </row>
    <row r="271" spans="1:34" s="2" customFormat="1">
      <c r="A271" s="26"/>
      <c r="B271" s="75">
        <v>7</v>
      </c>
      <c r="C271" s="149"/>
      <c r="D271" s="216"/>
      <c r="E271" s="259"/>
      <c r="F271" s="272"/>
      <c r="G271" s="216"/>
      <c r="H271" s="259"/>
      <c r="I271" s="272"/>
      <c r="J271" s="216"/>
      <c r="K271" s="259"/>
      <c r="L271" s="272"/>
      <c r="M271" s="216"/>
      <c r="N271" s="259"/>
      <c r="O271" s="272"/>
      <c r="P271" s="216"/>
      <c r="Q271" s="259"/>
      <c r="R271" s="272"/>
      <c r="S271" s="216"/>
      <c r="T271" s="259"/>
      <c r="U271" s="272"/>
      <c r="V271" s="216"/>
      <c r="W271" s="259"/>
      <c r="X271" s="272"/>
      <c r="Y271" s="521">
        <f t="shared" si="2"/>
        <v>0</v>
      </c>
      <c r="Z271" s="558"/>
      <c r="AA271" s="578"/>
      <c r="AB271" s="597" t="str">
        <f t="shared" si="3"/>
        <v/>
      </c>
      <c r="AC271" s="606"/>
      <c r="AD271" s="612"/>
      <c r="AE271" s="259"/>
      <c r="AF271" s="272"/>
      <c r="AG271" s="3"/>
      <c r="AH271" s="26"/>
    </row>
    <row r="272" spans="1:34" s="2" customFormat="1">
      <c r="A272" s="26"/>
      <c r="B272" s="75">
        <v>8</v>
      </c>
      <c r="C272" s="149"/>
      <c r="D272" s="216"/>
      <c r="E272" s="259"/>
      <c r="F272" s="272"/>
      <c r="G272" s="216"/>
      <c r="H272" s="259"/>
      <c r="I272" s="272"/>
      <c r="J272" s="216"/>
      <c r="K272" s="259"/>
      <c r="L272" s="272"/>
      <c r="M272" s="216"/>
      <c r="N272" s="259"/>
      <c r="O272" s="272"/>
      <c r="P272" s="216"/>
      <c r="Q272" s="259"/>
      <c r="R272" s="272"/>
      <c r="S272" s="216"/>
      <c r="T272" s="259"/>
      <c r="U272" s="272"/>
      <c r="V272" s="216"/>
      <c r="W272" s="259"/>
      <c r="X272" s="272"/>
      <c r="Y272" s="521">
        <f t="shared" si="2"/>
        <v>0</v>
      </c>
      <c r="Z272" s="558"/>
      <c r="AA272" s="578"/>
      <c r="AB272" s="597" t="str">
        <f t="shared" si="3"/>
        <v/>
      </c>
      <c r="AC272" s="606"/>
      <c r="AD272" s="612"/>
      <c r="AE272" s="259"/>
      <c r="AF272" s="272"/>
      <c r="AG272" s="3"/>
      <c r="AH272" s="26"/>
    </row>
    <row r="273" spans="1:34" s="2" customFormat="1">
      <c r="A273" s="26"/>
      <c r="B273" s="75">
        <v>9</v>
      </c>
      <c r="C273" s="149"/>
      <c r="D273" s="216"/>
      <c r="E273" s="259"/>
      <c r="F273" s="272"/>
      <c r="G273" s="216"/>
      <c r="H273" s="259"/>
      <c r="I273" s="272"/>
      <c r="J273" s="216"/>
      <c r="K273" s="259"/>
      <c r="L273" s="272"/>
      <c r="M273" s="216"/>
      <c r="N273" s="259"/>
      <c r="O273" s="272"/>
      <c r="P273" s="216"/>
      <c r="Q273" s="259"/>
      <c r="R273" s="272"/>
      <c r="S273" s="216"/>
      <c r="T273" s="259"/>
      <c r="U273" s="272"/>
      <c r="V273" s="216"/>
      <c r="W273" s="259"/>
      <c r="X273" s="272"/>
      <c r="Y273" s="521">
        <f t="shared" si="2"/>
        <v>0</v>
      </c>
      <c r="Z273" s="558"/>
      <c r="AA273" s="578"/>
      <c r="AB273" s="597" t="str">
        <f t="shared" si="3"/>
        <v/>
      </c>
      <c r="AC273" s="606"/>
      <c r="AD273" s="612"/>
      <c r="AE273" s="259"/>
      <c r="AF273" s="272"/>
      <c r="AG273" s="3"/>
      <c r="AH273" s="26"/>
    </row>
    <row r="274" spans="1:34" s="2" customFormat="1">
      <c r="A274" s="26"/>
      <c r="B274" s="75">
        <v>10</v>
      </c>
      <c r="C274" s="149"/>
      <c r="D274" s="216"/>
      <c r="E274" s="259"/>
      <c r="F274" s="272"/>
      <c r="G274" s="216"/>
      <c r="H274" s="259"/>
      <c r="I274" s="272"/>
      <c r="J274" s="216"/>
      <c r="K274" s="259"/>
      <c r="L274" s="272"/>
      <c r="M274" s="216"/>
      <c r="N274" s="259"/>
      <c r="O274" s="272"/>
      <c r="P274" s="216"/>
      <c r="Q274" s="259"/>
      <c r="R274" s="272"/>
      <c r="S274" s="216"/>
      <c r="T274" s="259"/>
      <c r="U274" s="272"/>
      <c r="V274" s="216"/>
      <c r="W274" s="259"/>
      <c r="X274" s="272"/>
      <c r="Y274" s="521">
        <f t="shared" si="2"/>
        <v>0</v>
      </c>
      <c r="Z274" s="558"/>
      <c r="AA274" s="578"/>
      <c r="AB274" s="597" t="str">
        <f t="shared" si="3"/>
        <v/>
      </c>
      <c r="AC274" s="606"/>
      <c r="AD274" s="612"/>
      <c r="AE274" s="259"/>
      <c r="AF274" s="272"/>
      <c r="AG274" s="3"/>
      <c r="AH274" s="26"/>
    </row>
    <row r="275" spans="1:34" s="2" customFormat="1">
      <c r="A275" s="26"/>
      <c r="B275" s="75">
        <v>11</v>
      </c>
      <c r="C275" s="149"/>
      <c r="D275" s="216"/>
      <c r="E275" s="259"/>
      <c r="F275" s="272"/>
      <c r="G275" s="216"/>
      <c r="H275" s="259"/>
      <c r="I275" s="272"/>
      <c r="J275" s="216"/>
      <c r="K275" s="259"/>
      <c r="L275" s="272"/>
      <c r="M275" s="216"/>
      <c r="N275" s="259"/>
      <c r="O275" s="272"/>
      <c r="P275" s="216"/>
      <c r="Q275" s="259"/>
      <c r="R275" s="272"/>
      <c r="S275" s="216"/>
      <c r="T275" s="259"/>
      <c r="U275" s="272"/>
      <c r="V275" s="216"/>
      <c r="W275" s="259"/>
      <c r="X275" s="272"/>
      <c r="Y275" s="521">
        <f t="shared" si="2"/>
        <v>0</v>
      </c>
      <c r="Z275" s="558"/>
      <c r="AA275" s="578"/>
      <c r="AB275" s="597" t="str">
        <f t="shared" si="3"/>
        <v/>
      </c>
      <c r="AC275" s="606"/>
      <c r="AD275" s="612"/>
      <c r="AE275" s="259"/>
      <c r="AF275" s="272"/>
      <c r="AG275" s="3"/>
      <c r="AH275" s="26"/>
    </row>
    <row r="276" spans="1:34" s="2" customFormat="1">
      <c r="A276" s="26"/>
      <c r="B276" s="75">
        <v>12</v>
      </c>
      <c r="C276" s="149"/>
      <c r="D276" s="216"/>
      <c r="E276" s="259"/>
      <c r="F276" s="272"/>
      <c r="G276" s="216"/>
      <c r="H276" s="259"/>
      <c r="I276" s="272"/>
      <c r="J276" s="216"/>
      <c r="K276" s="259"/>
      <c r="L276" s="272"/>
      <c r="M276" s="216"/>
      <c r="N276" s="259"/>
      <c r="O276" s="272"/>
      <c r="P276" s="216"/>
      <c r="Q276" s="259"/>
      <c r="R276" s="272"/>
      <c r="S276" s="216"/>
      <c r="T276" s="259"/>
      <c r="U276" s="272"/>
      <c r="V276" s="216"/>
      <c r="W276" s="259"/>
      <c r="X276" s="272"/>
      <c r="Y276" s="521">
        <f t="shared" si="2"/>
        <v>0</v>
      </c>
      <c r="Z276" s="558"/>
      <c r="AA276" s="578"/>
      <c r="AB276" s="597" t="str">
        <f t="shared" si="3"/>
        <v/>
      </c>
      <c r="AC276" s="606"/>
      <c r="AD276" s="612"/>
      <c r="AE276" s="259"/>
      <c r="AF276" s="272"/>
      <c r="AG276" s="3"/>
      <c r="AH276" s="26"/>
    </row>
    <row r="277" spans="1:34" s="2" customFormat="1">
      <c r="A277" s="26"/>
      <c r="B277" s="75">
        <v>1</v>
      </c>
      <c r="C277" s="149"/>
      <c r="D277" s="216"/>
      <c r="E277" s="259"/>
      <c r="F277" s="272"/>
      <c r="G277" s="216"/>
      <c r="H277" s="259"/>
      <c r="I277" s="272"/>
      <c r="J277" s="216"/>
      <c r="K277" s="259"/>
      <c r="L277" s="272"/>
      <c r="M277" s="216"/>
      <c r="N277" s="259"/>
      <c r="O277" s="272"/>
      <c r="P277" s="216"/>
      <c r="Q277" s="259"/>
      <c r="R277" s="272"/>
      <c r="S277" s="216"/>
      <c r="T277" s="259"/>
      <c r="U277" s="272"/>
      <c r="V277" s="216"/>
      <c r="W277" s="259"/>
      <c r="X277" s="272"/>
      <c r="Y277" s="521">
        <f t="shared" si="2"/>
        <v>0</v>
      </c>
      <c r="Z277" s="558"/>
      <c r="AA277" s="578"/>
      <c r="AB277" s="597" t="str">
        <f t="shared" si="3"/>
        <v/>
      </c>
      <c r="AC277" s="606"/>
      <c r="AD277" s="612"/>
      <c r="AE277" s="259"/>
      <c r="AF277" s="272"/>
      <c r="AG277" s="3"/>
      <c r="AH277" s="26"/>
    </row>
    <row r="278" spans="1:34" s="2" customFormat="1">
      <c r="A278" s="26"/>
      <c r="B278" s="75">
        <v>2</v>
      </c>
      <c r="C278" s="149"/>
      <c r="D278" s="216"/>
      <c r="E278" s="259"/>
      <c r="F278" s="272"/>
      <c r="G278" s="216"/>
      <c r="H278" s="259"/>
      <c r="I278" s="272"/>
      <c r="J278" s="216"/>
      <c r="K278" s="259"/>
      <c r="L278" s="272"/>
      <c r="M278" s="216"/>
      <c r="N278" s="259"/>
      <c r="O278" s="272"/>
      <c r="P278" s="216"/>
      <c r="Q278" s="259"/>
      <c r="R278" s="272"/>
      <c r="S278" s="216"/>
      <c r="T278" s="259"/>
      <c r="U278" s="272"/>
      <c r="V278" s="216"/>
      <c r="W278" s="259"/>
      <c r="X278" s="272"/>
      <c r="Y278" s="521">
        <f t="shared" si="2"/>
        <v>0</v>
      </c>
      <c r="Z278" s="558"/>
      <c r="AA278" s="578"/>
      <c r="AB278" s="597" t="str">
        <f t="shared" si="3"/>
        <v/>
      </c>
      <c r="AC278" s="606"/>
      <c r="AD278" s="612"/>
      <c r="AE278" s="259"/>
      <c r="AF278" s="272"/>
      <c r="AG278" s="3"/>
      <c r="AH278" s="26"/>
    </row>
    <row r="279" spans="1:34" s="2" customFormat="1">
      <c r="A279" s="26"/>
      <c r="B279" s="9">
        <v>3</v>
      </c>
      <c r="C279" s="150"/>
      <c r="D279" s="94"/>
      <c r="E279" s="157"/>
      <c r="F279" s="264"/>
      <c r="G279" s="216"/>
      <c r="H279" s="259"/>
      <c r="I279" s="272"/>
      <c r="J279" s="216"/>
      <c r="K279" s="259"/>
      <c r="L279" s="272"/>
      <c r="M279" s="216"/>
      <c r="N279" s="259"/>
      <c r="O279" s="272"/>
      <c r="P279" s="216"/>
      <c r="Q279" s="259"/>
      <c r="R279" s="272"/>
      <c r="S279" s="216"/>
      <c r="T279" s="259"/>
      <c r="U279" s="272"/>
      <c r="V279" s="216"/>
      <c r="W279" s="259"/>
      <c r="X279" s="272"/>
      <c r="Y279" s="521">
        <f t="shared" si="2"/>
        <v>0</v>
      </c>
      <c r="Z279" s="558"/>
      <c r="AA279" s="578"/>
      <c r="AB279" s="597" t="str">
        <f t="shared" si="3"/>
        <v/>
      </c>
      <c r="AC279" s="606"/>
      <c r="AD279" s="612"/>
      <c r="AE279" s="259"/>
      <c r="AF279" s="272"/>
      <c r="AG279" s="3"/>
      <c r="AH279" s="26"/>
    </row>
    <row r="280" spans="1:34" s="2" customFormat="1">
      <c r="A280" s="26"/>
      <c r="B280" s="78" t="s">
        <v>167</v>
      </c>
      <c r="C280" s="78"/>
      <c r="D280" s="217">
        <f>SUM(D268:F279)</f>
        <v>0</v>
      </c>
      <c r="E280" s="260"/>
      <c r="F280" s="273"/>
      <c r="G280" s="217">
        <f>SUM(G268:I279)</f>
        <v>0</v>
      </c>
      <c r="H280" s="260"/>
      <c r="I280" s="273"/>
      <c r="J280" s="217">
        <f>SUM(J268:L279)</f>
        <v>0</v>
      </c>
      <c r="K280" s="260"/>
      <c r="L280" s="273"/>
      <c r="M280" s="217">
        <f>SUM(M268:O279)</f>
        <v>0</v>
      </c>
      <c r="N280" s="260"/>
      <c r="O280" s="273"/>
      <c r="P280" s="217">
        <f>SUM(P268:R279)</f>
        <v>0</v>
      </c>
      <c r="Q280" s="260"/>
      <c r="R280" s="273"/>
      <c r="S280" s="217">
        <f>SUM(S268:U279)</f>
        <v>0</v>
      </c>
      <c r="T280" s="260"/>
      <c r="U280" s="273"/>
      <c r="V280" s="217">
        <f>SUM(V268:X279)</f>
        <v>0</v>
      </c>
      <c r="W280" s="260"/>
      <c r="X280" s="273"/>
      <c r="Y280" s="217">
        <f>SUM(Y268:AA279)</f>
        <v>0</v>
      </c>
      <c r="Z280" s="260"/>
      <c r="AA280" s="273"/>
      <c r="AB280" s="597" t="str">
        <f t="shared" si="3"/>
        <v/>
      </c>
      <c r="AC280" s="606"/>
      <c r="AD280" s="612"/>
      <c r="AE280" s="260">
        <f>SUM(AE268:AF279)</f>
        <v>0</v>
      </c>
      <c r="AF280" s="639"/>
      <c r="AG280" s="3"/>
      <c r="AH280" s="26"/>
    </row>
    <row r="281" spans="1:34" s="2" customFormat="1">
      <c r="A281" s="26"/>
      <c r="B281" s="79" t="s">
        <v>367</v>
      </c>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525" t="str">
        <f>IFERROR(Y280/D280,"")</f>
        <v/>
      </c>
      <c r="Z281" s="559"/>
      <c r="AA281" s="559"/>
      <c r="AB281" s="559"/>
      <c r="AC281" s="559"/>
      <c r="AD281" s="559"/>
      <c r="AE281" s="559"/>
      <c r="AF281" s="525"/>
      <c r="AG281" s="355"/>
      <c r="AH281" s="26"/>
    </row>
    <row r="282" spans="1:34" s="2" customFormat="1">
      <c r="A282" s="26"/>
      <c r="B282" s="52"/>
      <c r="C282" s="52"/>
      <c r="D282" s="52"/>
      <c r="E282" s="52"/>
      <c r="F282" s="52"/>
      <c r="G282" s="52"/>
      <c r="H282" s="52"/>
      <c r="I282" s="52"/>
      <c r="J282" s="52"/>
      <c r="K282" s="52"/>
      <c r="L282" s="52"/>
      <c r="M282" s="52"/>
      <c r="N282" s="52"/>
      <c r="O282" s="52"/>
      <c r="P282" s="52"/>
      <c r="Q282" s="52"/>
      <c r="R282" s="52"/>
      <c r="S282" s="52"/>
      <c r="T282" s="52"/>
      <c r="U282" s="52"/>
      <c r="V282" s="52"/>
      <c r="W282" s="52"/>
      <c r="X282" s="437"/>
      <c r="Y282" s="2"/>
      <c r="Z282" s="2"/>
      <c r="AA282" s="2"/>
      <c r="AB282" s="2"/>
      <c r="AC282" s="2"/>
      <c r="AD282" s="2"/>
      <c r="AE282" s="2"/>
      <c r="AF282" s="2"/>
      <c r="AG282" s="3"/>
      <c r="AH282" s="26"/>
    </row>
    <row r="283" spans="1:34" s="2" customFormat="1">
      <c r="A283" s="26"/>
      <c r="B283" s="80" t="s">
        <v>15</v>
      </c>
      <c r="C283" s="52"/>
      <c r="D283" s="52"/>
      <c r="E283" s="52"/>
      <c r="F283" s="52"/>
      <c r="G283" s="52"/>
      <c r="H283" s="52"/>
      <c r="I283" s="52"/>
      <c r="J283" s="52"/>
      <c r="K283" s="52"/>
      <c r="L283" s="52"/>
      <c r="M283" s="52"/>
      <c r="N283" s="52"/>
      <c r="O283" s="52"/>
      <c r="P283" s="52"/>
      <c r="Q283" s="52"/>
      <c r="R283" s="52"/>
      <c r="S283" s="52"/>
      <c r="T283" s="52"/>
      <c r="U283" s="52"/>
      <c r="V283" s="52"/>
      <c r="W283" s="52"/>
      <c r="X283" s="437"/>
      <c r="Y283" s="2"/>
      <c r="Z283" s="2"/>
      <c r="AA283" s="2"/>
      <c r="AB283" s="2"/>
      <c r="AC283" s="2"/>
      <c r="AD283" s="2"/>
      <c r="AE283" s="2"/>
      <c r="AF283" s="2"/>
      <c r="AG283" s="3"/>
      <c r="AH283" s="26"/>
    </row>
    <row r="284" spans="1:34" s="2" customFormat="1">
      <c r="A284" s="26"/>
      <c r="B284" s="80" t="s">
        <v>243</v>
      </c>
      <c r="C284" s="52"/>
      <c r="D284" s="52"/>
      <c r="E284" s="52"/>
      <c r="F284" s="52"/>
      <c r="G284" s="52"/>
      <c r="H284" s="52"/>
      <c r="I284" s="52"/>
      <c r="J284" s="52"/>
      <c r="K284" s="52"/>
      <c r="L284" s="52"/>
      <c r="M284" s="52"/>
      <c r="N284" s="52"/>
      <c r="O284" s="52"/>
      <c r="P284" s="52"/>
      <c r="Q284" s="52"/>
      <c r="R284" s="52"/>
      <c r="S284" s="52"/>
      <c r="T284" s="52"/>
      <c r="U284" s="52"/>
      <c r="V284" s="52"/>
      <c r="W284" s="52"/>
      <c r="X284" s="437"/>
      <c r="Y284" s="2"/>
      <c r="Z284" s="2"/>
      <c r="AA284" s="2"/>
      <c r="AB284" s="2"/>
      <c r="AC284" s="2"/>
      <c r="AD284" s="2"/>
      <c r="AE284" s="2"/>
      <c r="AF284" s="2"/>
      <c r="AG284" s="3"/>
      <c r="AH284" s="26"/>
    </row>
    <row r="285" spans="1:34" s="2" customFormat="1">
      <c r="A285" s="26"/>
      <c r="B285" s="80" t="s">
        <v>271</v>
      </c>
      <c r="C285" s="52"/>
      <c r="D285" s="52"/>
      <c r="E285" s="52"/>
      <c r="F285" s="52"/>
      <c r="G285" s="52"/>
      <c r="H285" s="52"/>
      <c r="I285" s="52"/>
      <c r="J285" s="52"/>
      <c r="K285" s="52"/>
      <c r="L285" s="52"/>
      <c r="M285" s="52"/>
      <c r="N285" s="52"/>
      <c r="O285" s="52"/>
      <c r="P285" s="52"/>
      <c r="Q285" s="52"/>
      <c r="R285" s="52"/>
      <c r="S285" s="52"/>
      <c r="T285" s="52"/>
      <c r="U285" s="52"/>
      <c r="V285" s="52"/>
      <c r="W285" s="52"/>
      <c r="X285" s="437"/>
      <c r="Y285" s="2"/>
      <c r="Z285" s="2"/>
      <c r="AA285" s="2"/>
      <c r="AB285" s="2"/>
      <c r="AC285" s="2"/>
      <c r="AD285" s="2"/>
      <c r="AE285" s="2"/>
      <c r="AF285" s="2"/>
      <c r="AG285" s="3"/>
      <c r="AH285" s="26"/>
    </row>
    <row r="286" spans="1:34" s="2" customFormat="1">
      <c r="A286" s="26"/>
      <c r="B286" s="2"/>
      <c r="C286" s="2"/>
      <c r="D286" s="2"/>
      <c r="E286" s="2"/>
      <c r="F286" s="2"/>
      <c r="G286" s="2"/>
      <c r="H286" s="2"/>
      <c r="I286" s="2"/>
      <c r="J286" s="2"/>
      <c r="K286" s="2"/>
      <c r="L286" s="2"/>
      <c r="M286" s="2"/>
      <c r="N286" s="2"/>
      <c r="O286" s="2"/>
      <c r="P286" s="2"/>
      <c r="Q286" s="2"/>
      <c r="R286" s="2"/>
      <c r="S286" s="2"/>
      <c r="T286" s="2"/>
      <c r="U286" s="2"/>
      <c r="V286" s="2"/>
      <c r="W286" s="2"/>
      <c r="X286" s="437"/>
      <c r="Y286" s="501" t="s">
        <v>61</v>
      </c>
      <c r="Z286" s="491"/>
      <c r="AA286" s="491"/>
      <c r="AB286" s="491"/>
      <c r="AC286" s="491"/>
      <c r="AD286" s="491"/>
      <c r="AE286" s="491"/>
      <c r="AF286" s="491"/>
      <c r="AG286" s="667"/>
      <c r="AH286" s="26"/>
    </row>
    <row r="287" spans="1:34" s="2" customFormat="1">
      <c r="A287" s="26"/>
      <c r="B287" s="2"/>
      <c r="C287" s="2"/>
      <c r="D287" s="2"/>
      <c r="E287" s="2"/>
      <c r="F287" s="2"/>
      <c r="G287" s="2"/>
      <c r="H287" s="2"/>
      <c r="I287" s="2"/>
      <c r="J287" s="2"/>
      <c r="K287" s="2"/>
      <c r="L287" s="2"/>
      <c r="M287" s="2"/>
      <c r="N287" s="2"/>
      <c r="O287" s="2"/>
      <c r="P287" s="2"/>
      <c r="Q287" s="2"/>
      <c r="R287" s="2"/>
      <c r="S287" s="2"/>
      <c r="T287" s="2"/>
      <c r="U287" s="2"/>
      <c r="V287" s="2"/>
      <c r="W287" s="2"/>
      <c r="X287" s="379"/>
      <c r="Y287" s="501"/>
      <c r="Z287" s="491"/>
      <c r="AA287" s="491"/>
      <c r="AB287" s="491"/>
      <c r="AC287" s="491"/>
      <c r="AD287" s="491"/>
      <c r="AE287" s="491"/>
      <c r="AF287" s="491"/>
      <c r="AG287" s="667"/>
      <c r="AH287" s="26"/>
    </row>
    <row r="288" spans="1:34" s="2" customFormat="1">
      <c r="A288" s="1"/>
      <c r="B288" s="2"/>
      <c r="C288" s="2"/>
      <c r="D288" s="2"/>
      <c r="E288" s="2"/>
      <c r="F288" s="2"/>
      <c r="G288" s="2"/>
      <c r="H288" s="2"/>
      <c r="I288" s="2"/>
      <c r="J288" s="2"/>
      <c r="K288" s="2"/>
      <c r="L288" s="2"/>
      <c r="M288" s="2"/>
      <c r="N288" s="2"/>
      <c r="O288" s="2"/>
      <c r="P288" s="2"/>
      <c r="Q288" s="2"/>
      <c r="R288" s="2"/>
      <c r="S288" s="2"/>
      <c r="T288" s="2"/>
      <c r="U288" s="2"/>
      <c r="V288" s="2"/>
      <c r="W288" s="2"/>
      <c r="X288" s="379"/>
      <c r="Y288" s="501"/>
      <c r="Z288" s="491"/>
      <c r="AA288" s="491"/>
      <c r="AB288" s="491"/>
      <c r="AC288" s="491"/>
      <c r="AD288" s="491"/>
      <c r="AE288" s="491"/>
      <c r="AF288" s="491"/>
      <c r="AG288" s="667"/>
      <c r="AH288" s="26"/>
    </row>
    <row r="289" spans="1:34" s="2" customFormat="1">
      <c r="A289" s="34"/>
      <c r="B289" s="52" t="s">
        <v>335</v>
      </c>
      <c r="C289" s="52"/>
      <c r="D289" s="52"/>
      <c r="E289" s="52"/>
      <c r="F289" s="52"/>
      <c r="G289" s="52"/>
      <c r="H289" s="52"/>
      <c r="I289" s="52"/>
      <c r="J289" s="52"/>
      <c r="K289" s="52"/>
      <c r="L289" s="52"/>
      <c r="M289" s="52"/>
      <c r="N289" s="52"/>
      <c r="O289" s="52"/>
      <c r="P289" s="52"/>
      <c r="Q289" s="52"/>
      <c r="R289" s="52"/>
      <c r="S289" s="52"/>
      <c r="T289" s="52"/>
      <c r="U289" s="52"/>
      <c r="V289" s="52"/>
      <c r="W289" s="52"/>
      <c r="X289" s="437"/>
      <c r="Y289" s="501"/>
      <c r="Z289" s="491"/>
      <c r="AA289" s="491"/>
      <c r="AB289" s="491"/>
      <c r="AC289" s="491"/>
      <c r="AD289" s="491"/>
      <c r="AE289" s="491"/>
      <c r="AF289" s="491"/>
      <c r="AG289" s="667"/>
      <c r="AH289" s="26"/>
    </row>
    <row r="290" spans="1:34" s="2" customFormat="1">
      <c r="A290" s="34"/>
      <c r="B290" s="52"/>
      <c r="C290" s="52"/>
      <c r="D290" s="52"/>
      <c r="E290" s="52"/>
      <c r="F290" s="52"/>
      <c r="G290" s="52"/>
      <c r="H290" s="52"/>
      <c r="I290" s="52"/>
      <c r="J290" s="52"/>
      <c r="K290" s="52"/>
      <c r="L290" s="52"/>
      <c r="M290" s="52"/>
      <c r="N290" s="52"/>
      <c r="O290" s="52"/>
      <c r="P290" s="52"/>
      <c r="Q290" s="52"/>
      <c r="R290" s="52"/>
      <c r="S290" s="52"/>
      <c r="T290" s="52"/>
      <c r="U290" s="52"/>
      <c r="V290" s="52"/>
      <c r="W290" s="52"/>
      <c r="X290" s="437"/>
      <c r="Y290" s="501"/>
      <c r="Z290" s="491"/>
      <c r="AA290" s="491"/>
      <c r="AB290" s="491"/>
      <c r="AC290" s="491"/>
      <c r="AD290" s="491"/>
      <c r="AE290" s="491"/>
      <c r="AF290" s="491"/>
      <c r="AG290" s="667"/>
      <c r="AH290" s="26"/>
    </row>
    <row r="291" spans="1:34" s="2" customFormat="1">
      <c r="A291" s="34"/>
      <c r="B291" s="52"/>
      <c r="C291" s="52"/>
      <c r="D291" s="52"/>
      <c r="E291" s="52"/>
      <c r="F291" s="52"/>
      <c r="G291" s="52"/>
      <c r="H291" s="52"/>
      <c r="I291" s="52"/>
      <c r="J291" s="52"/>
      <c r="K291" s="52"/>
      <c r="L291" s="52"/>
      <c r="M291" s="201"/>
      <c r="N291" s="52" t="s">
        <v>273</v>
      </c>
      <c r="O291" s="52"/>
      <c r="P291" s="52"/>
      <c r="Q291" s="52"/>
      <c r="R291" s="201"/>
      <c r="S291" s="52" t="s">
        <v>283</v>
      </c>
      <c r="T291" s="52"/>
      <c r="U291" s="52"/>
      <c r="V291" s="52"/>
      <c r="W291" s="52"/>
      <c r="X291" s="437"/>
      <c r="Y291" s="501"/>
      <c r="Z291" s="491"/>
      <c r="AA291" s="491"/>
      <c r="AB291" s="491"/>
      <c r="AC291" s="491"/>
      <c r="AD291" s="491"/>
      <c r="AE291" s="491"/>
      <c r="AF291" s="491"/>
      <c r="AG291" s="667"/>
      <c r="AH291" s="26"/>
    </row>
    <row r="292" spans="1:34" s="2" customFormat="1">
      <c r="A292" s="34"/>
      <c r="B292" s="52" t="s">
        <v>206</v>
      </c>
      <c r="C292" s="52"/>
      <c r="D292" s="52"/>
      <c r="E292" s="52"/>
      <c r="F292" s="52"/>
      <c r="G292" s="52"/>
      <c r="H292" s="52"/>
      <c r="I292" s="52"/>
      <c r="J292" s="52"/>
      <c r="K292" s="52"/>
      <c r="L292" s="52"/>
      <c r="M292" s="52"/>
      <c r="N292" s="52"/>
      <c r="O292" s="52"/>
      <c r="P292" s="52"/>
      <c r="Q292" s="52"/>
      <c r="R292" s="52"/>
      <c r="S292" s="52"/>
      <c r="T292" s="52"/>
      <c r="U292" s="52"/>
      <c r="V292" s="52"/>
      <c r="W292" s="52"/>
      <c r="X292" s="437"/>
      <c r="Y292" s="501"/>
      <c r="Z292" s="491"/>
      <c r="AA292" s="491"/>
      <c r="AB292" s="491"/>
      <c r="AC292" s="491"/>
      <c r="AD292" s="491"/>
      <c r="AE292" s="491"/>
      <c r="AF292" s="491"/>
      <c r="AG292" s="667"/>
      <c r="AH292" s="26"/>
    </row>
    <row r="293" spans="1:34" s="2" customFormat="1">
      <c r="A293" s="34"/>
      <c r="B293" s="52"/>
      <c r="C293" s="52"/>
      <c r="D293" s="218"/>
      <c r="E293" s="218"/>
      <c r="F293" s="218"/>
      <c r="G293" s="218"/>
      <c r="H293" s="218"/>
      <c r="I293" s="218"/>
      <c r="J293" s="218"/>
      <c r="K293" s="218"/>
      <c r="L293" s="218"/>
      <c r="M293" s="218"/>
      <c r="N293" s="218"/>
      <c r="O293" s="218"/>
      <c r="P293" s="218"/>
      <c r="Q293" s="218"/>
      <c r="R293" s="218"/>
      <c r="S293" s="218"/>
      <c r="T293" s="218"/>
      <c r="U293" s="218"/>
      <c r="V293" s="218"/>
      <c r="W293" s="218"/>
      <c r="X293" s="437"/>
      <c r="Y293" s="501"/>
      <c r="Z293" s="491"/>
      <c r="AA293" s="491"/>
      <c r="AB293" s="491"/>
      <c r="AC293" s="491"/>
      <c r="AD293" s="491"/>
      <c r="AE293" s="491"/>
      <c r="AF293" s="491"/>
      <c r="AG293" s="667"/>
      <c r="AH293" s="26"/>
    </row>
    <row r="294" spans="1:34" s="2" customFormat="1">
      <c r="A294" s="34"/>
      <c r="B294" s="52"/>
      <c r="C294" s="52"/>
      <c r="D294" s="218"/>
      <c r="E294" s="218"/>
      <c r="F294" s="218"/>
      <c r="G294" s="218"/>
      <c r="H294" s="218"/>
      <c r="I294" s="218"/>
      <c r="J294" s="218"/>
      <c r="K294" s="218"/>
      <c r="L294" s="218"/>
      <c r="M294" s="218"/>
      <c r="N294" s="218"/>
      <c r="O294" s="218"/>
      <c r="P294" s="218"/>
      <c r="Q294" s="218"/>
      <c r="R294" s="218"/>
      <c r="S294" s="218"/>
      <c r="T294" s="218"/>
      <c r="U294" s="218"/>
      <c r="V294" s="218"/>
      <c r="W294" s="218"/>
      <c r="X294" s="437"/>
      <c r="Y294" s="501"/>
      <c r="Z294" s="491"/>
      <c r="AA294" s="491"/>
      <c r="AB294" s="491"/>
      <c r="AC294" s="491"/>
      <c r="AD294" s="491"/>
      <c r="AE294" s="491"/>
      <c r="AF294" s="491"/>
      <c r="AG294" s="667"/>
      <c r="AH294" s="26"/>
    </row>
    <row r="295" spans="1:34" s="2" customFormat="1">
      <c r="A295" s="26"/>
      <c r="B295" s="52"/>
      <c r="C295" s="52"/>
      <c r="D295" s="218"/>
      <c r="E295" s="218"/>
      <c r="F295" s="218"/>
      <c r="G295" s="218"/>
      <c r="H295" s="218"/>
      <c r="I295" s="218"/>
      <c r="J295" s="218"/>
      <c r="K295" s="218"/>
      <c r="L295" s="218"/>
      <c r="M295" s="218"/>
      <c r="N295" s="218"/>
      <c r="O295" s="218"/>
      <c r="P295" s="218"/>
      <c r="Q295" s="218"/>
      <c r="R295" s="218"/>
      <c r="S295" s="218"/>
      <c r="T295" s="218"/>
      <c r="U295" s="218"/>
      <c r="V295" s="218"/>
      <c r="W295" s="218"/>
      <c r="X295" s="437"/>
      <c r="Y295" s="501"/>
      <c r="Z295" s="491"/>
      <c r="AA295" s="491"/>
      <c r="AB295" s="491"/>
      <c r="AC295" s="491"/>
      <c r="AD295" s="491"/>
      <c r="AE295" s="491"/>
      <c r="AF295" s="491"/>
      <c r="AG295" s="667"/>
      <c r="AH295" s="26"/>
    </row>
    <row r="296" spans="1:34" s="2" customFormat="1">
      <c r="A296" s="26"/>
      <c r="B296" s="2"/>
      <c r="C296" s="2"/>
      <c r="D296" s="2"/>
      <c r="E296" s="2"/>
      <c r="F296" s="2"/>
      <c r="G296" s="2"/>
      <c r="H296" s="2"/>
      <c r="I296" s="2"/>
      <c r="J296" s="2"/>
      <c r="K296" s="2"/>
      <c r="L296" s="2"/>
      <c r="M296" s="2"/>
      <c r="N296" s="2"/>
      <c r="O296" s="2"/>
      <c r="P296" s="2"/>
      <c r="Q296" s="2"/>
      <c r="R296" s="2"/>
      <c r="S296" s="2"/>
      <c r="T296" s="2"/>
      <c r="U296" s="2"/>
      <c r="V296" s="2"/>
      <c r="W296" s="2"/>
      <c r="X296" s="379"/>
      <c r="Y296" s="501"/>
      <c r="Z296" s="491"/>
      <c r="AA296" s="491"/>
      <c r="AB296" s="491"/>
      <c r="AC296" s="491"/>
      <c r="AD296" s="491"/>
      <c r="AE296" s="491"/>
      <c r="AF296" s="491"/>
      <c r="AG296" s="667"/>
      <c r="AH296" s="26"/>
    </row>
    <row r="297" spans="1:34" s="2" customFormat="1">
      <c r="A297" s="35"/>
      <c r="B297" s="58"/>
      <c r="C297" s="58"/>
      <c r="D297" s="58"/>
      <c r="E297" s="58"/>
      <c r="F297" s="58"/>
      <c r="G297" s="58"/>
      <c r="H297" s="58"/>
      <c r="I297" s="58"/>
      <c r="J297" s="58"/>
      <c r="K297" s="58"/>
      <c r="L297" s="58"/>
      <c r="M297" s="58"/>
      <c r="N297" s="58"/>
      <c r="O297" s="58"/>
      <c r="P297" s="58"/>
      <c r="Q297" s="58"/>
      <c r="R297" s="58"/>
      <c r="S297" s="58"/>
      <c r="T297" s="58"/>
      <c r="U297" s="58"/>
      <c r="V297" s="58"/>
      <c r="W297" s="58"/>
      <c r="X297" s="484"/>
      <c r="Y297" s="502"/>
      <c r="Z297" s="546"/>
      <c r="AA297" s="546"/>
      <c r="AB297" s="546"/>
      <c r="AC297" s="546"/>
      <c r="AD297" s="546"/>
      <c r="AE297" s="546"/>
      <c r="AF297" s="546"/>
      <c r="AG297" s="668"/>
      <c r="AH297" s="26"/>
    </row>
    <row r="298" spans="1:34" s="2" customFormat="1">
      <c r="A298" s="31" t="s">
        <v>133</v>
      </c>
      <c r="B298" s="31"/>
      <c r="C298" s="31"/>
      <c r="D298" s="31"/>
      <c r="E298" s="31"/>
      <c r="F298" s="31"/>
      <c r="G298" s="31"/>
      <c r="H298" s="31"/>
      <c r="I298" s="31"/>
      <c r="J298" s="31"/>
      <c r="K298" s="31"/>
      <c r="L298" s="31"/>
      <c r="M298" s="31"/>
      <c r="N298" s="31"/>
      <c r="O298" s="31"/>
      <c r="P298" s="31"/>
      <c r="Q298" s="31"/>
      <c r="R298" s="31"/>
      <c r="S298" s="31"/>
      <c r="T298" s="31"/>
      <c r="U298" s="31"/>
      <c r="V298" s="31"/>
      <c r="W298" s="31"/>
      <c r="X298" s="39"/>
      <c r="Y298" s="238"/>
      <c r="Z298" s="9" t="s">
        <v>361</v>
      </c>
      <c r="AA298" s="53"/>
      <c r="AB298" s="53"/>
      <c r="AC298" s="53"/>
      <c r="AD298" s="53"/>
      <c r="AE298" s="53"/>
      <c r="AF298" s="53"/>
      <c r="AG298" s="150"/>
      <c r="AH298" s="26"/>
    </row>
    <row r="299" spans="1:34" s="2" customForma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9"/>
      <c r="Y299" s="271"/>
      <c r="Z299" s="8"/>
      <c r="AA299" s="55"/>
      <c r="AB299" s="55"/>
      <c r="AC299" s="55"/>
      <c r="AD299" s="55"/>
      <c r="AE299" s="55"/>
      <c r="AF299" s="55"/>
      <c r="AG299" s="271"/>
      <c r="AH299" s="26"/>
    </row>
    <row r="300" spans="1:34" s="2" customFormat="1">
      <c r="A300" s="1"/>
      <c r="B300" s="2"/>
      <c r="C300" s="2"/>
      <c r="D300" s="2"/>
      <c r="E300" s="2"/>
      <c r="F300" s="2"/>
      <c r="G300" s="2"/>
      <c r="H300" s="2"/>
      <c r="I300" s="2"/>
      <c r="J300" s="2"/>
      <c r="K300" s="2"/>
      <c r="L300" s="2"/>
      <c r="M300" s="2"/>
      <c r="N300" s="2"/>
      <c r="O300" s="2"/>
      <c r="P300" s="2"/>
      <c r="Q300" s="2"/>
      <c r="R300" s="2"/>
      <c r="S300" s="2"/>
      <c r="T300" s="2"/>
      <c r="U300" s="2"/>
      <c r="V300" s="2"/>
      <c r="W300" s="2"/>
      <c r="X300" s="2"/>
      <c r="Y300" s="526"/>
      <c r="Z300" s="560"/>
      <c r="AA300" s="579"/>
      <c r="AB300" s="579"/>
      <c r="AC300" s="579"/>
      <c r="AD300" s="579"/>
      <c r="AE300" s="579"/>
      <c r="AF300" s="579"/>
      <c r="AG300" s="669"/>
      <c r="AH300" s="26"/>
    </row>
    <row r="301" spans="1:34" s="2" customFormat="1">
      <c r="A301" s="33" t="s">
        <v>368</v>
      </c>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7"/>
      <c r="Z301" s="561"/>
      <c r="AA301" s="561"/>
      <c r="AB301" s="561"/>
      <c r="AC301" s="561"/>
      <c r="AD301" s="561"/>
      <c r="AE301" s="561"/>
      <c r="AF301" s="561"/>
      <c r="AG301" s="670"/>
      <c r="AH301" s="26"/>
    </row>
    <row r="302" spans="1:34" s="2" customFormat="1">
      <c r="A302" s="34"/>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7"/>
      <c r="Z302" s="561"/>
      <c r="AA302" s="561"/>
      <c r="AB302" s="561"/>
      <c r="AC302" s="561"/>
      <c r="AD302" s="561"/>
      <c r="AE302" s="561"/>
      <c r="AF302" s="561"/>
      <c r="AG302" s="670"/>
      <c r="AH302" s="26"/>
    </row>
    <row r="303" spans="1:34" s="2" customFormat="1">
      <c r="A303" s="1"/>
      <c r="B303" s="52" t="s">
        <v>817</v>
      </c>
      <c r="C303" s="52"/>
      <c r="D303" s="52"/>
      <c r="E303" s="52"/>
      <c r="F303" s="52"/>
      <c r="G303" s="52"/>
      <c r="H303" s="52"/>
      <c r="I303" s="52"/>
      <c r="J303" s="52"/>
      <c r="K303" s="52"/>
      <c r="L303" s="52"/>
      <c r="M303" s="52"/>
      <c r="N303" s="52"/>
      <c r="O303" s="52"/>
      <c r="P303" s="52"/>
      <c r="Q303" s="52"/>
      <c r="R303" s="52"/>
      <c r="S303" s="52"/>
      <c r="T303" s="52"/>
      <c r="U303" s="52"/>
      <c r="V303" s="52"/>
      <c r="W303" s="52"/>
      <c r="X303" s="52"/>
      <c r="Y303" s="527"/>
      <c r="Z303" s="561"/>
      <c r="AA303" s="561"/>
      <c r="AB303" s="561"/>
      <c r="AC303" s="561"/>
      <c r="AD303" s="561"/>
      <c r="AE303" s="561"/>
      <c r="AF303" s="561"/>
      <c r="AG303" s="670"/>
      <c r="AH303" s="26"/>
    </row>
    <row r="304" spans="1:34" s="2" customFormat="1">
      <c r="A304" s="34"/>
      <c r="B304" s="9" t="s">
        <v>818</v>
      </c>
      <c r="C304" s="53"/>
      <c r="D304" s="53"/>
      <c r="E304" s="53"/>
      <c r="F304" s="53"/>
      <c r="G304" s="53"/>
      <c r="H304" s="53"/>
      <c r="I304" s="53"/>
      <c r="J304" s="331"/>
      <c r="K304" s="9" t="s">
        <v>268</v>
      </c>
      <c r="L304" s="53"/>
      <c r="M304" s="53"/>
      <c r="N304" s="150"/>
      <c r="O304" s="73" t="s">
        <v>1162</v>
      </c>
      <c r="P304" s="73"/>
      <c r="Q304" s="73"/>
      <c r="R304" s="73"/>
      <c r="S304" s="73"/>
      <c r="T304" s="73"/>
      <c r="U304" s="73"/>
      <c r="V304" s="73"/>
      <c r="W304" s="73"/>
      <c r="X304" s="73"/>
      <c r="Y304" s="73"/>
      <c r="Z304" s="73"/>
      <c r="AA304" s="73"/>
      <c r="AB304" s="73"/>
      <c r="AC304" s="73"/>
      <c r="AD304" s="73"/>
      <c r="AE304" s="73"/>
      <c r="AF304" s="73"/>
      <c r="AG304" s="3"/>
      <c r="AH304" s="26"/>
    </row>
    <row r="305" spans="1:34" s="2" customFormat="1">
      <c r="A305" s="34"/>
      <c r="B305" s="40"/>
      <c r="C305" s="153"/>
      <c r="D305" s="153"/>
      <c r="E305" s="153"/>
      <c r="F305" s="153"/>
      <c r="G305" s="153"/>
      <c r="H305" s="153"/>
      <c r="I305" s="153"/>
      <c r="J305" s="332"/>
      <c r="K305" s="8"/>
      <c r="L305" s="55"/>
      <c r="M305" s="55"/>
      <c r="N305" s="271"/>
      <c r="O305" s="73"/>
      <c r="P305" s="73"/>
      <c r="Q305" s="73"/>
      <c r="R305" s="73"/>
      <c r="S305" s="73"/>
      <c r="T305" s="73"/>
      <c r="U305" s="73"/>
      <c r="V305" s="73"/>
      <c r="W305" s="73"/>
      <c r="X305" s="73"/>
      <c r="Y305" s="73"/>
      <c r="Z305" s="73"/>
      <c r="AA305" s="73"/>
      <c r="AB305" s="73"/>
      <c r="AC305" s="73"/>
      <c r="AD305" s="73"/>
      <c r="AE305" s="73"/>
      <c r="AF305" s="73"/>
      <c r="AG305" s="3"/>
      <c r="AH305" s="26"/>
    </row>
    <row r="306" spans="1:34" s="2" customFormat="1">
      <c r="A306" s="34"/>
      <c r="B306" s="81" t="s">
        <v>819</v>
      </c>
      <c r="C306" s="154"/>
      <c r="D306" s="154"/>
      <c r="E306" s="154"/>
      <c r="F306" s="154"/>
      <c r="G306" s="154"/>
      <c r="H306" s="154"/>
      <c r="I306" s="154"/>
      <c r="J306" s="333"/>
      <c r="K306" s="132" t="s">
        <v>862</v>
      </c>
      <c r="L306" s="132"/>
      <c r="M306" s="132"/>
      <c r="N306" s="132"/>
      <c r="O306" s="402"/>
      <c r="P306" s="402"/>
      <c r="Q306" s="402"/>
      <c r="R306" s="402"/>
      <c r="S306" s="402"/>
      <c r="T306" s="402"/>
      <c r="U306" s="402"/>
      <c r="V306" s="402"/>
      <c r="W306" s="402"/>
      <c r="X306" s="402"/>
      <c r="Y306" s="402"/>
      <c r="Z306" s="402"/>
      <c r="AA306" s="402"/>
      <c r="AB306" s="402"/>
      <c r="AC306" s="402"/>
      <c r="AD306" s="402"/>
      <c r="AE306" s="402"/>
      <c r="AF306" s="402"/>
      <c r="AG306" s="3"/>
      <c r="AH306" s="26"/>
    </row>
    <row r="307" spans="1:34" s="2" customFormat="1">
      <c r="A307" s="34"/>
      <c r="B307" s="81" t="s">
        <v>820</v>
      </c>
      <c r="C307" s="154"/>
      <c r="D307" s="154"/>
      <c r="E307" s="154"/>
      <c r="F307" s="154"/>
      <c r="G307" s="154"/>
      <c r="H307" s="154"/>
      <c r="I307" s="154"/>
      <c r="J307" s="333"/>
      <c r="K307" s="132" t="s">
        <v>862</v>
      </c>
      <c r="L307" s="132"/>
      <c r="M307" s="132"/>
      <c r="N307" s="132"/>
      <c r="O307" s="402"/>
      <c r="P307" s="402"/>
      <c r="Q307" s="402"/>
      <c r="R307" s="402"/>
      <c r="S307" s="402"/>
      <c r="T307" s="402"/>
      <c r="U307" s="402"/>
      <c r="V307" s="402"/>
      <c r="W307" s="402"/>
      <c r="X307" s="402"/>
      <c r="Y307" s="402"/>
      <c r="Z307" s="402"/>
      <c r="AA307" s="402"/>
      <c r="AB307" s="402"/>
      <c r="AC307" s="402"/>
      <c r="AD307" s="402"/>
      <c r="AE307" s="402"/>
      <c r="AF307" s="402"/>
      <c r="AG307" s="3"/>
      <c r="AH307" s="26"/>
    </row>
    <row r="308" spans="1:34" s="2" customFormat="1">
      <c r="A308" s="34"/>
      <c r="B308" s="81" t="s">
        <v>66</v>
      </c>
      <c r="C308" s="154"/>
      <c r="D308" s="154"/>
      <c r="E308" s="154"/>
      <c r="F308" s="154"/>
      <c r="G308" s="154"/>
      <c r="H308" s="154"/>
      <c r="I308" s="154"/>
      <c r="J308" s="333"/>
      <c r="K308" s="132" t="s">
        <v>862</v>
      </c>
      <c r="L308" s="132"/>
      <c r="M308" s="132"/>
      <c r="N308" s="132"/>
      <c r="O308" s="369"/>
      <c r="P308" s="154" t="s">
        <v>1100</v>
      </c>
      <c r="Q308" s="154"/>
      <c r="R308" s="154"/>
      <c r="S308" s="369"/>
      <c r="T308" s="154" t="s">
        <v>1102</v>
      </c>
      <c r="U308" s="81"/>
      <c r="V308" s="154"/>
      <c r="W308" s="2"/>
      <c r="X308" s="154"/>
      <c r="Y308" s="154"/>
      <c r="Z308" s="154"/>
      <c r="AA308" s="154"/>
      <c r="AB308" s="154"/>
      <c r="AC308" s="154"/>
      <c r="AD308" s="154"/>
      <c r="AE308" s="154"/>
      <c r="AF308" s="290"/>
      <c r="AG308" s="3"/>
      <c r="AH308" s="26"/>
    </row>
    <row r="309" spans="1:34" s="2" customFormat="1">
      <c r="A309" s="34"/>
      <c r="B309" s="81" t="s">
        <v>59</v>
      </c>
      <c r="C309" s="154"/>
      <c r="D309" s="154"/>
      <c r="E309" s="154"/>
      <c r="F309" s="154"/>
      <c r="G309" s="154"/>
      <c r="H309" s="154"/>
      <c r="I309" s="154"/>
      <c r="J309" s="333"/>
      <c r="K309" s="132" t="s">
        <v>862</v>
      </c>
      <c r="L309" s="132"/>
      <c r="M309" s="132"/>
      <c r="N309" s="132"/>
      <c r="O309" s="369"/>
      <c r="P309" s="154" t="s">
        <v>1100</v>
      </c>
      <c r="Q309" s="154"/>
      <c r="R309" s="154"/>
      <c r="S309" s="369"/>
      <c r="T309" s="154" t="s">
        <v>1103</v>
      </c>
      <c r="U309" s="81"/>
      <c r="V309" s="2"/>
      <c r="W309" s="154"/>
      <c r="X309" s="369"/>
      <c r="Y309" s="154" t="s">
        <v>419</v>
      </c>
      <c r="Z309" s="154"/>
      <c r="AA309" s="154"/>
      <c r="AB309" s="154"/>
      <c r="AC309" s="369"/>
      <c r="AD309" s="154" t="s">
        <v>1102</v>
      </c>
      <c r="AE309" s="81"/>
      <c r="AF309" s="290"/>
      <c r="AG309" s="3"/>
      <c r="AH309" s="26"/>
    </row>
    <row r="310" spans="1:34" s="2" customFormat="1">
      <c r="A310" s="34"/>
      <c r="B310" s="81" t="s">
        <v>671</v>
      </c>
      <c r="C310" s="154"/>
      <c r="D310" s="154"/>
      <c r="E310" s="154"/>
      <c r="F310" s="154"/>
      <c r="G310" s="154"/>
      <c r="H310" s="154"/>
      <c r="I310" s="154"/>
      <c r="J310" s="333"/>
      <c r="K310" s="132" t="s">
        <v>862</v>
      </c>
      <c r="L310" s="132"/>
      <c r="M310" s="132"/>
      <c r="N310" s="132"/>
      <c r="O310" s="369"/>
      <c r="P310" s="154" t="s">
        <v>1104</v>
      </c>
      <c r="Q310" s="154"/>
      <c r="R310" s="154"/>
      <c r="S310" s="2"/>
      <c r="T310" s="369"/>
      <c r="U310" s="154" t="s">
        <v>1105</v>
      </c>
      <c r="V310" s="81"/>
      <c r="W310" s="471"/>
      <c r="X310" s="471"/>
      <c r="Y310" s="471"/>
      <c r="Z310" s="369"/>
      <c r="AA310" s="154" t="s">
        <v>693</v>
      </c>
      <c r="AB310" s="471"/>
      <c r="AC310" s="471"/>
      <c r="AD310" s="471"/>
      <c r="AE310" s="471"/>
      <c r="AF310" s="640"/>
      <c r="AG310" s="3"/>
      <c r="AH310" s="26"/>
    </row>
    <row r="311" spans="1:34" s="2" customFormat="1">
      <c r="A311" s="34"/>
      <c r="B311" s="81" t="s">
        <v>823</v>
      </c>
      <c r="C311" s="154"/>
      <c r="D311" s="154"/>
      <c r="E311" s="154"/>
      <c r="F311" s="154"/>
      <c r="G311" s="154"/>
      <c r="H311" s="154"/>
      <c r="I311" s="154"/>
      <c r="J311" s="333"/>
      <c r="K311" s="132" t="s">
        <v>862</v>
      </c>
      <c r="L311" s="132"/>
      <c r="M311" s="132"/>
      <c r="N311" s="132"/>
      <c r="O311" s="402"/>
      <c r="P311" s="402"/>
      <c r="Q311" s="402"/>
      <c r="R311" s="402"/>
      <c r="S311" s="402"/>
      <c r="T311" s="402"/>
      <c r="U311" s="402"/>
      <c r="V311" s="402"/>
      <c r="W311" s="402"/>
      <c r="X311" s="402"/>
      <c r="Y311" s="402"/>
      <c r="Z311" s="402"/>
      <c r="AA311" s="402"/>
      <c r="AB311" s="402"/>
      <c r="AC311" s="402"/>
      <c r="AD311" s="402"/>
      <c r="AE311" s="402"/>
      <c r="AF311" s="402"/>
      <c r="AG311" s="3"/>
      <c r="AH311" s="26"/>
    </row>
    <row r="312" spans="1:34" s="2" customFormat="1">
      <c r="A312" s="34"/>
      <c r="B312" s="81" t="s">
        <v>431</v>
      </c>
      <c r="C312" s="154"/>
      <c r="D312" s="154"/>
      <c r="E312" s="154"/>
      <c r="F312" s="154"/>
      <c r="G312" s="154"/>
      <c r="H312" s="154"/>
      <c r="I312" s="154"/>
      <c r="J312" s="333"/>
      <c r="K312" s="132" t="s">
        <v>862</v>
      </c>
      <c r="L312" s="132"/>
      <c r="M312" s="132"/>
      <c r="N312" s="132"/>
      <c r="O312" s="402"/>
      <c r="P312" s="402"/>
      <c r="Q312" s="402"/>
      <c r="R312" s="402"/>
      <c r="S312" s="402"/>
      <c r="T312" s="402"/>
      <c r="U312" s="402"/>
      <c r="V312" s="402"/>
      <c r="W312" s="402"/>
      <c r="X312" s="402"/>
      <c r="Y312" s="402"/>
      <c r="Z312" s="402"/>
      <c r="AA312" s="402"/>
      <c r="AB312" s="402"/>
      <c r="AC312" s="402"/>
      <c r="AD312" s="402"/>
      <c r="AE312" s="402"/>
      <c r="AF312" s="402"/>
      <c r="AG312" s="3"/>
      <c r="AH312" s="26"/>
    </row>
    <row r="313" spans="1:34" s="2" customFormat="1">
      <c r="A313" s="34"/>
      <c r="B313" s="81" t="s">
        <v>130</v>
      </c>
      <c r="C313" s="154"/>
      <c r="D313" s="154"/>
      <c r="E313" s="154"/>
      <c r="F313" s="154"/>
      <c r="G313" s="154"/>
      <c r="H313" s="154"/>
      <c r="I313" s="154"/>
      <c r="J313" s="333"/>
      <c r="K313" s="132" t="s">
        <v>862</v>
      </c>
      <c r="L313" s="132"/>
      <c r="M313" s="132"/>
      <c r="N313" s="132"/>
      <c r="O313" s="369"/>
      <c r="P313" s="154" t="s">
        <v>1100</v>
      </c>
      <c r="Q313" s="154"/>
      <c r="R313" s="154"/>
      <c r="S313" s="369"/>
      <c r="T313" s="154" t="s">
        <v>1106</v>
      </c>
      <c r="U313" s="81"/>
      <c r="V313" s="154"/>
      <c r="W313" s="58"/>
      <c r="X313" s="154"/>
      <c r="Y313" s="154"/>
      <c r="Z313" s="154"/>
      <c r="AA313" s="154"/>
      <c r="AB313" s="154"/>
      <c r="AC313" s="154"/>
      <c r="AD313" s="154"/>
      <c r="AE313" s="154"/>
      <c r="AF313" s="290"/>
      <c r="AG313" s="3"/>
      <c r="AH313" s="2"/>
    </row>
    <row r="314" spans="1:34" s="2" customFormat="1">
      <c r="A314" s="34"/>
      <c r="B314" s="82"/>
      <c r="C314" s="82"/>
      <c r="D314" s="82"/>
      <c r="E314" s="82"/>
      <c r="F314" s="82"/>
      <c r="G314" s="82"/>
      <c r="H314" s="82"/>
      <c r="I314" s="82"/>
      <c r="J314" s="261"/>
      <c r="K314" s="53"/>
      <c r="L314" s="53"/>
      <c r="M314" s="53"/>
      <c r="N314" s="53"/>
      <c r="O314" s="82"/>
      <c r="P314" s="82"/>
      <c r="Q314" s="82"/>
      <c r="R314" s="82"/>
      <c r="S314" s="82"/>
      <c r="T314" s="82"/>
      <c r="U314" s="82"/>
      <c r="V314" s="82"/>
      <c r="W314" s="82"/>
      <c r="X314" s="82"/>
      <c r="Y314" s="528"/>
      <c r="Z314" s="17"/>
      <c r="AA314" s="82"/>
      <c r="AB314" s="82"/>
      <c r="AC314" s="82"/>
      <c r="AD314" s="82"/>
      <c r="AE314" s="82"/>
      <c r="AF314" s="82"/>
      <c r="AG314" s="3"/>
      <c r="AH314" s="26"/>
    </row>
    <row r="315" spans="1:34" s="2" customFormat="1">
      <c r="A315" s="34"/>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479"/>
      <c r="Z315" s="80"/>
      <c r="AA315" s="80"/>
      <c r="AB315" s="80"/>
      <c r="AC315" s="80"/>
      <c r="AD315" s="80"/>
      <c r="AE315" s="2"/>
      <c r="AF315" s="2"/>
      <c r="AG315" s="3"/>
      <c r="AH315" s="26"/>
    </row>
    <row r="316" spans="1:34" s="2" customFormat="1">
      <c r="A316" s="34"/>
      <c r="B316" s="51"/>
      <c r="C316" s="51"/>
      <c r="D316" s="52"/>
      <c r="E316" s="52"/>
      <c r="F316" s="52"/>
      <c r="G316" s="52"/>
      <c r="H316" s="52"/>
      <c r="I316" s="52"/>
      <c r="J316" s="52"/>
      <c r="K316" s="52"/>
      <c r="L316" s="52"/>
      <c r="M316" s="52"/>
      <c r="N316" s="52"/>
      <c r="O316" s="52"/>
      <c r="P316" s="52"/>
      <c r="Q316" s="52"/>
      <c r="R316" s="52"/>
      <c r="S316" s="52"/>
      <c r="T316" s="52"/>
      <c r="U316" s="52"/>
      <c r="V316" s="52"/>
      <c r="W316" s="52"/>
      <c r="X316" s="52"/>
      <c r="Y316" s="529"/>
      <c r="Z316" s="562"/>
      <c r="AA316" s="562"/>
      <c r="AB316" s="562"/>
      <c r="AC316" s="562"/>
      <c r="AD316" s="562"/>
      <c r="AE316" s="2"/>
      <c r="AF316" s="2"/>
      <c r="AG316" s="3"/>
      <c r="AH316" s="26"/>
    </row>
    <row r="317" spans="1:34" s="2" customFormat="1">
      <c r="A317" s="1"/>
      <c r="B317" s="52" t="s">
        <v>705</v>
      </c>
      <c r="C317" s="51"/>
      <c r="D317" s="52"/>
      <c r="E317" s="52"/>
      <c r="F317" s="52"/>
      <c r="G317" s="52"/>
      <c r="H317" s="52"/>
      <c r="I317" s="52"/>
      <c r="J317" s="52"/>
      <c r="K317" s="52"/>
      <c r="L317" s="52"/>
      <c r="M317" s="52"/>
      <c r="N317" s="52"/>
      <c r="O317" s="52"/>
      <c r="P317" s="52"/>
      <c r="Q317" s="52"/>
      <c r="R317" s="52"/>
      <c r="S317" s="52"/>
      <c r="T317" s="52"/>
      <c r="U317" s="52"/>
      <c r="V317" s="52"/>
      <c r="W317" s="52"/>
      <c r="X317" s="52"/>
      <c r="Y317" s="479"/>
      <c r="Z317" s="80"/>
      <c r="AA317" s="80"/>
      <c r="AB317" s="80"/>
      <c r="AC317" s="80"/>
      <c r="AD317" s="80"/>
      <c r="AE317" s="2"/>
      <c r="AF317" s="2"/>
      <c r="AG317" s="3"/>
      <c r="AH317" s="26"/>
    </row>
    <row r="318" spans="1:34" s="2" customFormat="1">
      <c r="A318" s="36"/>
      <c r="B318" s="83" t="s">
        <v>825</v>
      </c>
      <c r="C318" s="83"/>
      <c r="D318" s="73" t="s">
        <v>836</v>
      </c>
      <c r="E318" s="73"/>
      <c r="F318" s="73"/>
      <c r="G318" s="73"/>
      <c r="H318" s="73"/>
      <c r="I318" s="73"/>
      <c r="J318" s="73"/>
      <c r="K318" s="73"/>
      <c r="L318" s="73"/>
      <c r="M318" s="73" t="s">
        <v>866</v>
      </c>
      <c r="N318" s="73"/>
      <c r="O318" s="73"/>
      <c r="P318" s="73"/>
      <c r="Q318" s="73"/>
      <c r="R318" s="73"/>
      <c r="S318" s="73"/>
      <c r="T318" s="73"/>
      <c r="U318" s="73"/>
      <c r="V318" s="73" t="s">
        <v>874</v>
      </c>
      <c r="W318" s="73"/>
      <c r="X318" s="73"/>
      <c r="Y318" s="73"/>
      <c r="Z318" s="73"/>
      <c r="AA318" s="73"/>
      <c r="AB318" s="73"/>
      <c r="AC318" s="73"/>
      <c r="AD318" s="91" t="s">
        <v>235</v>
      </c>
      <c r="AE318" s="91"/>
      <c r="AF318" s="91"/>
      <c r="AG318" s="3"/>
      <c r="AH318" s="26"/>
    </row>
    <row r="319" spans="1:34" s="2" customFormat="1">
      <c r="A319" s="36"/>
      <c r="B319" s="83" t="s">
        <v>826</v>
      </c>
      <c r="C319" s="83"/>
      <c r="D319" s="219"/>
      <c r="E319" s="143" t="s">
        <v>45</v>
      </c>
      <c r="F319" s="274"/>
      <c r="G319" s="143" t="s">
        <v>696</v>
      </c>
      <c r="H319" s="143" t="s">
        <v>43</v>
      </c>
      <c r="I319" s="274"/>
      <c r="J319" s="143" t="s">
        <v>45</v>
      </c>
      <c r="K319" s="274"/>
      <c r="L319" s="333" t="s">
        <v>696</v>
      </c>
      <c r="M319" s="219"/>
      <c r="N319" s="143" t="s">
        <v>45</v>
      </c>
      <c r="O319" s="274"/>
      <c r="P319" s="143" t="s">
        <v>696</v>
      </c>
      <c r="Q319" s="143" t="s">
        <v>43</v>
      </c>
      <c r="R319" s="274"/>
      <c r="S319" s="143" t="s">
        <v>45</v>
      </c>
      <c r="T319" s="274"/>
      <c r="U319" s="333" t="s">
        <v>696</v>
      </c>
      <c r="V319" s="341" t="s">
        <v>377</v>
      </c>
      <c r="W319" s="341"/>
      <c r="X319" s="341"/>
      <c r="Y319" s="341"/>
      <c r="Z319" s="341"/>
      <c r="AA319" s="341"/>
      <c r="AB319" s="341"/>
      <c r="AC319" s="341"/>
      <c r="AD319" s="613" t="s">
        <v>546</v>
      </c>
      <c r="AE319" s="613"/>
      <c r="AF319" s="613"/>
      <c r="AG319" s="3"/>
      <c r="AH319" s="26"/>
    </row>
    <row r="320" spans="1:34" s="2" customFormat="1">
      <c r="A320" s="36"/>
      <c r="B320" s="84" t="s">
        <v>46</v>
      </c>
      <c r="C320" s="84"/>
      <c r="D320" s="219"/>
      <c r="E320" s="143" t="s">
        <v>45</v>
      </c>
      <c r="F320" s="274"/>
      <c r="G320" s="143" t="s">
        <v>696</v>
      </c>
      <c r="H320" s="143" t="s">
        <v>43</v>
      </c>
      <c r="I320" s="274"/>
      <c r="J320" s="143" t="s">
        <v>45</v>
      </c>
      <c r="K320" s="274"/>
      <c r="L320" s="333" t="s">
        <v>696</v>
      </c>
      <c r="M320" s="219"/>
      <c r="N320" s="143" t="s">
        <v>45</v>
      </c>
      <c r="O320" s="274"/>
      <c r="P320" s="143" t="s">
        <v>696</v>
      </c>
      <c r="Q320" s="143" t="s">
        <v>43</v>
      </c>
      <c r="R320" s="274"/>
      <c r="S320" s="143" t="s">
        <v>45</v>
      </c>
      <c r="T320" s="274"/>
      <c r="U320" s="333" t="s">
        <v>696</v>
      </c>
      <c r="V320" s="341" t="s">
        <v>377</v>
      </c>
      <c r="W320" s="341"/>
      <c r="X320" s="341"/>
      <c r="Y320" s="341"/>
      <c r="Z320" s="341"/>
      <c r="AA320" s="341"/>
      <c r="AB320" s="341"/>
      <c r="AC320" s="341"/>
      <c r="AD320" s="613" t="s">
        <v>546</v>
      </c>
      <c r="AE320" s="613"/>
      <c r="AF320" s="613"/>
      <c r="AG320" s="3"/>
      <c r="AH320" s="26"/>
    </row>
    <row r="321" spans="1:37" s="2" customFormat="1">
      <c r="A321" s="36"/>
      <c r="B321" s="83" t="s">
        <v>830</v>
      </c>
      <c r="C321" s="83"/>
      <c r="D321" s="219"/>
      <c r="E321" s="143" t="s">
        <v>45</v>
      </c>
      <c r="F321" s="274"/>
      <c r="G321" s="143" t="s">
        <v>696</v>
      </c>
      <c r="H321" s="143" t="s">
        <v>43</v>
      </c>
      <c r="I321" s="274"/>
      <c r="J321" s="143" t="s">
        <v>45</v>
      </c>
      <c r="K321" s="274"/>
      <c r="L321" s="333" t="s">
        <v>696</v>
      </c>
      <c r="M321" s="219"/>
      <c r="N321" s="143" t="s">
        <v>45</v>
      </c>
      <c r="O321" s="274"/>
      <c r="P321" s="143" t="s">
        <v>696</v>
      </c>
      <c r="Q321" s="143" t="s">
        <v>43</v>
      </c>
      <c r="R321" s="274"/>
      <c r="S321" s="143" t="s">
        <v>45</v>
      </c>
      <c r="T321" s="274"/>
      <c r="U321" s="333" t="s">
        <v>696</v>
      </c>
      <c r="V321" s="341" t="s">
        <v>377</v>
      </c>
      <c r="W321" s="341"/>
      <c r="X321" s="341"/>
      <c r="Y321" s="341"/>
      <c r="Z321" s="341"/>
      <c r="AA321" s="341"/>
      <c r="AB321" s="341"/>
      <c r="AC321" s="341"/>
      <c r="AD321" s="613" t="s">
        <v>546</v>
      </c>
      <c r="AE321" s="613"/>
      <c r="AF321" s="613"/>
      <c r="AG321" s="3"/>
      <c r="AH321" s="26"/>
      <c r="AI321" s="2"/>
      <c r="AJ321" s="2"/>
      <c r="AK321" s="2"/>
    </row>
    <row r="322" spans="1:37" s="2" customFormat="1">
      <c r="A322" s="36"/>
      <c r="B322" s="85" t="s">
        <v>571</v>
      </c>
      <c r="C322" s="85"/>
      <c r="D322" s="220"/>
      <c r="E322" s="261" t="s">
        <v>45</v>
      </c>
      <c r="F322" s="275"/>
      <c r="G322" s="261" t="s">
        <v>696</v>
      </c>
      <c r="H322" s="261" t="s">
        <v>43</v>
      </c>
      <c r="I322" s="275"/>
      <c r="J322" s="261" t="s">
        <v>45</v>
      </c>
      <c r="K322" s="275"/>
      <c r="L322" s="331" t="s">
        <v>696</v>
      </c>
      <c r="M322" s="220"/>
      <c r="N322" s="261" t="s">
        <v>45</v>
      </c>
      <c r="O322" s="275"/>
      <c r="P322" s="261" t="s">
        <v>696</v>
      </c>
      <c r="Q322" s="261" t="s">
        <v>43</v>
      </c>
      <c r="R322" s="275"/>
      <c r="S322" s="261" t="s">
        <v>45</v>
      </c>
      <c r="T322" s="275"/>
      <c r="U322" s="331" t="s">
        <v>696</v>
      </c>
      <c r="V322" s="442" t="s">
        <v>377</v>
      </c>
      <c r="W322" s="472"/>
      <c r="X322" s="472"/>
      <c r="Y322" s="472"/>
      <c r="Z322" s="472"/>
      <c r="AA322" s="472"/>
      <c r="AB322" s="472"/>
      <c r="AC322" s="472"/>
      <c r="AD322" s="614" t="s">
        <v>546</v>
      </c>
      <c r="AE322" s="624"/>
      <c r="AF322" s="641"/>
      <c r="AG322" s="3"/>
      <c r="AH322" s="26"/>
      <c r="AI322" s="2"/>
      <c r="AJ322" s="2"/>
      <c r="AK322" s="2"/>
    </row>
    <row r="323" spans="1:37" s="2" customFormat="1">
      <c r="A323" s="36"/>
      <c r="B323" s="86"/>
      <c r="C323" s="86"/>
      <c r="D323" s="221"/>
      <c r="E323" s="52" t="s">
        <v>45</v>
      </c>
      <c r="F323" s="276"/>
      <c r="G323" s="52" t="s">
        <v>696</v>
      </c>
      <c r="H323" s="52" t="s">
        <v>43</v>
      </c>
      <c r="I323" s="276"/>
      <c r="J323" s="52" t="s">
        <v>45</v>
      </c>
      <c r="K323" s="276"/>
      <c r="L323" s="355" t="s">
        <v>696</v>
      </c>
      <c r="M323" s="221"/>
      <c r="N323" s="52" t="s">
        <v>45</v>
      </c>
      <c r="O323" s="276"/>
      <c r="P323" s="52" t="s">
        <v>696</v>
      </c>
      <c r="Q323" s="52" t="s">
        <v>43</v>
      </c>
      <c r="R323" s="276"/>
      <c r="S323" s="52" t="s">
        <v>45</v>
      </c>
      <c r="T323" s="276"/>
      <c r="U323" s="355" t="s">
        <v>696</v>
      </c>
      <c r="V323" s="443" t="s">
        <v>377</v>
      </c>
      <c r="W323" s="473"/>
      <c r="X323" s="473"/>
      <c r="Y323" s="473"/>
      <c r="Z323" s="473"/>
      <c r="AA323" s="473"/>
      <c r="AB323" s="473"/>
      <c r="AC323" s="473"/>
      <c r="AD323" s="615" t="s">
        <v>546</v>
      </c>
      <c r="AE323" s="625"/>
      <c r="AF323" s="642"/>
      <c r="AG323" s="3"/>
      <c r="AH323" s="26"/>
      <c r="AI323" s="2"/>
      <c r="AJ323" s="2"/>
      <c r="AK323" s="2"/>
    </row>
    <row r="324" spans="1:37" s="2" customFormat="1">
      <c r="A324" s="36"/>
      <c r="B324" s="87"/>
      <c r="C324" s="87"/>
      <c r="D324" s="222"/>
      <c r="E324" s="153" t="s">
        <v>45</v>
      </c>
      <c r="F324" s="277"/>
      <c r="G324" s="153" t="s">
        <v>696</v>
      </c>
      <c r="H324" s="153" t="s">
        <v>43</v>
      </c>
      <c r="I324" s="277"/>
      <c r="J324" s="153" t="s">
        <v>45</v>
      </c>
      <c r="K324" s="277"/>
      <c r="L324" s="332" t="s">
        <v>696</v>
      </c>
      <c r="M324" s="222"/>
      <c r="N324" s="153" t="s">
        <v>45</v>
      </c>
      <c r="O324" s="277"/>
      <c r="P324" s="153" t="s">
        <v>696</v>
      </c>
      <c r="Q324" s="153" t="s">
        <v>43</v>
      </c>
      <c r="R324" s="277"/>
      <c r="S324" s="153" t="s">
        <v>45</v>
      </c>
      <c r="T324" s="277"/>
      <c r="U324" s="332" t="s">
        <v>696</v>
      </c>
      <c r="V324" s="444" t="s">
        <v>377</v>
      </c>
      <c r="W324" s="474"/>
      <c r="X324" s="474"/>
      <c r="Y324" s="474"/>
      <c r="Z324" s="474"/>
      <c r="AA324" s="474"/>
      <c r="AB324" s="474"/>
      <c r="AC324" s="474"/>
      <c r="AD324" s="616" t="s">
        <v>546</v>
      </c>
      <c r="AE324" s="626"/>
      <c r="AF324" s="643"/>
      <c r="AG324" s="3"/>
      <c r="AH324" s="26"/>
      <c r="AI324" s="2"/>
      <c r="AJ324" s="2"/>
      <c r="AK324" s="2"/>
    </row>
    <row r="325" spans="1:37" s="2" customFormat="1" ht="16" customHeight="1">
      <c r="A325" s="34"/>
      <c r="B325" s="88" t="s">
        <v>111</v>
      </c>
      <c r="C325" s="84"/>
      <c r="D325" s="75" t="s">
        <v>108</v>
      </c>
      <c r="E325" s="83"/>
      <c r="F325" s="83"/>
      <c r="G325" s="83"/>
      <c r="H325" s="83"/>
      <c r="I325" s="83"/>
      <c r="J325" s="83"/>
      <c r="K325" s="83"/>
      <c r="L325" s="149"/>
      <c r="M325" s="369"/>
      <c r="N325" s="143" t="s">
        <v>955</v>
      </c>
      <c r="O325" s="83"/>
      <c r="P325" s="369"/>
      <c r="Q325" s="143" t="s">
        <v>1196</v>
      </c>
      <c r="R325" s="83"/>
      <c r="S325" s="369"/>
      <c r="T325" s="435" t="s">
        <v>571</v>
      </c>
      <c r="U325" s="333"/>
      <c r="V325" s="445" t="s">
        <v>377</v>
      </c>
      <c r="W325" s="475"/>
      <c r="X325" s="475"/>
      <c r="Y325" s="475"/>
      <c r="Z325" s="475"/>
      <c r="AA325" s="475"/>
      <c r="AB325" s="475"/>
      <c r="AC325" s="475"/>
      <c r="AD325" s="617" t="s">
        <v>546</v>
      </c>
      <c r="AE325" s="627"/>
      <c r="AF325" s="644"/>
      <c r="AG325" s="3"/>
      <c r="AH325" s="26"/>
      <c r="AI325" s="2"/>
      <c r="AJ325" s="2"/>
      <c r="AK325" s="110"/>
    </row>
    <row r="326" spans="1:37" s="2" customFormat="1">
      <c r="A326" s="34"/>
      <c r="B326" s="52"/>
      <c r="C326" s="52"/>
      <c r="D326" s="52"/>
      <c r="E326" s="52"/>
      <c r="F326" s="51"/>
      <c r="G326" s="52"/>
      <c r="H326" s="51"/>
      <c r="I326" s="52"/>
      <c r="J326" s="52"/>
      <c r="K326" s="51"/>
      <c r="L326" s="52"/>
      <c r="M326" s="51"/>
      <c r="N326" s="52"/>
      <c r="O326" s="51"/>
      <c r="P326" s="52"/>
      <c r="Q326" s="51"/>
      <c r="R326" s="52"/>
      <c r="S326" s="52"/>
      <c r="T326" s="51"/>
      <c r="U326" s="52"/>
      <c r="V326" s="51"/>
      <c r="W326" s="52"/>
      <c r="X326" s="52"/>
      <c r="Y326" s="479"/>
      <c r="Z326" s="80"/>
      <c r="AA326" s="80"/>
      <c r="AB326" s="80"/>
      <c r="AC326" s="80"/>
      <c r="AD326" s="80"/>
      <c r="AE326" s="2"/>
      <c r="AF326" s="2"/>
      <c r="AG326" s="3"/>
      <c r="AH326" s="26"/>
      <c r="AI326" s="2"/>
      <c r="AJ326" s="2"/>
      <c r="AK326" s="2"/>
    </row>
    <row r="327" spans="1:37" s="2" customFormat="1">
      <c r="A327" s="1"/>
      <c r="B327" s="52" t="s">
        <v>967</v>
      </c>
      <c r="C327" s="52"/>
      <c r="D327" s="52"/>
      <c r="E327" s="52"/>
      <c r="F327" s="51"/>
      <c r="G327" s="52"/>
      <c r="H327" s="51"/>
      <c r="I327" s="52"/>
      <c r="J327" s="52"/>
      <c r="K327" s="51"/>
      <c r="L327" s="52"/>
      <c r="M327" s="51"/>
      <c r="N327" s="52"/>
      <c r="O327" s="51"/>
      <c r="P327" s="52"/>
      <c r="Q327" s="51"/>
      <c r="R327" s="52"/>
      <c r="S327" s="52"/>
      <c r="T327" s="51"/>
      <c r="U327" s="52"/>
      <c r="V327" s="51"/>
      <c r="W327" s="52"/>
      <c r="X327" s="52"/>
      <c r="Y327" s="479"/>
      <c r="Z327" s="80"/>
      <c r="AA327" s="80"/>
      <c r="AB327" s="80"/>
      <c r="AC327" s="80"/>
      <c r="AD327" s="80"/>
      <c r="AE327" s="2"/>
      <c r="AF327" s="2"/>
      <c r="AG327" s="3"/>
      <c r="AH327" s="26"/>
      <c r="AI327" s="2"/>
      <c r="AJ327" s="2"/>
      <c r="AK327" s="2"/>
    </row>
    <row r="328" spans="1:37" s="2" customFormat="1">
      <c r="A328" s="34"/>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479"/>
      <c r="Z328" s="80"/>
      <c r="AA328" s="80"/>
      <c r="AB328" s="80"/>
      <c r="AC328" s="80"/>
      <c r="AD328" s="80"/>
      <c r="AE328" s="2"/>
      <c r="AF328" s="2"/>
      <c r="AG328" s="3"/>
      <c r="AH328" s="26"/>
      <c r="AI328" s="2"/>
      <c r="AJ328" s="2"/>
      <c r="AK328" s="2"/>
    </row>
    <row r="329" spans="1:37" s="2" customFormat="1">
      <c r="A329" s="34"/>
      <c r="B329" s="52"/>
      <c r="C329" s="52"/>
      <c r="D329" s="52"/>
      <c r="E329" s="52"/>
      <c r="F329" s="51"/>
      <c r="G329" s="52"/>
      <c r="H329" s="51"/>
      <c r="I329" s="52"/>
      <c r="J329" s="52"/>
      <c r="K329" s="51"/>
      <c r="L329" s="52"/>
      <c r="M329" s="201"/>
      <c r="N329" s="52" t="s">
        <v>273</v>
      </c>
      <c r="O329" s="52"/>
      <c r="P329" s="52"/>
      <c r="Q329" s="52"/>
      <c r="R329" s="201"/>
      <c r="S329" s="52" t="s">
        <v>283</v>
      </c>
      <c r="T329" s="52"/>
      <c r="U329" s="52"/>
      <c r="V329" s="51"/>
      <c r="W329" s="52"/>
      <c r="X329" s="52"/>
      <c r="Y329" s="479"/>
      <c r="Z329" s="80"/>
      <c r="AA329" s="80"/>
      <c r="AB329" s="80"/>
      <c r="AC329" s="80"/>
      <c r="AD329" s="80"/>
      <c r="AE329" s="2"/>
      <c r="AF329" s="2"/>
      <c r="AG329" s="3"/>
      <c r="AH329" s="26"/>
      <c r="AI329" s="2"/>
      <c r="AJ329" s="2"/>
      <c r="AK329" s="2"/>
    </row>
    <row r="330" spans="1:37" s="2" customFormat="1">
      <c r="A330" s="34"/>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479"/>
      <c r="Z330" s="80"/>
      <c r="AA330" s="80"/>
      <c r="AB330" s="80"/>
      <c r="AC330" s="80"/>
      <c r="AD330" s="80"/>
      <c r="AE330" s="2"/>
      <c r="AF330" s="2"/>
      <c r="AG330" s="3"/>
      <c r="AH330" s="26"/>
      <c r="AI330" s="2"/>
      <c r="AJ330" s="2"/>
      <c r="AK330" s="2"/>
    </row>
    <row r="331" spans="1:37">
      <c r="A331" s="33" t="s">
        <v>1074</v>
      </c>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479"/>
      <c r="Z331" s="508" t="s">
        <v>325</v>
      </c>
      <c r="AA331" s="509"/>
      <c r="AB331" s="509"/>
      <c r="AC331" s="509"/>
      <c r="AD331" s="509"/>
      <c r="AE331" s="509"/>
      <c r="AF331" s="509"/>
      <c r="AG331" s="671"/>
      <c r="AH331" s="26"/>
    </row>
    <row r="332" spans="1:37">
      <c r="B332" s="52" t="s">
        <v>1131</v>
      </c>
      <c r="C332" s="90"/>
      <c r="D332" s="90"/>
      <c r="E332" s="90"/>
      <c r="F332" s="90"/>
      <c r="G332" s="90"/>
      <c r="H332" s="90"/>
      <c r="I332" s="90"/>
      <c r="J332" s="90"/>
      <c r="K332" s="90"/>
      <c r="L332" s="90"/>
      <c r="M332" s="90"/>
      <c r="N332" s="90"/>
      <c r="O332" s="90"/>
      <c r="P332" s="90"/>
      <c r="Q332" s="90"/>
      <c r="R332" s="90"/>
      <c r="S332" s="90"/>
      <c r="T332" s="90"/>
      <c r="U332" s="90"/>
      <c r="V332" s="90"/>
      <c r="W332" s="90"/>
      <c r="X332" s="90"/>
      <c r="Y332" s="530"/>
      <c r="Z332" s="508"/>
      <c r="AA332" s="509"/>
      <c r="AB332" s="509"/>
      <c r="AC332" s="509"/>
      <c r="AD332" s="509"/>
      <c r="AE332" s="509"/>
      <c r="AF332" s="509"/>
      <c r="AG332" s="671"/>
      <c r="AH332" s="26"/>
    </row>
    <row r="333" spans="1:37">
      <c r="A333" s="34"/>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479"/>
      <c r="Z333" s="508"/>
      <c r="AA333" s="509"/>
      <c r="AB333" s="509"/>
      <c r="AC333" s="509"/>
      <c r="AD333" s="509"/>
      <c r="AE333" s="509"/>
      <c r="AF333" s="509"/>
      <c r="AG333" s="671"/>
      <c r="AH333" s="26"/>
    </row>
    <row r="334" spans="1:37">
      <c r="B334" s="52"/>
      <c r="C334" s="52"/>
      <c r="D334" s="52"/>
      <c r="E334" s="52"/>
      <c r="F334" s="52"/>
      <c r="G334" s="52"/>
      <c r="H334" s="52"/>
      <c r="I334" s="52"/>
      <c r="J334" s="52"/>
      <c r="K334" s="52"/>
      <c r="L334" s="52"/>
      <c r="M334" s="201"/>
      <c r="N334" s="52" t="s">
        <v>273</v>
      </c>
      <c r="O334" s="52"/>
      <c r="P334" s="52"/>
      <c r="Q334" s="52"/>
      <c r="R334" s="201"/>
      <c r="S334" s="52" t="s">
        <v>283</v>
      </c>
      <c r="T334" s="52"/>
      <c r="U334" s="52"/>
      <c r="V334" s="52"/>
      <c r="W334" s="52"/>
      <c r="X334" s="52"/>
      <c r="Y334" s="379"/>
      <c r="Z334" s="508"/>
      <c r="AA334" s="509"/>
      <c r="AB334" s="509"/>
      <c r="AC334" s="509"/>
      <c r="AD334" s="509"/>
      <c r="AE334" s="509"/>
      <c r="AF334" s="509"/>
      <c r="AG334" s="671"/>
      <c r="AH334" s="26"/>
    </row>
    <row r="335" spans="1:37">
      <c r="Y335" s="379"/>
      <c r="Z335" s="508"/>
      <c r="AA335" s="509"/>
      <c r="AB335" s="509"/>
      <c r="AC335" s="509"/>
      <c r="AD335" s="509"/>
      <c r="AE335" s="509"/>
      <c r="AF335" s="509"/>
      <c r="AG335" s="671"/>
      <c r="AH335" s="26"/>
    </row>
    <row r="336" spans="1:37">
      <c r="B336" s="90" t="s">
        <v>448</v>
      </c>
      <c r="D336" s="90"/>
      <c r="E336" s="90"/>
      <c r="F336" s="90"/>
      <c r="G336" s="90"/>
      <c r="H336" s="90"/>
      <c r="I336" s="90"/>
      <c r="J336" s="90"/>
      <c r="K336" s="90"/>
      <c r="L336" s="90"/>
      <c r="M336" s="90"/>
      <c r="N336" s="90"/>
      <c r="O336" s="90"/>
      <c r="P336" s="90"/>
      <c r="Q336" s="90"/>
      <c r="R336" s="90"/>
      <c r="S336" s="90"/>
      <c r="T336" s="90"/>
      <c r="U336" s="90"/>
      <c r="V336" s="90"/>
      <c r="W336" s="90"/>
      <c r="X336" s="90"/>
      <c r="Y336" s="530"/>
      <c r="Z336" s="508"/>
      <c r="AA336" s="509"/>
      <c r="AB336" s="509"/>
      <c r="AC336" s="509"/>
      <c r="AD336" s="509"/>
      <c r="AE336" s="509"/>
      <c r="AF336" s="509"/>
      <c r="AG336" s="671"/>
      <c r="AH336" s="26"/>
    </row>
    <row r="337" spans="1:34">
      <c r="A337" s="34"/>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479"/>
      <c r="Z337" s="508" t="s">
        <v>1210</v>
      </c>
      <c r="AA337" s="509"/>
      <c r="AB337" s="509"/>
      <c r="AC337" s="509"/>
      <c r="AD337" s="509"/>
      <c r="AE337" s="509"/>
      <c r="AF337" s="509"/>
      <c r="AG337" s="671"/>
      <c r="AH337" s="26"/>
    </row>
    <row r="338" spans="1:34">
      <c r="B338" s="52"/>
      <c r="C338" s="52"/>
      <c r="D338" s="52"/>
      <c r="E338" s="52"/>
      <c r="F338" s="52"/>
      <c r="G338" s="52"/>
      <c r="H338" s="52"/>
      <c r="I338" s="52"/>
      <c r="J338" s="52"/>
      <c r="K338" s="52"/>
      <c r="L338" s="52"/>
      <c r="M338" s="201"/>
      <c r="N338" s="52" t="s">
        <v>273</v>
      </c>
      <c r="O338" s="52"/>
      <c r="P338" s="52"/>
      <c r="Q338" s="52"/>
      <c r="R338" s="201"/>
      <c r="S338" s="52" t="s">
        <v>283</v>
      </c>
      <c r="T338" s="52"/>
      <c r="U338" s="52"/>
      <c r="V338" s="52"/>
      <c r="W338" s="52"/>
      <c r="X338" s="52"/>
      <c r="Y338" s="379"/>
      <c r="Z338" s="508"/>
      <c r="AA338" s="509"/>
      <c r="AB338" s="509"/>
      <c r="AC338" s="509"/>
      <c r="AD338" s="509"/>
      <c r="AE338" s="509"/>
      <c r="AF338" s="509"/>
      <c r="AG338" s="671"/>
      <c r="AH338" s="26"/>
    </row>
    <row r="339" spans="1:34">
      <c r="Y339" s="379"/>
      <c r="Z339" s="508"/>
      <c r="AA339" s="509"/>
      <c r="AB339" s="509"/>
      <c r="AC339" s="509"/>
      <c r="AD339" s="509"/>
      <c r="AE339" s="509"/>
      <c r="AF339" s="509"/>
      <c r="AG339" s="671"/>
      <c r="AH339" s="26"/>
    </row>
    <row r="340" spans="1:34" s="2" customFormat="1">
      <c r="A340" s="1"/>
      <c r="B340" s="52" t="s">
        <v>1003</v>
      </c>
      <c r="C340" s="90"/>
      <c r="D340" s="90"/>
      <c r="E340" s="90"/>
      <c r="F340" s="90"/>
      <c r="G340" s="90"/>
      <c r="H340" s="90"/>
      <c r="I340" s="90"/>
      <c r="J340" s="90"/>
      <c r="K340" s="90"/>
      <c r="L340" s="90"/>
      <c r="M340" s="90"/>
      <c r="N340" s="90"/>
      <c r="O340" s="90"/>
      <c r="P340" s="90"/>
      <c r="Q340" s="90"/>
      <c r="R340" s="90"/>
      <c r="S340" s="90"/>
      <c r="T340" s="90"/>
      <c r="U340" s="90"/>
      <c r="V340" s="90"/>
      <c r="W340" s="90"/>
      <c r="X340" s="90"/>
      <c r="Y340" s="530"/>
      <c r="Z340" s="508"/>
      <c r="AA340" s="509"/>
      <c r="AB340" s="509"/>
      <c r="AC340" s="509"/>
      <c r="AD340" s="509"/>
      <c r="AE340" s="509"/>
      <c r="AF340" s="509"/>
      <c r="AG340" s="671"/>
      <c r="AH340" s="26"/>
    </row>
    <row r="341" spans="1:34">
      <c r="A341" s="34"/>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479"/>
      <c r="Z341" s="499" t="s">
        <v>483</v>
      </c>
      <c r="AA341" s="545"/>
      <c r="AB341" s="545"/>
      <c r="AC341" s="545"/>
      <c r="AD341" s="545"/>
      <c r="AE341" s="545"/>
      <c r="AF341" s="545"/>
      <c r="AG341" s="672"/>
      <c r="AH341" s="26"/>
    </row>
    <row r="342" spans="1:34">
      <c r="B342" s="52"/>
      <c r="C342" s="52"/>
      <c r="D342" s="52"/>
      <c r="E342" s="52"/>
      <c r="F342" s="52"/>
      <c r="G342" s="52"/>
      <c r="H342" s="52"/>
      <c r="I342" s="52"/>
      <c r="J342" s="52"/>
      <c r="K342" s="52"/>
      <c r="L342" s="52"/>
      <c r="M342" s="201"/>
      <c r="N342" s="52" t="s">
        <v>273</v>
      </c>
      <c r="O342" s="52"/>
      <c r="P342" s="52"/>
      <c r="Q342" s="52"/>
      <c r="R342" s="201"/>
      <c r="S342" s="52" t="s">
        <v>283</v>
      </c>
      <c r="T342" s="52"/>
      <c r="U342" s="52"/>
      <c r="V342" s="52"/>
      <c r="W342" s="52"/>
      <c r="X342" s="52"/>
      <c r="Y342" s="379"/>
      <c r="Z342" s="499"/>
      <c r="AA342" s="545"/>
      <c r="AB342" s="545"/>
      <c r="AC342" s="545"/>
      <c r="AD342" s="545"/>
      <c r="AE342" s="545"/>
      <c r="AF342" s="545"/>
      <c r="AG342" s="672"/>
      <c r="AH342" s="26"/>
    </row>
    <row r="343" spans="1:34">
      <c r="Y343" s="379"/>
      <c r="Z343" s="499"/>
      <c r="AA343" s="545"/>
      <c r="AB343" s="545"/>
      <c r="AC343" s="545"/>
      <c r="AD343" s="545"/>
      <c r="AE343" s="545"/>
      <c r="AF343" s="545"/>
      <c r="AG343" s="672"/>
      <c r="AH343" s="26"/>
    </row>
    <row r="344" spans="1:34">
      <c r="B344" s="90" t="s">
        <v>1299</v>
      </c>
      <c r="C344" s="89"/>
      <c r="D344" s="90"/>
      <c r="E344" s="90"/>
      <c r="F344" s="90"/>
      <c r="G344" s="90"/>
      <c r="H344" s="90"/>
      <c r="I344" s="90"/>
      <c r="J344" s="90"/>
      <c r="K344" s="90"/>
      <c r="L344" s="90"/>
      <c r="M344" s="90"/>
      <c r="N344" s="90"/>
      <c r="O344" s="90"/>
      <c r="P344" s="90"/>
      <c r="Q344" s="90"/>
      <c r="R344" s="90"/>
      <c r="S344" s="90"/>
      <c r="T344" s="90"/>
      <c r="U344" s="90"/>
      <c r="V344" s="90"/>
      <c r="W344" s="90"/>
      <c r="X344" s="90"/>
      <c r="Y344" s="90"/>
      <c r="Z344" s="499"/>
      <c r="AA344" s="545"/>
      <c r="AB344" s="545"/>
      <c r="AC344" s="545"/>
      <c r="AD344" s="545"/>
      <c r="AE344" s="545"/>
      <c r="AF344" s="545"/>
      <c r="AG344" s="672"/>
      <c r="AH344" s="26"/>
    </row>
    <row r="345" spans="1:34">
      <c r="B345" s="90"/>
      <c r="C345" s="90" t="s">
        <v>997</v>
      </c>
      <c r="D345" s="90"/>
      <c r="E345" s="90"/>
      <c r="F345" s="90"/>
      <c r="G345" s="90"/>
      <c r="H345" s="90"/>
      <c r="I345" s="90"/>
      <c r="J345" s="90"/>
      <c r="K345" s="90"/>
      <c r="L345" s="90"/>
      <c r="M345" s="90"/>
      <c r="N345" s="90"/>
      <c r="O345" s="90"/>
      <c r="P345" s="90"/>
      <c r="Q345" s="90"/>
      <c r="R345" s="90"/>
      <c r="S345" s="90"/>
      <c r="T345" s="90"/>
      <c r="U345" s="90"/>
      <c r="V345" s="90"/>
      <c r="W345" s="90"/>
      <c r="X345" s="90"/>
      <c r="Y345" s="530"/>
      <c r="Z345" s="499"/>
      <c r="AA345" s="545"/>
      <c r="AB345" s="545"/>
      <c r="AC345" s="545"/>
      <c r="AD345" s="545"/>
      <c r="AE345" s="545"/>
      <c r="AF345" s="545"/>
      <c r="AG345" s="672"/>
      <c r="AH345" s="26"/>
    </row>
    <row r="346" spans="1:34">
      <c r="B346" s="52"/>
      <c r="C346" s="52"/>
      <c r="D346" s="52"/>
      <c r="E346" s="52"/>
      <c r="F346" s="52"/>
      <c r="G346" s="52"/>
      <c r="H346" s="52"/>
      <c r="I346" s="52"/>
      <c r="J346" s="52"/>
      <c r="K346" s="52"/>
      <c r="L346" s="52"/>
      <c r="M346" s="201"/>
      <c r="N346" s="52" t="s">
        <v>273</v>
      </c>
      <c r="O346" s="52"/>
      <c r="P346" s="52"/>
      <c r="Q346" s="52"/>
      <c r="R346" s="201"/>
      <c r="S346" s="52" t="s">
        <v>283</v>
      </c>
      <c r="T346" s="52"/>
      <c r="U346" s="52"/>
      <c r="V346" s="52"/>
      <c r="W346" s="52"/>
      <c r="X346" s="52"/>
      <c r="Y346" s="379"/>
      <c r="Z346" s="499"/>
      <c r="AA346" s="545"/>
      <c r="AB346" s="545"/>
      <c r="AC346" s="545"/>
      <c r="AD346" s="545"/>
      <c r="AE346" s="545"/>
      <c r="AF346" s="545"/>
      <c r="AG346" s="672"/>
      <c r="AH346" s="26"/>
    </row>
    <row r="347" spans="1:34">
      <c r="Y347" s="379"/>
      <c r="Z347" s="499"/>
      <c r="AA347" s="545"/>
      <c r="AB347" s="545"/>
      <c r="AC347" s="545"/>
      <c r="AD347" s="545"/>
      <c r="AE347" s="545"/>
      <c r="AF347" s="545"/>
      <c r="AG347" s="672"/>
      <c r="AH347" s="26"/>
    </row>
    <row r="348" spans="1:34">
      <c r="B348" s="90" t="s">
        <v>1300</v>
      </c>
      <c r="C348" s="89"/>
      <c r="D348" s="90"/>
      <c r="E348" s="90"/>
      <c r="F348" s="90"/>
      <c r="G348" s="90"/>
      <c r="H348" s="90"/>
      <c r="I348" s="90"/>
      <c r="J348" s="90"/>
      <c r="K348" s="90"/>
      <c r="L348" s="90"/>
      <c r="M348" s="90"/>
      <c r="N348" s="90"/>
      <c r="O348" s="90"/>
      <c r="P348" s="90"/>
      <c r="Q348" s="90"/>
      <c r="R348" s="90"/>
      <c r="S348" s="90"/>
      <c r="T348" s="90"/>
      <c r="U348" s="90"/>
      <c r="V348" s="90"/>
      <c r="W348" s="90"/>
      <c r="X348" s="90"/>
      <c r="Y348" s="530"/>
      <c r="Z348" s="499"/>
      <c r="AA348" s="545"/>
      <c r="AB348" s="545"/>
      <c r="AC348" s="545"/>
      <c r="AD348" s="545"/>
      <c r="AE348" s="545"/>
      <c r="AF348" s="545"/>
      <c r="AG348" s="672"/>
      <c r="AH348" s="26"/>
    </row>
    <row r="349" spans="1:34">
      <c r="B349" s="90"/>
      <c r="C349" s="90" t="s">
        <v>137</v>
      </c>
      <c r="D349" s="90"/>
      <c r="E349" s="90"/>
      <c r="F349" s="90"/>
      <c r="G349" s="90"/>
      <c r="H349" s="90"/>
      <c r="I349" s="90"/>
      <c r="J349" s="90"/>
      <c r="K349" s="90"/>
      <c r="L349" s="90"/>
      <c r="M349" s="90"/>
      <c r="N349" s="90"/>
      <c r="O349" s="90"/>
      <c r="P349" s="90"/>
      <c r="Q349" s="90"/>
      <c r="R349" s="90"/>
      <c r="S349" s="90"/>
      <c r="T349" s="90"/>
      <c r="U349" s="90"/>
      <c r="V349" s="90"/>
      <c r="W349" s="90"/>
      <c r="X349" s="90"/>
      <c r="Y349" s="530"/>
      <c r="Z349" s="499"/>
      <c r="AA349" s="545"/>
      <c r="AB349" s="545"/>
      <c r="AC349" s="545"/>
      <c r="AD349" s="545"/>
      <c r="AE349" s="545"/>
      <c r="AF349" s="545"/>
      <c r="AG349" s="672"/>
      <c r="AH349" s="26"/>
    </row>
    <row r="350" spans="1:34">
      <c r="B350" s="52"/>
      <c r="C350" s="52"/>
      <c r="D350" s="52"/>
      <c r="E350" s="52"/>
      <c r="F350" s="52"/>
      <c r="G350" s="52"/>
      <c r="H350" s="52"/>
      <c r="I350" s="52"/>
      <c r="J350" s="52"/>
      <c r="K350" s="52"/>
      <c r="L350" s="52"/>
      <c r="M350" s="201"/>
      <c r="N350" s="52" t="s">
        <v>273</v>
      </c>
      <c r="O350" s="52"/>
      <c r="P350" s="52"/>
      <c r="Q350" s="52"/>
      <c r="R350" s="201"/>
      <c r="S350" s="52" t="s">
        <v>283</v>
      </c>
      <c r="T350" s="52"/>
      <c r="U350" s="52"/>
      <c r="V350" s="52"/>
      <c r="W350" s="52"/>
      <c r="X350" s="52"/>
      <c r="Y350" s="379"/>
      <c r="AH350" s="26"/>
    </row>
    <row r="351" spans="1:34">
      <c r="B351" s="90"/>
      <c r="C351" s="52"/>
      <c r="D351" s="52"/>
      <c r="E351" s="52"/>
      <c r="F351" s="52"/>
      <c r="G351" s="52"/>
      <c r="H351" s="52"/>
      <c r="I351" s="52"/>
      <c r="J351" s="52"/>
      <c r="K351" s="52"/>
      <c r="L351" s="52"/>
      <c r="M351" s="52"/>
      <c r="N351" s="52"/>
      <c r="O351" s="52"/>
      <c r="P351" s="52"/>
      <c r="Q351" s="52"/>
      <c r="R351" s="52"/>
      <c r="S351" s="52"/>
      <c r="T351" s="52"/>
      <c r="U351" s="52"/>
      <c r="V351" s="52"/>
      <c r="W351" s="52"/>
      <c r="X351" s="90"/>
      <c r="Y351" s="530"/>
      <c r="AH351" s="26"/>
    </row>
    <row r="352" spans="1:34">
      <c r="B352" s="2" t="s">
        <v>742</v>
      </c>
      <c r="O352" s="379"/>
      <c r="AH352" s="26"/>
    </row>
    <row r="353" spans="1:34">
      <c r="B353" s="91" t="s">
        <v>80</v>
      </c>
      <c r="C353" s="91"/>
      <c r="D353" s="91"/>
      <c r="E353" s="91"/>
      <c r="F353" s="91" t="s">
        <v>113</v>
      </c>
      <c r="G353" s="91"/>
      <c r="H353" s="91"/>
      <c r="I353" s="91"/>
      <c r="J353" s="91"/>
      <c r="K353" s="91"/>
      <c r="L353" s="91"/>
      <c r="M353" s="91"/>
      <c r="N353" s="91"/>
      <c r="O353" s="91"/>
      <c r="P353" s="91"/>
      <c r="Q353" s="91"/>
      <c r="R353" s="91" t="s">
        <v>793</v>
      </c>
      <c r="S353" s="91"/>
      <c r="T353" s="91"/>
      <c r="U353" s="91"/>
      <c r="V353" s="91"/>
      <c r="W353" s="91"/>
      <c r="X353" s="91"/>
      <c r="Y353" s="91"/>
      <c r="Z353" s="91" t="s">
        <v>709</v>
      </c>
      <c r="AA353" s="91"/>
      <c r="AB353" s="91"/>
      <c r="AC353" s="91"/>
      <c r="AD353" s="91"/>
      <c r="AE353" s="91"/>
      <c r="AF353" s="91"/>
      <c r="AH353" s="26"/>
    </row>
    <row r="354" spans="1:34">
      <c r="B354" s="92"/>
      <c r="C354" s="155"/>
      <c r="D354" s="155"/>
      <c r="E354" s="262"/>
      <c r="F354" s="278"/>
      <c r="G354" s="288"/>
      <c r="H354" s="288"/>
      <c r="I354" s="288"/>
      <c r="J354" s="288"/>
      <c r="K354" s="288"/>
      <c r="L354" s="288"/>
      <c r="M354" s="288"/>
      <c r="N354" s="288"/>
      <c r="O354" s="288"/>
      <c r="P354" s="288"/>
      <c r="Q354" s="422"/>
      <c r="R354" s="278"/>
      <c r="S354" s="288"/>
      <c r="T354" s="288"/>
      <c r="U354" s="288"/>
      <c r="V354" s="288"/>
      <c r="W354" s="288"/>
      <c r="X354" s="288"/>
      <c r="Y354" s="422"/>
      <c r="Z354" s="278"/>
      <c r="AA354" s="288"/>
      <c r="AB354" s="288"/>
      <c r="AC354" s="288"/>
      <c r="AD354" s="288"/>
      <c r="AE354" s="288"/>
      <c r="AF354" s="422"/>
      <c r="AH354" s="26"/>
    </row>
    <row r="355" spans="1:34">
      <c r="B355" s="93"/>
      <c r="C355" s="156"/>
      <c r="D355" s="156"/>
      <c r="E355" s="263"/>
      <c r="F355" s="279"/>
      <c r="G355" s="289"/>
      <c r="H355" s="289"/>
      <c r="I355" s="289"/>
      <c r="J355" s="289"/>
      <c r="K355" s="289"/>
      <c r="L355" s="289"/>
      <c r="M355" s="289"/>
      <c r="N355" s="289"/>
      <c r="O355" s="289"/>
      <c r="P355" s="289"/>
      <c r="Q355" s="423"/>
      <c r="R355" s="279"/>
      <c r="S355" s="289"/>
      <c r="T355" s="289"/>
      <c r="U355" s="289"/>
      <c r="V355" s="289"/>
      <c r="W355" s="289"/>
      <c r="X355" s="289"/>
      <c r="Y355" s="423"/>
      <c r="Z355" s="279"/>
      <c r="AA355" s="289"/>
      <c r="AB355" s="289"/>
      <c r="AC355" s="289"/>
      <c r="AD355" s="289"/>
      <c r="AE355" s="289"/>
      <c r="AF355" s="423"/>
      <c r="AH355" s="26"/>
    </row>
    <row r="356" spans="1:34">
      <c r="B356" s="94"/>
      <c r="C356" s="157"/>
      <c r="D356" s="157"/>
      <c r="E356" s="264"/>
      <c r="F356" s="278"/>
      <c r="G356" s="288"/>
      <c r="H356" s="288"/>
      <c r="I356" s="288"/>
      <c r="J356" s="288"/>
      <c r="K356" s="288"/>
      <c r="L356" s="288"/>
      <c r="M356" s="288"/>
      <c r="N356" s="288"/>
      <c r="O356" s="288"/>
      <c r="P356" s="288"/>
      <c r="Q356" s="422"/>
      <c r="R356" s="278"/>
      <c r="S356" s="288"/>
      <c r="T356" s="288"/>
      <c r="U356" s="288"/>
      <c r="V356" s="288"/>
      <c r="W356" s="288"/>
      <c r="X356" s="288"/>
      <c r="Y356" s="422"/>
      <c r="Z356" s="563"/>
      <c r="AA356" s="580"/>
      <c r="AB356" s="580"/>
      <c r="AC356" s="580"/>
      <c r="AD356" s="580"/>
      <c r="AE356" s="580"/>
      <c r="AF356" s="645"/>
      <c r="AH356" s="26"/>
    </row>
    <row r="357" spans="1:34">
      <c r="B357" s="95"/>
      <c r="C357" s="158"/>
      <c r="D357" s="158"/>
      <c r="E357" s="265"/>
      <c r="F357" s="279"/>
      <c r="G357" s="289"/>
      <c r="H357" s="289"/>
      <c r="I357" s="289"/>
      <c r="J357" s="289"/>
      <c r="K357" s="289"/>
      <c r="L357" s="289"/>
      <c r="M357" s="289"/>
      <c r="N357" s="289"/>
      <c r="O357" s="289"/>
      <c r="P357" s="289"/>
      <c r="Q357" s="423"/>
      <c r="R357" s="279"/>
      <c r="S357" s="289"/>
      <c r="T357" s="289"/>
      <c r="U357" s="289"/>
      <c r="V357" s="289"/>
      <c r="W357" s="289"/>
      <c r="X357" s="289"/>
      <c r="Y357" s="423"/>
      <c r="Z357" s="564"/>
      <c r="AA357" s="573"/>
      <c r="AB357" s="573"/>
      <c r="AC357" s="573"/>
      <c r="AD357" s="573"/>
      <c r="AE357" s="573"/>
      <c r="AF357" s="646"/>
      <c r="AH357" s="26"/>
    </row>
    <row r="358" spans="1:34">
      <c r="A358" s="12"/>
      <c r="B358" s="96"/>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96"/>
      <c r="Y358" s="531"/>
      <c r="Z358" s="58"/>
      <c r="AA358" s="58"/>
      <c r="AB358" s="58"/>
      <c r="AC358" s="58"/>
      <c r="AD358" s="58"/>
      <c r="AE358" s="58"/>
      <c r="AF358" s="58"/>
      <c r="AG358" s="660"/>
      <c r="AH358" s="26"/>
    </row>
    <row r="359" spans="1:34">
      <c r="A359" s="31" t="s">
        <v>133</v>
      </c>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73" t="s">
        <v>361</v>
      </c>
      <c r="AA359" s="73"/>
      <c r="AB359" s="73"/>
      <c r="AC359" s="73"/>
      <c r="AD359" s="73"/>
      <c r="AE359" s="73"/>
      <c r="AF359" s="73"/>
      <c r="AG359" s="73"/>
      <c r="AH359" s="26"/>
    </row>
    <row r="360" spans="1:34">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73"/>
      <c r="AA360" s="73"/>
      <c r="AB360" s="73"/>
      <c r="AC360" s="73"/>
      <c r="AD360" s="73"/>
      <c r="AE360" s="73"/>
      <c r="AF360" s="73"/>
      <c r="AG360" s="73"/>
      <c r="AH360" s="26"/>
    </row>
    <row r="361" spans="1:34">
      <c r="B361" s="2" t="str">
        <v>●</v>
      </c>
      <c r="C361" s="2" t="s">
        <v>882</v>
      </c>
      <c r="X361" s="491"/>
      <c r="Y361" s="516"/>
      <c r="Z361" s="501" t="s">
        <v>1199</v>
      </c>
      <c r="AA361" s="491"/>
      <c r="AB361" s="491"/>
      <c r="AC361" s="491"/>
      <c r="AD361" s="491"/>
      <c r="AE361" s="491"/>
      <c r="AF361" s="491"/>
      <c r="AG361" s="667"/>
      <c r="AH361" s="26"/>
    </row>
    <row r="362" spans="1:34">
      <c r="C362" s="159"/>
      <c r="D362" s="223"/>
      <c r="E362" s="223"/>
      <c r="F362" s="223"/>
      <c r="G362" s="223"/>
      <c r="H362" s="223"/>
      <c r="I362" s="223"/>
      <c r="J362" s="223"/>
      <c r="K362" s="223"/>
      <c r="L362" s="223"/>
      <c r="M362" s="223"/>
      <c r="N362" s="223"/>
      <c r="O362" s="223"/>
      <c r="P362" s="223"/>
      <c r="Q362" s="223"/>
      <c r="R362" s="223"/>
      <c r="S362" s="223"/>
      <c r="T362" s="223"/>
      <c r="U362" s="223"/>
      <c r="V362" s="446"/>
      <c r="X362" s="491"/>
      <c r="Y362" s="516"/>
      <c r="Z362" s="501"/>
      <c r="AA362" s="491"/>
      <c r="AB362" s="491"/>
      <c r="AC362" s="491"/>
      <c r="AD362" s="491"/>
      <c r="AE362" s="491"/>
      <c r="AF362" s="491"/>
      <c r="AG362" s="667"/>
      <c r="AH362" s="26"/>
    </row>
    <row r="363" spans="1:34">
      <c r="C363" s="160"/>
      <c r="D363" s="224"/>
      <c r="E363" s="224"/>
      <c r="F363" s="224"/>
      <c r="G363" s="224"/>
      <c r="H363" s="224"/>
      <c r="I363" s="224"/>
      <c r="J363" s="224"/>
      <c r="K363" s="224"/>
      <c r="L363" s="224"/>
      <c r="M363" s="224"/>
      <c r="N363" s="224"/>
      <c r="O363" s="224"/>
      <c r="P363" s="224"/>
      <c r="Q363" s="224"/>
      <c r="R363" s="224"/>
      <c r="S363" s="224"/>
      <c r="T363" s="224"/>
      <c r="U363" s="224"/>
      <c r="V363" s="447"/>
      <c r="X363" s="491"/>
      <c r="Y363" s="516"/>
      <c r="Z363" s="501"/>
      <c r="AA363" s="491"/>
      <c r="AB363" s="491"/>
      <c r="AC363" s="491"/>
      <c r="AD363" s="491"/>
      <c r="AE363" s="491"/>
      <c r="AF363" s="491"/>
      <c r="AG363" s="667"/>
      <c r="AH363" s="26"/>
    </row>
    <row r="364" spans="1:34">
      <c r="C364" s="160"/>
      <c r="D364" s="224"/>
      <c r="E364" s="224"/>
      <c r="F364" s="224"/>
      <c r="G364" s="224"/>
      <c r="H364" s="224"/>
      <c r="I364" s="224"/>
      <c r="J364" s="224"/>
      <c r="K364" s="224"/>
      <c r="L364" s="224"/>
      <c r="M364" s="224"/>
      <c r="N364" s="224"/>
      <c r="O364" s="224"/>
      <c r="P364" s="224"/>
      <c r="Q364" s="224"/>
      <c r="R364" s="224"/>
      <c r="S364" s="224"/>
      <c r="T364" s="224"/>
      <c r="U364" s="224"/>
      <c r="V364" s="447"/>
      <c r="X364" s="491"/>
      <c r="Y364" s="516"/>
      <c r="Z364" s="491"/>
      <c r="AA364" s="491"/>
      <c r="AB364" s="491"/>
      <c r="AC364" s="491"/>
      <c r="AD364" s="491"/>
      <c r="AE364" s="491"/>
      <c r="AF364" s="491"/>
      <c r="AG364" s="667"/>
      <c r="AH364" s="26"/>
    </row>
    <row r="365" spans="1:34">
      <c r="C365" s="161"/>
      <c r="D365" s="225"/>
      <c r="E365" s="225"/>
      <c r="F365" s="225"/>
      <c r="G365" s="225"/>
      <c r="H365" s="225"/>
      <c r="I365" s="225"/>
      <c r="J365" s="225"/>
      <c r="K365" s="225"/>
      <c r="L365" s="225"/>
      <c r="M365" s="225"/>
      <c r="N365" s="225"/>
      <c r="O365" s="225"/>
      <c r="P365" s="225"/>
      <c r="Q365" s="225"/>
      <c r="R365" s="225"/>
      <c r="S365" s="225"/>
      <c r="T365" s="225"/>
      <c r="U365" s="225"/>
      <c r="V365" s="448"/>
      <c r="X365" s="136"/>
      <c r="Y365" s="532"/>
      <c r="Z365" s="137"/>
      <c r="AA365" s="137"/>
      <c r="AB365" s="137"/>
      <c r="AC365" s="137"/>
      <c r="AD365" s="137"/>
      <c r="AE365" s="137"/>
      <c r="AF365" s="137"/>
      <c r="AG365" s="673"/>
      <c r="AH365" s="26"/>
    </row>
    <row r="366" spans="1:34">
      <c r="Y366" s="379"/>
      <c r="AH366" s="26"/>
    </row>
    <row r="367" spans="1:34">
      <c r="A367" s="33" t="s">
        <v>250</v>
      </c>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9"/>
      <c r="Z367" s="562"/>
      <c r="AA367" s="562"/>
      <c r="AB367" s="562"/>
      <c r="AC367" s="562"/>
      <c r="AD367" s="562"/>
      <c r="AH367" s="26"/>
    </row>
    <row r="368" spans="1:34">
      <c r="A368" s="33" t="s">
        <v>816</v>
      </c>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9"/>
      <c r="Z368" s="562"/>
      <c r="AA368" s="562"/>
      <c r="AB368" s="562"/>
      <c r="AC368" s="562"/>
      <c r="AD368" s="562"/>
      <c r="AH368" s="26"/>
    </row>
    <row r="369" spans="1:34">
      <c r="B369" s="52" t="str">
        <v>●　保育指針等に基づき、地域の実情に応じた全体的な計画を作成しているか。</v>
      </c>
      <c r="C369" s="52"/>
      <c r="D369" s="52"/>
      <c r="E369" s="52"/>
      <c r="F369" s="52"/>
      <c r="G369" s="52"/>
      <c r="H369" s="52"/>
      <c r="I369" s="52"/>
      <c r="J369" s="52"/>
      <c r="K369" s="52"/>
      <c r="L369" s="52"/>
      <c r="M369" s="52"/>
      <c r="N369" s="52"/>
      <c r="O369" s="52"/>
      <c r="P369" s="52"/>
      <c r="Q369" s="52"/>
      <c r="R369" s="52"/>
      <c r="S369" s="52"/>
      <c r="T369" s="52"/>
      <c r="U369" s="52"/>
      <c r="V369" s="52"/>
      <c r="W369" s="52"/>
      <c r="X369" s="52"/>
      <c r="Y369" s="529"/>
      <c r="Z369" s="562"/>
      <c r="AA369" s="562"/>
      <c r="AB369" s="562"/>
      <c r="AC369" s="562"/>
      <c r="AD369" s="562"/>
      <c r="AH369" s="26"/>
    </row>
    <row r="370" spans="1:34">
      <c r="Y370" s="379"/>
      <c r="AH370" s="26"/>
    </row>
    <row r="371" spans="1:34">
      <c r="A371" s="34"/>
      <c r="B371" s="52"/>
      <c r="C371" s="52"/>
      <c r="D371" s="52"/>
      <c r="E371" s="52"/>
      <c r="F371" s="52"/>
      <c r="G371" s="52"/>
      <c r="H371" s="52"/>
      <c r="I371" s="52"/>
      <c r="J371" s="52"/>
      <c r="K371" s="52"/>
      <c r="L371" s="52"/>
      <c r="M371" s="201"/>
      <c r="N371" s="52" t="s">
        <v>273</v>
      </c>
      <c r="O371" s="52"/>
      <c r="P371" s="52"/>
      <c r="Q371" s="52"/>
      <c r="R371" s="201"/>
      <c r="S371" s="52" t="s">
        <v>283</v>
      </c>
      <c r="T371" s="52"/>
      <c r="U371" s="52"/>
      <c r="V371" s="52"/>
      <c r="W371" s="52"/>
      <c r="X371" s="52"/>
      <c r="Y371" s="533"/>
      <c r="Z371" s="176"/>
      <c r="AA371" s="581"/>
      <c r="AB371" s="581"/>
      <c r="AC371" s="581"/>
      <c r="AD371" s="562"/>
      <c r="AH371" s="26"/>
    </row>
    <row r="372" spans="1:34">
      <c r="A372" s="34"/>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9"/>
      <c r="Z372" s="562"/>
      <c r="AA372" s="562"/>
      <c r="AB372" s="562"/>
      <c r="AC372" s="562"/>
      <c r="AD372" s="562"/>
      <c r="AH372" s="26"/>
    </row>
    <row r="373" spans="1:34">
      <c r="A373" s="34"/>
      <c r="B373" s="89" t="s">
        <v>1091</v>
      </c>
      <c r="C373" s="89"/>
      <c r="D373" s="89"/>
      <c r="E373" s="89"/>
      <c r="F373" s="89"/>
      <c r="G373" s="89"/>
      <c r="H373" s="89"/>
      <c r="I373" s="89"/>
      <c r="J373" s="89"/>
      <c r="K373" s="89"/>
      <c r="L373" s="89"/>
      <c r="M373" s="89"/>
      <c r="N373" s="89"/>
      <c r="O373" s="89"/>
      <c r="P373" s="89"/>
      <c r="Q373" s="89"/>
      <c r="R373" s="89"/>
      <c r="S373" s="89"/>
      <c r="T373" s="89"/>
      <c r="U373" s="89"/>
      <c r="V373" s="52"/>
      <c r="W373" s="52"/>
      <c r="X373" s="52"/>
      <c r="Y373" s="529"/>
      <c r="Z373" s="562"/>
      <c r="AA373" s="562"/>
      <c r="AB373" s="562"/>
      <c r="AC373" s="562"/>
      <c r="AD373" s="562"/>
      <c r="AH373" s="26"/>
    </row>
    <row r="374" spans="1:34">
      <c r="A374" s="19"/>
      <c r="B374" s="90"/>
      <c r="C374" s="90" t="s">
        <v>1160</v>
      </c>
      <c r="D374" s="90"/>
      <c r="E374" s="90"/>
      <c r="F374" s="90"/>
      <c r="G374" s="90"/>
      <c r="H374" s="90"/>
      <c r="I374" s="90"/>
      <c r="J374" s="90"/>
      <c r="K374" s="90"/>
      <c r="L374" s="90"/>
      <c r="M374" s="90"/>
      <c r="N374" s="90"/>
      <c r="O374" s="90"/>
      <c r="P374" s="90"/>
      <c r="Q374" s="90"/>
      <c r="R374" s="90"/>
      <c r="S374" s="90"/>
      <c r="T374" s="90"/>
      <c r="U374" s="90"/>
      <c r="V374" s="90"/>
      <c r="W374" s="90"/>
      <c r="Y374" s="379"/>
      <c r="AH374" s="26"/>
    </row>
    <row r="375" spans="1:34">
      <c r="A375" s="34"/>
      <c r="B375" s="97" t="s">
        <v>832</v>
      </c>
      <c r="C375" s="97"/>
      <c r="D375" s="97"/>
      <c r="E375" s="97"/>
      <c r="F375" s="97"/>
      <c r="G375" s="97"/>
      <c r="H375" s="97"/>
      <c r="I375" s="317" t="s">
        <v>838</v>
      </c>
      <c r="J375" s="334"/>
      <c r="K375" s="334"/>
      <c r="L375" s="334"/>
      <c r="M375" s="334"/>
      <c r="N375" s="334"/>
      <c r="O375" s="334"/>
      <c r="P375" s="334"/>
      <c r="Q375" s="334"/>
      <c r="R375" s="334"/>
      <c r="S375" s="334"/>
      <c r="T375" s="334"/>
      <c r="U375" s="334"/>
      <c r="V375" s="334"/>
      <c r="W375" s="476"/>
      <c r="X375" s="492"/>
      <c r="Y375" s="534"/>
      <c r="Z375" s="565"/>
      <c r="AA375" s="582"/>
      <c r="AB375" s="581"/>
      <c r="AC375" s="581"/>
      <c r="AD375" s="562"/>
      <c r="AH375" s="26"/>
    </row>
    <row r="376" spans="1:34">
      <c r="A376" s="34"/>
      <c r="B376" s="10" t="s">
        <v>761</v>
      </c>
      <c r="C376" s="162"/>
      <c r="D376" s="162"/>
      <c r="E376" s="162"/>
      <c r="F376" s="162"/>
      <c r="G376" s="162"/>
      <c r="H376" s="306"/>
      <c r="I376" s="318"/>
      <c r="J376" s="335" t="s">
        <v>286</v>
      </c>
      <c r="K376" s="350"/>
      <c r="L376" s="350"/>
      <c r="M376" s="357" t="s">
        <v>865</v>
      </c>
      <c r="N376" s="357"/>
      <c r="O376" s="357"/>
      <c r="P376" s="357"/>
      <c r="Q376" s="357"/>
      <c r="S376" s="318"/>
      <c r="T376" s="436" t="s">
        <v>9</v>
      </c>
      <c r="U376" s="320"/>
      <c r="V376" s="320"/>
      <c r="W376" s="357" t="s">
        <v>865</v>
      </c>
      <c r="X376" s="357"/>
      <c r="Y376" s="357"/>
      <c r="Z376" s="357"/>
      <c r="AA376" s="583"/>
      <c r="AH376" s="26"/>
    </row>
    <row r="377" spans="1:34">
      <c r="A377" s="34"/>
      <c r="B377" s="98"/>
      <c r="C377" s="163"/>
      <c r="D377" s="163"/>
      <c r="E377" s="163"/>
      <c r="F377" s="163"/>
      <c r="G377" s="163"/>
      <c r="H377" s="307"/>
      <c r="I377" s="319" t="s">
        <v>571</v>
      </c>
      <c r="J377" s="319"/>
      <c r="K377" s="319"/>
      <c r="L377" s="356"/>
      <c r="M377" s="356"/>
      <c r="N377" s="356"/>
      <c r="O377" s="356"/>
      <c r="P377" s="356"/>
      <c r="Q377" s="356"/>
      <c r="R377" s="356"/>
      <c r="S377" s="356"/>
      <c r="T377" s="356"/>
      <c r="U377" s="356"/>
      <c r="V377" s="356"/>
      <c r="W377" s="356"/>
      <c r="X377" s="356"/>
      <c r="Y377" s="356"/>
      <c r="Z377" s="356"/>
      <c r="AA377" s="584"/>
      <c r="AH377" s="26"/>
    </row>
    <row r="378" spans="1:34">
      <c r="A378" s="34"/>
      <c r="B378" s="9" t="s">
        <v>319</v>
      </c>
      <c r="C378" s="53"/>
      <c r="D378" s="53"/>
      <c r="E378" s="53"/>
      <c r="F378" s="53"/>
      <c r="G378" s="53"/>
      <c r="H378" s="150"/>
      <c r="I378" s="318"/>
      <c r="J378" s="335" t="s">
        <v>542</v>
      </c>
      <c r="K378" s="350"/>
      <c r="L378" s="357" t="s">
        <v>865</v>
      </c>
      <c r="M378" s="357"/>
      <c r="N378" s="357"/>
      <c r="O378" s="357"/>
      <c r="P378" s="357"/>
      <c r="S378" s="318"/>
      <c r="T378" s="436" t="s">
        <v>850</v>
      </c>
      <c r="U378" s="320"/>
      <c r="V378" s="357" t="s">
        <v>865</v>
      </c>
      <c r="W378" s="357"/>
      <c r="X378" s="357"/>
      <c r="Y378" s="357"/>
      <c r="Z378" s="357"/>
      <c r="AA378" s="379"/>
      <c r="AH378" s="26"/>
    </row>
    <row r="379" spans="1:34">
      <c r="A379" s="34"/>
      <c r="B379" s="8"/>
      <c r="C379" s="55"/>
      <c r="D379" s="55"/>
      <c r="E379" s="55"/>
      <c r="F379" s="55"/>
      <c r="G379" s="55"/>
      <c r="H379" s="271"/>
      <c r="I379" s="320" t="s">
        <v>571</v>
      </c>
      <c r="J379" s="320"/>
      <c r="K379" s="320"/>
      <c r="L379" s="358"/>
      <c r="M379" s="358"/>
      <c r="N379" s="358"/>
      <c r="O379" s="358"/>
      <c r="P379" s="358"/>
      <c r="Q379" s="358"/>
      <c r="R379" s="358"/>
      <c r="S379" s="358"/>
      <c r="T379" s="358"/>
      <c r="U379" s="358"/>
      <c r="V379" s="358"/>
      <c r="W379" s="358"/>
      <c r="X379" s="358"/>
      <c r="Y379" s="358"/>
      <c r="Z379" s="358"/>
      <c r="AA379" s="379"/>
      <c r="AH379" s="26"/>
    </row>
    <row r="380" spans="1:34">
      <c r="A380" s="34"/>
      <c r="B380" s="99" t="s">
        <v>782</v>
      </c>
      <c r="C380" s="73"/>
      <c r="D380" s="73"/>
      <c r="E380" s="73"/>
      <c r="F380" s="73"/>
      <c r="G380" s="73"/>
      <c r="H380" s="73"/>
      <c r="I380" s="201"/>
      <c r="J380" s="336" t="s">
        <v>623</v>
      </c>
      <c r="K380" s="336"/>
      <c r="L380" s="201"/>
      <c r="M380" s="336" t="s">
        <v>867</v>
      </c>
      <c r="N380" s="336"/>
      <c r="O380" s="201"/>
      <c r="P380" s="336" t="s">
        <v>172</v>
      </c>
      <c r="Q380" s="336"/>
      <c r="R380" s="201"/>
      <c r="S380" s="336" t="s">
        <v>564</v>
      </c>
      <c r="T380" s="336"/>
      <c r="U380" s="201"/>
      <c r="V380" s="336" t="s">
        <v>427</v>
      </c>
      <c r="W380" s="336"/>
      <c r="X380" s="201"/>
      <c r="Y380" s="337" t="s">
        <v>663</v>
      </c>
      <c r="Z380" s="566"/>
      <c r="AA380" s="585"/>
      <c r="AB380" s="562"/>
      <c r="AC380" s="562"/>
      <c r="AD380" s="562"/>
      <c r="AE380" s="320"/>
      <c r="AF380" s="647"/>
      <c r="AH380" s="26"/>
    </row>
    <row r="381" spans="1:34">
      <c r="A381" s="34"/>
      <c r="B381" s="100" t="s">
        <v>834</v>
      </c>
      <c r="C381" s="100"/>
      <c r="D381" s="100"/>
      <c r="E381" s="100"/>
      <c r="F381" s="100"/>
      <c r="G381" s="100"/>
      <c r="H381" s="100"/>
      <c r="I381" s="321" t="s">
        <v>1277</v>
      </c>
      <c r="J381" s="337"/>
      <c r="K381" s="337"/>
      <c r="L381" s="337"/>
      <c r="M381" s="370"/>
      <c r="N381" s="387"/>
      <c r="O381" s="403"/>
      <c r="P381" s="321" t="s">
        <v>490</v>
      </c>
      <c r="Q381" s="337"/>
      <c r="R381" s="425"/>
      <c r="S381" s="431"/>
      <c r="T381" s="431"/>
      <c r="U381" s="431"/>
      <c r="V381" s="431"/>
      <c r="W381" s="431"/>
      <c r="X381" s="431"/>
      <c r="Y381" s="431"/>
      <c r="Z381" s="431"/>
      <c r="AA381" s="431"/>
      <c r="AB381" s="562"/>
      <c r="AC381" s="562"/>
      <c r="AD381" s="562"/>
      <c r="AH381" s="26"/>
    </row>
    <row r="382" spans="1:34">
      <c r="A382" s="34"/>
      <c r="B382" s="100"/>
      <c r="C382" s="100"/>
      <c r="D382" s="100"/>
      <c r="E382" s="100"/>
      <c r="F382" s="100"/>
      <c r="G382" s="100"/>
      <c r="H382" s="100"/>
      <c r="I382" s="322"/>
      <c r="J382" s="338"/>
      <c r="K382" s="338"/>
      <c r="L382" s="338"/>
      <c r="M382" s="371"/>
      <c r="N382" s="388"/>
      <c r="O382" s="404"/>
      <c r="P382" s="322"/>
      <c r="Q382" s="338"/>
      <c r="R382" s="425"/>
      <c r="S382" s="431"/>
      <c r="T382" s="431"/>
      <c r="U382" s="431"/>
      <c r="V382" s="431"/>
      <c r="W382" s="431"/>
      <c r="X382" s="431"/>
      <c r="Y382" s="431"/>
      <c r="Z382" s="431"/>
      <c r="AA382" s="431"/>
      <c r="AB382" s="562"/>
      <c r="AC382" s="562"/>
      <c r="AD382" s="562"/>
      <c r="AH382" s="26"/>
    </row>
    <row r="383" spans="1:34">
      <c r="A383" s="34"/>
      <c r="B383" s="101" t="s">
        <v>213</v>
      </c>
      <c r="C383" s="90"/>
      <c r="D383" s="90"/>
      <c r="E383" s="90"/>
      <c r="F383" s="90"/>
      <c r="G383" s="90"/>
      <c r="H383" s="90"/>
      <c r="I383" s="90"/>
      <c r="J383" s="90"/>
      <c r="K383" s="90"/>
      <c r="L383" s="90"/>
      <c r="M383" s="90"/>
      <c r="N383" s="90"/>
      <c r="O383" s="90"/>
      <c r="P383" s="90"/>
      <c r="Q383" s="90"/>
      <c r="R383" s="90"/>
      <c r="S383" s="90"/>
      <c r="T383" s="90"/>
      <c r="U383" s="90"/>
      <c r="V383" s="90"/>
      <c r="W383" s="90"/>
      <c r="X383" s="52"/>
      <c r="Y383" s="535"/>
      <c r="Z383" s="350"/>
      <c r="AA383" s="350"/>
      <c r="AB383" s="350"/>
      <c r="AC383" s="350"/>
      <c r="AD383" s="562"/>
      <c r="AH383" s="26"/>
    </row>
    <row r="384" spans="1:34">
      <c r="A384" s="34"/>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35"/>
      <c r="Z384" s="562"/>
      <c r="AA384" s="562"/>
      <c r="AB384" s="562"/>
      <c r="AC384" s="562"/>
      <c r="AD384" s="562"/>
      <c r="AH384" s="26"/>
    </row>
    <row r="385" spans="1:34">
      <c r="A385" s="37"/>
      <c r="B385" s="52" t="s">
        <v>732</v>
      </c>
      <c r="C385" s="52"/>
      <c r="D385" s="52"/>
      <c r="E385" s="52"/>
      <c r="F385" s="52"/>
      <c r="G385" s="52"/>
      <c r="H385" s="52"/>
      <c r="I385" s="52"/>
      <c r="J385" s="52"/>
      <c r="K385" s="52"/>
      <c r="L385" s="52"/>
      <c r="M385" s="52"/>
      <c r="N385" s="52"/>
      <c r="O385" s="52"/>
      <c r="P385" s="52"/>
      <c r="Q385" s="52"/>
      <c r="R385" s="52"/>
      <c r="S385" s="52"/>
      <c r="T385" s="52"/>
      <c r="U385" s="52"/>
      <c r="V385" s="52"/>
      <c r="W385" s="52"/>
      <c r="X385" s="52"/>
      <c r="Y385" s="535"/>
      <c r="Z385" s="562"/>
      <c r="AA385" s="562"/>
      <c r="AB385" s="562"/>
      <c r="AC385" s="562"/>
      <c r="AD385" s="562"/>
      <c r="AH385" s="26"/>
    </row>
    <row r="386" spans="1:34">
      <c r="A386" s="37"/>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52"/>
      <c r="Y386" s="529"/>
      <c r="Z386" s="562"/>
      <c r="AA386" s="562"/>
      <c r="AB386" s="562"/>
      <c r="AC386" s="562"/>
      <c r="AD386" s="562"/>
      <c r="AH386" s="26"/>
    </row>
    <row r="387" spans="1:34">
      <c r="A387" s="34"/>
      <c r="B387" s="51"/>
      <c r="C387" s="51"/>
      <c r="D387" s="52"/>
      <c r="E387" s="52"/>
      <c r="F387" s="52"/>
      <c r="G387" s="52"/>
      <c r="H387" s="52"/>
      <c r="I387" s="52"/>
      <c r="J387" s="52"/>
      <c r="K387" s="52"/>
      <c r="L387" s="52"/>
      <c r="M387" s="201"/>
      <c r="N387" s="52" t="s">
        <v>273</v>
      </c>
      <c r="O387" s="52"/>
      <c r="P387" s="52"/>
      <c r="Q387" s="52"/>
      <c r="R387" s="201"/>
      <c r="S387" s="52" t="s">
        <v>283</v>
      </c>
      <c r="T387" s="52"/>
      <c r="U387" s="52"/>
      <c r="V387" s="52"/>
      <c r="W387" s="52"/>
      <c r="X387" s="52"/>
      <c r="Y387" s="529"/>
      <c r="Z387" s="562"/>
      <c r="AA387" s="562"/>
      <c r="AB387" s="562"/>
      <c r="AC387" s="562"/>
      <c r="AD387" s="562"/>
      <c r="AH387" s="26"/>
    </row>
    <row r="388" spans="1:34">
      <c r="A388" s="34"/>
      <c r="B388" s="51"/>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52"/>
      <c r="Y388" s="535"/>
      <c r="Z388" s="562"/>
      <c r="AA388" s="562"/>
      <c r="AB388" s="562"/>
      <c r="AC388" s="562"/>
      <c r="AD388" s="562"/>
      <c r="AH388" s="26"/>
    </row>
    <row r="389" spans="1:34">
      <c r="B389" s="52" t="str">
        <v>●　児童の就学に際し、小学校へ保育所児童保育要録により情報提供しているか。</v>
      </c>
      <c r="C389" s="51"/>
      <c r="D389" s="52"/>
      <c r="E389" s="52"/>
      <c r="F389" s="52"/>
      <c r="G389" s="52"/>
      <c r="H389" s="52"/>
      <c r="I389" s="52"/>
      <c r="J389" s="52"/>
      <c r="K389" s="52"/>
      <c r="L389" s="52"/>
      <c r="M389" s="52"/>
      <c r="N389" s="52"/>
      <c r="O389" s="52"/>
      <c r="P389" s="52"/>
      <c r="Q389" s="52"/>
      <c r="R389" s="52"/>
      <c r="S389" s="52"/>
      <c r="T389" s="52"/>
      <c r="U389" s="52"/>
      <c r="V389" s="52"/>
      <c r="W389" s="52"/>
      <c r="X389" s="52"/>
      <c r="Y389" s="529"/>
      <c r="Z389" s="562"/>
      <c r="AA389" s="562"/>
      <c r="AB389" s="562"/>
      <c r="AC389" s="562"/>
      <c r="AD389" s="562"/>
      <c r="AH389" s="26"/>
    </row>
    <row r="390" spans="1:34">
      <c r="A390" s="34"/>
      <c r="B390" s="51"/>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52"/>
      <c r="Y390" s="535"/>
      <c r="Z390" s="562"/>
      <c r="AA390" s="562"/>
      <c r="AB390" s="562"/>
      <c r="AC390" s="562"/>
      <c r="AD390" s="562"/>
      <c r="AH390" s="26"/>
    </row>
    <row r="391" spans="1:34">
      <c r="A391" s="34"/>
      <c r="B391" s="52"/>
      <c r="C391" s="52"/>
      <c r="D391" s="52"/>
      <c r="E391" s="52"/>
      <c r="F391" s="52"/>
      <c r="G391" s="52"/>
      <c r="H391" s="52"/>
      <c r="I391" s="52"/>
      <c r="J391" s="52"/>
      <c r="K391" s="52"/>
      <c r="L391" s="52"/>
      <c r="M391" s="201"/>
      <c r="N391" s="52" t="s">
        <v>273</v>
      </c>
      <c r="O391" s="52"/>
      <c r="P391" s="52"/>
      <c r="Q391" s="52"/>
      <c r="R391" s="201"/>
      <c r="S391" s="52" t="s">
        <v>283</v>
      </c>
      <c r="T391" s="52"/>
      <c r="U391" s="52"/>
      <c r="V391" s="52"/>
      <c r="W391" s="52"/>
      <c r="X391" s="52"/>
      <c r="Y391" s="529"/>
      <c r="Z391" s="562"/>
      <c r="AA391" s="562"/>
      <c r="AB391" s="562"/>
      <c r="AC391" s="562"/>
      <c r="AD391" s="562"/>
      <c r="AH391" s="26"/>
    </row>
    <row r="392" spans="1:34">
      <c r="A392" s="34"/>
      <c r="B392" s="51"/>
      <c r="C392" s="51"/>
      <c r="D392" s="52"/>
      <c r="E392" s="52"/>
      <c r="F392" s="52"/>
      <c r="G392" s="52"/>
      <c r="H392" s="52"/>
      <c r="I392" s="52"/>
      <c r="J392" s="52"/>
      <c r="K392" s="52"/>
      <c r="L392" s="52"/>
      <c r="M392" s="52"/>
      <c r="N392" s="52"/>
      <c r="O392" s="52"/>
      <c r="P392" s="52"/>
      <c r="Q392" s="52"/>
      <c r="R392" s="52"/>
      <c r="S392" s="52"/>
      <c r="T392" s="52"/>
      <c r="U392" s="52"/>
      <c r="V392" s="52"/>
      <c r="W392" s="52"/>
      <c r="X392" s="52"/>
      <c r="Y392" s="529"/>
      <c r="Z392" s="562"/>
      <c r="AA392" s="562"/>
      <c r="AB392" s="562"/>
      <c r="AC392" s="562"/>
      <c r="AD392" s="562"/>
      <c r="AH392" s="26"/>
    </row>
    <row r="393" spans="1:34">
      <c r="A393" s="26"/>
      <c r="B393" s="52" t="s">
        <v>835</v>
      </c>
      <c r="C393" s="51"/>
      <c r="D393" s="52"/>
      <c r="E393" s="52"/>
      <c r="F393" s="52"/>
      <c r="G393" s="52"/>
      <c r="H393" s="52"/>
      <c r="I393" s="52"/>
      <c r="J393" s="52"/>
      <c r="K393" s="52"/>
      <c r="L393" s="52"/>
      <c r="M393" s="52"/>
      <c r="N393" s="52"/>
      <c r="O393" s="52"/>
      <c r="P393" s="52"/>
      <c r="Q393" s="52"/>
      <c r="R393" s="201"/>
      <c r="S393" s="52" t="s">
        <v>273</v>
      </c>
      <c r="T393" s="52"/>
      <c r="U393" s="52"/>
      <c r="V393" s="52"/>
      <c r="W393" s="201"/>
      <c r="X393" s="52" t="s">
        <v>283</v>
      </c>
      <c r="Y393" s="437"/>
      <c r="Z393" s="52"/>
      <c r="AA393" s="52"/>
      <c r="AB393" s="562"/>
      <c r="AC393" s="562"/>
      <c r="AD393" s="562"/>
      <c r="AH393" s="26"/>
    </row>
    <row r="394" spans="1:34">
      <c r="Y394" s="379"/>
      <c r="AH394" s="26"/>
    </row>
    <row r="395" spans="1:34">
      <c r="A395" s="19"/>
      <c r="B395" s="52" t="s">
        <v>1092</v>
      </c>
      <c r="C395" s="51"/>
      <c r="D395" s="52"/>
      <c r="E395" s="52"/>
      <c r="F395" s="52"/>
      <c r="G395" s="52"/>
      <c r="H395" s="52"/>
      <c r="I395" s="52"/>
      <c r="J395" s="52"/>
      <c r="K395" s="52"/>
      <c r="L395" s="52"/>
      <c r="M395" s="52"/>
      <c r="N395" s="52"/>
      <c r="O395" s="52"/>
      <c r="P395" s="52"/>
      <c r="Q395" s="52"/>
      <c r="R395" s="201"/>
      <c r="S395" s="52" t="s">
        <v>273</v>
      </c>
      <c r="T395" s="52"/>
      <c r="U395" s="52"/>
      <c r="V395" s="52"/>
      <c r="W395" s="201"/>
      <c r="X395" s="52" t="s">
        <v>283</v>
      </c>
      <c r="Y395" s="437"/>
      <c r="Z395" s="52"/>
      <c r="AH395" s="26"/>
    </row>
    <row r="396" spans="1:34">
      <c r="A396" s="19"/>
      <c r="Y396" s="379"/>
      <c r="AH396" s="26"/>
    </row>
    <row r="397" spans="1:34">
      <c r="B397" s="52" t="s">
        <v>1273</v>
      </c>
      <c r="C397" s="52"/>
      <c r="D397" s="52"/>
      <c r="E397" s="52"/>
      <c r="F397" s="52"/>
      <c r="G397" s="52"/>
      <c r="H397" s="52"/>
      <c r="I397" s="52"/>
      <c r="J397" s="52"/>
      <c r="K397" s="52"/>
      <c r="L397" s="52"/>
      <c r="M397" s="52"/>
      <c r="N397" s="90"/>
      <c r="O397" s="52"/>
      <c r="P397" s="52"/>
      <c r="Q397" s="52"/>
      <c r="R397" s="51"/>
      <c r="S397" s="52"/>
      <c r="T397" s="52"/>
      <c r="U397" s="52"/>
      <c r="V397" s="52"/>
      <c r="W397" s="51"/>
      <c r="X397" s="52"/>
      <c r="Y397" s="437"/>
      <c r="Z397" s="52"/>
      <c r="AA397" s="52"/>
      <c r="AB397" s="562"/>
      <c r="AC397" s="562"/>
      <c r="AD397" s="562"/>
      <c r="AH397" s="26"/>
    </row>
    <row r="398" spans="1:34">
      <c r="C398" s="164" t="s">
        <v>1201</v>
      </c>
      <c r="D398" s="164"/>
      <c r="E398" s="164"/>
      <c r="F398" s="164"/>
      <c r="G398" s="164"/>
      <c r="H398" s="73" t="s">
        <v>86</v>
      </c>
      <c r="I398" s="73"/>
      <c r="J398" s="75"/>
      <c r="K398" s="351"/>
      <c r="L398" s="359" t="s">
        <v>910</v>
      </c>
      <c r="M398" s="359"/>
      <c r="N398" s="389"/>
      <c r="O398" s="405"/>
      <c r="P398" s="359" t="s">
        <v>467</v>
      </c>
      <c r="Q398" s="359"/>
      <c r="R398" s="359"/>
      <c r="S398" s="405"/>
      <c r="T398" s="359" t="s">
        <v>1205</v>
      </c>
      <c r="U398" s="359"/>
      <c r="V398" s="405"/>
      <c r="W398" s="359" t="s">
        <v>1206</v>
      </c>
      <c r="X398" s="359"/>
      <c r="Y398" s="405"/>
      <c r="Z398" s="359" t="s">
        <v>211</v>
      </c>
      <c r="AA398" s="389"/>
      <c r="AB398" s="598"/>
      <c r="AC398" s="607"/>
      <c r="AD398" s="618"/>
      <c r="AE398" s="618"/>
      <c r="AF398" s="648"/>
      <c r="AG398" s="674" t="s">
        <v>1207</v>
      </c>
    </row>
    <row r="399" spans="1:34">
      <c r="C399" s="164"/>
      <c r="D399" s="164"/>
      <c r="E399" s="164"/>
      <c r="F399" s="164"/>
      <c r="G399" s="164"/>
      <c r="H399" s="73" t="s">
        <v>888</v>
      </c>
      <c r="I399" s="73"/>
      <c r="J399" s="75"/>
      <c r="K399" s="352"/>
      <c r="L399" s="360" t="s">
        <v>910</v>
      </c>
      <c r="M399" s="360"/>
      <c r="N399" s="390"/>
      <c r="O399" s="406"/>
      <c r="P399" s="360" t="s">
        <v>467</v>
      </c>
      <c r="Q399" s="360"/>
      <c r="R399" s="360"/>
      <c r="S399" s="406"/>
      <c r="T399" s="360" t="s">
        <v>1205</v>
      </c>
      <c r="U399" s="360"/>
      <c r="V399" s="406"/>
      <c r="W399" s="360" t="s">
        <v>1206</v>
      </c>
      <c r="X399" s="360"/>
      <c r="Y399" s="406"/>
      <c r="Z399" s="360" t="s">
        <v>211</v>
      </c>
      <c r="AA399" s="390"/>
      <c r="AB399" s="599"/>
      <c r="AC399" s="608"/>
      <c r="AD399" s="619"/>
      <c r="AE399" s="619"/>
      <c r="AF399" s="649"/>
      <c r="AG399" s="675" t="s">
        <v>1207</v>
      </c>
    </row>
    <row r="400" spans="1:34">
      <c r="C400" s="165" t="s">
        <v>582</v>
      </c>
      <c r="D400" s="165"/>
      <c r="E400" s="165"/>
      <c r="F400" s="165"/>
      <c r="G400" s="165"/>
      <c r="H400" s="73" t="s">
        <v>945</v>
      </c>
      <c r="I400" s="73"/>
      <c r="J400" s="73"/>
      <c r="K400" s="132" t="s">
        <v>862</v>
      </c>
      <c r="L400" s="132"/>
      <c r="M400" s="132"/>
      <c r="N400" s="132"/>
      <c r="O400" s="103"/>
      <c r="P400" s="249" t="s">
        <v>1235</v>
      </c>
      <c r="Q400" s="103"/>
      <c r="R400" s="168" t="s">
        <v>25</v>
      </c>
      <c r="S400" s="432"/>
      <c r="T400" s="168" t="s">
        <v>677</v>
      </c>
      <c r="U400" s="103"/>
      <c r="V400" s="249" t="s">
        <v>14</v>
      </c>
      <c r="W400" s="103"/>
      <c r="X400" s="168" t="s">
        <v>232</v>
      </c>
      <c r="Y400" s="432"/>
      <c r="Z400" s="168" t="s">
        <v>677</v>
      </c>
      <c r="AA400" s="103"/>
      <c r="AB400" s="103"/>
      <c r="AC400" s="103"/>
      <c r="AD400" s="103"/>
      <c r="AE400" s="103"/>
      <c r="AF400" s="103"/>
      <c r="AG400" s="676"/>
      <c r="AH400" s="26"/>
    </row>
    <row r="401" spans="1:34">
      <c r="C401" s="165"/>
      <c r="D401" s="165"/>
      <c r="E401" s="165"/>
      <c r="F401" s="165"/>
      <c r="G401" s="165"/>
      <c r="H401" s="165" t="s">
        <v>1204</v>
      </c>
      <c r="I401" s="165"/>
      <c r="J401" s="165"/>
      <c r="K401" s="132" t="s">
        <v>862</v>
      </c>
      <c r="L401" s="132"/>
      <c r="M401" s="132"/>
      <c r="N401" s="132"/>
      <c r="O401" s="103"/>
      <c r="P401" s="249" t="s">
        <v>1235</v>
      </c>
      <c r="Q401" s="103"/>
      <c r="R401" s="168" t="s">
        <v>25</v>
      </c>
      <c r="S401" s="432"/>
      <c r="T401" s="168" t="s">
        <v>677</v>
      </c>
      <c r="U401" s="103"/>
      <c r="V401" s="249" t="s">
        <v>14</v>
      </c>
      <c r="W401" s="103"/>
      <c r="X401" s="168" t="s">
        <v>232</v>
      </c>
      <c r="Y401" s="432"/>
      <c r="Z401" s="168" t="s">
        <v>677</v>
      </c>
      <c r="AA401" s="103"/>
      <c r="AB401" s="103"/>
      <c r="AC401" s="103"/>
      <c r="AD401" s="103"/>
      <c r="AE401" s="103"/>
      <c r="AF401" s="103"/>
      <c r="AG401" s="676"/>
      <c r="AH401" s="26"/>
    </row>
    <row r="402" spans="1:34">
      <c r="C402" s="164" t="s">
        <v>1202</v>
      </c>
      <c r="D402" s="164"/>
      <c r="E402" s="164"/>
      <c r="F402" s="164"/>
      <c r="G402" s="164"/>
      <c r="H402" s="73" t="s">
        <v>657</v>
      </c>
      <c r="I402" s="73"/>
      <c r="J402" s="73"/>
      <c r="K402" s="132" t="s">
        <v>862</v>
      </c>
      <c r="L402" s="132"/>
      <c r="M402" s="132"/>
      <c r="N402" s="132"/>
      <c r="O402" s="103"/>
      <c r="P402" s="249" t="s">
        <v>1235</v>
      </c>
      <c r="Q402" s="103"/>
      <c r="R402" s="168" t="s">
        <v>25</v>
      </c>
      <c r="S402" s="432"/>
      <c r="T402" s="168" t="s">
        <v>677</v>
      </c>
      <c r="U402" s="103"/>
      <c r="V402" s="249" t="s">
        <v>14</v>
      </c>
      <c r="W402" s="103"/>
      <c r="X402" s="168" t="s">
        <v>232</v>
      </c>
      <c r="Y402" s="432"/>
      <c r="Z402" s="168" t="s">
        <v>677</v>
      </c>
      <c r="AA402" s="103"/>
      <c r="AB402" s="103"/>
      <c r="AC402" s="103"/>
      <c r="AD402" s="103"/>
      <c r="AE402" s="103"/>
      <c r="AF402" s="103"/>
      <c r="AG402" s="676"/>
      <c r="AH402" s="26"/>
    </row>
    <row r="403" spans="1:34">
      <c r="C403" s="164"/>
      <c r="D403" s="164"/>
      <c r="E403" s="164"/>
      <c r="F403" s="164"/>
      <c r="G403" s="164"/>
      <c r="H403" s="73" t="s">
        <v>1203</v>
      </c>
      <c r="I403" s="73"/>
      <c r="J403" s="73"/>
      <c r="K403" s="132" t="s">
        <v>862</v>
      </c>
      <c r="L403" s="132"/>
      <c r="M403" s="132"/>
      <c r="N403" s="132"/>
      <c r="O403" s="103"/>
      <c r="P403" s="249" t="s">
        <v>1235</v>
      </c>
      <c r="Q403" s="103"/>
      <c r="R403" s="168" t="s">
        <v>25</v>
      </c>
      <c r="S403" s="432"/>
      <c r="T403" s="168" t="s">
        <v>677</v>
      </c>
      <c r="U403" s="103"/>
      <c r="V403" s="249" t="s">
        <v>14</v>
      </c>
      <c r="W403" s="103"/>
      <c r="X403" s="168" t="s">
        <v>232</v>
      </c>
      <c r="Y403" s="432"/>
      <c r="Z403" s="168" t="s">
        <v>677</v>
      </c>
      <c r="AA403" s="103"/>
      <c r="AB403" s="103"/>
      <c r="AC403" s="103"/>
      <c r="AD403" s="103"/>
      <c r="AE403" s="103"/>
      <c r="AF403" s="103"/>
      <c r="AG403" s="676"/>
      <c r="AH403" s="26"/>
    </row>
    <row r="404" spans="1:34">
      <c r="Y404" s="379"/>
      <c r="AH404" s="26"/>
    </row>
    <row r="405" spans="1:34">
      <c r="B405" s="52" t="str">
        <v>●　保育の記録等は、児童票などに適正に整備されているか。</v>
      </c>
      <c r="C405" s="51"/>
      <c r="D405" s="51"/>
      <c r="E405" s="51"/>
      <c r="F405" s="51"/>
      <c r="G405" s="51"/>
      <c r="H405" s="51"/>
      <c r="I405" s="51"/>
      <c r="J405" s="51"/>
      <c r="K405" s="51"/>
      <c r="L405" s="51"/>
      <c r="M405" s="51"/>
      <c r="N405" s="51"/>
      <c r="O405" s="51"/>
      <c r="P405" s="51"/>
      <c r="Q405" s="51"/>
      <c r="R405" s="51"/>
      <c r="S405" s="51"/>
      <c r="T405" s="51"/>
      <c r="U405" s="51"/>
      <c r="V405" s="51"/>
      <c r="W405" s="51"/>
      <c r="X405" s="51"/>
      <c r="Y405" s="535"/>
      <c r="Z405" s="176"/>
      <c r="AA405" s="176"/>
      <c r="AB405" s="176"/>
      <c r="AC405" s="176"/>
      <c r="AD405" s="176"/>
      <c r="AH405" s="26"/>
    </row>
    <row r="406" spans="1:34">
      <c r="A406" s="34"/>
      <c r="B406" s="90" t="s">
        <v>1118</v>
      </c>
      <c r="C406" s="90"/>
      <c r="D406" s="90"/>
      <c r="E406" s="90"/>
      <c r="F406" s="90"/>
      <c r="G406" s="90"/>
      <c r="H406" s="90"/>
      <c r="I406" s="90"/>
      <c r="J406" s="90"/>
      <c r="K406" s="90"/>
      <c r="L406" s="90"/>
      <c r="M406" s="90"/>
      <c r="N406" s="90"/>
      <c r="O406" s="90"/>
      <c r="P406" s="90"/>
      <c r="Q406" s="90"/>
      <c r="R406" s="90"/>
      <c r="S406" s="90"/>
      <c r="T406" s="90"/>
      <c r="U406" s="90"/>
      <c r="V406" s="90"/>
      <c r="W406" s="90"/>
      <c r="X406" s="90"/>
      <c r="Y406" s="437"/>
      <c r="Z406" s="52"/>
      <c r="AA406" s="52"/>
      <c r="AB406" s="52"/>
      <c r="AC406" s="52"/>
      <c r="AD406" s="52"/>
      <c r="AH406" s="26"/>
    </row>
    <row r="407" spans="1:34">
      <c r="A407" s="34"/>
      <c r="B407" s="52"/>
      <c r="C407" s="164" t="s">
        <v>852</v>
      </c>
      <c r="D407" s="164"/>
      <c r="E407" s="164"/>
      <c r="F407" s="164"/>
      <c r="G407" s="76"/>
      <c r="H407" s="308"/>
      <c r="I407" s="143"/>
      <c r="J407" s="143"/>
      <c r="K407" s="333"/>
      <c r="L407" s="132" t="s">
        <v>862</v>
      </c>
      <c r="M407" s="132"/>
      <c r="N407" s="132"/>
      <c r="O407" s="132"/>
      <c r="P407" s="164" t="s">
        <v>853</v>
      </c>
      <c r="Q407" s="164"/>
      <c r="R407" s="164"/>
      <c r="S407" s="164"/>
      <c r="T407" s="76"/>
      <c r="U407" s="308"/>
      <c r="V407" s="143"/>
      <c r="W407" s="143"/>
      <c r="X407" s="333"/>
      <c r="Y407" s="132" t="s">
        <v>862</v>
      </c>
      <c r="Z407" s="132"/>
      <c r="AA407" s="132"/>
      <c r="AB407" s="132"/>
      <c r="AH407" s="26"/>
    </row>
    <row r="408" spans="1:34">
      <c r="A408" s="19"/>
      <c r="B408" s="52"/>
      <c r="C408" s="164" t="s">
        <v>804</v>
      </c>
      <c r="D408" s="164"/>
      <c r="E408" s="164"/>
      <c r="F408" s="164"/>
      <c r="G408" s="76"/>
      <c r="H408" s="308"/>
      <c r="I408" s="143"/>
      <c r="J408" s="143"/>
      <c r="K408" s="333"/>
      <c r="L408" s="132" t="s">
        <v>862</v>
      </c>
      <c r="M408" s="132"/>
      <c r="N408" s="132"/>
      <c r="O408" s="132"/>
      <c r="P408" s="164" t="s">
        <v>854</v>
      </c>
      <c r="Q408" s="164"/>
      <c r="R408" s="164"/>
      <c r="S408" s="164"/>
      <c r="T408" s="76"/>
      <c r="U408" s="308"/>
      <c r="V408" s="143"/>
      <c r="W408" s="143"/>
      <c r="X408" s="333"/>
      <c r="Y408" s="132" t="s">
        <v>862</v>
      </c>
      <c r="Z408" s="132"/>
      <c r="AA408" s="132"/>
      <c r="AB408" s="132"/>
      <c r="AH408" s="26"/>
    </row>
    <row r="409" spans="1:34">
      <c r="A409" s="19"/>
      <c r="B409" s="52"/>
      <c r="C409" s="164" t="s">
        <v>595</v>
      </c>
      <c r="D409" s="164"/>
      <c r="E409" s="164"/>
      <c r="F409" s="164"/>
      <c r="G409" s="164"/>
      <c r="H409" s="81"/>
      <c r="I409" s="290"/>
      <c r="J409" s="81"/>
      <c r="K409" s="290"/>
      <c r="L409" s="132" t="s">
        <v>862</v>
      </c>
      <c r="M409" s="132"/>
      <c r="N409" s="132"/>
      <c r="O409" s="132"/>
      <c r="P409" s="418" t="s">
        <v>571</v>
      </c>
      <c r="Q409" s="418"/>
      <c r="R409" s="418"/>
      <c r="S409" s="433"/>
      <c r="T409" s="433"/>
      <c r="U409" s="433"/>
      <c r="V409" s="433"/>
      <c r="W409" s="433"/>
      <c r="X409" s="433"/>
      <c r="Y409" s="433"/>
      <c r="Z409" s="433"/>
      <c r="AA409" s="433"/>
      <c r="AB409" s="433"/>
      <c r="AH409" s="26"/>
    </row>
    <row r="410" spans="1:34">
      <c r="Y410" s="379"/>
      <c r="AH410" s="26"/>
    </row>
    <row r="411" spans="1:34" s="2" customFormat="1">
      <c r="A411" s="38" t="s">
        <v>756</v>
      </c>
      <c r="B411" s="90"/>
      <c r="C411" s="90"/>
      <c r="D411" s="90"/>
      <c r="E411" s="90"/>
      <c r="F411" s="90"/>
      <c r="G411" s="90"/>
      <c r="H411" s="90"/>
      <c r="I411" s="90"/>
      <c r="J411" s="90"/>
      <c r="K411" s="90"/>
      <c r="L411" s="90"/>
      <c r="M411" s="90"/>
      <c r="N411" s="90"/>
      <c r="O411" s="90"/>
      <c r="P411" s="90"/>
      <c r="Q411" s="90"/>
      <c r="R411" s="90"/>
      <c r="S411" s="90"/>
      <c r="T411" s="90"/>
      <c r="U411" s="90"/>
      <c r="V411" s="90"/>
      <c r="W411" s="90"/>
      <c r="X411" s="2"/>
      <c r="Y411" s="2"/>
      <c r="Z411" s="2"/>
      <c r="AA411" s="2"/>
      <c r="AB411" s="2"/>
      <c r="AC411" s="2"/>
      <c r="AD411" s="2"/>
      <c r="AE411" s="2"/>
      <c r="AF411" s="2"/>
      <c r="AG411" s="3"/>
      <c r="AH411" s="26"/>
    </row>
    <row r="412" spans="1:34" s="2" customFormat="1">
      <c r="A412" s="1"/>
      <c r="B412" s="52" t="s">
        <v>886</v>
      </c>
      <c r="C412" s="90"/>
      <c r="D412" s="90"/>
      <c r="E412" s="90"/>
      <c r="F412" s="90"/>
      <c r="G412" s="90"/>
      <c r="H412" s="90"/>
      <c r="I412" s="90"/>
      <c r="J412" s="90"/>
      <c r="K412" s="90"/>
      <c r="L412" s="90"/>
      <c r="M412" s="90"/>
      <c r="N412" s="90"/>
      <c r="O412" s="90"/>
      <c r="P412" s="90"/>
      <c r="Q412" s="90"/>
      <c r="R412" s="90"/>
      <c r="S412" s="90"/>
      <c r="T412" s="90"/>
      <c r="U412" s="90"/>
      <c r="V412" s="90"/>
      <c r="W412" s="90"/>
      <c r="X412" s="2"/>
      <c r="Y412" s="2"/>
      <c r="Z412" s="2"/>
      <c r="AA412" s="2"/>
      <c r="AB412" s="2"/>
      <c r="AC412" s="2"/>
      <c r="AD412" s="2"/>
      <c r="AE412" s="2"/>
      <c r="AF412" s="2"/>
      <c r="AG412" s="3"/>
      <c r="AH412" s="26"/>
    </row>
    <row r="413" spans="1:34" s="2" customFormat="1">
      <c r="A413" s="19"/>
      <c r="B413" s="73" t="s">
        <v>838</v>
      </c>
      <c r="C413" s="73"/>
      <c r="D413" s="73" t="s">
        <v>491</v>
      </c>
      <c r="E413" s="76"/>
      <c r="F413" s="76"/>
      <c r="G413" s="76"/>
      <c r="H413" s="76"/>
      <c r="I413" s="76"/>
      <c r="J413" s="76"/>
      <c r="K413" s="76"/>
      <c r="L413" s="76"/>
      <c r="M413" s="76"/>
      <c r="N413" s="76"/>
      <c r="O413" s="76"/>
      <c r="P413" s="76"/>
      <c r="Q413" s="76"/>
      <c r="R413" s="76"/>
      <c r="S413" s="73" t="s">
        <v>458</v>
      </c>
      <c r="T413" s="76"/>
      <c r="U413" s="76"/>
      <c r="V413" s="76"/>
      <c r="W413" s="76"/>
      <c r="X413" s="76"/>
      <c r="Y413" s="76"/>
      <c r="Z413" s="76"/>
      <c r="AA413" s="76"/>
      <c r="AB413" s="76"/>
      <c r="AC413" s="76"/>
      <c r="AD413" s="76"/>
      <c r="AE413" s="76"/>
      <c r="AF413" s="76"/>
      <c r="AG413" s="76"/>
      <c r="AH413" s="26"/>
    </row>
    <row r="414" spans="1:34" s="2" customFormat="1">
      <c r="A414" s="19"/>
      <c r="B414" s="73"/>
      <c r="C414" s="73"/>
      <c r="D414" s="73" t="s">
        <v>80</v>
      </c>
      <c r="E414" s="76"/>
      <c r="F414" s="76"/>
      <c r="G414" s="76"/>
      <c r="H414" s="73" t="s">
        <v>859</v>
      </c>
      <c r="I414" s="73"/>
      <c r="J414" s="73"/>
      <c r="K414" s="73"/>
      <c r="L414" s="73"/>
      <c r="M414" s="99" t="s">
        <v>869</v>
      </c>
      <c r="N414" s="73"/>
      <c r="O414" s="73"/>
      <c r="P414" s="99" t="s">
        <v>871</v>
      </c>
      <c r="Q414" s="73"/>
      <c r="R414" s="73"/>
      <c r="S414" s="73" t="s">
        <v>80</v>
      </c>
      <c r="T414" s="76"/>
      <c r="U414" s="76"/>
      <c r="V414" s="76"/>
      <c r="W414" s="73" t="s">
        <v>859</v>
      </c>
      <c r="X414" s="73"/>
      <c r="Y414" s="73"/>
      <c r="Z414" s="73"/>
      <c r="AA414" s="73"/>
      <c r="AB414" s="99" t="s">
        <v>869</v>
      </c>
      <c r="AC414" s="73"/>
      <c r="AD414" s="73"/>
      <c r="AE414" s="99" t="s">
        <v>871</v>
      </c>
      <c r="AF414" s="73"/>
      <c r="AG414" s="73"/>
      <c r="AH414" s="26"/>
    </row>
    <row r="415" spans="1:34" s="2" customFormat="1">
      <c r="A415" s="19"/>
      <c r="B415" s="73"/>
      <c r="C415" s="73"/>
      <c r="D415" s="76"/>
      <c r="E415" s="76"/>
      <c r="F415" s="76"/>
      <c r="G415" s="76"/>
      <c r="H415" s="73"/>
      <c r="I415" s="73"/>
      <c r="J415" s="73"/>
      <c r="K415" s="73"/>
      <c r="L415" s="73"/>
      <c r="M415" s="73"/>
      <c r="N415" s="73"/>
      <c r="O415" s="73"/>
      <c r="P415" s="73"/>
      <c r="Q415" s="73"/>
      <c r="R415" s="73"/>
      <c r="S415" s="76"/>
      <c r="T415" s="76"/>
      <c r="U415" s="76"/>
      <c r="V415" s="76"/>
      <c r="W415" s="73"/>
      <c r="X415" s="73"/>
      <c r="Y415" s="73"/>
      <c r="Z415" s="73"/>
      <c r="AA415" s="73"/>
      <c r="AB415" s="73"/>
      <c r="AC415" s="73"/>
      <c r="AD415" s="73"/>
      <c r="AE415" s="73"/>
      <c r="AF415" s="73"/>
      <c r="AG415" s="73"/>
      <c r="AH415" s="26"/>
    </row>
    <row r="416" spans="1:34" s="2" customFormat="1">
      <c r="A416" s="19"/>
      <c r="B416" s="73" t="s">
        <v>409</v>
      </c>
      <c r="C416" s="73"/>
      <c r="D416" s="219"/>
      <c r="E416" s="154" t="s">
        <v>45</v>
      </c>
      <c r="F416" s="280"/>
      <c r="G416" s="290" t="s">
        <v>696</v>
      </c>
      <c r="H416" s="309"/>
      <c r="I416" s="309"/>
      <c r="J416" s="309"/>
      <c r="K416" s="309"/>
      <c r="L416" s="309"/>
      <c r="M416" s="372"/>
      <c r="N416" s="372"/>
      <c r="O416" s="372"/>
      <c r="P416" s="372"/>
      <c r="Q416" s="372"/>
      <c r="R416" s="372"/>
      <c r="S416" s="219"/>
      <c r="T416" s="154" t="s">
        <v>45</v>
      </c>
      <c r="U416" s="280"/>
      <c r="V416" s="290" t="s">
        <v>696</v>
      </c>
      <c r="W416" s="309"/>
      <c r="X416" s="309"/>
      <c r="Y416" s="309"/>
      <c r="Z416" s="309"/>
      <c r="AA416" s="309"/>
      <c r="AB416" s="372"/>
      <c r="AC416" s="372"/>
      <c r="AD416" s="372"/>
      <c r="AE416" s="372"/>
      <c r="AF416" s="372"/>
      <c r="AG416" s="372"/>
      <c r="AH416" s="26"/>
    </row>
    <row r="417" spans="1:34" s="2" customFormat="1">
      <c r="A417" s="19"/>
      <c r="B417" s="73"/>
      <c r="C417" s="73"/>
      <c r="D417" s="219"/>
      <c r="E417" s="154" t="s">
        <v>45</v>
      </c>
      <c r="F417" s="280"/>
      <c r="G417" s="290" t="s">
        <v>696</v>
      </c>
      <c r="H417" s="309"/>
      <c r="I417" s="309"/>
      <c r="J417" s="309"/>
      <c r="K417" s="309"/>
      <c r="L417" s="309"/>
      <c r="M417" s="372"/>
      <c r="N417" s="372"/>
      <c r="O417" s="372"/>
      <c r="P417" s="372"/>
      <c r="Q417" s="372"/>
      <c r="R417" s="372"/>
      <c r="S417" s="219"/>
      <c r="T417" s="154" t="s">
        <v>45</v>
      </c>
      <c r="U417" s="280"/>
      <c r="V417" s="290" t="s">
        <v>696</v>
      </c>
      <c r="W417" s="309"/>
      <c r="X417" s="309"/>
      <c r="Y417" s="309"/>
      <c r="Z417" s="309"/>
      <c r="AA417" s="309"/>
      <c r="AB417" s="372"/>
      <c r="AC417" s="372"/>
      <c r="AD417" s="372"/>
      <c r="AE417" s="372"/>
      <c r="AF417" s="372"/>
      <c r="AG417" s="372"/>
      <c r="AH417" s="26"/>
    </row>
    <row r="418" spans="1:34" s="2" customFormat="1">
      <c r="A418" s="19"/>
      <c r="B418" s="73" t="s">
        <v>828</v>
      </c>
      <c r="C418" s="73"/>
      <c r="D418" s="219"/>
      <c r="E418" s="154" t="s">
        <v>45</v>
      </c>
      <c r="F418" s="280"/>
      <c r="G418" s="290" t="s">
        <v>696</v>
      </c>
      <c r="H418" s="309"/>
      <c r="I418" s="309"/>
      <c r="J418" s="309"/>
      <c r="K418" s="309"/>
      <c r="L418" s="309"/>
      <c r="M418" s="372"/>
      <c r="N418" s="372"/>
      <c r="O418" s="372"/>
      <c r="P418" s="372"/>
      <c r="Q418" s="372"/>
      <c r="R418" s="372"/>
      <c r="S418" s="219"/>
      <c r="T418" s="154" t="s">
        <v>45</v>
      </c>
      <c r="U418" s="280"/>
      <c r="V418" s="290" t="s">
        <v>696</v>
      </c>
      <c r="W418" s="309"/>
      <c r="X418" s="309"/>
      <c r="Y418" s="309"/>
      <c r="Z418" s="309"/>
      <c r="AA418" s="309"/>
      <c r="AB418" s="372"/>
      <c r="AC418" s="372"/>
      <c r="AD418" s="372"/>
      <c r="AE418" s="372"/>
      <c r="AF418" s="372"/>
      <c r="AG418" s="372"/>
      <c r="AH418" s="26"/>
    </row>
    <row r="419" spans="1:34" s="2" customFormat="1">
      <c r="A419" s="19"/>
      <c r="B419" s="73"/>
      <c r="C419" s="73"/>
      <c r="D419" s="219"/>
      <c r="E419" s="154" t="s">
        <v>45</v>
      </c>
      <c r="F419" s="280"/>
      <c r="G419" s="290" t="s">
        <v>696</v>
      </c>
      <c r="H419" s="309"/>
      <c r="I419" s="309"/>
      <c r="J419" s="309"/>
      <c r="K419" s="309"/>
      <c r="L419" s="309"/>
      <c r="M419" s="372"/>
      <c r="N419" s="372"/>
      <c r="O419" s="372"/>
      <c r="P419" s="372"/>
      <c r="Q419" s="372"/>
      <c r="R419" s="372"/>
      <c r="S419" s="219"/>
      <c r="T419" s="154" t="s">
        <v>45</v>
      </c>
      <c r="U419" s="280"/>
      <c r="V419" s="290" t="s">
        <v>696</v>
      </c>
      <c r="W419" s="309"/>
      <c r="X419" s="309"/>
      <c r="Y419" s="309"/>
      <c r="Z419" s="309"/>
      <c r="AA419" s="309"/>
      <c r="AB419" s="372"/>
      <c r="AC419" s="372"/>
      <c r="AD419" s="372"/>
      <c r="AE419" s="372"/>
      <c r="AF419" s="372"/>
      <c r="AG419" s="372"/>
      <c r="AH419" s="26"/>
    </row>
    <row r="420" spans="1:34">
      <c r="A420" s="12"/>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c r="AG420" s="676"/>
      <c r="AH420" s="26"/>
    </row>
    <row r="421" spans="1:34" s="2" customFormat="1">
      <c r="A421" s="31" t="s">
        <v>133</v>
      </c>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73" t="s">
        <v>361</v>
      </c>
      <c r="AA421" s="73"/>
      <c r="AB421" s="73"/>
      <c r="AC421" s="73"/>
      <c r="AD421" s="73"/>
      <c r="AE421" s="73"/>
      <c r="AF421" s="73"/>
      <c r="AG421" s="73"/>
      <c r="AH421" s="26"/>
    </row>
    <row r="422" spans="1:34" s="2" customForma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73"/>
      <c r="AA422" s="73"/>
      <c r="AB422" s="73"/>
      <c r="AC422" s="73"/>
      <c r="AD422" s="73"/>
      <c r="AE422" s="73"/>
      <c r="AF422" s="73"/>
      <c r="AG422" s="73"/>
      <c r="AH422" s="26"/>
    </row>
    <row r="423" spans="1:34" s="2" customFormat="1">
      <c r="A423" s="19"/>
      <c r="B423" s="51"/>
      <c r="C423" s="51"/>
      <c r="D423" s="51"/>
      <c r="E423" s="90"/>
      <c r="F423" s="90"/>
      <c r="G423" s="90"/>
      <c r="H423" s="52"/>
      <c r="I423" s="52"/>
      <c r="J423" s="52"/>
      <c r="K423" s="52"/>
      <c r="L423" s="52"/>
      <c r="M423" s="90"/>
      <c r="N423" s="90"/>
      <c r="O423" s="90"/>
      <c r="P423" s="90"/>
      <c r="Q423" s="90"/>
      <c r="R423" s="90"/>
      <c r="S423" s="51"/>
      <c r="T423" s="90"/>
      <c r="U423" s="90"/>
      <c r="V423" s="90"/>
      <c r="W423" s="52"/>
      <c r="X423" s="52"/>
      <c r="Y423" s="536"/>
      <c r="Z423" s="261"/>
      <c r="AA423" s="261"/>
      <c r="AB423" s="90"/>
      <c r="AC423" s="90"/>
      <c r="AD423" s="90"/>
      <c r="AE423" s="90"/>
      <c r="AF423" s="90"/>
      <c r="AG423" s="677"/>
      <c r="AH423" s="26"/>
    </row>
    <row r="424" spans="1:34" s="2" customFormat="1">
      <c r="A424" s="1"/>
      <c r="B424" s="90" t="s">
        <v>1155</v>
      </c>
      <c r="C424" s="2"/>
      <c r="D424" s="2"/>
      <c r="E424" s="2"/>
      <c r="F424" s="2"/>
      <c r="G424" s="2"/>
      <c r="H424" s="2"/>
      <c r="I424" s="2"/>
      <c r="J424" s="2"/>
      <c r="K424" s="2"/>
      <c r="L424" s="2"/>
      <c r="M424" s="2"/>
      <c r="N424" s="2"/>
      <c r="O424" s="2"/>
      <c r="P424" s="2"/>
      <c r="Q424" s="2"/>
      <c r="R424" s="2"/>
      <c r="S424" s="2"/>
      <c r="T424" s="2"/>
      <c r="U424" s="2"/>
      <c r="V424" s="2"/>
      <c r="W424" s="2"/>
      <c r="X424" s="2"/>
      <c r="Y424" s="379"/>
      <c r="Z424" s="2"/>
      <c r="AA424" s="2"/>
      <c r="AB424" s="2"/>
      <c r="AC424" s="2"/>
      <c r="AD424" s="2"/>
      <c r="AE424" s="2"/>
      <c r="AF424" s="2"/>
      <c r="AG424" s="3"/>
      <c r="AH424" s="26"/>
    </row>
    <row r="425" spans="1:34">
      <c r="B425" s="90"/>
      <c r="C425" s="90"/>
      <c r="D425" s="90"/>
      <c r="E425" s="90"/>
      <c r="F425" s="90"/>
      <c r="G425" s="90"/>
      <c r="H425" s="90"/>
      <c r="I425" s="90"/>
      <c r="J425" s="90"/>
      <c r="K425" s="90"/>
      <c r="L425" s="90"/>
      <c r="M425" s="201"/>
      <c r="N425" s="52" t="s">
        <v>372</v>
      </c>
      <c r="O425" s="52"/>
      <c r="P425" s="52"/>
      <c r="Q425" s="52"/>
      <c r="R425" s="201"/>
      <c r="S425" s="52" t="s">
        <v>339</v>
      </c>
      <c r="Y425" s="437"/>
      <c r="AH425" s="26"/>
    </row>
    <row r="426" spans="1:34">
      <c r="A426" s="34"/>
      <c r="B426" s="89"/>
      <c r="C426" s="89"/>
      <c r="D426" s="89"/>
      <c r="E426" s="89"/>
      <c r="F426" s="89"/>
      <c r="G426" s="89"/>
      <c r="H426" s="89"/>
      <c r="I426" s="89"/>
      <c r="J426" s="89"/>
      <c r="K426" s="89"/>
      <c r="L426" s="89"/>
      <c r="M426" s="89"/>
      <c r="N426" s="89"/>
      <c r="O426" s="52"/>
      <c r="P426" s="52"/>
      <c r="Q426" s="52"/>
      <c r="R426" s="52"/>
      <c r="S426" s="52"/>
      <c r="T426" s="52"/>
      <c r="U426" s="52"/>
      <c r="V426" s="52"/>
      <c r="W426" s="52"/>
      <c r="X426" s="52"/>
      <c r="Y426" s="537"/>
      <c r="Z426" s="51"/>
      <c r="AA426" s="51"/>
      <c r="AH426" s="26"/>
    </row>
    <row r="427" spans="1:34" s="2" customFormat="1">
      <c r="A427" s="26"/>
      <c r="B427" s="2" t="s">
        <v>1156</v>
      </c>
      <c r="C427" s="2"/>
      <c r="D427" s="2"/>
      <c r="E427" s="2"/>
      <c r="F427" s="2"/>
      <c r="G427" s="2"/>
      <c r="H427" s="2"/>
      <c r="I427" s="2"/>
      <c r="J427" s="2"/>
      <c r="K427" s="2"/>
      <c r="L427" s="2"/>
      <c r="M427" s="2"/>
      <c r="N427" s="2"/>
      <c r="O427" s="2"/>
      <c r="P427" s="2"/>
      <c r="Q427" s="2"/>
      <c r="R427" s="2"/>
      <c r="S427" s="2"/>
      <c r="T427" s="2"/>
      <c r="U427" s="2"/>
      <c r="V427" s="2"/>
      <c r="W427" s="2"/>
      <c r="X427" s="2"/>
      <c r="Y427" s="379"/>
      <c r="Z427" s="2"/>
      <c r="AA427" s="2"/>
      <c r="AB427" s="2"/>
      <c r="AC427" s="2"/>
      <c r="AD427" s="2"/>
      <c r="AE427" s="2"/>
      <c r="AF427" s="2"/>
      <c r="AG427" s="3"/>
      <c r="AH427" s="26"/>
    </row>
    <row r="428" spans="1:34" s="2" customFormat="1">
      <c r="A428" s="26"/>
      <c r="B428" s="2"/>
      <c r="C428" s="2"/>
      <c r="D428" s="2"/>
      <c r="E428" s="2"/>
      <c r="F428" s="2"/>
      <c r="G428" s="2"/>
      <c r="H428" s="2"/>
      <c r="I428" s="2"/>
      <c r="J428" s="2"/>
      <c r="K428" s="2"/>
      <c r="L428" s="2"/>
      <c r="M428" s="201"/>
      <c r="N428" s="52" t="s">
        <v>273</v>
      </c>
      <c r="O428" s="52"/>
      <c r="P428" s="52"/>
      <c r="Q428" s="52"/>
      <c r="R428" s="201"/>
      <c r="S428" s="52" t="s">
        <v>283</v>
      </c>
      <c r="T428" s="437"/>
      <c r="U428" s="52"/>
      <c r="V428" s="2"/>
      <c r="W428" s="2"/>
      <c r="X428" s="2"/>
      <c r="Y428" s="379"/>
      <c r="Z428" s="2"/>
      <c r="AA428" s="52"/>
      <c r="AB428" s="2"/>
      <c r="AC428" s="2"/>
      <c r="AD428" s="2"/>
      <c r="AE428" s="2"/>
      <c r="AF428" s="2"/>
      <c r="AG428" s="3"/>
      <c r="AH428" s="26"/>
    </row>
    <row r="429" spans="1:34" s="2" customFormat="1">
      <c r="A429" s="19"/>
      <c r="B429" s="2"/>
      <c r="C429" s="2"/>
      <c r="D429" s="2"/>
      <c r="E429" s="2"/>
      <c r="F429" s="2"/>
      <c r="G429" s="2"/>
      <c r="H429" s="2"/>
      <c r="I429" s="2"/>
      <c r="J429" s="2"/>
      <c r="K429" s="2"/>
      <c r="L429" s="2"/>
      <c r="M429" s="2"/>
      <c r="N429" s="2"/>
      <c r="O429" s="2"/>
      <c r="P429" s="2"/>
      <c r="Q429" s="2"/>
      <c r="R429" s="2"/>
      <c r="S429" s="2"/>
      <c r="T429" s="2"/>
      <c r="U429" s="2"/>
      <c r="V429" s="2"/>
      <c r="W429" s="2"/>
      <c r="X429" s="2"/>
      <c r="Y429" s="379"/>
      <c r="Z429" s="2"/>
      <c r="AA429" s="2"/>
      <c r="AB429" s="2"/>
      <c r="AC429" s="2"/>
      <c r="AD429" s="2"/>
      <c r="AE429" s="2"/>
      <c r="AF429" s="2"/>
      <c r="AG429" s="3"/>
      <c r="AH429" s="26"/>
    </row>
    <row r="430" spans="1:34" s="2" customFormat="1">
      <c r="A430" s="38" t="s">
        <v>217</v>
      </c>
      <c r="B430" s="90"/>
      <c r="C430" s="90"/>
      <c r="D430" s="90"/>
      <c r="E430" s="90"/>
      <c r="F430" s="90"/>
      <c r="G430" s="90"/>
      <c r="H430" s="90"/>
      <c r="I430" s="90"/>
      <c r="J430" s="90"/>
      <c r="K430" s="90"/>
      <c r="L430" s="90"/>
      <c r="M430" s="90"/>
      <c r="N430" s="90"/>
      <c r="O430" s="90"/>
      <c r="P430" s="90"/>
      <c r="Q430" s="90"/>
      <c r="R430" s="90"/>
      <c r="S430" s="90"/>
      <c r="T430" s="90"/>
      <c r="U430" s="90"/>
      <c r="V430" s="90"/>
      <c r="W430" s="90"/>
      <c r="X430" s="90"/>
      <c r="Y430" s="437"/>
      <c r="Z430" s="2"/>
      <c r="AA430" s="2"/>
      <c r="AB430" s="2"/>
      <c r="AC430" s="2"/>
      <c r="AD430" s="2"/>
      <c r="AE430" s="2"/>
      <c r="AF430" s="2"/>
      <c r="AG430" s="3"/>
      <c r="AH430" s="26"/>
    </row>
    <row r="431" spans="1:34" s="2" customFormat="1">
      <c r="A431" s="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538"/>
      <c r="Z431" s="567" t="s">
        <v>1236</v>
      </c>
      <c r="AA431" s="561"/>
      <c r="AB431" s="561"/>
      <c r="AC431" s="561"/>
      <c r="AD431" s="561"/>
      <c r="AE431" s="561"/>
      <c r="AF431" s="561"/>
      <c r="AG431" s="670"/>
      <c r="AH431" s="26"/>
    </row>
    <row r="432" spans="1:34" s="2" customFormat="1">
      <c r="A432" s="19"/>
      <c r="B432" s="2" t="s">
        <v>621</v>
      </c>
      <c r="C432" s="166" t="s">
        <v>75</v>
      </c>
      <c r="D432" s="166"/>
      <c r="E432" s="166"/>
      <c r="F432" s="166"/>
      <c r="G432" s="166"/>
      <c r="H432" s="166"/>
      <c r="I432" s="166"/>
      <c r="J432" s="166"/>
      <c r="K432" s="166"/>
      <c r="L432" s="166"/>
      <c r="M432" s="166"/>
      <c r="N432" s="166"/>
      <c r="O432" s="166"/>
      <c r="P432" s="166"/>
      <c r="Q432" s="166"/>
      <c r="R432" s="166"/>
      <c r="S432" s="166"/>
      <c r="T432" s="166"/>
      <c r="U432" s="166"/>
      <c r="V432" s="166"/>
      <c r="W432" s="166"/>
      <c r="X432" s="166"/>
      <c r="Y432" s="539"/>
      <c r="Z432" s="567"/>
      <c r="AA432" s="561"/>
      <c r="AB432" s="561"/>
      <c r="AC432" s="561"/>
      <c r="AD432" s="561"/>
      <c r="AE432" s="561"/>
      <c r="AF432" s="561"/>
      <c r="AG432" s="670"/>
      <c r="AH432" s="26"/>
    </row>
    <row r="433" spans="1:34" s="2" customFormat="1">
      <c r="A433" s="1"/>
      <c r="B433" s="104"/>
      <c r="C433" s="166"/>
      <c r="D433" s="166"/>
      <c r="E433" s="166"/>
      <c r="F433" s="166"/>
      <c r="G433" s="166"/>
      <c r="H433" s="166"/>
      <c r="I433" s="166"/>
      <c r="J433" s="166"/>
      <c r="K433" s="166"/>
      <c r="L433" s="166"/>
      <c r="M433" s="166"/>
      <c r="N433" s="166"/>
      <c r="O433" s="166"/>
      <c r="P433" s="166"/>
      <c r="Q433" s="166"/>
      <c r="R433" s="166"/>
      <c r="S433" s="166"/>
      <c r="T433" s="166"/>
      <c r="U433" s="166"/>
      <c r="V433" s="166"/>
      <c r="W433" s="166"/>
      <c r="X433" s="166"/>
      <c r="Y433" s="539"/>
      <c r="Z433" s="567"/>
      <c r="AA433" s="561"/>
      <c r="AB433" s="561"/>
      <c r="AC433" s="561"/>
      <c r="AD433" s="561"/>
      <c r="AE433" s="561"/>
      <c r="AF433" s="561"/>
      <c r="AG433" s="670"/>
      <c r="AH433" s="26"/>
    </row>
    <row r="434" spans="1:34">
      <c r="A434" s="34"/>
      <c r="B434" s="51"/>
      <c r="C434" s="51"/>
      <c r="D434" s="52"/>
      <c r="E434" s="52"/>
      <c r="F434" s="52"/>
      <c r="G434" s="52"/>
      <c r="H434" s="52"/>
      <c r="I434" s="52"/>
      <c r="J434" s="52"/>
      <c r="K434" s="52"/>
      <c r="L434" s="52"/>
      <c r="M434" s="201"/>
      <c r="N434" s="52" t="s">
        <v>273</v>
      </c>
      <c r="O434" s="52"/>
      <c r="P434" s="52"/>
      <c r="Q434" s="52"/>
      <c r="R434" s="201"/>
      <c r="S434" s="52" t="s">
        <v>283</v>
      </c>
      <c r="T434" s="52"/>
      <c r="U434" s="52"/>
      <c r="V434" s="52"/>
      <c r="W434" s="52"/>
      <c r="X434" s="52"/>
      <c r="Y434" s="529"/>
      <c r="Z434" s="567"/>
      <c r="AA434" s="561"/>
      <c r="AB434" s="561"/>
      <c r="AC434" s="561"/>
      <c r="AD434" s="561"/>
      <c r="AE434" s="561"/>
      <c r="AF434" s="561"/>
      <c r="AG434" s="670"/>
      <c r="AH434" s="26"/>
    </row>
    <row r="435" spans="1:34" s="2" customFormat="1">
      <c r="A435" s="19"/>
      <c r="B435" s="2"/>
      <c r="C435" s="90"/>
      <c r="D435" s="90"/>
      <c r="E435" s="90"/>
      <c r="F435" s="90"/>
      <c r="G435" s="90"/>
      <c r="H435" s="90"/>
      <c r="I435" s="90"/>
      <c r="J435" s="90"/>
      <c r="K435" s="90"/>
      <c r="L435" s="90"/>
      <c r="M435" s="90"/>
      <c r="N435" s="90"/>
      <c r="O435" s="90"/>
      <c r="P435" s="90"/>
      <c r="Q435" s="90"/>
      <c r="R435" s="90"/>
      <c r="S435" s="90"/>
      <c r="T435" s="90"/>
      <c r="U435" s="90"/>
      <c r="V435" s="90"/>
      <c r="W435" s="90"/>
      <c r="X435" s="90"/>
      <c r="Y435" s="437"/>
      <c r="Z435" s="2"/>
      <c r="AA435" s="2"/>
      <c r="AB435" s="2"/>
      <c r="AC435" s="2"/>
      <c r="AD435" s="2"/>
      <c r="AE435" s="2"/>
      <c r="AF435" s="2"/>
      <c r="AG435" s="3"/>
      <c r="AH435" s="26"/>
    </row>
    <row r="436" spans="1:34" s="2" customFormat="1">
      <c r="A436" s="1"/>
      <c r="B436" s="104" t="s">
        <v>621</v>
      </c>
      <c r="C436" s="90" t="s">
        <v>1209</v>
      </c>
      <c r="D436" s="90"/>
      <c r="E436" s="90"/>
      <c r="F436" s="90"/>
      <c r="G436" s="90"/>
      <c r="H436" s="90"/>
      <c r="I436" s="90"/>
      <c r="J436" s="90"/>
      <c r="K436" s="90"/>
      <c r="L436" s="90"/>
      <c r="M436" s="90"/>
      <c r="N436" s="90"/>
      <c r="O436" s="90"/>
      <c r="P436" s="90"/>
      <c r="Q436" s="90"/>
      <c r="R436" s="90"/>
      <c r="S436" s="90"/>
      <c r="T436" s="90"/>
      <c r="U436" s="90"/>
      <c r="V436" s="90"/>
      <c r="W436" s="90"/>
      <c r="X436" s="90"/>
      <c r="Y436" s="537"/>
      <c r="Z436" s="57"/>
      <c r="AA436" s="57"/>
      <c r="AB436" s="57"/>
      <c r="AC436" s="57"/>
      <c r="AD436" s="57"/>
      <c r="AE436" s="57"/>
      <c r="AF436" s="57"/>
      <c r="AG436" s="487"/>
      <c r="AH436" s="26"/>
    </row>
    <row r="437" spans="1:34">
      <c r="A437" s="34"/>
      <c r="B437" s="51"/>
      <c r="C437" s="51"/>
      <c r="D437" s="52"/>
      <c r="E437" s="52"/>
      <c r="F437" s="52"/>
      <c r="G437" s="52"/>
      <c r="H437" s="52"/>
      <c r="I437" s="52"/>
      <c r="J437" s="52"/>
      <c r="K437" s="52"/>
      <c r="L437" s="52"/>
      <c r="M437" s="201"/>
      <c r="N437" s="52" t="s">
        <v>273</v>
      </c>
      <c r="O437" s="52"/>
      <c r="P437" s="52"/>
      <c r="Q437" s="52"/>
      <c r="R437" s="201"/>
      <c r="S437" s="52" t="s">
        <v>283</v>
      </c>
      <c r="T437" s="52"/>
      <c r="U437" s="52"/>
      <c r="V437" s="52"/>
      <c r="W437" s="52"/>
      <c r="X437" s="52"/>
      <c r="Y437" s="529"/>
      <c r="Z437" s="496" t="s">
        <v>536</v>
      </c>
      <c r="AA437" s="430"/>
      <c r="AB437" s="430"/>
      <c r="AC437" s="430"/>
      <c r="AD437" s="430"/>
      <c r="AE437" s="430"/>
      <c r="AF437" s="430"/>
      <c r="AG437" s="678"/>
      <c r="AH437" s="26"/>
    </row>
    <row r="438" spans="1:34" s="2" customFormat="1">
      <c r="A438" s="34"/>
      <c r="B438" s="104"/>
      <c r="C438" s="52"/>
      <c r="D438" s="52"/>
      <c r="E438" s="52"/>
      <c r="F438" s="52"/>
      <c r="G438" s="52"/>
      <c r="H438" s="52"/>
      <c r="I438" s="52"/>
      <c r="J438" s="52"/>
      <c r="K438" s="52"/>
      <c r="L438" s="52"/>
      <c r="M438" s="51"/>
      <c r="N438" s="52"/>
      <c r="O438" s="52"/>
      <c r="P438" s="52"/>
      <c r="Q438" s="52"/>
      <c r="R438" s="51"/>
      <c r="S438" s="52"/>
      <c r="T438" s="52"/>
      <c r="U438" s="52"/>
      <c r="V438" s="52"/>
      <c r="W438" s="52"/>
      <c r="X438" s="52"/>
      <c r="Y438" s="537"/>
      <c r="Z438" s="496"/>
      <c r="AA438" s="430"/>
      <c r="AB438" s="430"/>
      <c r="AC438" s="430"/>
      <c r="AD438" s="430"/>
      <c r="AE438" s="430"/>
      <c r="AF438" s="430"/>
      <c r="AG438" s="678"/>
      <c r="AH438" s="26"/>
    </row>
    <row r="439" spans="1:34" s="2" customFormat="1">
      <c r="A439" s="1"/>
      <c r="B439" s="104" t="s">
        <v>621</v>
      </c>
      <c r="C439" s="90" t="s">
        <v>463</v>
      </c>
      <c r="D439" s="90"/>
      <c r="E439" s="90"/>
      <c r="F439" s="90"/>
      <c r="G439" s="90"/>
      <c r="H439" s="90"/>
      <c r="I439" s="90"/>
      <c r="J439" s="90"/>
      <c r="K439" s="90"/>
      <c r="L439" s="90"/>
      <c r="M439" s="90"/>
      <c r="N439" s="90"/>
      <c r="O439" s="90"/>
      <c r="P439" s="90"/>
      <c r="Q439" s="90"/>
      <c r="R439" s="90"/>
      <c r="S439" s="90"/>
      <c r="T439" s="90"/>
      <c r="U439" s="90"/>
      <c r="V439" s="90"/>
      <c r="W439" s="90"/>
      <c r="X439" s="90"/>
      <c r="Y439" s="537"/>
      <c r="Z439" s="496"/>
      <c r="AA439" s="430"/>
      <c r="AB439" s="430"/>
      <c r="AC439" s="430"/>
      <c r="AD439" s="430"/>
      <c r="AE439" s="430"/>
      <c r="AF439" s="430"/>
      <c r="AG439" s="678"/>
      <c r="AH439" s="26"/>
    </row>
    <row r="440" spans="1:34" s="2" customFormat="1">
      <c r="A440" s="19"/>
      <c r="B440" s="90"/>
      <c r="C440" s="90"/>
      <c r="D440" s="90"/>
      <c r="E440" s="90"/>
      <c r="F440" s="90"/>
      <c r="G440" s="90"/>
      <c r="H440" s="90"/>
      <c r="I440" s="90"/>
      <c r="J440" s="90"/>
      <c r="K440" s="90"/>
      <c r="L440" s="90"/>
      <c r="M440" s="201"/>
      <c r="N440" s="52" t="s">
        <v>273</v>
      </c>
      <c r="O440" s="52"/>
      <c r="P440" s="52"/>
      <c r="Q440" s="52"/>
      <c r="R440" s="201"/>
      <c r="S440" s="52" t="s">
        <v>283</v>
      </c>
      <c r="T440" s="52"/>
      <c r="U440" s="52"/>
      <c r="V440" s="90"/>
      <c r="W440" s="90"/>
      <c r="X440" s="90"/>
      <c r="Y440" s="437"/>
      <c r="Z440" s="496"/>
      <c r="AA440" s="430"/>
      <c r="AB440" s="430"/>
      <c r="AC440" s="430"/>
      <c r="AD440" s="430"/>
      <c r="AE440" s="430"/>
      <c r="AF440" s="430"/>
      <c r="AG440" s="678"/>
      <c r="AH440" s="26"/>
    </row>
    <row r="441" spans="1:34" s="2" customFormat="1">
      <c r="A441" s="34"/>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437"/>
      <c r="Z441" s="496"/>
      <c r="AA441" s="430"/>
      <c r="AB441" s="430"/>
      <c r="AC441" s="430"/>
      <c r="AD441" s="430"/>
      <c r="AE441" s="430"/>
      <c r="AF441" s="430"/>
      <c r="AG441" s="678"/>
      <c r="AH441" s="26"/>
    </row>
    <row r="442" spans="1:34">
      <c r="A442" s="38" t="s">
        <v>55</v>
      </c>
      <c r="B442" s="105"/>
      <c r="C442" s="105"/>
      <c r="D442" s="90"/>
      <c r="E442" s="90"/>
      <c r="F442" s="90"/>
      <c r="G442" s="90"/>
      <c r="H442" s="90"/>
      <c r="I442" s="90"/>
      <c r="J442" s="90"/>
      <c r="K442" s="90"/>
      <c r="L442" s="90"/>
      <c r="M442" s="90"/>
      <c r="N442" s="90"/>
      <c r="O442" s="90"/>
      <c r="P442" s="90"/>
      <c r="Q442" s="90"/>
      <c r="R442" s="90"/>
      <c r="S442" s="90"/>
      <c r="T442" s="90"/>
      <c r="U442" s="90"/>
      <c r="V442" s="90"/>
      <c r="W442" s="90"/>
      <c r="X442" s="90"/>
      <c r="Y442" s="437"/>
      <c r="Z442" s="496" t="s">
        <v>1331</v>
      </c>
      <c r="AA442" s="430"/>
      <c r="AB442" s="430"/>
      <c r="AC442" s="430"/>
      <c r="AD442" s="430"/>
      <c r="AE442" s="430"/>
      <c r="AF442" s="430"/>
      <c r="AG442" s="678"/>
      <c r="AH442" s="26"/>
    </row>
    <row r="443" spans="1:34">
      <c r="B443" s="101" t="s">
        <v>1015</v>
      </c>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538"/>
      <c r="Z443" s="496"/>
      <c r="AA443" s="430"/>
      <c r="AB443" s="430"/>
      <c r="AC443" s="430"/>
      <c r="AD443" s="430"/>
      <c r="AE443" s="430"/>
      <c r="AF443" s="430"/>
      <c r="AG443" s="678"/>
      <c r="AH443" s="26"/>
    </row>
    <row r="444" spans="1:34">
      <c r="A444" s="19"/>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538"/>
      <c r="Z444" s="496"/>
      <c r="AA444" s="430"/>
      <c r="AB444" s="430"/>
      <c r="AC444" s="430"/>
      <c r="AD444" s="430"/>
      <c r="AE444" s="430"/>
      <c r="AF444" s="430"/>
      <c r="AG444" s="678"/>
      <c r="AH444" s="26"/>
    </row>
    <row r="445" spans="1:34">
      <c r="A445" s="34"/>
      <c r="B445" s="52"/>
      <c r="C445" s="52"/>
      <c r="D445" s="52"/>
      <c r="E445" s="52"/>
      <c r="F445" s="52"/>
      <c r="G445" s="52"/>
      <c r="H445" s="52"/>
      <c r="I445" s="52"/>
      <c r="J445" s="52"/>
      <c r="K445" s="52"/>
      <c r="L445" s="52"/>
      <c r="M445" s="373"/>
      <c r="N445" s="52" t="s">
        <v>273</v>
      </c>
      <c r="O445" s="52"/>
      <c r="P445" s="52"/>
      <c r="Q445" s="52"/>
      <c r="R445" s="373"/>
      <c r="S445" s="52" t="s">
        <v>283</v>
      </c>
      <c r="T445" s="52"/>
      <c r="U445" s="52"/>
      <c r="V445" s="52"/>
      <c r="W445" s="52"/>
      <c r="X445" s="52"/>
      <c r="Y445" s="537"/>
      <c r="Z445" s="496"/>
      <c r="AA445" s="430"/>
      <c r="AB445" s="430"/>
      <c r="AC445" s="430"/>
      <c r="AD445" s="430"/>
      <c r="AE445" s="430"/>
      <c r="AF445" s="430"/>
      <c r="AG445" s="678"/>
      <c r="AH445" s="26"/>
    </row>
    <row r="446" spans="1:34">
      <c r="A446" s="34"/>
      <c r="B446" s="89"/>
      <c r="C446" s="89"/>
      <c r="D446" s="89"/>
      <c r="E446" s="89"/>
      <c r="F446" s="89"/>
      <c r="G446" s="89"/>
      <c r="H446" s="89"/>
      <c r="I446" s="89"/>
      <c r="J446" s="89"/>
      <c r="K446" s="89"/>
      <c r="L446" s="89"/>
      <c r="M446" s="54"/>
      <c r="N446" s="89"/>
      <c r="O446" s="89"/>
      <c r="P446" s="89"/>
      <c r="Q446" s="89"/>
      <c r="R446" s="54"/>
      <c r="S446" s="89"/>
      <c r="T446" s="89"/>
      <c r="U446" s="89"/>
      <c r="V446" s="89"/>
      <c r="W446" s="89"/>
      <c r="X446" s="89"/>
      <c r="Y446" s="537"/>
      <c r="Z446" s="496"/>
      <c r="AA446" s="494"/>
      <c r="AB446" s="494"/>
      <c r="AC446" s="494"/>
      <c r="AD446" s="494"/>
      <c r="AE446" s="494"/>
      <c r="AF446" s="494"/>
      <c r="AG446" s="678"/>
      <c r="AH446" s="26"/>
    </row>
    <row r="447" spans="1:34">
      <c r="A447" s="34"/>
      <c r="B447" s="104" t="s">
        <v>1214</v>
      </c>
      <c r="D447" s="89"/>
      <c r="E447" s="89"/>
      <c r="F447" s="89"/>
      <c r="G447" s="89"/>
      <c r="H447" s="89"/>
      <c r="I447" s="89"/>
      <c r="J447" s="89"/>
      <c r="K447" s="89"/>
      <c r="L447" s="89"/>
      <c r="M447" s="54"/>
      <c r="N447" s="89"/>
      <c r="O447" s="89"/>
      <c r="P447" s="89"/>
      <c r="Q447" s="89"/>
      <c r="R447" s="54"/>
      <c r="S447" s="89"/>
      <c r="T447" s="89"/>
      <c r="U447" s="89"/>
      <c r="V447" s="89"/>
      <c r="W447" s="89"/>
      <c r="X447" s="89"/>
      <c r="Y447" s="537"/>
      <c r="Z447" s="496"/>
      <c r="AA447" s="494"/>
      <c r="AB447" s="494"/>
      <c r="AC447" s="494"/>
      <c r="AD447" s="494"/>
      <c r="AE447" s="494"/>
      <c r="AF447" s="494"/>
      <c r="AG447" s="678"/>
      <c r="AH447" s="26"/>
    </row>
    <row r="448" spans="1:34">
      <c r="B448" s="104"/>
      <c r="C448" s="167" t="s">
        <v>1325</v>
      </c>
      <c r="Y448" s="379"/>
      <c r="Z448" s="568"/>
      <c r="AA448" s="495"/>
      <c r="AB448" s="495"/>
      <c r="AC448" s="495"/>
      <c r="AD448" s="495"/>
      <c r="AE448" s="495"/>
      <c r="AF448" s="495"/>
      <c r="AG448" s="679"/>
      <c r="AH448" s="26"/>
    </row>
    <row r="449" spans="1:34" s="2" customFormat="1">
      <c r="A449" s="1"/>
      <c r="B449" s="106" t="s">
        <v>252</v>
      </c>
      <c r="C449" s="106"/>
      <c r="D449" s="106"/>
      <c r="E449" s="106"/>
      <c r="F449" s="106"/>
      <c r="G449" s="106"/>
      <c r="H449" s="106"/>
      <c r="I449" s="106"/>
      <c r="J449" s="311" t="s">
        <v>1216</v>
      </c>
      <c r="K449" s="311"/>
      <c r="L449" s="311" t="s">
        <v>934</v>
      </c>
      <c r="M449" s="311"/>
      <c r="N449" s="311"/>
      <c r="O449" s="311"/>
      <c r="P449" s="311"/>
      <c r="Q449" s="311" t="s">
        <v>142</v>
      </c>
      <c r="R449" s="311"/>
      <c r="S449" s="311"/>
      <c r="T449" s="311"/>
      <c r="U449" s="311"/>
      <c r="V449" s="311"/>
      <c r="W449" s="311"/>
      <c r="X449" s="311"/>
      <c r="Y449" s="311"/>
      <c r="Z449" s="311"/>
      <c r="AA449" s="311"/>
      <c r="AB449" s="311"/>
      <c r="AC449" s="311"/>
      <c r="AD449" s="311"/>
      <c r="AE449" s="311"/>
      <c r="AF449" s="311"/>
      <c r="AG449" s="311"/>
      <c r="AH449" s="2"/>
    </row>
    <row r="450" spans="1:34" s="2" customFormat="1">
      <c r="A450" s="1"/>
      <c r="B450" s="107" t="s">
        <v>1318</v>
      </c>
      <c r="C450" s="107"/>
      <c r="D450" s="107"/>
      <c r="E450" s="107"/>
      <c r="F450" s="107"/>
      <c r="G450" s="107"/>
      <c r="H450" s="107"/>
      <c r="I450" s="107"/>
      <c r="J450" s="216" t="s">
        <v>148</v>
      </c>
      <c r="K450" s="272"/>
      <c r="L450" s="341"/>
      <c r="M450" s="341"/>
      <c r="N450" s="76" t="s">
        <v>25</v>
      </c>
      <c r="O450" s="374"/>
      <c r="P450" s="76" t="s">
        <v>232</v>
      </c>
      <c r="Q450" s="410" t="s">
        <v>889</v>
      </c>
      <c r="R450" s="420" t="s">
        <v>1076</v>
      </c>
      <c r="S450" s="420"/>
      <c r="T450" s="420"/>
      <c r="U450" s="193" t="s">
        <v>889</v>
      </c>
      <c r="V450" s="439" t="s">
        <v>312</v>
      </c>
      <c r="W450" s="76"/>
      <c r="X450" s="193" t="s">
        <v>889</v>
      </c>
      <c r="Y450" s="439" t="s">
        <v>1217</v>
      </c>
      <c r="Z450" s="144"/>
      <c r="AA450" s="193" t="s">
        <v>889</v>
      </c>
      <c r="AB450" s="420" t="s">
        <v>307</v>
      </c>
      <c r="AC450" s="144"/>
      <c r="AD450" s="433"/>
      <c r="AE450" s="433"/>
      <c r="AF450" s="433"/>
      <c r="AG450" s="433"/>
      <c r="AH450" s="2"/>
    </row>
    <row r="451" spans="1:34" s="2" customFormat="1">
      <c r="A451" s="1"/>
      <c r="B451" s="107" t="s">
        <v>4</v>
      </c>
      <c r="C451" s="107"/>
      <c r="D451" s="107"/>
      <c r="E451" s="107"/>
      <c r="F451" s="107"/>
      <c r="G451" s="107"/>
      <c r="H451" s="107"/>
      <c r="I451" s="107"/>
      <c r="J451" s="216" t="s">
        <v>148</v>
      </c>
      <c r="K451" s="272"/>
      <c r="L451" s="341"/>
      <c r="M451" s="341"/>
      <c r="N451" s="76" t="s">
        <v>25</v>
      </c>
      <c r="O451" s="374"/>
      <c r="P451" s="76" t="s">
        <v>232</v>
      </c>
      <c r="Q451" s="410" t="s">
        <v>889</v>
      </c>
      <c r="R451" s="420" t="s">
        <v>1076</v>
      </c>
      <c r="S451" s="420"/>
      <c r="T451" s="420"/>
      <c r="U451" s="193" t="s">
        <v>889</v>
      </c>
      <c r="V451" s="439" t="s">
        <v>312</v>
      </c>
      <c r="W451" s="76"/>
      <c r="X451" s="193" t="s">
        <v>889</v>
      </c>
      <c r="Y451" s="439" t="s">
        <v>1217</v>
      </c>
      <c r="Z451" s="144"/>
      <c r="AA451" s="193" t="s">
        <v>889</v>
      </c>
      <c r="AB451" s="420" t="s">
        <v>307</v>
      </c>
      <c r="AC451" s="144"/>
      <c r="AD451" s="433"/>
      <c r="AE451" s="433"/>
      <c r="AF451" s="433"/>
      <c r="AG451" s="433"/>
      <c r="AH451" s="2"/>
    </row>
    <row r="452" spans="1:34" s="2" customFormat="1">
      <c r="A452" s="1"/>
      <c r="B452" s="108" t="s">
        <v>1246</v>
      </c>
      <c r="C452" s="168"/>
      <c r="D452" s="168"/>
      <c r="E452" s="168"/>
      <c r="F452" s="168"/>
      <c r="G452" s="168"/>
      <c r="H452" s="168"/>
      <c r="I452" s="295"/>
      <c r="J452" s="216" t="s">
        <v>148</v>
      </c>
      <c r="K452" s="272"/>
      <c r="L452" s="341"/>
      <c r="M452" s="341"/>
      <c r="N452" s="76" t="s">
        <v>25</v>
      </c>
      <c r="O452" s="374"/>
      <c r="P452" s="76" t="s">
        <v>232</v>
      </c>
      <c r="Q452" s="410" t="s">
        <v>889</v>
      </c>
      <c r="R452" s="420" t="s">
        <v>1076</v>
      </c>
      <c r="S452" s="420"/>
      <c r="T452" s="420"/>
      <c r="U452" s="193" t="s">
        <v>889</v>
      </c>
      <c r="V452" s="439" t="s">
        <v>312</v>
      </c>
      <c r="W452" s="76"/>
      <c r="X452" s="193" t="s">
        <v>889</v>
      </c>
      <c r="Y452" s="439" t="s">
        <v>1217</v>
      </c>
      <c r="Z452" s="144"/>
      <c r="AA452" s="193" t="s">
        <v>889</v>
      </c>
      <c r="AB452" s="420" t="s">
        <v>307</v>
      </c>
      <c r="AC452" s="144"/>
      <c r="AD452" s="433"/>
      <c r="AE452" s="433"/>
      <c r="AF452" s="433"/>
      <c r="AG452" s="433"/>
      <c r="AH452" s="2"/>
    </row>
    <row r="453" spans="1:34" s="2" customFormat="1">
      <c r="A453" s="1"/>
      <c r="B453" s="109" t="s">
        <v>1218</v>
      </c>
      <c r="C453" s="169"/>
      <c r="D453" s="169"/>
      <c r="E453" s="266"/>
      <c r="F453" s="266"/>
      <c r="G453" s="266"/>
      <c r="H453" s="266"/>
      <c r="I453" s="58" t="s">
        <v>7</v>
      </c>
      <c r="J453" s="216" t="s">
        <v>148</v>
      </c>
      <c r="K453" s="272"/>
      <c r="L453" s="341"/>
      <c r="M453" s="341"/>
      <c r="N453" s="76" t="s">
        <v>25</v>
      </c>
      <c r="O453" s="374"/>
      <c r="P453" s="76" t="s">
        <v>232</v>
      </c>
      <c r="Q453" s="410" t="s">
        <v>889</v>
      </c>
      <c r="R453" s="420" t="s">
        <v>1076</v>
      </c>
      <c r="S453" s="420"/>
      <c r="T453" s="420"/>
      <c r="U453" s="193" t="s">
        <v>889</v>
      </c>
      <c r="V453" s="439" t="s">
        <v>312</v>
      </c>
      <c r="W453" s="76"/>
      <c r="X453" s="193" t="s">
        <v>889</v>
      </c>
      <c r="Y453" s="439" t="s">
        <v>1217</v>
      </c>
      <c r="Z453" s="144"/>
      <c r="AA453" s="193" t="s">
        <v>889</v>
      </c>
      <c r="AB453" s="420" t="s">
        <v>307</v>
      </c>
      <c r="AC453" s="144"/>
      <c r="AD453" s="433"/>
      <c r="AE453" s="433"/>
      <c r="AF453" s="433"/>
      <c r="AG453" s="433"/>
      <c r="AH453" s="2"/>
    </row>
    <row r="454" spans="1:34">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26"/>
      <c r="AH454" s="26"/>
    </row>
    <row r="455" spans="1:34">
      <c r="B455" s="90" t="s">
        <v>840</v>
      </c>
      <c r="C455" s="90"/>
      <c r="D455" s="90"/>
      <c r="E455" s="90"/>
      <c r="F455" s="90"/>
      <c r="G455" s="90"/>
      <c r="H455" s="90"/>
      <c r="I455" s="90"/>
      <c r="J455" s="90"/>
      <c r="K455" s="90"/>
      <c r="L455" s="90"/>
      <c r="M455" s="90"/>
      <c r="N455" s="90"/>
      <c r="O455" s="90"/>
      <c r="P455" s="90"/>
      <c r="Q455" s="90"/>
      <c r="R455" s="90"/>
      <c r="S455" s="90"/>
      <c r="T455" s="90"/>
      <c r="U455" s="90"/>
      <c r="V455" s="90"/>
      <c r="W455" s="90"/>
      <c r="X455" s="90"/>
      <c r="Y455" s="537"/>
      <c r="Z455" s="51"/>
      <c r="AA455" s="51"/>
      <c r="AB455" s="600"/>
      <c r="AC455" s="601"/>
      <c r="AD455" s="80"/>
      <c r="AE455" s="80"/>
      <c r="AF455" s="80"/>
      <c r="AG455" s="680"/>
      <c r="AH455" s="26"/>
    </row>
    <row r="456" spans="1:34">
      <c r="A456" s="19"/>
      <c r="B456" s="90" t="s">
        <v>841</v>
      </c>
      <c r="C456" s="90"/>
      <c r="D456" s="90"/>
      <c r="E456" s="90"/>
      <c r="F456" s="90"/>
      <c r="G456" s="90"/>
      <c r="H456" s="90"/>
      <c r="I456" s="90"/>
      <c r="J456" s="90"/>
      <c r="K456" s="90"/>
      <c r="L456" s="90"/>
      <c r="M456" s="90"/>
      <c r="N456" s="90"/>
      <c r="O456" s="90"/>
      <c r="P456" s="90"/>
      <c r="Q456" s="90"/>
      <c r="R456" s="90"/>
      <c r="S456" s="90"/>
      <c r="T456" s="90"/>
      <c r="U456" s="90"/>
      <c r="V456" s="90"/>
      <c r="W456" s="90"/>
      <c r="X456" s="90"/>
      <c r="Y456" s="437"/>
      <c r="Z456" s="496"/>
      <c r="AA456" s="430"/>
      <c r="AB456" s="430"/>
      <c r="AC456" s="430"/>
      <c r="AD456" s="430"/>
      <c r="AE456" s="430"/>
      <c r="AF456" s="430"/>
      <c r="AG456" s="678"/>
      <c r="AH456" s="26"/>
    </row>
    <row r="457" spans="1:34">
      <c r="A457" s="34"/>
      <c r="B457" s="52"/>
      <c r="C457" s="52"/>
      <c r="D457" s="52"/>
      <c r="E457" s="52"/>
      <c r="F457" s="52"/>
      <c r="G457" s="52"/>
      <c r="H457" s="52"/>
      <c r="I457" s="52"/>
      <c r="J457" s="52"/>
      <c r="K457" s="52"/>
      <c r="L457" s="52"/>
      <c r="M457" s="201"/>
      <c r="N457" s="52" t="s">
        <v>273</v>
      </c>
      <c r="O457" s="52"/>
      <c r="P457" s="52"/>
      <c r="Q457" s="52"/>
      <c r="R457" s="201"/>
      <c r="S457" s="52" t="s">
        <v>283</v>
      </c>
      <c r="T457" s="52"/>
      <c r="U457" s="52"/>
      <c r="V457" s="52"/>
      <c r="W457" s="52"/>
      <c r="X457" s="52"/>
      <c r="Y457" s="537"/>
      <c r="Z457" s="496"/>
      <c r="AA457" s="430"/>
      <c r="AB457" s="430"/>
      <c r="AC457" s="430"/>
      <c r="AD457" s="430"/>
      <c r="AE457" s="430"/>
      <c r="AF457" s="430"/>
      <c r="AG457" s="678"/>
      <c r="AH457" s="26"/>
    </row>
    <row r="458" spans="1:34">
      <c r="A458" s="19"/>
      <c r="B458" s="90"/>
      <c r="C458" s="90"/>
      <c r="D458" s="90"/>
      <c r="E458" s="90"/>
      <c r="F458" s="90"/>
      <c r="G458" s="90"/>
      <c r="H458" s="90"/>
      <c r="I458" s="90"/>
      <c r="J458" s="90"/>
      <c r="K458" s="90"/>
      <c r="L458" s="90"/>
      <c r="M458" s="90"/>
      <c r="N458" s="90"/>
      <c r="O458" s="90"/>
      <c r="P458" s="90"/>
      <c r="Q458" s="90"/>
      <c r="R458" s="90"/>
      <c r="S458" s="90"/>
      <c r="T458" s="90"/>
      <c r="U458" s="90"/>
      <c r="V458" s="90"/>
      <c r="W458" s="90"/>
      <c r="X458" s="90"/>
      <c r="Y458" s="437"/>
      <c r="Z458" s="496"/>
      <c r="AA458" s="430"/>
      <c r="AB458" s="430"/>
      <c r="AC458" s="430"/>
      <c r="AD458" s="430"/>
      <c r="AE458" s="430"/>
      <c r="AF458" s="430"/>
      <c r="AG458" s="678"/>
      <c r="AH458" s="26"/>
    </row>
    <row r="459" spans="1:34">
      <c r="B459" s="90" t="str">
        <v>●　感染症若しくは食中毒の発生又はそれが疑われる状況が生じたときの</v>
      </c>
      <c r="C459" s="90"/>
      <c r="D459" s="90"/>
      <c r="E459" s="90"/>
      <c r="F459" s="90"/>
      <c r="G459" s="90"/>
      <c r="H459" s="90"/>
      <c r="I459" s="90"/>
      <c r="J459" s="90"/>
      <c r="K459" s="90"/>
      <c r="L459" s="90"/>
      <c r="M459" s="90"/>
      <c r="N459" s="90"/>
      <c r="O459" s="90"/>
      <c r="P459" s="90"/>
      <c r="Q459" s="90"/>
      <c r="R459" s="90"/>
      <c r="S459" s="90"/>
      <c r="T459" s="90"/>
      <c r="U459" s="90"/>
      <c r="V459" s="90"/>
      <c r="W459" s="90"/>
      <c r="X459" s="90"/>
      <c r="Y459" s="537"/>
      <c r="Z459" s="496"/>
      <c r="AA459" s="430"/>
      <c r="AB459" s="430"/>
      <c r="AC459" s="430"/>
      <c r="AD459" s="430"/>
      <c r="AE459" s="430"/>
      <c r="AF459" s="430"/>
      <c r="AG459" s="678"/>
      <c r="AH459" s="26"/>
    </row>
    <row r="460" spans="1:34">
      <c r="A460" s="19"/>
      <c r="B460" s="90" t="s">
        <v>877</v>
      </c>
      <c r="C460" s="90"/>
      <c r="D460" s="90"/>
      <c r="E460" s="90"/>
      <c r="F460" s="90"/>
      <c r="G460" s="90"/>
      <c r="H460" s="90"/>
      <c r="I460" s="90"/>
      <c r="J460" s="90"/>
      <c r="K460" s="90"/>
      <c r="L460" s="90"/>
      <c r="M460" s="90"/>
      <c r="N460" s="90"/>
      <c r="O460" s="90"/>
      <c r="P460" s="90"/>
      <c r="Q460" s="90"/>
      <c r="R460" s="90"/>
      <c r="S460" s="90"/>
      <c r="T460" s="90"/>
      <c r="U460" s="90"/>
      <c r="V460" s="90"/>
      <c r="W460" s="90"/>
      <c r="X460" s="90"/>
      <c r="Y460" s="437"/>
      <c r="Z460" s="569"/>
      <c r="AA460" s="569"/>
      <c r="AC460" s="569"/>
      <c r="AD460" s="569"/>
      <c r="AE460" s="569"/>
      <c r="AF460" s="569"/>
      <c r="AH460" s="26"/>
    </row>
    <row r="461" spans="1:34">
      <c r="A461" s="19"/>
      <c r="B461" s="52"/>
      <c r="C461" s="52"/>
      <c r="D461" s="52"/>
      <c r="E461" s="52"/>
      <c r="F461" s="52"/>
      <c r="G461" s="52"/>
      <c r="H461" s="52"/>
      <c r="I461" s="52"/>
      <c r="J461" s="52"/>
      <c r="K461" s="52"/>
      <c r="L461" s="52"/>
      <c r="M461" s="201"/>
      <c r="N461" s="52" t="s">
        <v>273</v>
      </c>
      <c r="O461" s="52"/>
      <c r="P461" s="52"/>
      <c r="Q461" s="52"/>
      <c r="R461" s="201"/>
      <c r="S461" s="52" t="s">
        <v>283</v>
      </c>
      <c r="T461" s="52"/>
      <c r="U461" s="52"/>
      <c r="V461" s="52"/>
      <c r="W461" s="52"/>
      <c r="X461" s="52"/>
      <c r="Y461" s="51"/>
      <c r="Z461" s="570"/>
      <c r="AA461" s="570"/>
      <c r="AB461" s="570"/>
      <c r="AC461" s="570"/>
      <c r="AD461" s="570"/>
      <c r="AE461" s="570"/>
      <c r="AF461" s="570"/>
      <c r="AG461" s="570"/>
      <c r="AH461" s="26"/>
    </row>
    <row r="462" spans="1:34">
      <c r="A462" s="34"/>
      <c r="B462" s="89"/>
      <c r="C462" s="89"/>
      <c r="D462" s="89"/>
      <c r="E462" s="89"/>
      <c r="F462" s="89"/>
      <c r="G462" s="89"/>
      <c r="H462" s="89"/>
      <c r="I462" s="89"/>
      <c r="J462" s="89"/>
      <c r="K462" s="89"/>
      <c r="L462" s="89"/>
      <c r="M462" s="89"/>
      <c r="N462" s="89"/>
      <c r="O462" s="52"/>
      <c r="P462" s="52"/>
      <c r="Q462" s="52"/>
      <c r="R462" s="52"/>
      <c r="S462" s="52"/>
      <c r="T462" s="52"/>
      <c r="U462" s="52"/>
      <c r="V462" s="52"/>
      <c r="W462" s="52"/>
      <c r="X462" s="52"/>
      <c r="Y462" s="51"/>
      <c r="Z462" s="571"/>
      <c r="AA462" s="571"/>
      <c r="AB462" s="571"/>
      <c r="AC462" s="571"/>
      <c r="AD462" s="571"/>
      <c r="AE462" s="571"/>
      <c r="AF462" s="571"/>
      <c r="AG462" s="571"/>
      <c r="AH462" s="26"/>
    </row>
    <row r="463" spans="1:34">
      <c r="A463" s="34"/>
      <c r="B463" s="89" t="s">
        <v>845</v>
      </c>
      <c r="C463" s="89"/>
      <c r="D463" s="89"/>
      <c r="E463" s="89"/>
      <c r="F463" s="89"/>
      <c r="G463" s="89"/>
      <c r="H463" s="89"/>
      <c r="I463" s="89"/>
      <c r="J463" s="89"/>
      <c r="K463" s="89"/>
      <c r="L463" s="89"/>
      <c r="M463" s="89"/>
      <c r="N463" s="89"/>
      <c r="O463" s="89"/>
      <c r="P463" s="89"/>
      <c r="Q463" s="89"/>
      <c r="R463" s="89"/>
      <c r="S463" s="89"/>
      <c r="T463" s="89"/>
      <c r="U463" s="89"/>
      <c r="V463" s="89"/>
      <c r="W463" s="89"/>
      <c r="X463" s="52"/>
      <c r="Y463" s="51"/>
      <c r="Z463" s="571"/>
      <c r="AA463" s="571"/>
      <c r="AB463" s="571"/>
      <c r="AC463" s="571"/>
      <c r="AD463" s="571"/>
      <c r="AE463" s="571"/>
      <c r="AF463" s="571"/>
      <c r="AG463" s="571"/>
      <c r="AH463" s="26"/>
    </row>
    <row r="464" spans="1:34">
      <c r="A464" s="34"/>
      <c r="B464" s="52"/>
      <c r="C464" s="52"/>
      <c r="D464" s="52"/>
      <c r="E464" s="52"/>
      <c r="F464" s="52"/>
      <c r="G464" s="52"/>
      <c r="H464" s="52"/>
      <c r="I464" s="52"/>
      <c r="J464" s="52"/>
      <c r="K464" s="52"/>
      <c r="L464" s="52"/>
      <c r="M464" s="201"/>
      <c r="N464" s="52" t="s">
        <v>273</v>
      </c>
      <c r="O464" s="52"/>
      <c r="P464" s="52"/>
      <c r="Q464" s="52"/>
      <c r="R464" s="201"/>
      <c r="S464" s="52" t="s">
        <v>283</v>
      </c>
      <c r="T464" s="52"/>
      <c r="U464" s="52"/>
      <c r="V464" s="52"/>
      <c r="W464" s="52"/>
      <c r="X464" s="52"/>
      <c r="Y464" s="51"/>
      <c r="Z464" s="572"/>
      <c r="AA464" s="572"/>
      <c r="AB464" s="572"/>
      <c r="AC464" s="572"/>
      <c r="AD464" s="572"/>
      <c r="AE464" s="572"/>
      <c r="AF464" s="572"/>
      <c r="AG464" s="572"/>
      <c r="AH464" s="26"/>
    </row>
    <row r="465" spans="1:34">
      <c r="A465" s="34"/>
      <c r="B465" s="89"/>
      <c r="C465" s="89"/>
      <c r="D465" s="89"/>
      <c r="E465" s="89"/>
      <c r="F465" s="89"/>
      <c r="G465" s="89"/>
      <c r="H465" s="89"/>
      <c r="I465" s="89"/>
      <c r="J465" s="89"/>
      <c r="K465" s="89"/>
      <c r="L465" s="89"/>
      <c r="M465" s="89"/>
      <c r="N465" s="89"/>
      <c r="O465" s="52"/>
      <c r="P465" s="52"/>
      <c r="Q465" s="52"/>
      <c r="R465" s="52"/>
      <c r="S465" s="52"/>
      <c r="T465" s="52"/>
      <c r="U465" s="52"/>
      <c r="V465" s="52"/>
      <c r="W465" s="52"/>
      <c r="X465" s="52"/>
      <c r="Y465" s="437"/>
      <c r="Z465" s="52"/>
      <c r="AA465" s="52"/>
      <c r="AB465" s="601"/>
      <c r="AC465" s="601"/>
      <c r="AD465" s="601"/>
      <c r="AE465" s="601"/>
      <c r="AF465" s="601"/>
      <c r="AG465" s="681"/>
      <c r="AH465" s="26"/>
    </row>
    <row r="466" spans="1:34">
      <c r="B466" s="90" t="s">
        <v>13</v>
      </c>
      <c r="C466" s="90"/>
      <c r="D466" s="90"/>
      <c r="E466" s="90"/>
      <c r="F466" s="90"/>
      <c r="G466" s="90"/>
      <c r="H466" s="90"/>
      <c r="I466" s="90"/>
      <c r="J466" s="90"/>
      <c r="K466" s="90"/>
      <c r="L466" s="90"/>
      <c r="M466" s="90"/>
      <c r="N466" s="90"/>
      <c r="O466" s="90"/>
      <c r="P466" s="90"/>
      <c r="Q466" s="90"/>
      <c r="R466" s="90"/>
      <c r="S466" s="90"/>
      <c r="T466" s="90"/>
      <c r="U466" s="90"/>
      <c r="V466" s="90"/>
      <c r="W466" s="90"/>
      <c r="X466" s="90"/>
      <c r="Y466" s="51"/>
      <c r="Z466" s="570" t="s">
        <v>123</v>
      </c>
      <c r="AA466" s="570"/>
      <c r="AB466" s="570"/>
      <c r="AC466" s="570"/>
      <c r="AD466" s="570"/>
      <c r="AE466" s="570"/>
      <c r="AF466" s="570"/>
      <c r="AG466" s="570"/>
      <c r="AH466" s="26"/>
    </row>
    <row r="467" spans="1:34">
      <c r="A467" s="34"/>
      <c r="B467" s="90" t="s">
        <v>846</v>
      </c>
      <c r="C467" s="90"/>
      <c r="D467" s="90"/>
      <c r="E467" s="90"/>
      <c r="F467" s="90"/>
      <c r="G467" s="90"/>
      <c r="H467" s="90"/>
      <c r="I467" s="90"/>
      <c r="J467" s="90"/>
      <c r="K467" s="90"/>
      <c r="L467" s="90"/>
      <c r="M467" s="90"/>
      <c r="N467" s="90"/>
      <c r="O467" s="90"/>
      <c r="P467" s="90"/>
      <c r="Q467" s="90"/>
      <c r="R467" s="90"/>
      <c r="S467" s="90"/>
      <c r="T467" s="90"/>
      <c r="U467" s="90"/>
      <c r="V467" s="90"/>
      <c r="W467" s="90"/>
      <c r="X467" s="90"/>
      <c r="Y467" s="52"/>
      <c r="Z467" s="571"/>
      <c r="AA467" s="571"/>
      <c r="AB467" s="571"/>
      <c r="AC467" s="571"/>
      <c r="AD467" s="571"/>
      <c r="AE467" s="571"/>
      <c r="AF467" s="571"/>
      <c r="AG467" s="571"/>
      <c r="AH467" s="26"/>
    </row>
    <row r="468" spans="1:34">
      <c r="A468" s="19"/>
      <c r="B468" s="89"/>
      <c r="C468" s="90" t="s">
        <v>855</v>
      </c>
      <c r="D468" s="90"/>
      <c r="E468" s="90"/>
      <c r="F468" s="90"/>
      <c r="G468" s="90"/>
      <c r="H468" s="90"/>
      <c r="I468" s="90"/>
      <c r="J468" s="90"/>
      <c r="K468" s="90"/>
      <c r="L468" s="90"/>
      <c r="M468" s="90"/>
      <c r="N468" s="90"/>
      <c r="O468" s="90"/>
      <c r="P468" s="90"/>
      <c r="Q468" s="90"/>
      <c r="R468" s="90"/>
      <c r="S468" s="90"/>
      <c r="T468" s="90"/>
      <c r="U468" s="90"/>
      <c r="V468" s="90"/>
      <c r="W468" s="90"/>
      <c r="X468" s="90"/>
      <c r="Y468" s="52"/>
      <c r="Z468" s="571"/>
      <c r="AA468" s="571"/>
      <c r="AB468" s="571"/>
      <c r="AC468" s="571"/>
      <c r="AD468" s="571"/>
      <c r="AE468" s="571"/>
      <c r="AF468" s="571"/>
      <c r="AG468" s="571"/>
      <c r="AH468" s="26"/>
    </row>
    <row r="469" spans="1:34">
      <c r="A469" s="19"/>
      <c r="B469" s="89"/>
      <c r="C469" s="89"/>
      <c r="D469" s="89"/>
      <c r="E469" s="89"/>
      <c r="F469" s="89"/>
      <c r="G469" s="89"/>
      <c r="H469" s="89"/>
      <c r="I469" s="89"/>
      <c r="J469" s="89"/>
      <c r="K469" s="89"/>
      <c r="L469" s="89"/>
      <c r="M469" s="201"/>
      <c r="N469" s="89" t="s">
        <v>41</v>
      </c>
      <c r="O469" s="52"/>
      <c r="P469" s="52"/>
      <c r="Q469" s="52"/>
      <c r="R469" s="201"/>
      <c r="S469" s="52" t="s">
        <v>682</v>
      </c>
      <c r="T469" s="52"/>
      <c r="U469" s="52"/>
      <c r="V469" s="52"/>
      <c r="W469" s="52"/>
      <c r="X469" s="52"/>
      <c r="Y469" s="51"/>
      <c r="Z469" s="571"/>
      <c r="AA469" s="571"/>
      <c r="AB469" s="571"/>
      <c r="AC469" s="571"/>
      <c r="AD469" s="571"/>
      <c r="AE469" s="571"/>
      <c r="AF469" s="571"/>
      <c r="AG469" s="571"/>
      <c r="AH469" s="26"/>
    </row>
    <row r="470" spans="1:34">
      <c r="A470" s="34"/>
      <c r="B470" s="89"/>
      <c r="C470" s="89"/>
      <c r="D470" s="89"/>
      <c r="E470" s="89"/>
      <c r="F470" s="89"/>
      <c r="G470" s="89"/>
      <c r="H470" s="89"/>
      <c r="I470" s="89"/>
      <c r="J470" s="89"/>
      <c r="K470" s="89"/>
      <c r="L470" s="89"/>
      <c r="M470" s="89"/>
      <c r="N470" s="89"/>
      <c r="O470" s="52"/>
      <c r="P470" s="52"/>
      <c r="Q470" s="52"/>
      <c r="R470" s="52"/>
      <c r="S470" s="52"/>
      <c r="T470" s="52"/>
      <c r="U470" s="52"/>
      <c r="V470" s="52"/>
      <c r="W470" s="52"/>
      <c r="X470" s="52"/>
      <c r="Y470" s="51"/>
      <c r="Z470" s="572"/>
      <c r="AA470" s="572"/>
      <c r="AB470" s="572"/>
      <c r="AC470" s="572"/>
      <c r="AD470" s="572"/>
      <c r="AE470" s="572"/>
      <c r="AF470" s="572"/>
      <c r="AG470" s="572"/>
      <c r="AH470" s="26"/>
    </row>
    <row r="471" spans="1:34">
      <c r="A471" s="19"/>
      <c r="B471" s="90" t="s">
        <v>848</v>
      </c>
      <c r="C471" s="90"/>
      <c r="D471" s="90"/>
      <c r="E471" s="90"/>
      <c r="F471" s="90"/>
      <c r="G471" s="90"/>
      <c r="H471" s="90"/>
      <c r="I471" s="90"/>
      <c r="J471" s="90"/>
      <c r="K471" s="90"/>
      <c r="L471" s="90"/>
      <c r="M471" s="90"/>
      <c r="N471" s="90"/>
      <c r="O471" s="90"/>
      <c r="P471" s="90"/>
      <c r="Q471" s="90"/>
      <c r="R471" s="90"/>
      <c r="S471" s="90"/>
      <c r="T471" s="90"/>
      <c r="U471" s="90"/>
      <c r="V471" s="90"/>
      <c r="W471" s="90"/>
      <c r="X471" s="90"/>
      <c r="Y471" s="437"/>
      <c r="Z471" s="52"/>
      <c r="AA471" s="52"/>
      <c r="AB471" s="601"/>
      <c r="AC471" s="601"/>
      <c r="AD471" s="601"/>
      <c r="AE471" s="601"/>
      <c r="AF471" s="601"/>
      <c r="AG471" s="681"/>
      <c r="AH471" s="26"/>
    </row>
    <row r="472" spans="1:34">
      <c r="A472" s="19"/>
      <c r="B472" s="89"/>
      <c r="C472" s="90" t="s">
        <v>58</v>
      </c>
      <c r="D472" s="90"/>
      <c r="E472" s="90"/>
      <c r="F472" s="90"/>
      <c r="G472" s="90"/>
      <c r="H472" s="90"/>
      <c r="I472" s="90"/>
      <c r="J472" s="90"/>
      <c r="K472" s="90"/>
      <c r="L472" s="90"/>
      <c r="M472" s="90"/>
      <c r="N472" s="90"/>
      <c r="O472" s="90"/>
      <c r="P472" s="90"/>
      <c r="Q472" s="90"/>
      <c r="R472" s="90"/>
      <c r="S472" s="90"/>
      <c r="T472" s="90"/>
      <c r="U472" s="90"/>
      <c r="V472" s="90"/>
      <c r="W472" s="90"/>
      <c r="X472" s="90"/>
      <c r="Y472" s="437"/>
      <c r="Z472" s="52"/>
      <c r="AA472" s="52"/>
      <c r="AB472" s="601"/>
      <c r="AC472" s="601"/>
      <c r="AD472" s="601"/>
      <c r="AE472" s="601"/>
      <c r="AF472" s="601"/>
      <c r="AG472" s="681"/>
      <c r="AH472" s="26"/>
    </row>
    <row r="473" spans="1:34">
      <c r="A473" s="19"/>
      <c r="B473" s="89"/>
      <c r="C473" s="89"/>
      <c r="D473" s="89"/>
      <c r="E473" s="89"/>
      <c r="F473" s="89"/>
      <c r="G473" s="89"/>
      <c r="H473" s="89"/>
      <c r="I473" s="89"/>
      <c r="J473" s="89"/>
      <c r="K473" s="89"/>
      <c r="L473" s="89"/>
      <c r="M473" s="201"/>
      <c r="N473" s="89" t="s">
        <v>41</v>
      </c>
      <c r="O473" s="52"/>
      <c r="P473" s="52"/>
      <c r="Q473" s="52"/>
      <c r="R473" s="201"/>
      <c r="S473" s="52" t="s">
        <v>682</v>
      </c>
      <c r="T473" s="52"/>
      <c r="U473" s="52"/>
      <c r="V473" s="52"/>
      <c r="W473" s="52"/>
      <c r="X473" s="52"/>
      <c r="Y473" s="537"/>
      <c r="Z473" s="51"/>
      <c r="AA473" s="51"/>
      <c r="AH473" s="26"/>
    </row>
    <row r="474" spans="1:34">
      <c r="A474" s="34"/>
      <c r="B474" s="89"/>
      <c r="C474" s="89"/>
      <c r="D474" s="89"/>
      <c r="E474" s="89"/>
      <c r="F474" s="89"/>
      <c r="G474" s="89"/>
      <c r="H474" s="89"/>
      <c r="I474" s="89"/>
      <c r="J474" s="89"/>
      <c r="K474" s="89"/>
      <c r="L474" s="89"/>
      <c r="M474" s="89"/>
      <c r="N474" s="89"/>
      <c r="O474" s="52"/>
      <c r="P474" s="52"/>
      <c r="Q474" s="52"/>
      <c r="R474" s="52"/>
      <c r="S474" s="52"/>
      <c r="T474" s="52"/>
      <c r="U474" s="52"/>
      <c r="V474" s="52"/>
      <c r="W474" s="52"/>
      <c r="X474" s="52"/>
      <c r="Y474" s="537"/>
      <c r="Z474" s="51"/>
      <c r="AA474" s="51"/>
      <c r="AH474" s="26"/>
    </row>
    <row r="475" spans="1:34">
      <c r="B475" s="90" t="s">
        <v>849</v>
      </c>
      <c r="C475" s="90"/>
      <c r="D475" s="90"/>
      <c r="E475" s="90"/>
      <c r="F475" s="90"/>
      <c r="G475" s="90"/>
      <c r="H475" s="90"/>
      <c r="I475" s="90"/>
      <c r="J475" s="90"/>
      <c r="K475" s="90"/>
      <c r="L475" s="90"/>
      <c r="M475" s="90"/>
      <c r="N475" s="90"/>
      <c r="O475" s="90"/>
      <c r="P475" s="90"/>
      <c r="Q475" s="90"/>
      <c r="R475" s="90"/>
      <c r="S475" s="90"/>
      <c r="T475" s="90"/>
      <c r="U475" s="90"/>
      <c r="V475" s="90"/>
      <c r="W475" s="90"/>
      <c r="X475" s="90"/>
      <c r="Y475" s="437"/>
      <c r="Z475" s="496" t="s">
        <v>875</v>
      </c>
      <c r="AA475" s="430"/>
      <c r="AB475" s="430"/>
      <c r="AC475" s="430"/>
      <c r="AD475" s="430"/>
      <c r="AE475" s="430"/>
      <c r="AF475" s="430"/>
      <c r="AG475" s="678"/>
      <c r="AH475" s="26"/>
    </row>
    <row r="476" spans="1:34">
      <c r="B476" s="89"/>
      <c r="C476" s="90" t="s">
        <v>857</v>
      </c>
      <c r="D476" s="90"/>
      <c r="E476" s="90"/>
      <c r="F476" s="90"/>
      <c r="G476" s="90"/>
      <c r="H476" s="90"/>
      <c r="I476" s="90"/>
      <c r="J476" s="90"/>
      <c r="K476" s="90"/>
      <c r="L476" s="90"/>
      <c r="M476" s="90"/>
      <c r="N476" s="90"/>
      <c r="O476" s="90"/>
      <c r="P476" s="90"/>
      <c r="Q476" s="90"/>
      <c r="R476" s="90"/>
      <c r="S476" s="90"/>
      <c r="T476" s="90"/>
      <c r="U476" s="90"/>
      <c r="V476" s="90"/>
      <c r="W476" s="90"/>
      <c r="X476" s="90"/>
      <c r="Y476" s="437"/>
      <c r="Z476" s="496"/>
      <c r="AA476" s="430"/>
      <c r="AB476" s="430"/>
      <c r="AC476" s="430"/>
      <c r="AD476" s="430"/>
      <c r="AE476" s="430"/>
      <c r="AF476" s="430"/>
      <c r="AG476" s="678"/>
      <c r="AH476" s="26"/>
    </row>
    <row r="477" spans="1:34">
      <c r="B477" s="89"/>
      <c r="C477" s="89"/>
      <c r="D477" s="89"/>
      <c r="E477" s="89"/>
      <c r="F477" s="89"/>
      <c r="G477" s="89"/>
      <c r="H477" s="89"/>
      <c r="I477" s="89"/>
      <c r="J477" s="89"/>
      <c r="K477" s="89"/>
      <c r="L477" s="89"/>
      <c r="M477" s="201"/>
      <c r="N477" s="89" t="s">
        <v>41</v>
      </c>
      <c r="O477" s="52"/>
      <c r="P477" s="52"/>
      <c r="Q477" s="52"/>
      <c r="R477" s="201"/>
      <c r="S477" s="52" t="s">
        <v>682</v>
      </c>
      <c r="T477" s="52"/>
      <c r="U477" s="52"/>
      <c r="V477" s="52"/>
      <c r="W477" s="52"/>
      <c r="X477" s="52"/>
      <c r="Y477" s="537"/>
      <c r="Z477" s="496"/>
      <c r="AA477" s="430"/>
      <c r="AB477" s="430"/>
      <c r="AC477" s="430"/>
      <c r="AD477" s="430"/>
      <c r="AE477" s="430"/>
      <c r="AF477" s="430"/>
      <c r="AG477" s="678"/>
      <c r="AH477" s="26"/>
    </row>
    <row r="478" spans="1:34">
      <c r="Y478" s="379"/>
      <c r="Z478" s="496"/>
      <c r="AA478" s="430"/>
      <c r="AB478" s="430"/>
      <c r="AC478" s="430"/>
      <c r="AD478" s="430"/>
      <c r="AE478" s="430"/>
      <c r="AF478" s="430"/>
      <c r="AG478" s="678"/>
      <c r="AH478" s="26"/>
    </row>
    <row r="479" spans="1:34">
      <c r="B479" s="90" t="s">
        <v>1119</v>
      </c>
      <c r="C479" s="89"/>
      <c r="D479" s="90"/>
      <c r="E479" s="90"/>
      <c r="F479" s="90"/>
      <c r="G479" s="90"/>
      <c r="H479" s="90"/>
      <c r="I479" s="90"/>
      <c r="J479" s="90"/>
      <c r="K479" s="90"/>
      <c r="L479" s="90"/>
      <c r="M479" s="90"/>
      <c r="N479" s="90"/>
      <c r="O479" s="90"/>
      <c r="P479" s="90"/>
      <c r="Q479" s="90"/>
      <c r="R479" s="90"/>
      <c r="S479" s="90"/>
      <c r="T479" s="90"/>
      <c r="U479" s="90"/>
      <c r="V479" s="90"/>
      <c r="W479" s="90"/>
      <c r="X479" s="90"/>
      <c r="Y479" s="90"/>
      <c r="AH479" s="26"/>
    </row>
    <row r="480" spans="1:34">
      <c r="B480" s="52"/>
      <c r="C480" s="52"/>
      <c r="D480" s="52"/>
      <c r="E480" s="52"/>
      <c r="F480" s="52"/>
      <c r="G480" s="52"/>
      <c r="H480" s="52"/>
      <c r="I480" s="52"/>
      <c r="J480" s="52"/>
      <c r="K480" s="52"/>
      <c r="L480" s="52"/>
      <c r="M480" s="201"/>
      <c r="N480" s="52" t="s">
        <v>273</v>
      </c>
      <c r="O480" s="52"/>
      <c r="P480" s="52"/>
      <c r="Q480" s="52"/>
      <c r="R480" s="201"/>
      <c r="S480" s="52" t="s">
        <v>283</v>
      </c>
      <c r="T480" s="52"/>
      <c r="U480" s="52"/>
      <c r="W480" s="52"/>
      <c r="X480" s="52"/>
      <c r="Y480" s="437"/>
      <c r="AH480" s="26"/>
    </row>
    <row r="481" spans="1:34">
      <c r="A481" s="34"/>
      <c r="B481" s="89"/>
      <c r="C481" s="89"/>
      <c r="D481" s="89"/>
      <c r="E481" s="89"/>
      <c r="F481" s="89"/>
      <c r="G481" s="89"/>
      <c r="H481" s="89"/>
      <c r="I481" s="89"/>
      <c r="J481" s="89"/>
      <c r="K481" s="89"/>
      <c r="L481" s="89"/>
      <c r="M481" s="89"/>
      <c r="N481" s="89"/>
      <c r="O481" s="52"/>
      <c r="P481" s="52"/>
      <c r="Q481" s="52"/>
      <c r="R481" s="52"/>
      <c r="S481" s="52"/>
      <c r="T481" s="52"/>
      <c r="U481" s="52"/>
      <c r="V481" s="52"/>
      <c r="W481" s="52"/>
      <c r="X481" s="52"/>
      <c r="Y481" s="537"/>
      <c r="Z481" s="51"/>
      <c r="AA481" s="51"/>
      <c r="AH481" s="26"/>
    </row>
    <row r="482" spans="1:34">
      <c r="A482" s="12"/>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484"/>
      <c r="Z482" s="495"/>
      <c r="AA482" s="495"/>
      <c r="AB482" s="495"/>
      <c r="AC482" s="495"/>
      <c r="AD482" s="495"/>
      <c r="AE482" s="495"/>
      <c r="AF482" s="495"/>
      <c r="AG482" s="679"/>
      <c r="AH482" s="26"/>
    </row>
    <row r="483" spans="1:34" s="2" customFormat="1">
      <c r="A483" s="31" t="s">
        <v>133</v>
      </c>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73" t="s">
        <v>361</v>
      </c>
      <c r="AA483" s="73"/>
      <c r="AB483" s="73"/>
      <c r="AC483" s="73"/>
      <c r="AD483" s="73"/>
      <c r="AE483" s="73"/>
      <c r="AF483" s="73"/>
      <c r="AG483" s="73"/>
      <c r="AH483" s="26"/>
    </row>
    <row r="484" spans="1:34" s="2" customForma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73"/>
      <c r="AA484" s="73"/>
      <c r="AB484" s="73"/>
      <c r="AC484" s="73"/>
      <c r="AD484" s="73"/>
      <c r="AE484" s="73"/>
      <c r="AF484" s="73"/>
      <c r="AG484" s="73"/>
      <c r="AH484" s="26"/>
    </row>
    <row r="485" spans="1:34">
      <c r="B485" s="2" t="s">
        <v>169</v>
      </c>
      <c r="C485" s="101" t="s">
        <v>1208</v>
      </c>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538"/>
      <c r="AH485" s="26"/>
    </row>
    <row r="486" spans="1:34">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538"/>
      <c r="AH486" s="26"/>
    </row>
    <row r="487" spans="1:34">
      <c r="B487" s="52"/>
      <c r="C487" s="52"/>
      <c r="D487" s="52"/>
      <c r="E487" s="52"/>
      <c r="F487" s="52"/>
      <c r="G487" s="52"/>
      <c r="H487" s="52"/>
      <c r="I487" s="52"/>
      <c r="J487" s="52"/>
      <c r="K487" s="52"/>
      <c r="L487" s="52"/>
      <c r="M487" s="52"/>
      <c r="N487" s="201"/>
      <c r="O487" s="52" t="s">
        <v>273</v>
      </c>
      <c r="P487" s="52"/>
      <c r="Q487" s="52"/>
      <c r="R487" s="52"/>
      <c r="S487" s="201"/>
      <c r="T487" s="52" t="s">
        <v>283</v>
      </c>
      <c r="U487" s="52"/>
      <c r="V487" s="52"/>
      <c r="W487" s="52"/>
      <c r="X487" s="52"/>
      <c r="Y487" s="437"/>
      <c r="Z487" s="494"/>
      <c r="AA487" s="494"/>
      <c r="AB487" s="494"/>
      <c r="AC487" s="494"/>
      <c r="AD487" s="494"/>
      <c r="AE487" s="494"/>
      <c r="AF487" s="494"/>
      <c r="AG487" s="678"/>
      <c r="AH487" s="26"/>
    </row>
    <row r="488" spans="1:34">
      <c r="X488" s="430"/>
      <c r="Y488" s="540"/>
      <c r="Z488" s="430"/>
      <c r="AA488" s="430"/>
      <c r="AB488" s="430"/>
      <c r="AC488" s="430"/>
      <c r="AD488" s="430"/>
      <c r="AE488" s="430"/>
      <c r="AF488" s="430"/>
      <c r="AG488" s="678"/>
      <c r="AH488" s="26"/>
    </row>
    <row r="489" spans="1:34">
      <c r="B489" s="90" t="s">
        <v>1144</v>
      </c>
      <c r="C489" s="90"/>
      <c r="D489" s="90"/>
      <c r="E489" s="90"/>
      <c r="F489" s="90"/>
      <c r="G489" s="90"/>
      <c r="H489" s="90"/>
      <c r="I489" s="90"/>
      <c r="J489" s="90"/>
      <c r="K489" s="90"/>
      <c r="L489" s="90"/>
      <c r="M489" s="90"/>
      <c r="N489" s="90"/>
      <c r="O489" s="90"/>
      <c r="P489" s="90"/>
      <c r="Q489" s="90"/>
      <c r="R489" s="90"/>
      <c r="S489" s="90"/>
      <c r="T489" s="90"/>
      <c r="U489" s="90"/>
      <c r="V489" s="90"/>
      <c r="W489" s="90"/>
      <c r="X489" s="90"/>
      <c r="Y489" s="530"/>
      <c r="Z489" s="430"/>
      <c r="AA489" s="430"/>
      <c r="AB489" s="430"/>
      <c r="AC489" s="430"/>
      <c r="AD489" s="430"/>
      <c r="AE489" s="430"/>
      <c r="AF489" s="430"/>
      <c r="AG489" s="678"/>
      <c r="AH489" s="26"/>
    </row>
    <row r="490" spans="1:34">
      <c r="B490" s="91" t="s">
        <v>80</v>
      </c>
      <c r="C490" s="91"/>
      <c r="D490" s="91"/>
      <c r="E490" s="91"/>
      <c r="F490" s="91" t="s">
        <v>113</v>
      </c>
      <c r="G490" s="91"/>
      <c r="H490" s="91"/>
      <c r="I490" s="91"/>
      <c r="J490" s="91"/>
      <c r="K490" s="91"/>
      <c r="L490" s="91"/>
      <c r="M490" s="91"/>
      <c r="N490" s="91"/>
      <c r="O490" s="91"/>
      <c r="P490" s="91"/>
      <c r="Q490" s="91"/>
      <c r="R490" s="91" t="s">
        <v>793</v>
      </c>
      <c r="S490" s="91"/>
      <c r="T490" s="91"/>
      <c r="U490" s="91"/>
      <c r="V490" s="91"/>
      <c r="W490" s="91"/>
      <c r="X490" s="91"/>
      <c r="Y490" s="91"/>
      <c r="Z490" s="91" t="s">
        <v>709</v>
      </c>
      <c r="AA490" s="91"/>
      <c r="AB490" s="91"/>
      <c r="AC490" s="91"/>
      <c r="AD490" s="91"/>
      <c r="AE490" s="91"/>
      <c r="AF490" s="91"/>
      <c r="AH490" s="26"/>
    </row>
    <row r="491" spans="1:34">
      <c r="B491" s="92"/>
      <c r="C491" s="155"/>
      <c r="D491" s="155"/>
      <c r="E491" s="262"/>
      <c r="F491" s="278"/>
      <c r="G491" s="288"/>
      <c r="H491" s="288"/>
      <c r="I491" s="288"/>
      <c r="J491" s="288"/>
      <c r="K491" s="288"/>
      <c r="L491" s="288"/>
      <c r="M491" s="288"/>
      <c r="N491" s="288"/>
      <c r="O491" s="288"/>
      <c r="P491" s="288"/>
      <c r="Q491" s="422"/>
      <c r="R491" s="278"/>
      <c r="S491" s="288"/>
      <c r="T491" s="288"/>
      <c r="U491" s="288"/>
      <c r="V491" s="288"/>
      <c r="W491" s="288"/>
      <c r="X491" s="288"/>
      <c r="Y491" s="422"/>
      <c r="Z491" s="278"/>
      <c r="AA491" s="288"/>
      <c r="AB491" s="288"/>
      <c r="AC491" s="288"/>
      <c r="AD491" s="288"/>
      <c r="AE491" s="288"/>
      <c r="AF491" s="422"/>
      <c r="AH491" s="26"/>
    </row>
    <row r="492" spans="1:34">
      <c r="B492" s="93"/>
      <c r="C492" s="156"/>
      <c r="D492" s="156"/>
      <c r="E492" s="263"/>
      <c r="F492" s="279"/>
      <c r="G492" s="289"/>
      <c r="H492" s="289"/>
      <c r="I492" s="289"/>
      <c r="J492" s="289"/>
      <c r="K492" s="289"/>
      <c r="L492" s="289"/>
      <c r="M492" s="289"/>
      <c r="N492" s="289"/>
      <c r="O492" s="289"/>
      <c r="P492" s="289"/>
      <c r="Q492" s="423"/>
      <c r="R492" s="279"/>
      <c r="S492" s="289"/>
      <c r="T492" s="289"/>
      <c r="U492" s="289"/>
      <c r="V492" s="289"/>
      <c r="W492" s="289"/>
      <c r="X492" s="289"/>
      <c r="Y492" s="423"/>
      <c r="Z492" s="279"/>
      <c r="AA492" s="289"/>
      <c r="AB492" s="289"/>
      <c r="AC492" s="289"/>
      <c r="AD492" s="289"/>
      <c r="AE492" s="289"/>
      <c r="AF492" s="423"/>
      <c r="AH492" s="26"/>
    </row>
    <row r="493" spans="1:34">
      <c r="B493" s="94"/>
      <c r="C493" s="157"/>
      <c r="D493" s="157"/>
      <c r="E493" s="264"/>
      <c r="F493" s="278"/>
      <c r="G493" s="288"/>
      <c r="H493" s="288"/>
      <c r="I493" s="288"/>
      <c r="J493" s="288"/>
      <c r="K493" s="288"/>
      <c r="L493" s="288"/>
      <c r="M493" s="288"/>
      <c r="N493" s="288"/>
      <c r="O493" s="288"/>
      <c r="P493" s="288"/>
      <c r="Q493" s="422"/>
      <c r="R493" s="278"/>
      <c r="S493" s="288"/>
      <c r="T493" s="288"/>
      <c r="U493" s="288"/>
      <c r="V493" s="288"/>
      <c r="W493" s="288"/>
      <c r="X493" s="288"/>
      <c r="Y493" s="422"/>
      <c r="Z493" s="563"/>
      <c r="AA493" s="580"/>
      <c r="AB493" s="580"/>
      <c r="AC493" s="580"/>
      <c r="AD493" s="580"/>
      <c r="AE493" s="580"/>
      <c r="AF493" s="645"/>
      <c r="AH493" s="26"/>
    </row>
    <row r="494" spans="1:34">
      <c r="B494" s="95"/>
      <c r="C494" s="158"/>
      <c r="D494" s="158"/>
      <c r="E494" s="265"/>
      <c r="F494" s="279"/>
      <c r="G494" s="289"/>
      <c r="H494" s="289"/>
      <c r="I494" s="289"/>
      <c r="J494" s="289"/>
      <c r="K494" s="289"/>
      <c r="L494" s="289"/>
      <c r="M494" s="289"/>
      <c r="N494" s="289"/>
      <c r="O494" s="289"/>
      <c r="P494" s="289"/>
      <c r="Q494" s="423"/>
      <c r="R494" s="279"/>
      <c r="S494" s="289"/>
      <c r="T494" s="289"/>
      <c r="U494" s="289"/>
      <c r="V494" s="289"/>
      <c r="W494" s="289"/>
      <c r="X494" s="289"/>
      <c r="Y494" s="541"/>
      <c r="Z494" s="573"/>
      <c r="AA494" s="573"/>
      <c r="AB494" s="573"/>
      <c r="AC494" s="573"/>
      <c r="AD494" s="573"/>
      <c r="AE494" s="573"/>
      <c r="AF494" s="646"/>
      <c r="AH494" s="26"/>
    </row>
    <row r="495" spans="1:34">
      <c r="B495" s="90"/>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26"/>
      <c r="AH495" s="26"/>
    </row>
    <row r="496" spans="1:34">
      <c r="B496" s="90" t="s">
        <v>797</v>
      </c>
      <c r="C496" s="90"/>
      <c r="D496" s="90"/>
      <c r="E496" s="90"/>
      <c r="F496" s="90"/>
      <c r="G496" s="90"/>
      <c r="H496" s="90"/>
      <c r="I496" s="90"/>
      <c r="J496" s="90"/>
      <c r="K496" s="90"/>
      <c r="L496" s="90"/>
      <c r="M496" s="90"/>
      <c r="N496" s="201"/>
      <c r="O496" s="52" t="s">
        <v>273</v>
      </c>
      <c r="P496" s="52"/>
      <c r="Q496" s="52"/>
      <c r="R496" s="52"/>
      <c r="S496" s="201"/>
      <c r="T496" s="52" t="s">
        <v>283</v>
      </c>
      <c r="U496" s="52"/>
      <c r="V496" s="52"/>
      <c r="W496" s="90"/>
      <c r="X496" s="90"/>
      <c r="Y496" s="90"/>
      <c r="Z496" s="26"/>
      <c r="AH496" s="26"/>
    </row>
    <row r="497" spans="1:34">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26"/>
      <c r="AH497" s="26"/>
    </row>
    <row r="498" spans="1:34">
      <c r="B498" s="90" t="s">
        <v>1142</v>
      </c>
      <c r="C498" s="90" t="s">
        <v>1143</v>
      </c>
      <c r="D498" s="90"/>
      <c r="E498" s="90"/>
      <c r="F498" s="90"/>
      <c r="G498" s="90"/>
      <c r="H498" s="90"/>
      <c r="I498" s="90"/>
      <c r="J498" s="90"/>
      <c r="K498" s="90"/>
      <c r="L498" s="90"/>
      <c r="M498" s="90"/>
      <c r="N498" s="90"/>
      <c r="O498" s="90"/>
      <c r="P498" s="90"/>
      <c r="Q498" s="90"/>
      <c r="R498" s="90"/>
      <c r="S498" s="90"/>
      <c r="T498" s="90"/>
      <c r="U498" s="90"/>
      <c r="V498" s="90"/>
      <c r="W498" s="90"/>
      <c r="X498" s="90"/>
      <c r="Y498" s="90"/>
      <c r="Z498" s="26"/>
      <c r="AH498" s="26"/>
    </row>
    <row r="499" spans="1:34">
      <c r="B499" s="52"/>
      <c r="C499" s="52"/>
      <c r="D499" s="52"/>
      <c r="E499" s="52"/>
      <c r="F499" s="52"/>
      <c r="G499" s="52"/>
      <c r="H499" s="52"/>
      <c r="I499" s="52"/>
      <c r="J499" s="52"/>
      <c r="K499" s="52"/>
      <c r="L499" s="52"/>
      <c r="M499" s="52"/>
      <c r="N499" s="201"/>
      <c r="O499" s="52" t="s">
        <v>372</v>
      </c>
      <c r="P499" s="52"/>
      <c r="Q499" s="52"/>
      <c r="R499" s="52"/>
      <c r="S499" s="201"/>
      <c r="T499" s="52" t="s">
        <v>339</v>
      </c>
      <c r="U499" s="52"/>
      <c r="V499" s="52"/>
      <c r="W499" s="52"/>
      <c r="X499" s="52"/>
      <c r="Y499" s="52"/>
      <c r="Z499" s="574" t="s">
        <v>787</v>
      </c>
      <c r="AA499" s="586"/>
      <c r="AB499" s="586"/>
      <c r="AC499" s="586"/>
      <c r="AD499" s="586"/>
      <c r="AE499" s="586"/>
      <c r="AF499" s="586"/>
      <c r="AG499" s="682"/>
      <c r="AH499" s="26"/>
    </row>
    <row r="500" spans="1:34">
      <c r="B500" s="52"/>
      <c r="C500" s="89"/>
      <c r="D500" s="89" t="s">
        <v>473</v>
      </c>
      <c r="E500" s="89"/>
      <c r="F500" s="89"/>
      <c r="G500" s="89"/>
      <c r="H500" s="89"/>
      <c r="I500" s="89"/>
      <c r="J500" s="89"/>
      <c r="K500" s="89"/>
      <c r="L500" s="89"/>
      <c r="M500" s="89"/>
      <c r="N500" s="89"/>
      <c r="O500" s="89"/>
      <c r="P500" s="52"/>
      <c r="Q500" s="52"/>
      <c r="R500" s="52"/>
      <c r="S500" s="52"/>
      <c r="T500" s="52"/>
      <c r="U500" s="52"/>
      <c r="V500" s="52"/>
      <c r="W500" s="52"/>
      <c r="X500" s="52"/>
      <c r="Y500" s="52"/>
      <c r="Z500" s="574"/>
      <c r="AA500" s="586"/>
      <c r="AB500" s="586"/>
      <c r="AC500" s="586"/>
      <c r="AD500" s="586"/>
      <c r="AE500" s="586"/>
      <c r="AF500" s="586"/>
      <c r="AG500" s="682"/>
      <c r="AH500" s="26"/>
    </row>
    <row r="501" spans="1:34">
      <c r="B501" s="52"/>
      <c r="C501" s="52"/>
      <c r="D501" s="90" t="s">
        <v>687</v>
      </c>
      <c r="E501" s="52"/>
      <c r="F501" s="90"/>
      <c r="G501" s="90"/>
      <c r="H501" s="219"/>
      <c r="I501" s="323"/>
      <c r="J501" s="90" t="s">
        <v>861</v>
      </c>
      <c r="K501" s="90"/>
      <c r="L501" s="90"/>
      <c r="M501" s="90" t="s">
        <v>870</v>
      </c>
      <c r="N501" s="90"/>
      <c r="O501" s="90"/>
      <c r="P501" s="90"/>
      <c r="Q501" s="90"/>
      <c r="R501" s="426"/>
      <c r="S501" s="426"/>
      <c r="T501" s="426"/>
      <c r="U501" s="426"/>
      <c r="V501" s="426"/>
      <c r="W501" s="426"/>
      <c r="X501" s="426"/>
      <c r="Y501" s="90"/>
      <c r="Z501" s="574"/>
      <c r="AA501" s="586"/>
      <c r="AB501" s="586"/>
      <c r="AC501" s="586"/>
      <c r="AD501" s="586"/>
      <c r="AE501" s="586"/>
      <c r="AF501" s="586"/>
      <c r="AG501" s="682"/>
      <c r="AH501" s="26"/>
    </row>
    <row r="502" spans="1:34">
      <c r="B502" s="90"/>
      <c r="C502" s="90"/>
      <c r="D502" s="89"/>
      <c r="E502" s="89"/>
      <c r="F502" s="89"/>
      <c r="G502" s="89"/>
      <c r="H502" s="89"/>
      <c r="I502" s="89"/>
      <c r="J502" s="89"/>
      <c r="K502" s="89"/>
      <c r="L502" s="89"/>
      <c r="M502" s="89"/>
      <c r="N502" s="89"/>
      <c r="O502" s="89"/>
      <c r="P502" s="52"/>
      <c r="Q502" s="52"/>
      <c r="R502" s="426"/>
      <c r="S502" s="426"/>
      <c r="T502" s="426"/>
      <c r="U502" s="426"/>
      <c r="V502" s="426"/>
      <c r="W502" s="426"/>
      <c r="X502" s="426"/>
      <c r="Y502" s="52"/>
      <c r="Z502" s="574"/>
      <c r="AA502" s="586"/>
      <c r="AB502" s="586"/>
      <c r="AC502" s="586"/>
      <c r="AD502" s="586"/>
      <c r="AE502" s="586"/>
      <c r="AF502" s="586"/>
      <c r="AG502" s="682"/>
      <c r="AH502" s="26"/>
    </row>
    <row r="503" spans="1:34">
      <c r="Z503" s="574"/>
      <c r="AA503" s="586"/>
      <c r="AB503" s="586"/>
      <c r="AC503" s="586"/>
      <c r="AD503" s="586"/>
      <c r="AE503" s="586"/>
      <c r="AF503" s="586"/>
      <c r="AG503" s="682"/>
      <c r="AH503" s="26"/>
    </row>
    <row r="504" spans="1:34">
      <c r="B504" s="110" t="s">
        <v>169</v>
      </c>
      <c r="C504" s="110" t="s">
        <v>551</v>
      </c>
      <c r="D504" s="110"/>
      <c r="E504" s="110"/>
      <c r="F504" s="110"/>
      <c r="G504" s="110"/>
      <c r="H504" s="110"/>
      <c r="I504" s="110"/>
      <c r="J504" s="110"/>
      <c r="K504" s="110"/>
      <c r="L504" s="110"/>
      <c r="M504" s="110"/>
      <c r="N504" s="110"/>
      <c r="O504" s="110"/>
      <c r="P504" s="110"/>
      <c r="Q504" s="110"/>
      <c r="R504" s="110"/>
      <c r="S504" s="110"/>
      <c r="T504" s="110"/>
      <c r="U504" s="110"/>
      <c r="V504" s="110"/>
      <c r="W504" s="110"/>
      <c r="X504" s="110"/>
      <c r="Y504" s="542"/>
      <c r="Z504" s="574"/>
      <c r="AA504" s="586"/>
      <c r="AB504" s="586"/>
      <c r="AC504" s="586"/>
      <c r="AD504" s="586"/>
      <c r="AE504" s="586"/>
      <c r="AF504" s="586"/>
      <c r="AG504" s="682"/>
      <c r="AH504" s="26"/>
    </row>
    <row r="505" spans="1:34">
      <c r="B505" s="110"/>
      <c r="C505" s="110"/>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542"/>
      <c r="Z505" s="575" t="s">
        <v>876</v>
      </c>
      <c r="AA505" s="430"/>
      <c r="AB505" s="430"/>
      <c r="AC505" s="430"/>
      <c r="AD505" s="430"/>
      <c r="AE505" s="430"/>
      <c r="AF505" s="430"/>
      <c r="AG505" s="678"/>
      <c r="AH505" s="26"/>
    </row>
    <row r="506" spans="1:34">
      <c r="B506" s="111"/>
      <c r="C506" s="170"/>
      <c r="D506" s="171" t="s">
        <v>1109</v>
      </c>
      <c r="E506" s="171"/>
      <c r="F506" s="171"/>
      <c r="G506" s="171"/>
      <c r="H506" s="171"/>
      <c r="I506" s="171"/>
      <c r="J506" s="171"/>
      <c r="K506" s="171"/>
      <c r="L506" s="171"/>
      <c r="M506" s="171"/>
      <c r="N506" s="171"/>
      <c r="O506" s="171"/>
      <c r="Q506" s="170"/>
      <c r="R506" s="171" t="s">
        <v>1322</v>
      </c>
      <c r="S506" s="171"/>
      <c r="T506" s="57"/>
      <c r="U506" s="57"/>
      <c r="V506" s="57"/>
      <c r="W506" s="57"/>
      <c r="X506" s="57"/>
      <c r="Y506" s="111"/>
      <c r="Z506" s="575"/>
      <c r="AA506" s="494"/>
      <c r="AB506" s="494"/>
      <c r="AC506" s="494"/>
      <c r="AD506" s="494"/>
      <c r="AE506" s="494"/>
      <c r="AF506" s="494"/>
      <c r="AG506" s="678"/>
      <c r="AH506" s="26"/>
    </row>
    <row r="507" spans="1:34">
      <c r="B507" s="111"/>
      <c r="C507" s="170"/>
      <c r="D507" s="171" t="s">
        <v>277</v>
      </c>
      <c r="E507" s="171"/>
      <c r="F507" s="171"/>
      <c r="G507" s="171"/>
      <c r="H507" s="171"/>
      <c r="I507" s="171"/>
      <c r="J507" s="171"/>
      <c r="K507" s="171"/>
      <c r="O507" s="171"/>
      <c r="Q507" s="170"/>
      <c r="R507" s="171" t="s">
        <v>721</v>
      </c>
      <c r="S507" s="171"/>
      <c r="T507" s="57"/>
      <c r="U507" s="57"/>
      <c r="V507" s="57"/>
      <c r="W507" s="57"/>
      <c r="X507" s="57"/>
      <c r="Y507" s="111"/>
      <c r="Z507" s="575"/>
      <c r="AA507" s="494"/>
      <c r="AB507" s="494"/>
      <c r="AC507" s="494"/>
      <c r="AD507" s="494"/>
      <c r="AE507" s="494"/>
      <c r="AF507" s="494"/>
      <c r="AG507" s="678"/>
      <c r="AH507" s="26"/>
    </row>
    <row r="508" spans="1:34">
      <c r="B508" s="111"/>
      <c r="C508" s="170"/>
      <c r="D508" s="171" t="s">
        <v>1320</v>
      </c>
      <c r="E508" s="171"/>
      <c r="F508" s="171"/>
      <c r="G508" s="171"/>
      <c r="H508" s="171"/>
      <c r="I508" s="171"/>
      <c r="J508" s="171"/>
      <c r="K508" s="171"/>
      <c r="L508" s="171"/>
      <c r="M508" s="171"/>
      <c r="N508" s="171"/>
      <c r="O508" s="171"/>
      <c r="P508" s="171"/>
      <c r="Q508" s="170"/>
      <c r="R508" s="171" t="s">
        <v>1323</v>
      </c>
      <c r="S508" s="171"/>
      <c r="T508" s="57"/>
      <c r="U508" s="57"/>
      <c r="V508" s="57"/>
      <c r="W508" s="57"/>
      <c r="X508" s="57"/>
      <c r="Y508" s="111"/>
      <c r="Z508" s="575"/>
      <c r="AA508" s="430"/>
      <c r="AB508" s="430"/>
      <c r="AC508" s="430"/>
      <c r="AD508" s="430"/>
      <c r="AE508" s="430"/>
      <c r="AF508" s="430"/>
      <c r="AG508" s="678"/>
      <c r="AH508" s="26"/>
    </row>
    <row r="509" spans="1:34">
      <c r="B509" s="111"/>
      <c r="C509" s="170"/>
      <c r="D509" s="171" t="s">
        <v>1107</v>
      </c>
      <c r="E509" s="171"/>
      <c r="F509" s="171"/>
      <c r="G509" s="171"/>
      <c r="H509" s="171"/>
      <c r="I509" s="171"/>
      <c r="J509" s="171"/>
      <c r="K509" s="171"/>
      <c r="L509" s="171"/>
      <c r="M509" s="171"/>
      <c r="N509" s="171"/>
      <c r="O509" s="171"/>
      <c r="Q509" s="170"/>
      <c r="R509" s="173" t="s">
        <v>1324</v>
      </c>
      <c r="S509" s="173"/>
      <c r="T509" s="173"/>
      <c r="U509" s="52"/>
      <c r="V509" s="52"/>
      <c r="W509" s="52"/>
      <c r="X509" s="52"/>
      <c r="Y509" s="111"/>
      <c r="Z509" s="575"/>
      <c r="AA509" s="430"/>
      <c r="AB509" s="430"/>
      <c r="AC509" s="430"/>
      <c r="AD509" s="430"/>
      <c r="AE509" s="430"/>
      <c r="AF509" s="430"/>
      <c r="AG509" s="678"/>
      <c r="AH509" s="26"/>
    </row>
    <row r="510" spans="1:34" s="2" customFormat="1">
      <c r="A510" s="1"/>
      <c r="B510" s="90"/>
      <c r="C510" s="170"/>
      <c r="D510" s="173" t="s">
        <v>1321</v>
      </c>
      <c r="E510" s="173"/>
      <c r="F510" s="173"/>
      <c r="G510" s="173"/>
      <c r="H510" s="173"/>
      <c r="I510" s="173"/>
      <c r="J510" s="173"/>
      <c r="K510" s="173"/>
      <c r="L510" s="173"/>
      <c r="M510" s="2"/>
      <c r="N510" s="2"/>
      <c r="O510" s="2"/>
      <c r="P510" s="2"/>
      <c r="Q510" s="2"/>
      <c r="R510" s="2"/>
      <c r="S510" s="2"/>
      <c r="T510" s="2"/>
      <c r="U510" s="173"/>
      <c r="V510" s="90"/>
      <c r="W510" s="90"/>
      <c r="X510" s="90"/>
      <c r="Y510" s="90"/>
      <c r="Z510" s="575"/>
      <c r="AA510" s="430"/>
      <c r="AB510" s="430"/>
      <c r="AC510" s="430"/>
      <c r="AD510" s="430"/>
      <c r="AE510" s="430"/>
      <c r="AF510" s="430"/>
      <c r="AG510" s="678"/>
      <c r="AH510" s="2"/>
    </row>
    <row r="511" spans="1:34" s="2" customFormat="1">
      <c r="A511" s="1"/>
      <c r="B511" s="90"/>
      <c r="C511" s="171" t="s">
        <v>1319</v>
      </c>
      <c r="D511" s="171"/>
      <c r="E511" s="171"/>
      <c r="F511" s="171"/>
      <c r="G511" s="171"/>
      <c r="H511" s="171"/>
      <c r="I511" s="171"/>
      <c r="J511" s="171"/>
      <c r="K511" s="171"/>
      <c r="L511" s="171"/>
      <c r="M511" s="171"/>
      <c r="N511" s="171"/>
      <c r="O511" s="171"/>
      <c r="P511" s="171"/>
      <c r="Q511" s="171"/>
      <c r="R511" s="171"/>
      <c r="S511" s="173"/>
      <c r="T511" s="90"/>
      <c r="U511" s="90"/>
      <c r="V511" s="90"/>
      <c r="W511" s="90"/>
      <c r="X511" s="52"/>
      <c r="Y511" s="90"/>
      <c r="Z511" s="574"/>
      <c r="AA511" s="586"/>
      <c r="AB511" s="586"/>
      <c r="AC511" s="586"/>
      <c r="AD511" s="586"/>
      <c r="AE511" s="586"/>
      <c r="AF511" s="586"/>
      <c r="AG511" s="682"/>
      <c r="AH511" s="2"/>
    </row>
    <row r="512" spans="1:34" s="2" customFormat="1">
      <c r="A512" s="1"/>
      <c r="B512" s="112"/>
      <c r="C512" s="172"/>
      <c r="D512" s="172"/>
      <c r="E512" s="172"/>
      <c r="F512" s="172"/>
      <c r="G512" s="172"/>
      <c r="H512" s="172"/>
      <c r="I512" s="172"/>
      <c r="J512" s="172"/>
      <c r="K512" s="172"/>
      <c r="L512" s="172"/>
      <c r="M512" s="172"/>
      <c r="N512" s="172"/>
      <c r="O512" s="172"/>
      <c r="P512" s="172"/>
      <c r="Q512" s="172"/>
      <c r="R512" s="172"/>
      <c r="S512" s="172"/>
      <c r="T512" s="172"/>
      <c r="U512" s="172"/>
      <c r="V512" s="172"/>
      <c r="W512" s="172"/>
      <c r="X512" s="172"/>
      <c r="Y512" s="112"/>
      <c r="Z512" s="574"/>
      <c r="AA512" s="587"/>
      <c r="AB512" s="587"/>
      <c r="AC512" s="587"/>
      <c r="AD512" s="587"/>
      <c r="AE512" s="587"/>
      <c r="AF512" s="587"/>
      <c r="AG512" s="682"/>
      <c r="AH512" s="2"/>
    </row>
    <row r="513" spans="1:34" s="2" customFormat="1">
      <c r="A513" s="1"/>
      <c r="B513" s="112"/>
      <c r="C513" s="172"/>
      <c r="D513" s="172"/>
      <c r="E513" s="172"/>
      <c r="F513" s="172"/>
      <c r="G513" s="172"/>
      <c r="H513" s="172"/>
      <c r="I513" s="172"/>
      <c r="J513" s="172"/>
      <c r="K513" s="172"/>
      <c r="L513" s="172"/>
      <c r="M513" s="172"/>
      <c r="N513" s="172"/>
      <c r="O513" s="172"/>
      <c r="P513" s="172"/>
      <c r="Q513" s="172"/>
      <c r="R513" s="172"/>
      <c r="S513" s="172"/>
      <c r="T513" s="172"/>
      <c r="U513" s="172"/>
      <c r="V513" s="172"/>
      <c r="W513" s="172"/>
      <c r="X513" s="172"/>
      <c r="Y513" s="112"/>
      <c r="Z513" s="574"/>
      <c r="AA513" s="587"/>
      <c r="AB513" s="587"/>
      <c r="AC513" s="587"/>
      <c r="AD513" s="587"/>
      <c r="AE513" s="587"/>
      <c r="AF513" s="587"/>
      <c r="AG513" s="682"/>
      <c r="AH513" s="2"/>
    </row>
    <row r="514" spans="1:34" s="2" customFormat="1">
      <c r="A514" s="1"/>
      <c r="B514" s="112"/>
      <c r="C514" s="172"/>
      <c r="D514" s="172"/>
      <c r="E514" s="172"/>
      <c r="F514" s="172"/>
      <c r="G514" s="172"/>
      <c r="H514" s="172"/>
      <c r="I514" s="172"/>
      <c r="J514" s="172"/>
      <c r="K514" s="172"/>
      <c r="L514" s="172"/>
      <c r="M514" s="172"/>
      <c r="N514" s="172"/>
      <c r="O514" s="172"/>
      <c r="P514" s="172"/>
      <c r="Q514" s="172"/>
      <c r="R514" s="172"/>
      <c r="S514" s="172"/>
      <c r="T514" s="172"/>
      <c r="U514" s="172"/>
      <c r="V514" s="172"/>
      <c r="W514" s="172"/>
      <c r="X514" s="172"/>
      <c r="Y514" s="112"/>
      <c r="Z514" s="574"/>
      <c r="AA514" s="587"/>
      <c r="AB514" s="587"/>
      <c r="AC514" s="587"/>
      <c r="AD514" s="587"/>
      <c r="AE514" s="587"/>
      <c r="AF514" s="587"/>
      <c r="AG514" s="682"/>
      <c r="AH514" s="2"/>
    </row>
    <row r="515" spans="1:34" s="2" customFormat="1">
      <c r="A515" s="1"/>
      <c r="B515" s="112"/>
      <c r="C515" s="172"/>
      <c r="D515" s="172"/>
      <c r="E515" s="172"/>
      <c r="F515" s="172"/>
      <c r="G515" s="172"/>
      <c r="H515" s="172"/>
      <c r="I515" s="172"/>
      <c r="J515" s="172"/>
      <c r="K515" s="172"/>
      <c r="L515" s="172"/>
      <c r="M515" s="172"/>
      <c r="N515" s="172"/>
      <c r="O515" s="172"/>
      <c r="P515" s="172"/>
      <c r="Q515" s="172"/>
      <c r="R515" s="172"/>
      <c r="S515" s="172"/>
      <c r="T515" s="172"/>
      <c r="U515" s="172"/>
      <c r="V515" s="172"/>
      <c r="W515" s="172"/>
      <c r="X515" s="172"/>
      <c r="Y515" s="112"/>
      <c r="Z515" s="574"/>
      <c r="AA515" s="587"/>
      <c r="AB515" s="587"/>
      <c r="AC515" s="587"/>
      <c r="AD515" s="587"/>
      <c r="AE515" s="587"/>
      <c r="AF515" s="587"/>
      <c r="AG515" s="682"/>
      <c r="AH515" s="2"/>
    </row>
    <row r="516" spans="1:34" s="2" customFormat="1">
      <c r="A516" s="1"/>
      <c r="B516" s="112"/>
      <c r="C516" s="173"/>
      <c r="D516" s="173"/>
      <c r="E516" s="173"/>
      <c r="F516" s="173"/>
      <c r="G516" s="173"/>
      <c r="H516" s="173"/>
      <c r="I516" s="173"/>
      <c r="J516" s="173"/>
      <c r="K516" s="173"/>
      <c r="L516" s="173"/>
      <c r="M516" s="173"/>
      <c r="N516" s="173"/>
      <c r="O516" s="173"/>
      <c r="P516" s="173"/>
      <c r="Q516" s="173"/>
      <c r="R516" s="173"/>
      <c r="S516" s="173"/>
      <c r="T516" s="112"/>
      <c r="U516" s="112"/>
      <c r="V516" s="112"/>
      <c r="W516" s="112"/>
      <c r="X516" s="89"/>
      <c r="Y516" s="112"/>
      <c r="Z516" s="574"/>
      <c r="AA516" s="587"/>
      <c r="AB516" s="587"/>
      <c r="AC516" s="587"/>
      <c r="AD516" s="587"/>
      <c r="AE516" s="587"/>
      <c r="AF516" s="587"/>
      <c r="AG516" s="682"/>
      <c r="AH516" s="2"/>
    </row>
    <row r="517" spans="1:34" s="2" customFormat="1">
      <c r="A517" s="1"/>
      <c r="B517" s="90"/>
      <c r="C517" s="110"/>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90"/>
      <c r="Z517" s="574"/>
      <c r="AA517" s="586"/>
      <c r="AB517" s="586"/>
      <c r="AC517" s="586"/>
      <c r="AD517" s="586"/>
      <c r="AE517" s="586"/>
      <c r="AF517" s="586"/>
      <c r="AG517" s="682"/>
      <c r="AH517" s="2"/>
    </row>
    <row r="518" spans="1:34" s="2" customFormat="1">
      <c r="A518" s="1"/>
      <c r="B518" s="90" t="s">
        <v>839</v>
      </c>
      <c r="C518" s="90"/>
      <c r="D518" s="90"/>
      <c r="E518" s="90"/>
      <c r="F518" s="90"/>
      <c r="G518" s="90"/>
      <c r="H518" s="90"/>
      <c r="I518" s="90"/>
      <c r="J518" s="90"/>
      <c r="K518" s="90"/>
      <c r="L518" s="90"/>
      <c r="M518" s="90"/>
      <c r="N518" s="90"/>
      <c r="O518" s="407" t="s">
        <v>873</v>
      </c>
      <c r="P518" s="90"/>
      <c r="Q518" s="90"/>
      <c r="R518" s="90"/>
      <c r="S518" s="90"/>
      <c r="T518" s="90"/>
      <c r="U518" s="90"/>
      <c r="V518" s="90"/>
      <c r="W518" s="90"/>
      <c r="X518" s="2"/>
      <c r="Y518" s="543"/>
      <c r="Z518" s="493" t="s">
        <v>527</v>
      </c>
      <c r="AA518" s="493"/>
      <c r="AB518" s="493"/>
      <c r="AC518" s="493"/>
      <c r="AD518" s="493"/>
      <c r="AE518" s="493"/>
      <c r="AF518" s="493"/>
      <c r="AG518" s="683"/>
      <c r="AH518" s="2"/>
    </row>
    <row r="519" spans="1:34" s="2" customFormat="1">
      <c r="A519" s="1"/>
      <c r="B519" s="52"/>
      <c r="C519" s="52"/>
      <c r="D519" s="52"/>
      <c r="E519" s="52"/>
      <c r="F519" s="52"/>
      <c r="G519" s="52"/>
      <c r="H519" s="52"/>
      <c r="I519" s="52"/>
      <c r="J519" s="52"/>
      <c r="K519" s="52"/>
      <c r="L519" s="201"/>
      <c r="M519" s="52" t="s">
        <v>273</v>
      </c>
      <c r="N519" s="52"/>
      <c r="O519" s="408"/>
      <c r="P519" s="419"/>
      <c r="Q519" s="419"/>
      <c r="R519" s="427"/>
      <c r="S519" s="52"/>
      <c r="T519" s="201"/>
      <c r="U519" s="52" t="s">
        <v>283</v>
      </c>
      <c r="V519" s="52"/>
      <c r="W519" s="52"/>
      <c r="X519" s="493"/>
      <c r="Y519" s="543"/>
      <c r="Z519" s="493"/>
      <c r="AA519" s="493"/>
      <c r="AB519" s="493"/>
      <c r="AC519" s="493"/>
      <c r="AD519" s="493"/>
      <c r="AE519" s="493"/>
      <c r="AF519" s="493"/>
      <c r="AG519" s="683"/>
      <c r="AH519" s="2"/>
    </row>
    <row r="520" spans="1:34" s="2" customFormat="1">
      <c r="A520" s="1"/>
      <c r="B520" s="90"/>
      <c r="C520" s="90"/>
      <c r="D520" s="90"/>
      <c r="E520" s="90"/>
      <c r="F520" s="52"/>
      <c r="G520" s="52"/>
      <c r="H520" s="90"/>
      <c r="I520" s="90"/>
      <c r="J520" s="90"/>
      <c r="K520" s="90"/>
      <c r="L520" s="90"/>
      <c r="M520" s="90"/>
      <c r="N520" s="90"/>
      <c r="O520" s="90"/>
      <c r="P520" s="90"/>
      <c r="Q520" s="90"/>
      <c r="R520" s="90"/>
      <c r="S520" s="90"/>
      <c r="T520" s="90"/>
      <c r="U520" s="90"/>
      <c r="V520" s="90"/>
      <c r="W520" s="90"/>
      <c r="X520" s="2"/>
      <c r="Y520" s="540"/>
      <c r="Z520" s="430"/>
      <c r="AA520" s="430"/>
      <c r="AB520" s="430"/>
      <c r="AC520" s="430"/>
      <c r="AD520" s="430"/>
      <c r="AE520" s="430"/>
      <c r="AF520" s="430"/>
      <c r="AG520" s="678"/>
      <c r="AH520" s="2"/>
    </row>
    <row r="521" spans="1:34" s="2" customFormat="1">
      <c r="A521" s="1"/>
      <c r="B521" s="90" t="s">
        <v>644</v>
      </c>
      <c r="C521" s="52"/>
      <c r="D521" s="90"/>
      <c r="E521" s="90"/>
      <c r="F521" s="90"/>
      <c r="G521" s="90"/>
      <c r="H521" s="90"/>
      <c r="I521" s="90"/>
      <c r="J521" s="90"/>
      <c r="K521" s="90"/>
      <c r="L521" s="90"/>
      <c r="M521" s="90"/>
      <c r="N521" s="90"/>
      <c r="O521" s="90"/>
      <c r="P521" s="90"/>
      <c r="Q521" s="90"/>
      <c r="R521" s="90"/>
      <c r="S521" s="90"/>
      <c r="T521" s="90"/>
      <c r="U521" s="90"/>
      <c r="V521" s="90"/>
      <c r="W521" s="90"/>
      <c r="X521" s="430"/>
      <c r="Y521" s="540"/>
      <c r="Z521" s="430" t="s">
        <v>166</v>
      </c>
      <c r="AA521" s="430"/>
      <c r="AB521" s="430"/>
      <c r="AC521" s="430"/>
      <c r="AD521" s="430"/>
      <c r="AE521" s="430"/>
      <c r="AF521" s="430"/>
      <c r="AG521" s="678"/>
      <c r="AH521" s="2"/>
    </row>
    <row r="522" spans="1:34" s="2" customFormat="1">
      <c r="A522" s="1"/>
      <c r="B522" s="90"/>
      <c r="C522" s="52"/>
      <c r="D522" s="90"/>
      <c r="E522" s="90"/>
      <c r="F522" s="90"/>
      <c r="G522" s="90"/>
      <c r="H522" s="90"/>
      <c r="I522" s="90"/>
      <c r="J522" s="90"/>
      <c r="K522" s="2"/>
      <c r="L522" s="201"/>
      <c r="M522" s="52" t="s">
        <v>273</v>
      </c>
      <c r="N522" s="52"/>
      <c r="O522" s="52"/>
      <c r="P522" s="52"/>
      <c r="Q522" s="201"/>
      <c r="R522" s="52" t="s">
        <v>283</v>
      </c>
      <c r="S522" s="90"/>
      <c r="T522" s="90"/>
      <c r="U522" s="90"/>
      <c r="V522" s="2"/>
      <c r="W522" s="2"/>
      <c r="X522" s="430"/>
      <c r="Y522" s="540"/>
      <c r="Z522" s="430"/>
      <c r="AA522" s="430"/>
      <c r="AB522" s="430"/>
      <c r="AC522" s="430"/>
      <c r="AD522" s="430"/>
      <c r="AE522" s="430"/>
      <c r="AF522" s="430"/>
      <c r="AG522" s="678"/>
      <c r="AH522" s="2"/>
    </row>
    <row r="523" spans="1:34" s="2" customFormat="1">
      <c r="A523" s="1"/>
      <c r="B523" s="2"/>
      <c r="C523" s="2"/>
      <c r="D523" s="2"/>
      <c r="E523" s="2"/>
      <c r="F523" s="2"/>
      <c r="G523" s="2"/>
      <c r="H523" s="2"/>
      <c r="I523" s="2"/>
      <c r="J523" s="2"/>
      <c r="K523" s="2"/>
      <c r="L523" s="2"/>
      <c r="M523" s="2"/>
      <c r="N523" s="2"/>
      <c r="O523" s="2"/>
      <c r="P523" s="2"/>
      <c r="Q523" s="2"/>
      <c r="R523" s="2"/>
      <c r="S523" s="2"/>
      <c r="T523" s="2"/>
      <c r="U523" s="2"/>
      <c r="V523" s="2"/>
      <c r="W523" s="2"/>
      <c r="X523" s="430"/>
      <c r="Y523" s="540"/>
      <c r="Z523" s="430"/>
      <c r="AA523" s="430"/>
      <c r="AB523" s="430"/>
      <c r="AC523" s="430"/>
      <c r="AD523" s="430"/>
      <c r="AE523" s="430"/>
      <c r="AF523" s="430"/>
      <c r="AG523" s="678"/>
      <c r="AH523" s="2"/>
    </row>
    <row r="524" spans="1:34" s="2" customFormat="1">
      <c r="A524" s="1"/>
      <c r="B524" s="90" t="s">
        <v>1111</v>
      </c>
      <c r="C524" s="52"/>
      <c r="D524" s="90"/>
      <c r="E524" s="90"/>
      <c r="F524" s="90"/>
      <c r="G524" s="90"/>
      <c r="H524" s="90"/>
      <c r="I524" s="90"/>
      <c r="J524" s="90"/>
      <c r="K524" s="90"/>
      <c r="L524" s="90"/>
      <c r="M524" s="90"/>
      <c r="N524" s="90"/>
      <c r="O524" s="90"/>
      <c r="P524" s="90"/>
      <c r="Q524" s="90"/>
      <c r="R524" s="90"/>
      <c r="S524" s="90"/>
      <c r="T524" s="90"/>
      <c r="U524" s="90"/>
      <c r="V524" s="90"/>
      <c r="W524" s="90"/>
      <c r="X524" s="430"/>
      <c r="Y524" s="540"/>
      <c r="Z524" s="430"/>
      <c r="AA524" s="430"/>
      <c r="AB524" s="430"/>
      <c r="AC524" s="430"/>
      <c r="AD524" s="430"/>
      <c r="AE524" s="430"/>
      <c r="AF524" s="430"/>
      <c r="AG524" s="678"/>
      <c r="AH524" s="2"/>
    </row>
    <row r="525" spans="1:34" s="2" customFormat="1">
      <c r="A525" s="1"/>
      <c r="B525" s="90"/>
      <c r="C525" s="52" t="s">
        <v>987</v>
      </c>
      <c r="D525" s="90"/>
      <c r="E525" s="90"/>
      <c r="F525" s="90"/>
      <c r="G525" s="90"/>
      <c r="H525" s="90"/>
      <c r="I525" s="90"/>
      <c r="J525" s="90"/>
      <c r="K525" s="90"/>
      <c r="L525" s="201"/>
      <c r="M525" s="52" t="s">
        <v>273</v>
      </c>
      <c r="N525" s="52"/>
      <c r="O525" s="52"/>
      <c r="P525" s="52"/>
      <c r="Q525" s="201"/>
      <c r="R525" s="52" t="s">
        <v>283</v>
      </c>
      <c r="S525" s="52"/>
      <c r="T525" s="90"/>
      <c r="U525" s="2"/>
      <c r="V525" s="2"/>
      <c r="W525" s="90"/>
      <c r="X525" s="430"/>
      <c r="Y525" s="540"/>
      <c r="Z525" s="430"/>
      <c r="AA525" s="430"/>
      <c r="AB525" s="430"/>
      <c r="AC525" s="430"/>
      <c r="AD525" s="430"/>
      <c r="AE525" s="430"/>
      <c r="AF525" s="430"/>
      <c r="AG525" s="678"/>
      <c r="AH525" s="2"/>
    </row>
    <row r="526" spans="1:34" s="2" customFormat="1">
      <c r="A526" s="1"/>
      <c r="B526" s="2"/>
      <c r="C526" s="2"/>
      <c r="D526" s="2"/>
      <c r="E526" s="2"/>
      <c r="F526" s="2"/>
      <c r="G526" s="2"/>
      <c r="H526" s="2"/>
      <c r="I526" s="2"/>
      <c r="J526" s="2"/>
      <c r="K526" s="2"/>
      <c r="L526" s="2"/>
      <c r="M526" s="2"/>
      <c r="N526" s="2"/>
      <c r="O526" s="2"/>
      <c r="P526" s="2"/>
      <c r="Q526" s="2"/>
      <c r="R526" s="2"/>
      <c r="S526" s="2"/>
      <c r="T526" s="2"/>
      <c r="U526" s="2"/>
      <c r="V526" s="2"/>
      <c r="W526" s="2"/>
      <c r="X526" s="430"/>
      <c r="Y526" s="540"/>
      <c r="Z526" s="430"/>
      <c r="AA526" s="430"/>
      <c r="AB526" s="430"/>
      <c r="AC526" s="430"/>
      <c r="AD526" s="430"/>
      <c r="AE526" s="430"/>
      <c r="AF526" s="430"/>
      <c r="AG526" s="678"/>
      <c r="AH526" s="2"/>
    </row>
    <row r="527" spans="1:34" s="2" customFormat="1">
      <c r="A527" s="1"/>
      <c r="B527" s="2"/>
      <c r="C527" s="2"/>
      <c r="D527" s="2"/>
      <c r="E527" s="2"/>
      <c r="F527" s="2"/>
      <c r="G527" s="2"/>
      <c r="H527" s="2"/>
      <c r="I527" s="2"/>
      <c r="J527" s="2"/>
      <c r="K527" s="2"/>
      <c r="L527" s="2"/>
      <c r="M527" s="2"/>
      <c r="N527" s="2"/>
      <c r="O527" s="2"/>
      <c r="P527" s="2"/>
      <c r="Q527" s="2"/>
      <c r="R527" s="2"/>
      <c r="S527" s="2"/>
      <c r="T527" s="2"/>
      <c r="U527" s="2"/>
      <c r="V527" s="2"/>
      <c r="W527" s="2"/>
      <c r="X527" s="430"/>
      <c r="Y527" s="540"/>
      <c r="Z527" s="430"/>
      <c r="AA527" s="430"/>
      <c r="AB527" s="430"/>
      <c r="AC527" s="430"/>
      <c r="AD527" s="430"/>
      <c r="AE527" s="430"/>
      <c r="AF527" s="430"/>
      <c r="AG527" s="678"/>
      <c r="AH527" s="26"/>
    </row>
    <row r="528" spans="1:34">
      <c r="X528" s="430"/>
      <c r="Y528" s="540"/>
      <c r="Z528" s="430"/>
      <c r="AA528" s="430"/>
      <c r="AB528" s="430"/>
      <c r="AC528" s="430"/>
      <c r="AD528" s="430"/>
      <c r="AE528" s="430"/>
      <c r="AF528" s="430"/>
      <c r="AG528" s="678"/>
      <c r="AH528" s="26"/>
    </row>
    <row r="529" spans="1:34">
      <c r="X529" s="430"/>
      <c r="Y529" s="540"/>
      <c r="Z529" s="430"/>
      <c r="AA529" s="430"/>
      <c r="AB529" s="430"/>
      <c r="AC529" s="430"/>
      <c r="AD529" s="430"/>
      <c r="AE529" s="430"/>
      <c r="AF529" s="430"/>
      <c r="AG529" s="678"/>
      <c r="AH529" s="26"/>
    </row>
    <row r="530" spans="1:34">
      <c r="X530" s="430"/>
      <c r="Y530" s="540"/>
      <c r="Z530" s="430"/>
      <c r="AA530" s="430"/>
      <c r="AB530" s="430"/>
      <c r="AC530" s="430"/>
      <c r="AD530" s="430"/>
      <c r="AE530" s="430"/>
      <c r="AF530" s="430"/>
      <c r="AG530" s="678"/>
      <c r="AH530" s="26"/>
    </row>
    <row r="531" spans="1:34">
      <c r="X531" s="430"/>
      <c r="Y531" s="540"/>
      <c r="Z531" s="430"/>
      <c r="AA531" s="430"/>
      <c r="AB531" s="430"/>
      <c r="AC531" s="430"/>
      <c r="AD531" s="430"/>
      <c r="AE531" s="430"/>
      <c r="AF531" s="430"/>
      <c r="AG531" s="678"/>
      <c r="AH531" s="26"/>
    </row>
    <row r="532" spans="1:34">
      <c r="X532" s="430"/>
      <c r="Y532" s="540"/>
      <c r="Z532" s="430"/>
      <c r="AA532" s="430"/>
      <c r="AB532" s="430"/>
      <c r="AC532" s="430"/>
      <c r="AD532" s="430"/>
      <c r="AE532" s="430"/>
      <c r="AF532" s="430"/>
      <c r="AG532" s="678"/>
      <c r="AH532" s="26"/>
    </row>
    <row r="533" spans="1:34" s="2" customFormat="1">
      <c r="A533" s="1"/>
      <c r="B533" s="2"/>
      <c r="C533" s="110"/>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2"/>
      <c r="Z533" s="26"/>
      <c r="AA533" s="2"/>
      <c r="AB533" s="2"/>
      <c r="AC533" s="2"/>
      <c r="AD533" s="2"/>
      <c r="AE533" s="2"/>
      <c r="AF533" s="2"/>
      <c r="AG533" s="3"/>
      <c r="AH533" s="26"/>
    </row>
    <row r="534" spans="1:34">
      <c r="X534" s="430"/>
      <c r="Y534" s="540"/>
      <c r="Z534" s="430"/>
      <c r="AA534" s="430"/>
      <c r="AB534" s="430"/>
      <c r="AC534" s="430"/>
      <c r="AD534" s="430"/>
      <c r="AE534" s="430"/>
      <c r="AF534" s="430"/>
      <c r="AG534" s="678"/>
      <c r="AH534" s="26"/>
    </row>
    <row r="535" spans="1:34">
      <c r="X535" s="430"/>
      <c r="Y535" s="540"/>
      <c r="Z535" s="430"/>
      <c r="AA535" s="430"/>
      <c r="AB535" s="430"/>
      <c r="AC535" s="430"/>
      <c r="AD535" s="430"/>
      <c r="AE535" s="430"/>
      <c r="AF535" s="430"/>
      <c r="AG535" s="678"/>
      <c r="AH535" s="26"/>
    </row>
    <row r="536" spans="1:34">
      <c r="X536" s="494"/>
      <c r="Y536" s="540"/>
      <c r="Z536" s="494"/>
      <c r="AA536" s="494"/>
      <c r="AB536" s="494"/>
      <c r="AC536" s="494"/>
      <c r="AD536" s="494"/>
      <c r="AE536" s="494"/>
      <c r="AF536" s="494"/>
      <c r="AG536" s="678"/>
      <c r="AH536" s="26"/>
    </row>
    <row r="537" spans="1:34">
      <c r="X537" s="494"/>
      <c r="Y537" s="540"/>
      <c r="Z537" s="494"/>
      <c r="AA537" s="494"/>
      <c r="AB537" s="494"/>
      <c r="AC537" s="494"/>
      <c r="AD537" s="494"/>
      <c r="AE537" s="494"/>
      <c r="AF537" s="494"/>
      <c r="AG537" s="678"/>
      <c r="AH537" s="26"/>
    </row>
    <row r="538" spans="1:34">
      <c r="X538" s="430"/>
      <c r="Y538" s="540"/>
      <c r="Z538" s="430"/>
      <c r="AA538" s="430"/>
      <c r="AB538" s="430"/>
      <c r="AC538" s="430"/>
      <c r="AD538" s="430"/>
      <c r="AE538" s="430"/>
      <c r="AF538" s="430"/>
      <c r="AG538" s="678"/>
      <c r="AH538" s="26"/>
    </row>
    <row r="539" spans="1:34">
      <c r="X539" s="430"/>
      <c r="Y539" s="540"/>
      <c r="Z539" s="430"/>
      <c r="AA539" s="430"/>
      <c r="AB539" s="430"/>
      <c r="AC539" s="430"/>
      <c r="AD539" s="430"/>
      <c r="AE539" s="430"/>
      <c r="AF539" s="430"/>
      <c r="AG539" s="678"/>
      <c r="AH539" s="26"/>
    </row>
    <row r="540" spans="1:34">
      <c r="X540" s="430"/>
      <c r="Y540" s="540"/>
      <c r="Z540" s="430"/>
      <c r="AA540" s="430"/>
      <c r="AB540" s="430"/>
      <c r="AC540" s="430"/>
      <c r="AD540" s="430"/>
      <c r="AE540" s="430"/>
      <c r="AF540" s="430"/>
      <c r="AG540" s="678"/>
      <c r="AH540" s="26"/>
    </row>
    <row r="541" spans="1:34">
      <c r="X541" s="430"/>
      <c r="Y541" s="540"/>
      <c r="Z541" s="430"/>
      <c r="AA541" s="430"/>
      <c r="AB541" s="430"/>
      <c r="AC541" s="430"/>
      <c r="AD541" s="430"/>
      <c r="AE541" s="430"/>
      <c r="AF541" s="430"/>
      <c r="AG541" s="678"/>
      <c r="AH541" s="26"/>
    </row>
    <row r="542" spans="1:34">
      <c r="A542" s="12"/>
      <c r="B542" s="58"/>
      <c r="C542" s="58"/>
      <c r="D542" s="58"/>
      <c r="E542" s="58"/>
      <c r="F542" s="58"/>
      <c r="G542" s="58"/>
      <c r="H542" s="58"/>
      <c r="I542" s="58"/>
      <c r="J542" s="58"/>
      <c r="K542" s="58"/>
      <c r="L542" s="58"/>
      <c r="M542" s="58"/>
      <c r="N542" s="58"/>
      <c r="O542" s="58"/>
      <c r="P542" s="58"/>
      <c r="Q542" s="58"/>
      <c r="R542" s="58"/>
      <c r="S542" s="58"/>
      <c r="T542" s="58"/>
      <c r="U542" s="58"/>
      <c r="V542" s="58"/>
      <c r="W542" s="58"/>
      <c r="X542" s="495"/>
      <c r="Y542" s="544"/>
      <c r="Z542" s="495"/>
      <c r="AA542" s="495"/>
      <c r="AB542" s="495"/>
      <c r="AC542" s="495"/>
      <c r="AD542" s="495"/>
      <c r="AE542" s="495"/>
      <c r="AF542" s="495"/>
      <c r="AG542" s="679"/>
      <c r="AH542" s="26"/>
    </row>
    <row r="543" spans="1:34" s="2" customFormat="1">
      <c r="A543" s="39" t="s">
        <v>133</v>
      </c>
      <c r="B543" s="113"/>
      <c r="C543" s="113"/>
      <c r="D543" s="113"/>
      <c r="E543" s="113"/>
      <c r="F543" s="113"/>
      <c r="G543" s="113"/>
      <c r="H543" s="113"/>
      <c r="I543" s="113"/>
      <c r="J543" s="113"/>
      <c r="K543" s="113"/>
      <c r="L543" s="113"/>
      <c r="M543" s="113"/>
      <c r="N543" s="113"/>
      <c r="O543" s="113"/>
      <c r="P543" s="113"/>
      <c r="Q543" s="113"/>
      <c r="R543" s="113"/>
      <c r="S543" s="113"/>
      <c r="T543" s="113"/>
      <c r="U543" s="113"/>
      <c r="V543" s="113"/>
      <c r="W543" s="477"/>
      <c r="X543" s="73" t="s">
        <v>361</v>
      </c>
      <c r="Y543" s="73"/>
      <c r="Z543" s="73"/>
      <c r="AA543" s="73"/>
      <c r="AB543" s="73"/>
      <c r="AC543" s="73"/>
      <c r="AD543" s="73"/>
      <c r="AE543" s="73"/>
      <c r="AF543" s="73"/>
      <c r="AG543" s="73"/>
      <c r="AH543" s="26"/>
    </row>
    <row r="544" spans="1:34" s="2" customFormat="1">
      <c r="A544" s="39"/>
      <c r="B544" s="113"/>
      <c r="C544" s="113"/>
      <c r="D544" s="113"/>
      <c r="E544" s="113"/>
      <c r="F544" s="113"/>
      <c r="G544" s="113"/>
      <c r="H544" s="113"/>
      <c r="I544" s="113"/>
      <c r="J544" s="113"/>
      <c r="K544" s="113"/>
      <c r="L544" s="113"/>
      <c r="M544" s="113"/>
      <c r="N544" s="113"/>
      <c r="O544" s="113"/>
      <c r="P544" s="113"/>
      <c r="Q544" s="113"/>
      <c r="R544" s="113"/>
      <c r="S544" s="113"/>
      <c r="T544" s="113"/>
      <c r="U544" s="113"/>
      <c r="V544" s="113"/>
      <c r="W544" s="477"/>
      <c r="X544" s="73"/>
      <c r="Y544" s="73"/>
      <c r="Z544" s="73"/>
      <c r="AA544" s="73"/>
      <c r="AB544" s="73"/>
      <c r="AC544" s="73"/>
      <c r="AD544" s="73"/>
      <c r="AE544" s="73"/>
      <c r="AF544" s="73"/>
      <c r="AG544" s="73"/>
      <c r="AH544" s="26"/>
    </row>
    <row r="545" spans="1:34" s="2" customFormat="1">
      <c r="A545" s="33" t="s">
        <v>557</v>
      </c>
      <c r="B545" s="2"/>
      <c r="C545" s="2"/>
      <c r="D545" s="2"/>
      <c r="E545" s="2"/>
      <c r="F545" s="2"/>
      <c r="G545" s="2"/>
      <c r="H545" s="2"/>
      <c r="I545" s="2"/>
      <c r="J545" s="2"/>
      <c r="K545" s="2"/>
      <c r="L545" s="2"/>
      <c r="M545" s="2"/>
      <c r="N545" s="2"/>
      <c r="O545" s="2"/>
      <c r="P545" s="2"/>
      <c r="Q545" s="2"/>
      <c r="R545" s="2"/>
      <c r="S545" s="2"/>
      <c r="T545" s="2"/>
      <c r="U545" s="2"/>
      <c r="V545" s="2"/>
      <c r="W545" s="379"/>
      <c r="X545" s="2"/>
      <c r="Y545" s="2"/>
      <c r="Z545" s="2"/>
      <c r="AA545" s="2"/>
      <c r="AB545" s="2"/>
      <c r="AC545" s="2"/>
      <c r="AD545" s="2"/>
      <c r="AE545" s="2"/>
      <c r="AF545" s="2"/>
      <c r="AG545" s="3"/>
      <c r="AH545" s="26"/>
    </row>
    <row r="546" spans="1:34" s="2" customFormat="1">
      <c r="A546" s="34"/>
      <c r="B546" s="52" t="str">
        <v>●　早朝、夕方、土曜日の対応を記入してください。</v>
      </c>
      <c r="C546" s="52"/>
      <c r="D546" s="52"/>
      <c r="E546" s="52"/>
      <c r="F546" s="52"/>
      <c r="G546" s="52"/>
      <c r="H546" s="52"/>
      <c r="I546" s="52"/>
      <c r="J546" s="52"/>
      <c r="K546" s="52"/>
      <c r="L546" s="52"/>
      <c r="M546" s="52"/>
      <c r="N546" s="52"/>
      <c r="O546" s="52"/>
      <c r="P546" s="52"/>
      <c r="Q546" s="52"/>
      <c r="R546" s="52"/>
      <c r="S546" s="52"/>
      <c r="T546" s="52"/>
      <c r="U546" s="52"/>
      <c r="V546" s="52"/>
      <c r="W546" s="437"/>
      <c r="X546" s="496"/>
      <c r="Y546" s="430"/>
      <c r="Z546" s="430"/>
      <c r="AA546" s="430"/>
      <c r="AB546" s="430"/>
      <c r="AC546" s="430"/>
      <c r="AD546" s="430"/>
      <c r="AE546" s="430"/>
      <c r="AF546" s="430"/>
      <c r="AG546" s="678"/>
      <c r="AH546" s="26"/>
    </row>
    <row r="547" spans="1:34" s="2" customFormat="1">
      <c r="A547" s="1"/>
      <c r="B547" s="52"/>
      <c r="C547" s="52" t="s">
        <v>725</v>
      </c>
      <c r="D547" s="52"/>
      <c r="E547" s="52"/>
      <c r="F547" s="52"/>
      <c r="G547" s="52"/>
      <c r="H547" s="52"/>
      <c r="I547" s="52"/>
      <c r="J547" s="52"/>
      <c r="K547" s="52"/>
      <c r="L547" s="52"/>
      <c r="M547" s="52"/>
      <c r="N547" s="52"/>
      <c r="O547" s="52"/>
      <c r="P547" s="52"/>
      <c r="Q547" s="52"/>
      <c r="R547" s="52"/>
      <c r="S547" s="52"/>
      <c r="T547" s="52"/>
      <c r="U547" s="52"/>
      <c r="V547" s="52"/>
      <c r="W547" s="437"/>
      <c r="X547" s="2"/>
      <c r="Y547" s="2"/>
      <c r="Z547" s="2"/>
      <c r="AA547" s="2"/>
      <c r="AB547" s="2"/>
      <c r="AC547" s="2"/>
      <c r="AD547" s="2"/>
      <c r="AE547" s="2"/>
      <c r="AF547" s="2"/>
      <c r="AG547" s="3"/>
      <c r="AH547" s="26"/>
    </row>
    <row r="548" spans="1:34" s="2" customFormat="1">
      <c r="A548" s="1"/>
      <c r="B548" s="52"/>
      <c r="C548" s="52"/>
      <c r="D548" s="52"/>
      <c r="E548" s="52"/>
      <c r="F548" s="52"/>
      <c r="G548" s="52"/>
      <c r="H548" s="52"/>
      <c r="I548" s="52"/>
      <c r="J548" s="52"/>
      <c r="K548" s="52"/>
      <c r="L548" s="52"/>
      <c r="M548" s="52"/>
      <c r="N548" s="52"/>
      <c r="O548" s="52"/>
      <c r="P548" s="52"/>
      <c r="Q548" s="52"/>
      <c r="R548" s="52"/>
      <c r="S548" s="52"/>
      <c r="T548" s="52"/>
      <c r="U548" s="52"/>
      <c r="V548" s="52"/>
      <c r="W548" s="437"/>
      <c r="X548" s="2"/>
      <c r="Y548" s="2"/>
      <c r="Z548" s="2"/>
      <c r="AA548" s="2"/>
      <c r="AB548" s="2"/>
      <c r="AC548" s="2"/>
      <c r="AD548" s="2"/>
      <c r="AE548" s="2"/>
      <c r="AF548" s="2"/>
      <c r="AG548" s="3"/>
      <c r="AH548" s="26"/>
    </row>
    <row r="549" spans="1:34" s="2" customFormat="1">
      <c r="A549" s="34"/>
      <c r="B549" s="114" t="s">
        <v>887</v>
      </c>
      <c r="C549" s="114"/>
      <c r="D549" s="114"/>
      <c r="E549" s="114"/>
      <c r="F549" s="114"/>
      <c r="G549" s="52" t="s">
        <v>872</v>
      </c>
      <c r="H549" s="52"/>
      <c r="I549" s="52"/>
      <c r="J549" s="52"/>
      <c r="K549" s="52"/>
      <c r="L549" s="52"/>
      <c r="M549" s="52"/>
      <c r="N549" s="52"/>
      <c r="O549" s="52"/>
      <c r="P549" s="52"/>
      <c r="Q549" s="52"/>
      <c r="R549" s="52"/>
      <c r="S549" s="52"/>
      <c r="T549" s="52"/>
      <c r="U549" s="52"/>
      <c r="V549" s="52"/>
      <c r="W549" s="437"/>
      <c r="X549" s="2"/>
      <c r="Y549" s="2"/>
      <c r="Z549" s="2"/>
      <c r="AA549" s="2"/>
      <c r="AB549" s="2"/>
      <c r="AC549" s="2"/>
      <c r="AD549" s="2"/>
      <c r="AE549" s="2"/>
      <c r="AF549" s="2"/>
      <c r="AG549" s="3"/>
      <c r="AH549" s="26"/>
    </row>
    <row r="550" spans="1:34" s="2" customFormat="1">
      <c r="A550" s="34"/>
      <c r="B550" s="52" t="s">
        <v>50</v>
      </c>
      <c r="C550" s="52" t="s">
        <v>921</v>
      </c>
      <c r="D550" s="52"/>
      <c r="E550" s="52"/>
      <c r="F550" s="52"/>
      <c r="G550" s="52"/>
      <c r="H550" s="52"/>
      <c r="I550" s="52"/>
      <c r="J550" s="52"/>
      <c r="K550" s="52"/>
      <c r="L550" s="52"/>
      <c r="M550" s="52"/>
      <c r="N550" s="118"/>
      <c r="O550" s="118"/>
      <c r="P550" s="118"/>
      <c r="Q550" s="118"/>
      <c r="R550" s="118"/>
      <c r="S550" s="118"/>
      <c r="T550" s="118"/>
      <c r="U550" s="118"/>
      <c r="V550" s="118"/>
      <c r="W550" s="478"/>
      <c r="X550" s="497" t="s">
        <v>1087</v>
      </c>
      <c r="Y550" s="491"/>
      <c r="Z550" s="491"/>
      <c r="AA550" s="491"/>
      <c r="AB550" s="491"/>
      <c r="AC550" s="491"/>
      <c r="AD550" s="491"/>
      <c r="AE550" s="491"/>
      <c r="AF550" s="491"/>
      <c r="AG550" s="667"/>
      <c r="AH550" s="26"/>
    </row>
    <row r="551" spans="1:34" s="2" customFormat="1">
      <c r="A551" s="34"/>
      <c r="B551" s="52" t="s">
        <v>50</v>
      </c>
      <c r="C551" s="52" t="s">
        <v>767</v>
      </c>
      <c r="D551" s="52"/>
      <c r="E551" s="52"/>
      <c r="F551" s="52"/>
      <c r="G551" s="52"/>
      <c r="H551" s="52"/>
      <c r="I551" s="52"/>
      <c r="J551" s="52"/>
      <c r="K551" s="52"/>
      <c r="L551" s="52"/>
      <c r="M551" s="52"/>
      <c r="N551" s="118"/>
      <c r="O551" s="118"/>
      <c r="P551" s="118"/>
      <c r="Q551" s="118"/>
      <c r="R551" s="118"/>
      <c r="S551" s="118"/>
      <c r="T551" s="118"/>
      <c r="U551" s="118"/>
      <c r="V551" s="118"/>
      <c r="W551" s="478"/>
      <c r="X551" s="497"/>
      <c r="Y551" s="491"/>
      <c r="Z551" s="491"/>
      <c r="AA551" s="491"/>
      <c r="AB551" s="491"/>
      <c r="AC551" s="491"/>
      <c r="AD551" s="491"/>
      <c r="AE551" s="491"/>
      <c r="AF551" s="491"/>
      <c r="AG551" s="667"/>
      <c r="AH551" s="26"/>
    </row>
    <row r="552" spans="1:34" s="2" customFormat="1">
      <c r="A552" s="34"/>
      <c r="B552" s="52" t="s">
        <v>50</v>
      </c>
      <c r="C552" s="52" t="s">
        <v>708</v>
      </c>
      <c r="D552" s="52"/>
      <c r="E552" s="52"/>
      <c r="F552" s="52"/>
      <c r="G552" s="52"/>
      <c r="H552" s="52"/>
      <c r="I552" s="52"/>
      <c r="J552" s="52"/>
      <c r="K552" s="52"/>
      <c r="L552" s="52"/>
      <c r="M552" s="52"/>
      <c r="N552" s="52"/>
      <c r="O552" s="52"/>
      <c r="P552" s="52"/>
      <c r="Q552" s="52"/>
      <c r="R552" s="52"/>
      <c r="S552" s="52"/>
      <c r="T552" s="52"/>
      <c r="U552" s="52"/>
      <c r="V552" s="52"/>
      <c r="W552" s="437"/>
      <c r="X552" s="497"/>
      <c r="Y552" s="491"/>
      <c r="Z552" s="491"/>
      <c r="AA552" s="491"/>
      <c r="AB552" s="491"/>
      <c r="AC552" s="491"/>
      <c r="AD552" s="491"/>
      <c r="AE552" s="491"/>
      <c r="AF552" s="491"/>
      <c r="AG552" s="667"/>
      <c r="AH552" s="26"/>
    </row>
    <row r="553" spans="1:34" s="2" customFormat="1">
      <c r="A553" s="34"/>
      <c r="B553" s="52"/>
      <c r="C553" s="52" t="s">
        <v>659</v>
      </c>
      <c r="D553" s="52"/>
      <c r="E553" s="52"/>
      <c r="F553" s="52"/>
      <c r="G553" s="52"/>
      <c r="H553" s="52"/>
      <c r="I553" s="52"/>
      <c r="J553" s="52"/>
      <c r="K553" s="52"/>
      <c r="L553" s="52"/>
      <c r="M553" s="52"/>
      <c r="N553" s="118"/>
      <c r="O553" s="118"/>
      <c r="P553" s="118"/>
      <c r="Q553" s="118"/>
      <c r="R553" s="118"/>
      <c r="S553" s="118"/>
      <c r="T553" s="118"/>
      <c r="U553" s="118"/>
      <c r="V553" s="118"/>
      <c r="W553" s="478"/>
      <c r="X553" s="497"/>
      <c r="Y553" s="491"/>
      <c r="Z553" s="491"/>
      <c r="AA553" s="491"/>
      <c r="AB553" s="491"/>
      <c r="AC553" s="491"/>
      <c r="AD553" s="491"/>
      <c r="AE553" s="491"/>
      <c r="AF553" s="491"/>
      <c r="AG553" s="667"/>
      <c r="AH553" s="26"/>
    </row>
    <row r="554" spans="1:34" s="2" customFormat="1">
      <c r="A554" s="34"/>
      <c r="B554" s="52" t="s">
        <v>50</v>
      </c>
      <c r="C554" s="52" t="s">
        <v>920</v>
      </c>
      <c r="D554" s="52"/>
      <c r="E554" s="52"/>
      <c r="F554" s="52"/>
      <c r="G554" s="52"/>
      <c r="H554" s="52"/>
      <c r="I554" s="52"/>
      <c r="J554" s="52"/>
      <c r="K554" s="52"/>
      <c r="L554" s="52"/>
      <c r="M554" s="52"/>
      <c r="N554" s="118"/>
      <c r="O554" s="118"/>
      <c r="P554" s="118"/>
      <c r="Q554" s="118"/>
      <c r="R554" s="118"/>
      <c r="S554" s="118"/>
      <c r="T554" s="438"/>
      <c r="U554" s="118"/>
      <c r="V554" s="118"/>
      <c r="W554" s="478"/>
      <c r="X554" s="497"/>
      <c r="Y554" s="491"/>
      <c r="Z554" s="491"/>
      <c r="AA554" s="491"/>
      <c r="AB554" s="491"/>
      <c r="AC554" s="491"/>
      <c r="AD554" s="491"/>
      <c r="AE554" s="491"/>
      <c r="AF554" s="491"/>
      <c r="AG554" s="667"/>
      <c r="AH554" s="26"/>
    </row>
    <row r="555" spans="1:34" s="2" customFormat="1">
      <c r="A555" s="34"/>
      <c r="B555" s="52" t="s">
        <v>50</v>
      </c>
      <c r="C555" s="52" t="s">
        <v>805</v>
      </c>
      <c r="D555" s="52"/>
      <c r="E555" s="52"/>
      <c r="F555" s="52"/>
      <c r="G555" s="52"/>
      <c r="H555" s="52"/>
      <c r="I555" s="52"/>
      <c r="J555" s="52"/>
      <c r="K555" s="52"/>
      <c r="L555" s="52"/>
      <c r="M555" s="52"/>
      <c r="N555" s="118"/>
      <c r="O555" s="118"/>
      <c r="P555" s="118"/>
      <c r="Q555" s="118"/>
      <c r="R555" s="118"/>
      <c r="S555" s="118"/>
      <c r="T555" s="118"/>
      <c r="U555" s="118"/>
      <c r="V555" s="118"/>
      <c r="W555" s="478"/>
      <c r="X555" s="497"/>
      <c r="Y555" s="491"/>
      <c r="Z555" s="491"/>
      <c r="AA555" s="491"/>
      <c r="AB555" s="491"/>
      <c r="AC555" s="491"/>
      <c r="AD555" s="491"/>
      <c r="AE555" s="491"/>
      <c r="AF555" s="491"/>
      <c r="AG555" s="667"/>
      <c r="AH555" s="26"/>
    </row>
    <row r="556" spans="1:34" s="2" customFormat="1">
      <c r="A556" s="26"/>
      <c r="B556" s="115" t="s">
        <v>387</v>
      </c>
      <c r="C556" s="174"/>
      <c r="D556" s="174"/>
      <c r="E556" s="174"/>
      <c r="F556" s="174"/>
      <c r="G556" s="174"/>
      <c r="H556" s="174"/>
      <c r="I556" s="174"/>
      <c r="J556" s="174"/>
      <c r="K556" s="174"/>
      <c r="L556" s="174"/>
      <c r="M556" s="174"/>
      <c r="N556" s="174"/>
      <c r="O556" s="174"/>
      <c r="P556" s="174"/>
      <c r="Q556" s="174"/>
      <c r="R556" s="174"/>
      <c r="S556" s="174"/>
      <c r="T556" s="174"/>
      <c r="U556" s="174"/>
      <c r="V556" s="174"/>
      <c r="W556" s="174"/>
      <c r="X556" s="174"/>
      <c r="Y556" s="174"/>
      <c r="Z556" s="174"/>
      <c r="AA556" s="2"/>
      <c r="AB556" s="434"/>
      <c r="AC556" s="434"/>
      <c r="AD556" s="434"/>
      <c r="AE556" s="434"/>
      <c r="AF556" s="2"/>
      <c r="AG556" s="3"/>
      <c r="AH556" s="26"/>
    </row>
    <row r="557" spans="1:34" s="2" customFormat="1">
      <c r="A557" s="34"/>
      <c r="B557" s="52"/>
      <c r="C557" s="52"/>
      <c r="D557" s="52"/>
      <c r="E557" s="52"/>
      <c r="F557" s="52"/>
      <c r="G557" s="52"/>
      <c r="H557" s="52"/>
      <c r="I557" s="52"/>
      <c r="J557" s="52"/>
      <c r="K557" s="52"/>
      <c r="L557" s="52"/>
      <c r="M557" s="52"/>
      <c r="N557" s="118"/>
      <c r="O557" s="118"/>
      <c r="P557" s="118"/>
      <c r="Q557" s="118"/>
      <c r="R557" s="118"/>
      <c r="S557" s="118"/>
      <c r="T557" s="118"/>
      <c r="U557" s="118"/>
      <c r="V557" s="118"/>
      <c r="W557" s="478"/>
      <c r="X557" s="118"/>
      <c r="Y557" s="118"/>
      <c r="Z557" s="118"/>
      <c r="AA557" s="118"/>
      <c r="AB557" s="118"/>
      <c r="AC557" s="118"/>
      <c r="AD557" s="118"/>
      <c r="AE557" s="118"/>
      <c r="AF557" s="118"/>
      <c r="AG557" s="3"/>
      <c r="AH557" s="26"/>
    </row>
    <row r="558" spans="1:34" s="2" customFormat="1">
      <c r="A558" s="26"/>
      <c r="B558" s="52" t="s">
        <v>359</v>
      </c>
      <c r="C558" s="52" t="s">
        <v>885</v>
      </c>
      <c r="D558" s="52"/>
      <c r="E558" s="52"/>
      <c r="F558" s="52"/>
      <c r="G558" s="52"/>
      <c r="H558" s="52"/>
      <c r="I558" s="52"/>
      <c r="J558" s="52"/>
      <c r="K558" s="52"/>
      <c r="L558" s="52"/>
      <c r="M558" s="52"/>
      <c r="N558" s="52"/>
      <c r="O558" s="52"/>
      <c r="P558" s="52"/>
      <c r="Q558" s="52"/>
      <c r="R558" s="52"/>
      <c r="S558" s="52"/>
      <c r="T558" s="52"/>
      <c r="U558" s="52"/>
      <c r="V558" s="52"/>
      <c r="W558" s="437"/>
      <c r="X558" s="2"/>
      <c r="Y558" s="2"/>
      <c r="Z558" s="2"/>
      <c r="AA558" s="2"/>
      <c r="AB558" s="2"/>
      <c r="AC558" s="2"/>
      <c r="AD558" s="2"/>
      <c r="AE558" s="2"/>
      <c r="AF558" s="2"/>
      <c r="AG558" s="3"/>
      <c r="AH558" s="26"/>
    </row>
    <row r="559" spans="1:34" s="2" customFormat="1">
      <c r="A559" s="34"/>
      <c r="B559" s="90" t="s">
        <v>236</v>
      </c>
      <c r="C559" s="51"/>
      <c r="D559" s="52"/>
      <c r="E559" s="52"/>
      <c r="F559" s="52"/>
      <c r="G559" s="52"/>
      <c r="H559" s="52"/>
      <c r="I559" s="52"/>
      <c r="J559" s="52"/>
      <c r="K559" s="52"/>
      <c r="L559" s="52"/>
      <c r="M559" s="52"/>
      <c r="N559" s="52"/>
      <c r="O559" s="52"/>
      <c r="P559" s="52"/>
      <c r="Q559" s="52"/>
      <c r="R559" s="52"/>
      <c r="S559" s="52"/>
      <c r="T559" s="52"/>
      <c r="U559" s="52"/>
      <c r="V559" s="52"/>
      <c r="W559" s="437"/>
      <c r="X559" s="2"/>
      <c r="Y559" s="2"/>
      <c r="Z559" s="2"/>
      <c r="AA559" s="2"/>
      <c r="AB559" s="2"/>
      <c r="AC559" s="2"/>
      <c r="AD559" s="2"/>
      <c r="AE559" s="2"/>
      <c r="AF559" s="2"/>
      <c r="AG559" s="3"/>
      <c r="AH559" s="26"/>
    </row>
    <row r="560" spans="1:34" s="2" customFormat="1">
      <c r="A560" s="1"/>
      <c r="B560" s="116" t="s">
        <v>884</v>
      </c>
      <c r="C560" s="90" t="s">
        <v>919</v>
      </c>
      <c r="D560" s="52"/>
      <c r="E560" s="52"/>
      <c r="F560" s="52"/>
      <c r="G560" s="52"/>
      <c r="H560" s="52"/>
      <c r="I560" s="52"/>
      <c r="J560" s="52"/>
      <c r="K560" s="52"/>
      <c r="L560" s="52"/>
      <c r="M560" s="52"/>
      <c r="N560" s="52"/>
      <c r="O560" s="52"/>
      <c r="P560" s="52"/>
      <c r="Q560" s="52"/>
      <c r="R560" s="52"/>
      <c r="S560" s="52"/>
      <c r="T560" s="52"/>
      <c r="U560" s="52"/>
      <c r="V560" s="52"/>
      <c r="W560" s="437"/>
      <c r="X560" s="2"/>
      <c r="Y560" s="2"/>
      <c r="Z560" s="2"/>
      <c r="AA560" s="2"/>
      <c r="AB560" s="2"/>
      <c r="AC560" s="2"/>
      <c r="AD560" s="2"/>
      <c r="AE560" s="2"/>
      <c r="AF560" s="2"/>
      <c r="AG560" s="3"/>
      <c r="AH560" s="26"/>
    </row>
    <row r="561" spans="1:34" s="2" customFormat="1">
      <c r="A561" s="1"/>
      <c r="B561" s="116"/>
      <c r="C561" s="90" t="s">
        <v>917</v>
      </c>
      <c r="D561" s="52"/>
      <c r="E561" s="52"/>
      <c r="F561" s="52"/>
      <c r="G561" s="52"/>
      <c r="H561" s="52"/>
      <c r="I561" s="52"/>
      <c r="J561" s="52"/>
      <c r="K561" s="52"/>
      <c r="L561" s="52"/>
      <c r="M561" s="52"/>
      <c r="N561" s="52"/>
      <c r="O561" s="52"/>
      <c r="P561" s="52"/>
      <c r="Q561" s="52"/>
      <c r="R561" s="52"/>
      <c r="S561" s="52"/>
      <c r="T561" s="52"/>
      <c r="U561" s="52"/>
      <c r="V561" s="52"/>
      <c r="W561" s="437"/>
      <c r="X561" s="2"/>
      <c r="Y561" s="2"/>
      <c r="Z561" s="2"/>
      <c r="AA561" s="2"/>
      <c r="AB561" s="2"/>
      <c r="AC561" s="2"/>
      <c r="AD561" s="2"/>
      <c r="AE561" s="2"/>
      <c r="AF561" s="2"/>
      <c r="AG561" s="3"/>
      <c r="AH561" s="26"/>
    </row>
    <row r="562" spans="1:34" s="2" customFormat="1">
      <c r="A562" s="34"/>
      <c r="B562" s="117" t="s">
        <v>883</v>
      </c>
      <c r="C562" s="90" t="s">
        <v>915</v>
      </c>
      <c r="D562" s="52"/>
      <c r="E562" s="52"/>
      <c r="F562" s="52"/>
      <c r="G562" s="52"/>
      <c r="H562" s="52"/>
      <c r="I562" s="52"/>
      <c r="J562" s="52"/>
      <c r="K562" s="52"/>
      <c r="L562" s="52"/>
      <c r="M562" s="52"/>
      <c r="N562" s="52"/>
      <c r="O562" s="52"/>
      <c r="P562" s="52"/>
      <c r="Q562" s="52"/>
      <c r="R562" s="52"/>
      <c r="S562" s="52"/>
      <c r="T562" s="52"/>
      <c r="U562" s="52"/>
      <c r="V562" s="52"/>
      <c r="W562" s="437"/>
      <c r="X562" s="498"/>
      <c r="Y562" s="71"/>
      <c r="Z562" s="71"/>
      <c r="AA562" s="71"/>
      <c r="AB562" s="71"/>
      <c r="AC562" s="71"/>
      <c r="AD562" s="71"/>
      <c r="AE562" s="71"/>
      <c r="AF562" s="71"/>
      <c r="AG562" s="486"/>
      <c r="AH562" s="26"/>
    </row>
    <row r="563" spans="1:34" s="2" customFormat="1">
      <c r="A563" s="34"/>
      <c r="B563" s="117" t="s">
        <v>881</v>
      </c>
      <c r="C563" s="90" t="s">
        <v>914</v>
      </c>
      <c r="D563" s="52"/>
      <c r="E563" s="51"/>
      <c r="F563" s="52"/>
      <c r="G563" s="52"/>
      <c r="H563" s="51"/>
      <c r="I563" s="52"/>
      <c r="J563" s="51"/>
      <c r="K563" s="52"/>
      <c r="L563" s="51"/>
      <c r="M563" s="52"/>
      <c r="N563" s="51"/>
      <c r="O563" s="52"/>
      <c r="P563" s="52"/>
      <c r="Q563" s="51"/>
      <c r="R563" s="52"/>
      <c r="S563" s="51"/>
      <c r="T563" s="52"/>
      <c r="U563" s="80"/>
      <c r="V563" s="80"/>
      <c r="W563" s="479"/>
      <c r="X563" s="80"/>
      <c r="Y563" s="80"/>
      <c r="Z563" s="80"/>
      <c r="AA563" s="80"/>
      <c r="AB563" s="80"/>
      <c r="AC563" s="136"/>
      <c r="AD563" s="136"/>
      <c r="AE563" s="136"/>
      <c r="AF563" s="136"/>
      <c r="AG563" s="3"/>
      <c r="AH563" s="26"/>
    </row>
    <row r="564" spans="1:34" s="2" customFormat="1">
      <c r="A564" s="34"/>
      <c r="B564" s="118"/>
      <c r="C564" s="90" t="s">
        <v>155</v>
      </c>
      <c r="D564" s="52"/>
      <c r="E564" s="51"/>
      <c r="F564" s="52"/>
      <c r="G564" s="52"/>
      <c r="H564" s="51"/>
      <c r="I564" s="52"/>
      <c r="J564" s="51"/>
      <c r="K564" s="52"/>
      <c r="L564" s="51"/>
      <c r="M564" s="52"/>
      <c r="N564" s="51"/>
      <c r="O564" s="52"/>
      <c r="P564" s="52"/>
      <c r="Q564" s="51"/>
      <c r="R564" s="52"/>
      <c r="S564" s="51"/>
      <c r="T564" s="52"/>
      <c r="U564" s="80"/>
      <c r="V564" s="80"/>
      <c r="W564" s="479"/>
      <c r="X564" s="80"/>
      <c r="Y564" s="80"/>
      <c r="Z564" s="80"/>
      <c r="AA564" s="80"/>
      <c r="AB564" s="80"/>
      <c r="AC564" s="136"/>
      <c r="AD564" s="136"/>
      <c r="AE564" s="136"/>
      <c r="AF564" s="136"/>
      <c r="AG564" s="3"/>
      <c r="AH564" s="26"/>
    </row>
    <row r="565" spans="1:34">
      <c r="W565" s="379"/>
      <c r="X565" s="430"/>
      <c r="Y565" s="430"/>
      <c r="Z565" s="430"/>
      <c r="AA565" s="430"/>
      <c r="AB565" s="430"/>
      <c r="AC565" s="430"/>
      <c r="AD565" s="430"/>
      <c r="AE565" s="430"/>
      <c r="AF565" s="430"/>
      <c r="AG565" s="678"/>
      <c r="AH565" s="26"/>
    </row>
    <row r="566" spans="1:34">
      <c r="B566" s="52" t="s">
        <v>359</v>
      </c>
      <c r="C566" s="52" t="s">
        <v>1305</v>
      </c>
      <c r="D566" s="2"/>
      <c r="E566" s="2"/>
      <c r="F566" s="2"/>
      <c r="G566" s="2"/>
      <c r="H566" s="2"/>
      <c r="I566" s="2"/>
      <c r="J566" s="2"/>
      <c r="K566" s="2"/>
      <c r="L566" s="2"/>
      <c r="M566" s="2"/>
      <c r="N566" s="2"/>
      <c r="O566" s="2"/>
      <c r="P566" s="2"/>
      <c r="Q566" s="2"/>
      <c r="R566" s="2"/>
      <c r="S566" s="2"/>
      <c r="T566" s="2"/>
      <c r="U566" s="2"/>
      <c r="V566" s="2"/>
      <c r="W566" s="379"/>
      <c r="X566" s="499" t="s">
        <v>144</v>
      </c>
      <c r="Y566" s="545"/>
      <c r="Z566" s="545"/>
      <c r="AA566" s="545"/>
      <c r="AB566" s="545"/>
      <c r="AC566" s="545"/>
      <c r="AD566" s="545"/>
      <c r="AE566" s="545"/>
      <c r="AF566" s="545"/>
      <c r="AG566" s="672"/>
      <c r="AH566" s="26"/>
    </row>
    <row r="567" spans="1:34">
      <c r="B567" s="2"/>
      <c r="C567" s="110" t="s">
        <v>1306</v>
      </c>
      <c r="D567" s="110"/>
      <c r="E567" s="110"/>
      <c r="F567" s="110"/>
      <c r="G567" s="110"/>
      <c r="H567" s="110"/>
      <c r="I567" s="110"/>
      <c r="J567" s="110"/>
      <c r="K567" s="110"/>
      <c r="L567" s="110"/>
      <c r="M567" s="110"/>
      <c r="N567" s="110"/>
      <c r="O567" s="110"/>
      <c r="P567" s="110"/>
      <c r="Q567" s="110"/>
      <c r="R567" s="110"/>
      <c r="S567" s="110"/>
      <c r="T567" s="110"/>
      <c r="U567" s="110"/>
      <c r="V567" s="110"/>
      <c r="W567" s="480"/>
      <c r="X567" s="499"/>
      <c r="Y567" s="545"/>
      <c r="Z567" s="545"/>
      <c r="AA567" s="545"/>
      <c r="AB567" s="545"/>
      <c r="AC567" s="545"/>
      <c r="AD567" s="545"/>
      <c r="AE567" s="545"/>
      <c r="AF567" s="545"/>
      <c r="AG567" s="672"/>
      <c r="AH567" s="26"/>
    </row>
    <row r="568" spans="1:34">
      <c r="B568" s="2"/>
      <c r="C568" s="110"/>
      <c r="D568" s="110"/>
      <c r="E568" s="110"/>
      <c r="F568" s="110"/>
      <c r="G568" s="110"/>
      <c r="H568" s="110"/>
      <c r="I568" s="110"/>
      <c r="J568" s="110"/>
      <c r="K568" s="110"/>
      <c r="L568" s="110"/>
      <c r="M568" s="110"/>
      <c r="N568" s="110"/>
      <c r="O568" s="110"/>
      <c r="P568" s="110"/>
      <c r="Q568" s="110"/>
      <c r="R568" s="110"/>
      <c r="S568" s="110"/>
      <c r="T568" s="110"/>
      <c r="U568" s="110"/>
      <c r="V568" s="110"/>
      <c r="W568" s="480"/>
      <c r="X568" s="499"/>
      <c r="Y568" s="545"/>
      <c r="Z568" s="545"/>
      <c r="AA568" s="545"/>
      <c r="AB568" s="545"/>
      <c r="AC568" s="545"/>
      <c r="AD568" s="545"/>
      <c r="AE568" s="545"/>
      <c r="AF568" s="545"/>
      <c r="AG568" s="672"/>
      <c r="AH568" s="26"/>
    </row>
    <row r="569" spans="1:34">
      <c r="B569" s="2"/>
      <c r="C569" s="110"/>
      <c r="D569" s="110"/>
      <c r="E569" s="110"/>
      <c r="F569" s="110"/>
      <c r="G569" s="110"/>
      <c r="H569" s="110"/>
      <c r="I569" s="110"/>
      <c r="J569" s="110"/>
      <c r="K569" s="110"/>
      <c r="L569" s="110"/>
      <c r="M569" s="110"/>
      <c r="N569" s="110"/>
      <c r="O569" s="110"/>
      <c r="P569" s="110"/>
      <c r="Q569" s="110"/>
      <c r="R569" s="110"/>
      <c r="S569" s="110"/>
      <c r="T569" s="110"/>
      <c r="U569" s="110"/>
      <c r="V569" s="110"/>
      <c r="W569" s="480"/>
      <c r="X569" s="499"/>
      <c r="Y569" s="545"/>
      <c r="Z569" s="545"/>
      <c r="AA569" s="545"/>
      <c r="AB569" s="545"/>
      <c r="AC569" s="545"/>
      <c r="AD569" s="545"/>
      <c r="AE569" s="545"/>
      <c r="AF569" s="545"/>
      <c r="AG569" s="672"/>
      <c r="AH569" s="26"/>
    </row>
    <row r="570" spans="1:34" s="2" customFormat="1">
      <c r="A570" s="34"/>
      <c r="B570" s="52"/>
      <c r="C570" s="2"/>
      <c r="D570" s="52"/>
      <c r="E570" s="51"/>
      <c r="F570" s="52"/>
      <c r="G570" s="52"/>
      <c r="H570" s="51"/>
      <c r="I570" s="52"/>
      <c r="J570" s="51"/>
      <c r="K570" s="52"/>
      <c r="L570" s="51"/>
      <c r="M570" s="52"/>
      <c r="N570" s="51"/>
      <c r="O570" s="52"/>
      <c r="P570" s="52"/>
      <c r="Q570" s="51"/>
      <c r="R570" s="52"/>
      <c r="S570" s="51"/>
      <c r="T570" s="52"/>
      <c r="U570" s="80"/>
      <c r="V570" s="80"/>
      <c r="W570" s="479"/>
      <c r="X570" s="80"/>
      <c r="Y570" s="80"/>
      <c r="Z570" s="80"/>
      <c r="AA570" s="80"/>
      <c r="AB570" s="80"/>
      <c r="AC570" s="136"/>
      <c r="AD570" s="136"/>
      <c r="AE570" s="136"/>
      <c r="AF570" s="136"/>
      <c r="AG570" s="3"/>
      <c r="AH570" s="26"/>
    </row>
    <row r="571" spans="1:34" s="2" customFormat="1">
      <c r="A571" s="34"/>
      <c r="B571" s="90" t="s">
        <v>749</v>
      </c>
      <c r="C571" s="118"/>
      <c r="D571" s="52"/>
      <c r="E571" s="51"/>
      <c r="F571" s="52"/>
      <c r="G571" s="52"/>
      <c r="H571" s="51"/>
      <c r="I571" s="52"/>
      <c r="J571" s="51"/>
      <c r="K571" s="52"/>
      <c r="L571" s="51"/>
      <c r="M571" s="52"/>
      <c r="N571" s="51" t="s">
        <v>34</v>
      </c>
      <c r="O571" s="292"/>
      <c r="P571" s="310"/>
      <c r="Q571" s="327"/>
      <c r="R571" s="51" t="s">
        <v>25</v>
      </c>
      <c r="S571" s="292"/>
      <c r="T571" s="327"/>
      <c r="U571" s="52" t="s">
        <v>45</v>
      </c>
      <c r="V571" s="449"/>
      <c r="W571" s="481"/>
      <c r="X571" s="80" t="s">
        <v>961</v>
      </c>
      <c r="Y571" s="80"/>
      <c r="Z571" s="80"/>
      <c r="AA571" s="80"/>
      <c r="AB571" s="80"/>
      <c r="AC571" s="136"/>
      <c r="AD571" s="136"/>
      <c r="AE571" s="136"/>
      <c r="AF571" s="136"/>
      <c r="AG571" s="3"/>
      <c r="AH571" s="26"/>
    </row>
    <row r="572" spans="1:34" s="2" customFormat="1">
      <c r="A572" s="34"/>
      <c r="B572" s="90" t="s">
        <v>724</v>
      </c>
      <c r="C572" s="118"/>
      <c r="D572" s="2"/>
      <c r="E572" s="102" t="s">
        <v>1075</v>
      </c>
      <c r="F572" s="102"/>
      <c r="G572" s="102"/>
      <c r="H572" s="102"/>
      <c r="I572" s="102"/>
      <c r="J572" s="102"/>
      <c r="K572" s="102"/>
      <c r="L572" s="102"/>
      <c r="M572" s="102"/>
      <c r="N572" s="102"/>
      <c r="O572" s="102"/>
      <c r="P572" s="102"/>
      <c r="Q572" s="102"/>
      <c r="R572" s="102"/>
      <c r="S572" s="102"/>
      <c r="T572" s="102"/>
      <c r="U572" s="102"/>
      <c r="V572" s="102"/>
      <c r="W572" s="102"/>
      <c r="X572" s="102"/>
      <c r="Y572" s="102"/>
      <c r="Z572" s="102"/>
      <c r="AA572" s="102"/>
      <c r="AB572" s="102"/>
      <c r="AC572" s="102"/>
      <c r="AD572" s="102"/>
      <c r="AE572" s="102"/>
      <c r="AF572" s="102"/>
      <c r="AG572" s="684"/>
      <c r="AH572" s="26"/>
    </row>
    <row r="573" spans="1:34" s="2" customFormat="1">
      <c r="A573" s="34"/>
      <c r="B573" s="90"/>
      <c r="C573" s="118"/>
      <c r="D573" s="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c r="AA573" s="102"/>
      <c r="AB573" s="102"/>
      <c r="AC573" s="102"/>
      <c r="AD573" s="102"/>
      <c r="AE573" s="102"/>
      <c r="AF573" s="102"/>
      <c r="AG573" s="684"/>
      <c r="AH573" s="26"/>
    </row>
    <row r="574" spans="1:34">
      <c r="X574" s="430"/>
      <c r="Y574" s="430"/>
      <c r="Z574" s="430"/>
      <c r="AA574" s="430"/>
      <c r="AB574" s="430"/>
      <c r="AC574" s="430"/>
      <c r="AD574" s="430"/>
      <c r="AE574" s="430"/>
      <c r="AF574" s="430"/>
      <c r="AG574" s="678"/>
      <c r="AH574" s="26"/>
    </row>
    <row r="575" spans="1:34" s="2" customFormat="1">
      <c r="A575" s="34"/>
      <c r="B575" s="119" t="s">
        <v>44</v>
      </c>
      <c r="C575" s="175"/>
      <c r="D575" s="226"/>
      <c r="E575" s="119" t="s">
        <v>86</v>
      </c>
      <c r="F575" s="175"/>
      <c r="G575" s="175"/>
      <c r="H575" s="226"/>
      <c r="I575" s="324" t="s">
        <v>918</v>
      </c>
      <c r="J575" s="339"/>
      <c r="K575" s="339"/>
      <c r="L575" s="361"/>
      <c r="M575" s="119" t="s">
        <v>585</v>
      </c>
      <c r="N575" s="175"/>
      <c r="O575" s="175"/>
      <c r="P575" s="226"/>
      <c r="Q575" s="119" t="s">
        <v>949</v>
      </c>
      <c r="R575" s="175"/>
      <c r="S575" s="175"/>
      <c r="T575" s="226"/>
      <c r="U575" s="119" t="s">
        <v>664</v>
      </c>
      <c r="V575" s="175"/>
      <c r="W575" s="175"/>
      <c r="X575" s="175"/>
      <c r="Y575" s="175"/>
      <c r="Z575" s="226"/>
      <c r="AA575" s="588" t="s">
        <v>602</v>
      </c>
      <c r="AB575" s="602"/>
      <c r="AC575" s="602"/>
      <c r="AD575" s="602"/>
      <c r="AE575" s="602"/>
      <c r="AF575" s="602"/>
      <c r="AG575" s="685"/>
      <c r="AH575" s="26"/>
    </row>
    <row r="576" spans="1:34" s="2" customFormat="1">
      <c r="A576" s="1"/>
      <c r="B576" s="120"/>
      <c r="C576" s="176"/>
      <c r="D576" s="227"/>
      <c r="E576" s="121"/>
      <c r="F576" s="177"/>
      <c r="G576" s="177"/>
      <c r="H576" s="228"/>
      <c r="I576" s="325"/>
      <c r="J576" s="340"/>
      <c r="K576" s="340"/>
      <c r="L576" s="362"/>
      <c r="M576" s="121"/>
      <c r="N576" s="177"/>
      <c r="O576" s="177"/>
      <c r="P576" s="228"/>
      <c r="Q576" s="121"/>
      <c r="R576" s="177"/>
      <c r="S576" s="177"/>
      <c r="T576" s="228"/>
      <c r="U576" s="121"/>
      <c r="V576" s="177"/>
      <c r="W576" s="177"/>
      <c r="X576" s="177"/>
      <c r="Y576" s="177"/>
      <c r="Z576" s="228"/>
      <c r="AA576" s="589"/>
      <c r="AB576" s="603"/>
      <c r="AC576" s="603"/>
      <c r="AD576" s="603"/>
      <c r="AE576" s="603"/>
      <c r="AF576" s="603"/>
      <c r="AG576" s="686"/>
      <c r="AH576" s="26"/>
    </row>
    <row r="577" spans="1:34" s="2" customFormat="1">
      <c r="A577" s="34"/>
      <c r="B577" s="120"/>
      <c r="C577" s="176"/>
      <c r="D577" s="227"/>
      <c r="E577" s="267" t="s">
        <v>927</v>
      </c>
      <c r="F577" s="267"/>
      <c r="G577" s="100" t="s">
        <v>937</v>
      </c>
      <c r="H577" s="100"/>
      <c r="I577" s="267" t="s">
        <v>927</v>
      </c>
      <c r="J577" s="267"/>
      <c r="K577" s="100" t="s">
        <v>264</v>
      </c>
      <c r="L577" s="100"/>
      <c r="M577" s="267" t="s">
        <v>927</v>
      </c>
      <c r="N577" s="267"/>
      <c r="O577" s="100" t="s">
        <v>73</v>
      </c>
      <c r="P577" s="100"/>
      <c r="Q577" s="267" t="s">
        <v>927</v>
      </c>
      <c r="R577" s="267"/>
      <c r="S577" s="100" t="s">
        <v>1280</v>
      </c>
      <c r="T577" s="100"/>
      <c r="U577" s="440" t="s">
        <v>385</v>
      </c>
      <c r="V577" s="440"/>
      <c r="W577" s="124" t="s">
        <v>895</v>
      </c>
      <c r="X577" s="124"/>
      <c r="Y577" s="124"/>
      <c r="Z577" s="124"/>
      <c r="AA577" s="589"/>
      <c r="AB577" s="603"/>
      <c r="AC577" s="603"/>
      <c r="AD577" s="603"/>
      <c r="AE577" s="603"/>
      <c r="AF577" s="603"/>
      <c r="AG577" s="686"/>
      <c r="AH577" s="26"/>
    </row>
    <row r="578" spans="1:34" s="2" customFormat="1">
      <c r="A578" s="34"/>
      <c r="B578" s="120"/>
      <c r="C578" s="176"/>
      <c r="D578" s="227"/>
      <c r="E578" s="267"/>
      <c r="F578" s="267"/>
      <c r="G578" s="100"/>
      <c r="H578" s="100"/>
      <c r="I578" s="267"/>
      <c r="J578" s="267"/>
      <c r="K578" s="100"/>
      <c r="L578" s="100"/>
      <c r="M578" s="267"/>
      <c r="N578" s="267"/>
      <c r="O578" s="100"/>
      <c r="P578" s="100"/>
      <c r="Q578" s="267"/>
      <c r="R578" s="267"/>
      <c r="S578" s="100"/>
      <c r="T578" s="100"/>
      <c r="U578" s="440"/>
      <c r="V578" s="440"/>
      <c r="W578" s="124"/>
      <c r="X578" s="124"/>
      <c r="Y578" s="124"/>
      <c r="Z578" s="124"/>
      <c r="AA578" s="590"/>
      <c r="AB578" s="604"/>
      <c r="AC578" s="604"/>
      <c r="AD578" s="604"/>
      <c r="AE578" s="604"/>
      <c r="AF578" s="604"/>
      <c r="AG578" s="687"/>
      <c r="AH578" s="26"/>
    </row>
    <row r="579" spans="1:34" s="2" customFormat="1">
      <c r="A579" s="33"/>
      <c r="B579" s="120"/>
      <c r="C579" s="176"/>
      <c r="D579" s="227"/>
      <c r="E579" s="267"/>
      <c r="F579" s="267"/>
      <c r="G579" s="100"/>
      <c r="H579" s="100"/>
      <c r="I579" s="267"/>
      <c r="J579" s="267"/>
      <c r="K579" s="100"/>
      <c r="L579" s="100"/>
      <c r="M579" s="267"/>
      <c r="N579" s="267"/>
      <c r="O579" s="100"/>
      <c r="P579" s="100"/>
      <c r="Q579" s="267"/>
      <c r="R579" s="267"/>
      <c r="S579" s="100"/>
      <c r="T579" s="100"/>
      <c r="U579" s="440"/>
      <c r="V579" s="440"/>
      <c r="W579" s="482" t="s">
        <v>664</v>
      </c>
      <c r="X579" s="482"/>
      <c r="Y579" s="482" t="s">
        <v>533</v>
      </c>
      <c r="Z579" s="482"/>
      <c r="AA579" s="73" t="s">
        <v>856</v>
      </c>
      <c r="AB579" s="73"/>
      <c r="AC579" s="482" t="s">
        <v>177</v>
      </c>
      <c r="AD579" s="482"/>
      <c r="AE579" s="482"/>
      <c r="AF579" s="482"/>
      <c r="AG579" s="482"/>
      <c r="AH579" s="26"/>
    </row>
    <row r="580" spans="1:34" s="2" customFormat="1">
      <c r="A580" s="1"/>
      <c r="B580" s="121"/>
      <c r="C580" s="177"/>
      <c r="D580" s="228"/>
      <c r="E580" s="267"/>
      <c r="F580" s="267"/>
      <c r="G580" s="100"/>
      <c r="H580" s="100"/>
      <c r="I580" s="267"/>
      <c r="J580" s="267"/>
      <c r="K580" s="100"/>
      <c r="L580" s="100"/>
      <c r="M580" s="267"/>
      <c r="N580" s="267"/>
      <c r="O580" s="100"/>
      <c r="P580" s="100"/>
      <c r="Q580" s="267"/>
      <c r="R580" s="267"/>
      <c r="S580" s="100"/>
      <c r="T580" s="100"/>
      <c r="U580" s="440"/>
      <c r="V580" s="440"/>
      <c r="W580" s="482"/>
      <c r="X580" s="482"/>
      <c r="Y580" s="482"/>
      <c r="Z580" s="482"/>
      <c r="AA580" s="73"/>
      <c r="AB580" s="73"/>
      <c r="AC580" s="482"/>
      <c r="AD580" s="482"/>
      <c r="AE580" s="482"/>
      <c r="AF580" s="482"/>
      <c r="AG580" s="482"/>
      <c r="AH580" s="26"/>
    </row>
    <row r="581" spans="1:34" s="2" customFormat="1">
      <c r="A581" s="1"/>
      <c r="B581" s="122" t="s">
        <v>1002</v>
      </c>
      <c r="C581" s="122"/>
      <c r="D581" s="122"/>
      <c r="E581" s="126"/>
      <c r="F581" s="126"/>
      <c r="G581" s="291">
        <f>ROUNDDOWN(E581/3,1)</f>
        <v>0</v>
      </c>
      <c r="H581" s="291"/>
      <c r="I581" s="126">
        <v>4</v>
      </c>
      <c r="J581" s="126"/>
      <c r="K581" s="291">
        <f>ROUNDDOWN(I581/6,1)</f>
        <v>0.6</v>
      </c>
      <c r="L581" s="291"/>
      <c r="M581" s="126"/>
      <c r="N581" s="126"/>
      <c r="O581" s="106">
        <f>ROUNDDOWN(M581/20,1)</f>
        <v>0</v>
      </c>
      <c r="P581" s="106"/>
      <c r="Q581" s="126"/>
      <c r="R581" s="126"/>
      <c r="S581" s="106">
        <f>ROUNDDOWN(Q581/30,1)</f>
        <v>0</v>
      </c>
      <c r="T581" s="106"/>
      <c r="U581" s="291">
        <f>E581+I581+M581+Q581</f>
        <v>4</v>
      </c>
      <c r="V581" s="291"/>
      <c r="W581" s="291">
        <f>G581+K581+O581+S581</f>
        <v>0.6</v>
      </c>
      <c r="X581" s="291"/>
      <c r="Y581" s="291">
        <f>ROUND(W581,0)</f>
        <v>1</v>
      </c>
      <c r="Z581" s="291"/>
      <c r="AA581" s="126">
        <v>2</v>
      </c>
      <c r="AB581" s="126"/>
      <c r="AC581" s="609" t="s">
        <v>19</v>
      </c>
      <c r="AD581" s="609"/>
      <c r="AE581" s="609"/>
      <c r="AF581" s="650">
        <v>1</v>
      </c>
      <c r="AG581" s="650"/>
      <c r="AH581" s="26"/>
    </row>
    <row r="582" spans="1:34" s="2" customFormat="1">
      <c r="A582" s="1"/>
      <c r="B582" s="122"/>
      <c r="C582" s="122"/>
      <c r="D582" s="122"/>
      <c r="E582" s="126"/>
      <c r="F582" s="126"/>
      <c r="G582" s="291"/>
      <c r="H582" s="291"/>
      <c r="I582" s="126"/>
      <c r="J582" s="126"/>
      <c r="K582" s="291"/>
      <c r="L582" s="291"/>
      <c r="M582" s="126"/>
      <c r="N582" s="126"/>
      <c r="O582" s="106"/>
      <c r="P582" s="106"/>
      <c r="Q582" s="126"/>
      <c r="R582" s="126"/>
      <c r="S582" s="106"/>
      <c r="T582" s="106"/>
      <c r="U582" s="291"/>
      <c r="V582" s="291"/>
      <c r="W582" s="291"/>
      <c r="X582" s="291"/>
      <c r="Y582" s="291"/>
      <c r="Z582" s="291"/>
      <c r="AA582" s="126"/>
      <c r="AB582" s="126"/>
      <c r="AC582" s="165" t="s">
        <v>163</v>
      </c>
      <c r="AD582" s="165"/>
      <c r="AE582" s="165"/>
      <c r="AF582" s="650">
        <v>1</v>
      </c>
      <c r="AG582" s="650"/>
      <c r="AH582" s="26"/>
    </row>
    <row r="583" spans="1:34" s="2" customFormat="1">
      <c r="A583" s="1"/>
      <c r="B583" s="123"/>
      <c r="C583" s="123"/>
      <c r="D583" s="123"/>
      <c r="E583" s="126"/>
      <c r="F583" s="126"/>
      <c r="G583" s="291">
        <f>ROUNDDOWN(E583/3,1)</f>
        <v>0</v>
      </c>
      <c r="H583" s="291"/>
      <c r="I583" s="126"/>
      <c r="J583" s="126"/>
      <c r="K583" s="291">
        <f>ROUNDDOWN(I583/6,1)</f>
        <v>0</v>
      </c>
      <c r="L583" s="291"/>
      <c r="M583" s="126"/>
      <c r="N583" s="126"/>
      <c r="O583" s="106">
        <f>ROUNDDOWN(M583/20,1)</f>
        <v>0</v>
      </c>
      <c r="P583" s="106"/>
      <c r="Q583" s="126"/>
      <c r="R583" s="126"/>
      <c r="S583" s="106">
        <f>ROUNDDOWN(Q583/30,1)</f>
        <v>0</v>
      </c>
      <c r="T583" s="106"/>
      <c r="U583" s="291">
        <f>E583+I583+M583+Q583</f>
        <v>0</v>
      </c>
      <c r="V583" s="291"/>
      <c r="W583" s="291">
        <f>G583+K583+O583+S583</f>
        <v>0</v>
      </c>
      <c r="X583" s="291"/>
      <c r="Y583" s="291">
        <f>ROUND(W583,0)</f>
        <v>0</v>
      </c>
      <c r="Z583" s="291"/>
      <c r="AA583" s="126"/>
      <c r="AB583" s="126"/>
      <c r="AC583" s="609" t="s">
        <v>19</v>
      </c>
      <c r="AD583" s="609"/>
      <c r="AE583" s="609"/>
      <c r="AF583" s="650"/>
      <c r="AG583" s="650"/>
      <c r="AH583" s="26"/>
    </row>
    <row r="584" spans="1:34" s="2" customFormat="1">
      <c r="A584" s="1"/>
      <c r="B584" s="123"/>
      <c r="C584" s="123"/>
      <c r="D584" s="123"/>
      <c r="E584" s="126"/>
      <c r="F584" s="126"/>
      <c r="G584" s="291"/>
      <c r="H584" s="291"/>
      <c r="I584" s="126"/>
      <c r="J584" s="126"/>
      <c r="K584" s="291"/>
      <c r="L584" s="291"/>
      <c r="M584" s="126"/>
      <c r="N584" s="126"/>
      <c r="O584" s="106"/>
      <c r="P584" s="106"/>
      <c r="Q584" s="126"/>
      <c r="R584" s="126"/>
      <c r="S584" s="106"/>
      <c r="T584" s="106"/>
      <c r="U584" s="291"/>
      <c r="V584" s="291"/>
      <c r="W584" s="291"/>
      <c r="X584" s="291"/>
      <c r="Y584" s="291"/>
      <c r="Z584" s="291"/>
      <c r="AA584" s="126"/>
      <c r="AB584" s="126"/>
      <c r="AC584" s="165" t="s">
        <v>163</v>
      </c>
      <c r="AD584" s="165"/>
      <c r="AE584" s="165"/>
      <c r="AF584" s="650"/>
      <c r="AG584" s="650"/>
      <c r="AH584" s="26"/>
    </row>
    <row r="585" spans="1:34" s="2" customFormat="1">
      <c r="A585" s="1"/>
      <c r="B585" s="123"/>
      <c r="C585" s="123"/>
      <c r="D585" s="123"/>
      <c r="E585" s="126"/>
      <c r="F585" s="126"/>
      <c r="G585" s="291">
        <f>ROUNDDOWN(E585/3,1)</f>
        <v>0</v>
      </c>
      <c r="H585" s="291"/>
      <c r="I585" s="126"/>
      <c r="J585" s="126"/>
      <c r="K585" s="291">
        <f>ROUNDDOWN(I585/6,1)</f>
        <v>0</v>
      </c>
      <c r="L585" s="291"/>
      <c r="M585" s="126"/>
      <c r="N585" s="126"/>
      <c r="O585" s="106">
        <f>ROUNDDOWN(M585/20,1)</f>
        <v>0</v>
      </c>
      <c r="P585" s="106"/>
      <c r="Q585" s="126"/>
      <c r="R585" s="126"/>
      <c r="S585" s="106">
        <f>ROUNDDOWN(Q585/30,1)</f>
        <v>0</v>
      </c>
      <c r="T585" s="106"/>
      <c r="U585" s="291">
        <f>E585+I585+M585+Q585</f>
        <v>0</v>
      </c>
      <c r="V585" s="291"/>
      <c r="W585" s="291">
        <f>G585+K585+O585+S585</f>
        <v>0</v>
      </c>
      <c r="X585" s="291"/>
      <c r="Y585" s="291">
        <f>ROUND(W585,0)</f>
        <v>0</v>
      </c>
      <c r="Z585" s="291"/>
      <c r="AA585" s="126"/>
      <c r="AB585" s="126"/>
      <c r="AC585" s="609" t="s">
        <v>19</v>
      </c>
      <c r="AD585" s="609"/>
      <c r="AE585" s="609"/>
      <c r="AF585" s="650"/>
      <c r="AG585" s="650"/>
      <c r="AH585" s="26"/>
    </row>
    <row r="586" spans="1:34" s="2" customFormat="1">
      <c r="A586" s="1"/>
      <c r="B586" s="123"/>
      <c r="C586" s="123"/>
      <c r="D586" s="123"/>
      <c r="E586" s="126"/>
      <c r="F586" s="126"/>
      <c r="G586" s="291"/>
      <c r="H586" s="291"/>
      <c r="I586" s="126"/>
      <c r="J586" s="126"/>
      <c r="K586" s="291"/>
      <c r="L586" s="291"/>
      <c r="M586" s="126"/>
      <c r="N586" s="126"/>
      <c r="O586" s="106"/>
      <c r="P586" s="106"/>
      <c r="Q586" s="126"/>
      <c r="R586" s="126"/>
      <c r="S586" s="106"/>
      <c r="T586" s="106"/>
      <c r="U586" s="291"/>
      <c r="V586" s="291"/>
      <c r="W586" s="291"/>
      <c r="X586" s="291"/>
      <c r="Y586" s="291"/>
      <c r="Z586" s="291"/>
      <c r="AA586" s="126"/>
      <c r="AB586" s="126"/>
      <c r="AC586" s="165" t="s">
        <v>163</v>
      </c>
      <c r="AD586" s="165"/>
      <c r="AE586" s="165"/>
      <c r="AF586" s="650"/>
      <c r="AG586" s="650"/>
      <c r="AH586" s="26"/>
    </row>
    <row r="587" spans="1:34" s="2" customFormat="1">
      <c r="A587" s="1"/>
      <c r="B587" s="123"/>
      <c r="C587" s="123"/>
      <c r="D587" s="123"/>
      <c r="E587" s="126"/>
      <c r="F587" s="126"/>
      <c r="G587" s="291">
        <f>ROUNDDOWN(E587/3,1)</f>
        <v>0</v>
      </c>
      <c r="H587" s="291"/>
      <c r="I587" s="126"/>
      <c r="J587" s="126"/>
      <c r="K587" s="291">
        <f>ROUNDDOWN(I587/6,1)</f>
        <v>0</v>
      </c>
      <c r="L587" s="291"/>
      <c r="M587" s="126"/>
      <c r="N587" s="126"/>
      <c r="O587" s="106">
        <f>ROUNDDOWN(M587/20,1)</f>
        <v>0</v>
      </c>
      <c r="P587" s="106"/>
      <c r="Q587" s="126"/>
      <c r="R587" s="126"/>
      <c r="S587" s="106">
        <f>ROUNDDOWN(Q587/30,1)</f>
        <v>0</v>
      </c>
      <c r="T587" s="106"/>
      <c r="U587" s="291">
        <f>E587+I587+M587+Q587</f>
        <v>0</v>
      </c>
      <c r="V587" s="291"/>
      <c r="W587" s="291">
        <f>G587+K587+O587+S587</f>
        <v>0</v>
      </c>
      <c r="X587" s="291"/>
      <c r="Y587" s="291">
        <f>ROUND(W587,0)</f>
        <v>0</v>
      </c>
      <c r="Z587" s="291"/>
      <c r="AA587" s="126"/>
      <c r="AB587" s="126"/>
      <c r="AC587" s="609" t="s">
        <v>19</v>
      </c>
      <c r="AD587" s="609"/>
      <c r="AE587" s="609"/>
      <c r="AF587" s="650"/>
      <c r="AG587" s="650"/>
      <c r="AH587" s="26"/>
    </row>
    <row r="588" spans="1:34" s="2" customFormat="1">
      <c r="A588" s="1"/>
      <c r="B588" s="123"/>
      <c r="C588" s="123"/>
      <c r="D588" s="123"/>
      <c r="E588" s="126"/>
      <c r="F588" s="126"/>
      <c r="G588" s="291"/>
      <c r="H588" s="291"/>
      <c r="I588" s="126"/>
      <c r="J588" s="126"/>
      <c r="K588" s="291"/>
      <c r="L588" s="291"/>
      <c r="M588" s="126"/>
      <c r="N588" s="126"/>
      <c r="O588" s="106"/>
      <c r="P588" s="106"/>
      <c r="Q588" s="126"/>
      <c r="R588" s="126"/>
      <c r="S588" s="106"/>
      <c r="T588" s="106"/>
      <c r="U588" s="291"/>
      <c r="V588" s="291"/>
      <c r="W588" s="291"/>
      <c r="X588" s="291"/>
      <c r="Y588" s="291"/>
      <c r="Z588" s="291"/>
      <c r="AA588" s="126"/>
      <c r="AB588" s="126"/>
      <c r="AC588" s="165" t="s">
        <v>163</v>
      </c>
      <c r="AD588" s="165"/>
      <c r="AE588" s="165"/>
      <c r="AF588" s="650"/>
      <c r="AG588" s="650"/>
      <c r="AH588" s="26"/>
    </row>
    <row r="589" spans="1:34" s="2" customFormat="1">
      <c r="A589" s="1"/>
      <c r="B589" s="123"/>
      <c r="C589" s="123"/>
      <c r="D589" s="123"/>
      <c r="E589" s="126"/>
      <c r="F589" s="126"/>
      <c r="G589" s="291">
        <f>ROUNDDOWN(E589/3,1)</f>
        <v>0</v>
      </c>
      <c r="H589" s="291"/>
      <c r="I589" s="126"/>
      <c r="J589" s="126"/>
      <c r="K589" s="291">
        <f>ROUNDDOWN(I589/6,1)</f>
        <v>0</v>
      </c>
      <c r="L589" s="291"/>
      <c r="M589" s="126"/>
      <c r="N589" s="126"/>
      <c r="O589" s="106">
        <f>ROUNDDOWN(M589/20,1)</f>
        <v>0</v>
      </c>
      <c r="P589" s="106"/>
      <c r="Q589" s="126"/>
      <c r="R589" s="126"/>
      <c r="S589" s="106">
        <f>ROUNDDOWN(Q589/30,1)</f>
        <v>0</v>
      </c>
      <c r="T589" s="106"/>
      <c r="U589" s="291">
        <f>E589+I589+M589+Q589</f>
        <v>0</v>
      </c>
      <c r="V589" s="291"/>
      <c r="W589" s="291">
        <f>G589+K589+O589+S589</f>
        <v>0</v>
      </c>
      <c r="X589" s="291"/>
      <c r="Y589" s="291">
        <f>ROUND(W589,0)</f>
        <v>0</v>
      </c>
      <c r="Z589" s="291"/>
      <c r="AA589" s="126"/>
      <c r="AB589" s="126"/>
      <c r="AC589" s="609" t="s">
        <v>19</v>
      </c>
      <c r="AD589" s="609"/>
      <c r="AE589" s="609"/>
      <c r="AF589" s="650"/>
      <c r="AG589" s="650"/>
      <c r="AH589" s="26"/>
    </row>
    <row r="590" spans="1:34" s="2" customFormat="1">
      <c r="A590" s="1"/>
      <c r="B590" s="123"/>
      <c r="C590" s="123"/>
      <c r="D590" s="123"/>
      <c r="E590" s="126"/>
      <c r="F590" s="126"/>
      <c r="G590" s="291"/>
      <c r="H590" s="291"/>
      <c r="I590" s="126"/>
      <c r="J590" s="126"/>
      <c r="K590" s="291"/>
      <c r="L590" s="291"/>
      <c r="M590" s="126"/>
      <c r="N590" s="126"/>
      <c r="O590" s="106"/>
      <c r="P590" s="106"/>
      <c r="Q590" s="126"/>
      <c r="R590" s="126"/>
      <c r="S590" s="106"/>
      <c r="T590" s="106"/>
      <c r="U590" s="291"/>
      <c r="V590" s="291"/>
      <c r="W590" s="291"/>
      <c r="X590" s="291"/>
      <c r="Y590" s="291"/>
      <c r="Z590" s="291"/>
      <c r="AA590" s="126"/>
      <c r="AB590" s="126"/>
      <c r="AC590" s="165" t="s">
        <v>163</v>
      </c>
      <c r="AD590" s="165"/>
      <c r="AE590" s="165"/>
      <c r="AF590" s="650"/>
      <c r="AG590" s="650"/>
      <c r="AH590" s="26"/>
    </row>
    <row r="591" spans="1:34" s="2" customFormat="1">
      <c r="A591" s="1"/>
      <c r="B591" s="123"/>
      <c r="C591" s="123"/>
      <c r="D591" s="123"/>
      <c r="E591" s="126"/>
      <c r="F591" s="126"/>
      <c r="G591" s="291">
        <f>ROUNDDOWN(E591/3,1)</f>
        <v>0</v>
      </c>
      <c r="H591" s="291"/>
      <c r="I591" s="126"/>
      <c r="J591" s="126"/>
      <c r="K591" s="291">
        <f>ROUNDDOWN(I591/6,1)</f>
        <v>0</v>
      </c>
      <c r="L591" s="291"/>
      <c r="M591" s="126"/>
      <c r="N591" s="126"/>
      <c r="O591" s="106">
        <f>ROUNDDOWN(M591/20,1)</f>
        <v>0</v>
      </c>
      <c r="P591" s="106"/>
      <c r="Q591" s="126"/>
      <c r="R591" s="126"/>
      <c r="S591" s="106">
        <f>ROUNDDOWN(Q591/30,1)</f>
        <v>0</v>
      </c>
      <c r="T591" s="106"/>
      <c r="U591" s="291">
        <f>E591+I591+M591+Q591</f>
        <v>0</v>
      </c>
      <c r="V591" s="291"/>
      <c r="W591" s="291">
        <f>G591+K591+O591+S591</f>
        <v>0</v>
      </c>
      <c r="X591" s="291"/>
      <c r="Y591" s="291">
        <f>ROUND(W591,0)</f>
        <v>0</v>
      </c>
      <c r="Z591" s="291"/>
      <c r="AA591" s="126"/>
      <c r="AB591" s="126"/>
      <c r="AC591" s="609" t="s">
        <v>19</v>
      </c>
      <c r="AD591" s="609"/>
      <c r="AE591" s="609"/>
      <c r="AF591" s="650"/>
      <c r="AG591" s="650"/>
      <c r="AH591" s="26"/>
    </row>
    <row r="592" spans="1:34" s="2" customFormat="1">
      <c r="A592" s="1"/>
      <c r="B592" s="123"/>
      <c r="C592" s="123"/>
      <c r="D592" s="123"/>
      <c r="E592" s="126"/>
      <c r="F592" s="126"/>
      <c r="G592" s="291"/>
      <c r="H592" s="291"/>
      <c r="I592" s="126"/>
      <c r="J592" s="126"/>
      <c r="K592" s="291"/>
      <c r="L592" s="291"/>
      <c r="M592" s="126"/>
      <c r="N592" s="126"/>
      <c r="O592" s="106"/>
      <c r="P592" s="106"/>
      <c r="Q592" s="126"/>
      <c r="R592" s="126"/>
      <c r="S592" s="106"/>
      <c r="T592" s="106"/>
      <c r="U592" s="291"/>
      <c r="V592" s="291"/>
      <c r="W592" s="291"/>
      <c r="X592" s="291"/>
      <c r="Y592" s="291"/>
      <c r="Z592" s="291"/>
      <c r="AA592" s="126"/>
      <c r="AB592" s="126"/>
      <c r="AC592" s="165" t="s">
        <v>163</v>
      </c>
      <c r="AD592" s="165"/>
      <c r="AE592" s="165"/>
      <c r="AF592" s="650"/>
      <c r="AG592" s="650"/>
      <c r="AH592" s="26"/>
    </row>
    <row r="593" spans="1:34" s="2" customFormat="1">
      <c r="A593" s="1"/>
      <c r="B593" s="2" t="s">
        <v>50</v>
      </c>
      <c r="C593" s="2" t="s">
        <v>719</v>
      </c>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506"/>
      <c r="AD593" s="2"/>
      <c r="AE593" s="2"/>
      <c r="AF593" s="2"/>
      <c r="AG593" s="3"/>
      <c r="AH593" s="26"/>
    </row>
    <row r="594" spans="1:34" s="2" customForma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3"/>
      <c r="AH594" s="26"/>
    </row>
    <row r="595" spans="1:34">
      <c r="X595" s="430"/>
      <c r="Y595" s="430"/>
      <c r="Z595" s="430"/>
      <c r="AA595" s="430"/>
      <c r="AB595" s="430"/>
      <c r="AC595" s="430"/>
      <c r="AD595" s="430"/>
      <c r="AE595" s="430"/>
      <c r="AF595" s="430"/>
      <c r="AG595" s="678"/>
      <c r="AH595" s="26"/>
    </row>
    <row r="596" spans="1:34">
      <c r="X596" s="430"/>
      <c r="Y596" s="430"/>
      <c r="Z596" s="430"/>
      <c r="AA596" s="430"/>
      <c r="AB596" s="430"/>
      <c r="AC596" s="430"/>
      <c r="AD596" s="430"/>
      <c r="AE596" s="430"/>
      <c r="AF596" s="430"/>
      <c r="AG596" s="678"/>
      <c r="AH596" s="26"/>
    </row>
    <row r="597" spans="1:34">
      <c r="X597" s="430"/>
      <c r="Y597" s="430"/>
      <c r="Z597" s="430"/>
      <c r="AA597" s="430"/>
      <c r="AB597" s="430"/>
      <c r="AC597" s="430"/>
      <c r="AD597" s="430"/>
      <c r="AE597" s="430"/>
      <c r="AF597" s="430"/>
      <c r="AG597" s="678"/>
      <c r="AH597" s="26"/>
    </row>
    <row r="598" spans="1:34">
      <c r="X598" s="430"/>
      <c r="Y598" s="430"/>
      <c r="Z598" s="430"/>
      <c r="AA598" s="430"/>
      <c r="AB598" s="430"/>
      <c r="AC598" s="430"/>
      <c r="AD598" s="430"/>
      <c r="AE598" s="430"/>
      <c r="AF598" s="430"/>
      <c r="AG598" s="678"/>
      <c r="AH598" s="26"/>
    </row>
    <row r="599" spans="1:34">
      <c r="X599" s="430"/>
      <c r="Y599" s="430"/>
      <c r="Z599" s="430"/>
      <c r="AA599" s="430"/>
      <c r="AB599" s="430"/>
      <c r="AC599" s="430"/>
      <c r="AD599" s="430"/>
      <c r="AE599" s="430"/>
      <c r="AF599" s="430"/>
      <c r="AG599" s="678"/>
      <c r="AH599" s="26"/>
    </row>
    <row r="600" spans="1:34">
      <c r="X600" s="430"/>
      <c r="Y600" s="430"/>
      <c r="Z600" s="430"/>
      <c r="AA600" s="430"/>
      <c r="AB600" s="430"/>
      <c r="AC600" s="430"/>
      <c r="AD600" s="430"/>
      <c r="AE600" s="430"/>
      <c r="AF600" s="430"/>
      <c r="AG600" s="678"/>
      <c r="AH600" s="26"/>
    </row>
    <row r="601" spans="1:34">
      <c r="X601" s="430"/>
      <c r="Y601" s="430"/>
      <c r="Z601" s="430"/>
      <c r="AA601" s="430"/>
      <c r="AB601" s="430"/>
      <c r="AC601" s="430"/>
      <c r="AD601" s="430"/>
      <c r="AE601" s="430"/>
      <c r="AF601" s="430"/>
      <c r="AG601" s="678"/>
      <c r="AH601" s="26"/>
    </row>
    <row r="602" spans="1:34">
      <c r="X602" s="430"/>
      <c r="Y602" s="430"/>
      <c r="Z602" s="430"/>
      <c r="AA602" s="430"/>
      <c r="AB602" s="430"/>
      <c r="AC602" s="430"/>
      <c r="AD602" s="430"/>
      <c r="AE602" s="430"/>
      <c r="AF602" s="430"/>
      <c r="AG602" s="678"/>
      <c r="AH602" s="26"/>
    </row>
    <row r="603" spans="1:34" s="2" customFormat="1">
      <c r="A603" s="12"/>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c r="AA603" s="58"/>
      <c r="AB603" s="58"/>
      <c r="AC603" s="58"/>
      <c r="AD603" s="58"/>
      <c r="AE603" s="58"/>
      <c r="AF603" s="58"/>
      <c r="AG603" s="660"/>
      <c r="AH603" s="26"/>
    </row>
    <row r="604" spans="1:34" s="2" customFormat="1">
      <c r="A604" s="31" t="s">
        <v>133</v>
      </c>
      <c r="B604" s="31"/>
      <c r="C604" s="31"/>
      <c r="D604" s="31"/>
      <c r="E604" s="31"/>
      <c r="F604" s="31"/>
      <c r="G604" s="31"/>
      <c r="H604" s="31"/>
      <c r="I604" s="31"/>
      <c r="J604" s="31"/>
      <c r="K604" s="31"/>
      <c r="L604" s="31"/>
      <c r="M604" s="31"/>
      <c r="N604" s="31"/>
      <c r="O604" s="31"/>
      <c r="P604" s="31"/>
      <c r="Q604" s="31"/>
      <c r="R604" s="31"/>
      <c r="S604" s="31"/>
      <c r="T604" s="31"/>
      <c r="U604" s="31"/>
      <c r="V604" s="31"/>
      <c r="W604" s="31"/>
      <c r="X604" s="73" t="s">
        <v>361</v>
      </c>
      <c r="Y604" s="73"/>
      <c r="Z604" s="73"/>
      <c r="AA604" s="73"/>
      <c r="AB604" s="73"/>
      <c r="AC604" s="73"/>
      <c r="AD604" s="73"/>
      <c r="AE604" s="73"/>
      <c r="AF604" s="73"/>
      <c r="AG604" s="73"/>
      <c r="AH604" s="26"/>
    </row>
    <row r="605" spans="1:34" s="2" customForma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73"/>
      <c r="Y605" s="73"/>
      <c r="Z605" s="73"/>
      <c r="AA605" s="73"/>
      <c r="AB605" s="73"/>
      <c r="AC605" s="73"/>
      <c r="AD605" s="73"/>
      <c r="AE605" s="73"/>
      <c r="AF605" s="73"/>
      <c r="AG605" s="73"/>
      <c r="AH605" s="26"/>
    </row>
    <row r="606" spans="1:34" s="2" customFormat="1">
      <c r="A606" s="1"/>
      <c r="B606" s="2" t="s">
        <v>101</v>
      </c>
      <c r="C606" s="2"/>
      <c r="D606" s="2"/>
      <c r="E606" s="268" t="s">
        <v>1124</v>
      </c>
      <c r="F606" s="268"/>
      <c r="G606" s="268"/>
      <c r="H606" s="268"/>
      <c r="I606" s="268"/>
      <c r="J606" s="268"/>
      <c r="K606" s="268"/>
      <c r="L606" s="268"/>
      <c r="M606" s="268"/>
      <c r="N606" s="268"/>
      <c r="O606" s="268"/>
      <c r="P606" s="268"/>
      <c r="Q606" s="268"/>
      <c r="R606" s="268"/>
      <c r="S606" s="268"/>
      <c r="T606" s="268"/>
      <c r="U606" s="268"/>
      <c r="V606" s="268"/>
      <c r="W606" s="268"/>
      <c r="X606" s="268"/>
      <c r="Y606" s="268"/>
      <c r="Z606" s="268"/>
      <c r="AA606" s="268"/>
      <c r="AB606" s="268"/>
      <c r="AC606" s="268"/>
      <c r="AD606" s="268"/>
      <c r="AE606" s="268"/>
      <c r="AF606" s="268"/>
      <c r="AG606" s="688"/>
      <c r="AH606" s="26"/>
    </row>
    <row r="607" spans="1:34" s="2" customFormat="1">
      <c r="A607" s="1"/>
      <c r="B607" s="2"/>
      <c r="C607" s="2"/>
      <c r="D607" s="2"/>
      <c r="E607" s="110"/>
      <c r="F607" s="110"/>
      <c r="G607" s="110"/>
      <c r="H607" s="110"/>
      <c r="I607" s="110"/>
      <c r="J607" s="110"/>
      <c r="K607" s="110"/>
      <c r="L607" s="110"/>
      <c r="M607" s="110"/>
      <c r="N607" s="110"/>
      <c r="O607" s="110"/>
      <c r="P607" s="110"/>
      <c r="Q607" s="110"/>
      <c r="R607" s="110"/>
      <c r="S607" s="110"/>
      <c r="T607" s="110"/>
      <c r="U607" s="110"/>
      <c r="V607" s="110"/>
      <c r="W607" s="110"/>
      <c r="X607" s="110"/>
      <c r="Y607" s="110"/>
      <c r="Z607" s="110"/>
      <c r="AA607" s="110"/>
      <c r="AB607" s="110"/>
      <c r="AC607" s="110"/>
      <c r="AD607" s="110"/>
      <c r="AE607" s="110"/>
      <c r="AF607" s="110"/>
      <c r="AG607" s="542"/>
      <c r="AH607" s="26"/>
    </row>
    <row r="608" spans="1:34" s="2" customForma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3"/>
      <c r="AH608" s="26"/>
    </row>
    <row r="609" spans="1:34" s="2" customFormat="1">
      <c r="A609" s="1"/>
      <c r="B609" s="124" t="s">
        <v>44</v>
      </c>
      <c r="C609" s="124"/>
      <c r="D609" s="124"/>
      <c r="E609" s="124" t="s">
        <v>86</v>
      </c>
      <c r="F609" s="124"/>
      <c r="G609" s="124"/>
      <c r="H609" s="124"/>
      <c r="I609" s="326" t="s">
        <v>918</v>
      </c>
      <c r="J609" s="326"/>
      <c r="K609" s="326"/>
      <c r="L609" s="326"/>
      <c r="M609" s="124" t="s">
        <v>585</v>
      </c>
      <c r="N609" s="124"/>
      <c r="O609" s="124"/>
      <c r="P609" s="124"/>
      <c r="Q609" s="124" t="s">
        <v>949</v>
      </c>
      <c r="R609" s="124"/>
      <c r="S609" s="124"/>
      <c r="T609" s="124"/>
      <c r="U609" s="124" t="s">
        <v>664</v>
      </c>
      <c r="V609" s="124"/>
      <c r="W609" s="124"/>
      <c r="X609" s="124"/>
      <c r="Y609" s="124"/>
      <c r="Z609" s="124"/>
      <c r="AA609" s="591" t="s">
        <v>602</v>
      </c>
      <c r="AB609" s="591"/>
      <c r="AC609" s="591"/>
      <c r="AD609" s="591"/>
      <c r="AE609" s="591"/>
      <c r="AF609" s="591"/>
      <c r="AG609" s="591"/>
      <c r="AH609" s="26"/>
    </row>
    <row r="610" spans="1:34" s="2" customFormat="1">
      <c r="A610" s="1"/>
      <c r="B610" s="124"/>
      <c r="C610" s="124"/>
      <c r="D610" s="124"/>
      <c r="E610" s="124"/>
      <c r="F610" s="124"/>
      <c r="G610" s="124"/>
      <c r="H610" s="124"/>
      <c r="I610" s="326"/>
      <c r="J610" s="326"/>
      <c r="K610" s="326"/>
      <c r="L610" s="326"/>
      <c r="M610" s="124"/>
      <c r="N610" s="124"/>
      <c r="O610" s="124"/>
      <c r="P610" s="124"/>
      <c r="Q610" s="124"/>
      <c r="R610" s="124"/>
      <c r="S610" s="124"/>
      <c r="T610" s="124"/>
      <c r="U610" s="124"/>
      <c r="V610" s="124"/>
      <c r="W610" s="124"/>
      <c r="X610" s="124"/>
      <c r="Y610" s="124"/>
      <c r="Z610" s="124"/>
      <c r="AA610" s="591"/>
      <c r="AB610" s="591"/>
      <c r="AC610" s="591"/>
      <c r="AD610" s="591"/>
      <c r="AE610" s="591"/>
      <c r="AF610" s="591"/>
      <c r="AG610" s="591"/>
      <c r="AH610" s="26"/>
    </row>
    <row r="611" spans="1:34" s="2" customFormat="1">
      <c r="A611" s="1"/>
      <c r="B611" s="124"/>
      <c r="C611" s="124"/>
      <c r="D611" s="124"/>
      <c r="E611" s="267" t="s">
        <v>927</v>
      </c>
      <c r="F611" s="267"/>
      <c r="G611" s="100" t="s">
        <v>937</v>
      </c>
      <c r="H611" s="100"/>
      <c r="I611" s="267" t="s">
        <v>927</v>
      </c>
      <c r="J611" s="267"/>
      <c r="K611" s="100" t="s">
        <v>264</v>
      </c>
      <c r="L611" s="100"/>
      <c r="M611" s="267" t="s">
        <v>927</v>
      </c>
      <c r="N611" s="267"/>
      <c r="O611" s="100" t="s">
        <v>73</v>
      </c>
      <c r="P611" s="100"/>
      <c r="Q611" s="267" t="s">
        <v>927</v>
      </c>
      <c r="R611" s="267"/>
      <c r="S611" s="100" t="s">
        <v>1280</v>
      </c>
      <c r="T611" s="100"/>
      <c r="U611" s="440" t="s">
        <v>385</v>
      </c>
      <c r="V611" s="440"/>
      <c r="W611" s="124" t="s">
        <v>895</v>
      </c>
      <c r="X611" s="124"/>
      <c r="Y611" s="124"/>
      <c r="Z611" s="124"/>
      <c r="AA611" s="591"/>
      <c r="AB611" s="591"/>
      <c r="AC611" s="591"/>
      <c r="AD611" s="591"/>
      <c r="AE611" s="591"/>
      <c r="AF611" s="591"/>
      <c r="AG611" s="591"/>
      <c r="AH611" s="26"/>
    </row>
    <row r="612" spans="1:34" s="2" customFormat="1">
      <c r="A612" s="1"/>
      <c r="B612" s="124"/>
      <c r="C612" s="124"/>
      <c r="D612" s="124"/>
      <c r="E612" s="267"/>
      <c r="F612" s="267"/>
      <c r="G612" s="100"/>
      <c r="H612" s="100"/>
      <c r="I612" s="267"/>
      <c r="J612" s="267"/>
      <c r="K612" s="100"/>
      <c r="L612" s="100"/>
      <c r="M612" s="267"/>
      <c r="N612" s="267"/>
      <c r="O612" s="100"/>
      <c r="P612" s="100"/>
      <c r="Q612" s="267"/>
      <c r="R612" s="267"/>
      <c r="S612" s="100"/>
      <c r="T612" s="100"/>
      <c r="U612" s="440"/>
      <c r="V612" s="440"/>
      <c r="W612" s="124"/>
      <c r="X612" s="124"/>
      <c r="Y612" s="124"/>
      <c r="Z612" s="124"/>
      <c r="AA612" s="591"/>
      <c r="AB612" s="591"/>
      <c r="AC612" s="591"/>
      <c r="AD612" s="591"/>
      <c r="AE612" s="591"/>
      <c r="AF612" s="591"/>
      <c r="AG612" s="591"/>
      <c r="AH612" s="26"/>
    </row>
    <row r="613" spans="1:34" s="2" customFormat="1">
      <c r="A613" s="1"/>
      <c r="B613" s="124"/>
      <c r="C613" s="124"/>
      <c r="D613" s="124"/>
      <c r="E613" s="267"/>
      <c r="F613" s="267"/>
      <c r="G613" s="100"/>
      <c r="H613" s="100"/>
      <c r="I613" s="267"/>
      <c r="J613" s="267"/>
      <c r="K613" s="100"/>
      <c r="L613" s="100"/>
      <c r="M613" s="267"/>
      <c r="N613" s="267"/>
      <c r="O613" s="100"/>
      <c r="P613" s="100"/>
      <c r="Q613" s="267"/>
      <c r="R613" s="267"/>
      <c r="S613" s="100"/>
      <c r="T613" s="100"/>
      <c r="U613" s="440"/>
      <c r="V613" s="440"/>
      <c r="W613" s="482" t="s">
        <v>664</v>
      </c>
      <c r="X613" s="482"/>
      <c r="Y613" s="482" t="s">
        <v>533</v>
      </c>
      <c r="Z613" s="482"/>
      <c r="AA613" s="73" t="s">
        <v>856</v>
      </c>
      <c r="AB613" s="73"/>
      <c r="AC613" s="482" t="s">
        <v>177</v>
      </c>
      <c r="AD613" s="482"/>
      <c r="AE613" s="482"/>
      <c r="AF613" s="482"/>
      <c r="AG613" s="482"/>
      <c r="AH613" s="26"/>
    </row>
    <row r="614" spans="1:34" s="2" customFormat="1">
      <c r="A614" s="1"/>
      <c r="B614" s="124"/>
      <c r="C614" s="124"/>
      <c r="D614" s="124"/>
      <c r="E614" s="267"/>
      <c r="F614" s="267"/>
      <c r="G614" s="100"/>
      <c r="H614" s="100"/>
      <c r="I614" s="267"/>
      <c r="J614" s="267"/>
      <c r="K614" s="100"/>
      <c r="L614" s="100"/>
      <c r="M614" s="267"/>
      <c r="N614" s="267"/>
      <c r="O614" s="100"/>
      <c r="P614" s="100"/>
      <c r="Q614" s="267"/>
      <c r="R614" s="267"/>
      <c r="S614" s="100"/>
      <c r="T614" s="100"/>
      <c r="U614" s="440"/>
      <c r="V614" s="440"/>
      <c r="W614" s="482"/>
      <c r="X614" s="482"/>
      <c r="Y614" s="482"/>
      <c r="Z614" s="482"/>
      <c r="AA614" s="73"/>
      <c r="AB614" s="73"/>
      <c r="AC614" s="482"/>
      <c r="AD614" s="482"/>
      <c r="AE614" s="482"/>
      <c r="AF614" s="482"/>
      <c r="AG614" s="482"/>
      <c r="AH614" s="26"/>
    </row>
    <row r="615" spans="1:34" s="2" customFormat="1">
      <c r="A615" s="1"/>
      <c r="B615" s="125"/>
      <c r="C615" s="125"/>
      <c r="D615" s="125"/>
      <c r="E615" s="126"/>
      <c r="F615" s="126"/>
      <c r="G615" s="291">
        <f>ROUNDDOWN(E615/3,1)</f>
        <v>0</v>
      </c>
      <c r="H615" s="291"/>
      <c r="I615" s="126"/>
      <c r="J615" s="126"/>
      <c r="K615" s="291">
        <f>ROUNDDOWN(I615/6,1)</f>
        <v>0</v>
      </c>
      <c r="L615" s="291"/>
      <c r="M615" s="126"/>
      <c r="N615" s="126"/>
      <c r="O615" s="106">
        <f>ROUNDDOWN(M615/20,1)</f>
        <v>0</v>
      </c>
      <c r="P615" s="106"/>
      <c r="Q615" s="126"/>
      <c r="R615" s="126"/>
      <c r="S615" s="106">
        <f>ROUNDDOWN(Q615/30,1)</f>
        <v>0</v>
      </c>
      <c r="T615" s="106"/>
      <c r="U615" s="291">
        <f>E615+I615+M615+Q615</f>
        <v>0</v>
      </c>
      <c r="V615" s="291"/>
      <c r="W615" s="291">
        <f>G615+K615+O615+S615</f>
        <v>0</v>
      </c>
      <c r="X615" s="291"/>
      <c r="Y615" s="291">
        <f>ROUND(W615,0)</f>
        <v>0</v>
      </c>
      <c r="Z615" s="291"/>
      <c r="AA615" s="126"/>
      <c r="AB615" s="126"/>
      <c r="AC615" s="609" t="s">
        <v>19</v>
      </c>
      <c r="AD615" s="609"/>
      <c r="AE615" s="609"/>
      <c r="AF615" s="650"/>
      <c r="AG615" s="650"/>
      <c r="AH615" s="26"/>
    </row>
    <row r="616" spans="1:34" s="2" customFormat="1">
      <c r="A616" s="1"/>
      <c r="B616" s="125"/>
      <c r="C616" s="125"/>
      <c r="D616" s="125"/>
      <c r="E616" s="126"/>
      <c r="F616" s="126"/>
      <c r="G616" s="291"/>
      <c r="H616" s="291"/>
      <c r="I616" s="126"/>
      <c r="J616" s="126"/>
      <c r="K616" s="291"/>
      <c r="L616" s="291"/>
      <c r="M616" s="126"/>
      <c r="N616" s="126"/>
      <c r="O616" s="106"/>
      <c r="P616" s="106"/>
      <c r="Q616" s="126"/>
      <c r="R616" s="126"/>
      <c r="S616" s="106"/>
      <c r="T616" s="106"/>
      <c r="U616" s="291"/>
      <c r="V616" s="291"/>
      <c r="W616" s="291"/>
      <c r="X616" s="291"/>
      <c r="Y616" s="291"/>
      <c r="Z616" s="291"/>
      <c r="AA616" s="126"/>
      <c r="AB616" s="126"/>
      <c r="AC616" s="165" t="s">
        <v>163</v>
      </c>
      <c r="AD616" s="165"/>
      <c r="AE616" s="165"/>
      <c r="AF616" s="650"/>
      <c r="AG616" s="650"/>
      <c r="AH616" s="26"/>
    </row>
    <row r="617" spans="1:34" s="2" customFormat="1">
      <c r="A617" s="1"/>
      <c r="B617" s="125"/>
      <c r="C617" s="125"/>
      <c r="D617" s="125"/>
      <c r="E617" s="126"/>
      <c r="F617" s="126"/>
      <c r="G617" s="291">
        <f>ROUNDDOWN(E617/3,1)</f>
        <v>0</v>
      </c>
      <c r="H617" s="291"/>
      <c r="I617" s="126"/>
      <c r="J617" s="126"/>
      <c r="K617" s="291">
        <f>ROUNDDOWN(I617/6,1)</f>
        <v>0</v>
      </c>
      <c r="L617" s="291"/>
      <c r="M617" s="126"/>
      <c r="N617" s="126"/>
      <c r="O617" s="106">
        <f>ROUNDDOWN(M617/20,1)</f>
        <v>0</v>
      </c>
      <c r="P617" s="106"/>
      <c r="Q617" s="126"/>
      <c r="R617" s="126"/>
      <c r="S617" s="106">
        <f>ROUNDDOWN(Q617/30,1)</f>
        <v>0</v>
      </c>
      <c r="T617" s="106"/>
      <c r="U617" s="291">
        <f>E617+I617+M617+Q617</f>
        <v>0</v>
      </c>
      <c r="V617" s="291"/>
      <c r="W617" s="291">
        <f>G617+K617+O617+S617</f>
        <v>0</v>
      </c>
      <c r="X617" s="291"/>
      <c r="Y617" s="291">
        <f>ROUND(W617,0)</f>
        <v>0</v>
      </c>
      <c r="Z617" s="291"/>
      <c r="AA617" s="126"/>
      <c r="AB617" s="126"/>
      <c r="AC617" s="609" t="s">
        <v>19</v>
      </c>
      <c r="AD617" s="609"/>
      <c r="AE617" s="609"/>
      <c r="AF617" s="650"/>
      <c r="AG617" s="650"/>
      <c r="AH617" s="26"/>
    </row>
    <row r="618" spans="1:34" s="2" customFormat="1">
      <c r="A618" s="1"/>
      <c r="B618" s="125"/>
      <c r="C618" s="125"/>
      <c r="D618" s="125"/>
      <c r="E618" s="126"/>
      <c r="F618" s="126"/>
      <c r="G618" s="291"/>
      <c r="H618" s="291"/>
      <c r="I618" s="126"/>
      <c r="J618" s="126"/>
      <c r="K618" s="291"/>
      <c r="L618" s="291"/>
      <c r="M618" s="126"/>
      <c r="N618" s="126"/>
      <c r="O618" s="106"/>
      <c r="P618" s="106"/>
      <c r="Q618" s="126"/>
      <c r="R618" s="126"/>
      <c r="S618" s="106"/>
      <c r="T618" s="106"/>
      <c r="U618" s="291"/>
      <c r="V618" s="291"/>
      <c r="W618" s="291"/>
      <c r="X618" s="291"/>
      <c r="Y618" s="291"/>
      <c r="Z618" s="291"/>
      <c r="AA618" s="126"/>
      <c r="AB618" s="126"/>
      <c r="AC618" s="165" t="s">
        <v>163</v>
      </c>
      <c r="AD618" s="165"/>
      <c r="AE618" s="165"/>
      <c r="AF618" s="650"/>
      <c r="AG618" s="650"/>
      <c r="AH618" s="26"/>
    </row>
    <row r="619" spans="1:34" s="2" customFormat="1">
      <c r="A619" s="1"/>
      <c r="B619" s="125"/>
      <c r="C619" s="125"/>
      <c r="D619" s="125"/>
      <c r="E619" s="126"/>
      <c r="F619" s="126"/>
      <c r="G619" s="291">
        <f>ROUNDDOWN(E619/3,1)</f>
        <v>0</v>
      </c>
      <c r="H619" s="291"/>
      <c r="I619" s="126"/>
      <c r="J619" s="126"/>
      <c r="K619" s="291">
        <f>ROUNDDOWN(I619/6,1)</f>
        <v>0</v>
      </c>
      <c r="L619" s="291"/>
      <c r="M619" s="126"/>
      <c r="N619" s="126"/>
      <c r="O619" s="106">
        <f>ROUNDDOWN(M619/20,1)</f>
        <v>0</v>
      </c>
      <c r="P619" s="106"/>
      <c r="Q619" s="126"/>
      <c r="R619" s="126"/>
      <c r="S619" s="106">
        <f>ROUNDDOWN(Q619/30,1)</f>
        <v>0</v>
      </c>
      <c r="T619" s="106"/>
      <c r="U619" s="291">
        <f>E619+I619+M619+Q619</f>
        <v>0</v>
      </c>
      <c r="V619" s="291"/>
      <c r="W619" s="291">
        <f>G619+K619+O619+S619</f>
        <v>0</v>
      </c>
      <c r="X619" s="291"/>
      <c r="Y619" s="291">
        <f>ROUND(W619,0)</f>
        <v>0</v>
      </c>
      <c r="Z619" s="291"/>
      <c r="AA619" s="126"/>
      <c r="AB619" s="126"/>
      <c r="AC619" s="609" t="s">
        <v>19</v>
      </c>
      <c r="AD619" s="609"/>
      <c r="AE619" s="609"/>
      <c r="AF619" s="650"/>
      <c r="AG619" s="650"/>
      <c r="AH619" s="26"/>
    </row>
    <row r="620" spans="1:34" s="2" customFormat="1">
      <c r="A620" s="1"/>
      <c r="B620" s="125"/>
      <c r="C620" s="125"/>
      <c r="D620" s="125"/>
      <c r="E620" s="126"/>
      <c r="F620" s="126"/>
      <c r="G620" s="291"/>
      <c r="H620" s="291"/>
      <c r="I620" s="126"/>
      <c r="J620" s="126"/>
      <c r="K620" s="291"/>
      <c r="L620" s="291"/>
      <c r="M620" s="126"/>
      <c r="N620" s="126"/>
      <c r="O620" s="106"/>
      <c r="P620" s="106"/>
      <c r="Q620" s="126"/>
      <c r="R620" s="126"/>
      <c r="S620" s="106"/>
      <c r="T620" s="106"/>
      <c r="U620" s="291"/>
      <c r="V620" s="291"/>
      <c r="W620" s="291"/>
      <c r="X620" s="291"/>
      <c r="Y620" s="291"/>
      <c r="Z620" s="291"/>
      <c r="AA620" s="126"/>
      <c r="AB620" s="126"/>
      <c r="AC620" s="165" t="s">
        <v>163</v>
      </c>
      <c r="AD620" s="165"/>
      <c r="AE620" s="165"/>
      <c r="AF620" s="650"/>
      <c r="AG620" s="650"/>
      <c r="AH620" s="26"/>
    </row>
    <row r="621" spans="1:34" s="2" customFormat="1">
      <c r="A621" s="1"/>
      <c r="B621" s="125"/>
      <c r="C621" s="125"/>
      <c r="D621" s="125"/>
      <c r="E621" s="126"/>
      <c r="F621" s="126"/>
      <c r="G621" s="291">
        <f>ROUNDDOWN(E621/3,1)</f>
        <v>0</v>
      </c>
      <c r="H621" s="291"/>
      <c r="I621" s="126"/>
      <c r="J621" s="126"/>
      <c r="K621" s="291">
        <f>ROUNDDOWN(I621/6,1)</f>
        <v>0</v>
      </c>
      <c r="L621" s="291"/>
      <c r="M621" s="126"/>
      <c r="N621" s="126"/>
      <c r="O621" s="106">
        <f>ROUNDDOWN(M621/20,1)</f>
        <v>0</v>
      </c>
      <c r="P621" s="106"/>
      <c r="Q621" s="126"/>
      <c r="R621" s="126"/>
      <c r="S621" s="106">
        <f>ROUNDDOWN(Q621/30,1)</f>
        <v>0</v>
      </c>
      <c r="T621" s="106"/>
      <c r="U621" s="291">
        <f>E621+I621+M621+Q621</f>
        <v>0</v>
      </c>
      <c r="V621" s="291"/>
      <c r="W621" s="291">
        <f>G621+K621+O621+S621</f>
        <v>0</v>
      </c>
      <c r="X621" s="291"/>
      <c r="Y621" s="291">
        <f>ROUND(W621,0)</f>
        <v>0</v>
      </c>
      <c r="Z621" s="291"/>
      <c r="AA621" s="126"/>
      <c r="AB621" s="126"/>
      <c r="AC621" s="609" t="s">
        <v>19</v>
      </c>
      <c r="AD621" s="609"/>
      <c r="AE621" s="609"/>
      <c r="AF621" s="650"/>
      <c r="AG621" s="650"/>
      <c r="AH621" s="26"/>
    </row>
    <row r="622" spans="1:34" s="2" customFormat="1">
      <c r="A622" s="1"/>
      <c r="B622" s="125"/>
      <c r="C622" s="125"/>
      <c r="D622" s="125"/>
      <c r="E622" s="126"/>
      <c r="F622" s="126"/>
      <c r="G622" s="291"/>
      <c r="H622" s="291"/>
      <c r="I622" s="126"/>
      <c r="J622" s="126"/>
      <c r="K622" s="291"/>
      <c r="L622" s="291"/>
      <c r="M622" s="126"/>
      <c r="N622" s="126"/>
      <c r="O622" s="106"/>
      <c r="P622" s="106"/>
      <c r="Q622" s="126"/>
      <c r="R622" s="126"/>
      <c r="S622" s="106"/>
      <c r="T622" s="106"/>
      <c r="U622" s="291"/>
      <c r="V622" s="291"/>
      <c r="W622" s="291"/>
      <c r="X622" s="291"/>
      <c r="Y622" s="291"/>
      <c r="Z622" s="291"/>
      <c r="AA622" s="126"/>
      <c r="AB622" s="126"/>
      <c r="AC622" s="165" t="s">
        <v>163</v>
      </c>
      <c r="AD622" s="165"/>
      <c r="AE622" s="165"/>
      <c r="AF622" s="650"/>
      <c r="AG622" s="650"/>
      <c r="AH622" s="26"/>
    </row>
    <row r="623" spans="1:34" s="2" customFormat="1">
      <c r="A623" s="1"/>
      <c r="B623" s="125"/>
      <c r="C623" s="125"/>
      <c r="D623" s="125"/>
      <c r="E623" s="126"/>
      <c r="F623" s="126"/>
      <c r="G623" s="291">
        <f>ROUNDDOWN(E623/3,1)</f>
        <v>0</v>
      </c>
      <c r="H623" s="291"/>
      <c r="I623" s="126"/>
      <c r="J623" s="126"/>
      <c r="K623" s="291">
        <f>ROUNDDOWN(I623/6,1)</f>
        <v>0</v>
      </c>
      <c r="L623" s="291"/>
      <c r="M623" s="126"/>
      <c r="N623" s="126"/>
      <c r="O623" s="106">
        <f>ROUNDDOWN(M623/20,1)</f>
        <v>0</v>
      </c>
      <c r="P623" s="106"/>
      <c r="Q623" s="126"/>
      <c r="R623" s="126"/>
      <c r="S623" s="106">
        <f>ROUNDDOWN(Q623/30,1)</f>
        <v>0</v>
      </c>
      <c r="T623" s="106"/>
      <c r="U623" s="291">
        <f>E623+I623+M623+Q623</f>
        <v>0</v>
      </c>
      <c r="V623" s="291"/>
      <c r="W623" s="291">
        <f>G623+K623+O623+S623</f>
        <v>0</v>
      </c>
      <c r="X623" s="291"/>
      <c r="Y623" s="291">
        <f>ROUND(W623,0)</f>
        <v>0</v>
      </c>
      <c r="Z623" s="291"/>
      <c r="AA623" s="126"/>
      <c r="AB623" s="126"/>
      <c r="AC623" s="609" t="s">
        <v>19</v>
      </c>
      <c r="AD623" s="609"/>
      <c r="AE623" s="609"/>
      <c r="AF623" s="650"/>
      <c r="AG623" s="650"/>
      <c r="AH623" s="26"/>
    </row>
    <row r="624" spans="1:34" s="2" customFormat="1">
      <c r="A624" s="1"/>
      <c r="B624" s="125"/>
      <c r="C624" s="125"/>
      <c r="D624" s="125"/>
      <c r="E624" s="126"/>
      <c r="F624" s="126"/>
      <c r="G624" s="291"/>
      <c r="H624" s="291"/>
      <c r="I624" s="126"/>
      <c r="J624" s="126"/>
      <c r="K624" s="291"/>
      <c r="L624" s="291"/>
      <c r="M624" s="126"/>
      <c r="N624" s="126"/>
      <c r="O624" s="106"/>
      <c r="P624" s="106"/>
      <c r="Q624" s="126"/>
      <c r="R624" s="126"/>
      <c r="S624" s="106"/>
      <c r="T624" s="106"/>
      <c r="U624" s="291"/>
      <c r="V624" s="291"/>
      <c r="W624" s="291"/>
      <c r="X624" s="291"/>
      <c r="Y624" s="291"/>
      <c r="Z624" s="291"/>
      <c r="AA624" s="126"/>
      <c r="AB624" s="126"/>
      <c r="AC624" s="165" t="s">
        <v>163</v>
      </c>
      <c r="AD624" s="165"/>
      <c r="AE624" s="165"/>
      <c r="AF624" s="650"/>
      <c r="AG624" s="650"/>
      <c r="AH624" s="26"/>
    </row>
    <row r="625" spans="1:34" s="2" customFormat="1">
      <c r="A625" s="1"/>
      <c r="B625" s="2" t="s">
        <v>50</v>
      </c>
      <c r="C625" s="2" t="s">
        <v>913</v>
      </c>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3"/>
      <c r="AH625" s="26"/>
    </row>
    <row r="626" spans="1:34" s="2" customForma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3"/>
      <c r="AH626" s="26"/>
    </row>
    <row r="627" spans="1:34" s="2" customFormat="1">
      <c r="A627" s="1"/>
      <c r="B627" s="2" t="s">
        <v>1094</v>
      </c>
      <c r="C627" s="2"/>
      <c r="D627" s="2"/>
      <c r="E627" s="2"/>
      <c r="F627" s="2" t="s">
        <v>34</v>
      </c>
      <c r="G627" s="292"/>
      <c r="H627" s="310"/>
      <c r="I627" s="327"/>
      <c r="J627" s="2" t="s">
        <v>25</v>
      </c>
      <c r="K627" s="269"/>
      <c r="L627" s="282"/>
      <c r="M627" s="2" t="s">
        <v>45</v>
      </c>
      <c r="N627" s="391"/>
      <c r="O627" s="409"/>
      <c r="P627" s="2" t="s">
        <v>947</v>
      </c>
      <c r="Q627" s="2"/>
      <c r="R627" s="2"/>
      <c r="S627" s="2"/>
      <c r="T627" s="2"/>
      <c r="U627" s="2"/>
      <c r="V627" s="2"/>
      <c r="W627" s="2"/>
      <c r="X627" s="2"/>
      <c r="Y627" s="2"/>
      <c r="Z627" s="2"/>
      <c r="AA627" s="2"/>
      <c r="AB627" s="2"/>
      <c r="AC627" s="2"/>
      <c r="AD627" s="2"/>
      <c r="AE627" s="2"/>
      <c r="AF627" s="2"/>
      <c r="AG627" s="3"/>
      <c r="AH627" s="26"/>
    </row>
    <row r="628" spans="1:34" s="2" customFormat="1">
      <c r="A628" s="1"/>
      <c r="B628" s="124" t="s">
        <v>44</v>
      </c>
      <c r="C628" s="124"/>
      <c r="D628" s="124"/>
      <c r="E628" s="124" t="s">
        <v>86</v>
      </c>
      <c r="F628" s="124"/>
      <c r="G628" s="124"/>
      <c r="H628" s="124"/>
      <c r="I628" s="326" t="s">
        <v>918</v>
      </c>
      <c r="J628" s="326"/>
      <c r="K628" s="326"/>
      <c r="L628" s="326"/>
      <c r="M628" s="124" t="s">
        <v>585</v>
      </c>
      <c r="N628" s="124"/>
      <c r="O628" s="124"/>
      <c r="P628" s="124"/>
      <c r="Q628" s="124" t="s">
        <v>949</v>
      </c>
      <c r="R628" s="124"/>
      <c r="S628" s="124"/>
      <c r="T628" s="124"/>
      <c r="U628" s="124" t="s">
        <v>664</v>
      </c>
      <c r="V628" s="124"/>
      <c r="W628" s="124"/>
      <c r="X628" s="124"/>
      <c r="Y628" s="124"/>
      <c r="Z628" s="124"/>
      <c r="AA628" s="591" t="s">
        <v>602</v>
      </c>
      <c r="AB628" s="591"/>
      <c r="AC628" s="591"/>
      <c r="AD628" s="591"/>
      <c r="AE628" s="591"/>
      <c r="AF628" s="591"/>
      <c r="AG628" s="591"/>
      <c r="AH628" s="26"/>
    </row>
    <row r="629" spans="1:34" s="2" customFormat="1">
      <c r="A629" s="1"/>
      <c r="B629" s="124"/>
      <c r="C629" s="124"/>
      <c r="D629" s="124"/>
      <c r="E629" s="124"/>
      <c r="F629" s="124"/>
      <c r="G629" s="124"/>
      <c r="H629" s="124"/>
      <c r="I629" s="326"/>
      <c r="J629" s="326"/>
      <c r="K629" s="326"/>
      <c r="L629" s="326"/>
      <c r="M629" s="124"/>
      <c r="N629" s="124"/>
      <c r="O629" s="124"/>
      <c r="P629" s="124"/>
      <c r="Q629" s="124"/>
      <c r="R629" s="124"/>
      <c r="S629" s="124"/>
      <c r="T629" s="124"/>
      <c r="U629" s="124"/>
      <c r="V629" s="124"/>
      <c r="W629" s="124"/>
      <c r="X629" s="124"/>
      <c r="Y629" s="124"/>
      <c r="Z629" s="124"/>
      <c r="AA629" s="591"/>
      <c r="AB629" s="591"/>
      <c r="AC629" s="591"/>
      <c r="AD629" s="591"/>
      <c r="AE629" s="591"/>
      <c r="AF629" s="591"/>
      <c r="AG629" s="591"/>
      <c r="AH629" s="26"/>
    </row>
    <row r="630" spans="1:34" s="2" customFormat="1">
      <c r="A630" s="1"/>
      <c r="B630" s="124"/>
      <c r="C630" s="124"/>
      <c r="D630" s="124"/>
      <c r="E630" s="267" t="s">
        <v>927</v>
      </c>
      <c r="F630" s="267"/>
      <c r="G630" s="100" t="s">
        <v>937</v>
      </c>
      <c r="H630" s="100"/>
      <c r="I630" s="267" t="s">
        <v>927</v>
      </c>
      <c r="J630" s="267"/>
      <c r="K630" s="100" t="s">
        <v>264</v>
      </c>
      <c r="L630" s="100"/>
      <c r="M630" s="267" t="s">
        <v>927</v>
      </c>
      <c r="N630" s="267"/>
      <c r="O630" s="100" t="s">
        <v>73</v>
      </c>
      <c r="P630" s="100"/>
      <c r="Q630" s="267" t="s">
        <v>927</v>
      </c>
      <c r="R630" s="267"/>
      <c r="S630" s="100" t="s">
        <v>1280</v>
      </c>
      <c r="T630" s="100"/>
      <c r="U630" s="440" t="s">
        <v>385</v>
      </c>
      <c r="V630" s="440"/>
      <c r="W630" s="124" t="s">
        <v>895</v>
      </c>
      <c r="X630" s="124"/>
      <c r="Y630" s="124"/>
      <c r="Z630" s="124"/>
      <c r="AA630" s="591"/>
      <c r="AB630" s="591"/>
      <c r="AC630" s="591"/>
      <c r="AD630" s="591"/>
      <c r="AE630" s="591"/>
      <c r="AF630" s="591"/>
      <c r="AG630" s="591"/>
      <c r="AH630" s="26"/>
    </row>
    <row r="631" spans="1:34" s="2" customFormat="1">
      <c r="A631" s="1"/>
      <c r="B631" s="124"/>
      <c r="C631" s="124"/>
      <c r="D631" s="124"/>
      <c r="E631" s="267"/>
      <c r="F631" s="267"/>
      <c r="G631" s="100"/>
      <c r="H631" s="100"/>
      <c r="I631" s="267"/>
      <c r="J631" s="267"/>
      <c r="K631" s="100"/>
      <c r="L631" s="100"/>
      <c r="M631" s="267"/>
      <c r="N631" s="267"/>
      <c r="O631" s="100"/>
      <c r="P631" s="100"/>
      <c r="Q631" s="267"/>
      <c r="R631" s="267"/>
      <c r="S631" s="100"/>
      <c r="T631" s="100"/>
      <c r="U631" s="440"/>
      <c r="V631" s="440"/>
      <c r="W631" s="124"/>
      <c r="X631" s="124"/>
      <c r="Y631" s="124"/>
      <c r="Z631" s="124"/>
      <c r="AA631" s="591"/>
      <c r="AB631" s="591"/>
      <c r="AC631" s="591"/>
      <c r="AD631" s="591"/>
      <c r="AE631" s="591"/>
      <c r="AF631" s="591"/>
      <c r="AG631" s="591"/>
      <c r="AH631" s="26"/>
    </row>
    <row r="632" spans="1:34" s="2" customFormat="1">
      <c r="A632" s="1"/>
      <c r="B632" s="124"/>
      <c r="C632" s="124"/>
      <c r="D632" s="124"/>
      <c r="E632" s="267"/>
      <c r="F632" s="267"/>
      <c r="G632" s="100"/>
      <c r="H632" s="100"/>
      <c r="I632" s="267"/>
      <c r="J632" s="267"/>
      <c r="K632" s="100"/>
      <c r="L632" s="100"/>
      <c r="M632" s="267"/>
      <c r="N632" s="267"/>
      <c r="O632" s="100"/>
      <c r="P632" s="100"/>
      <c r="Q632" s="267"/>
      <c r="R632" s="267"/>
      <c r="S632" s="100"/>
      <c r="T632" s="100"/>
      <c r="U632" s="440"/>
      <c r="V632" s="440"/>
      <c r="W632" s="482" t="s">
        <v>664</v>
      </c>
      <c r="X632" s="482"/>
      <c r="Y632" s="482" t="s">
        <v>533</v>
      </c>
      <c r="Z632" s="482"/>
      <c r="AA632" s="73" t="s">
        <v>856</v>
      </c>
      <c r="AB632" s="73"/>
      <c r="AC632" s="482" t="s">
        <v>177</v>
      </c>
      <c r="AD632" s="482"/>
      <c r="AE632" s="482"/>
      <c r="AF632" s="482"/>
      <c r="AG632" s="482"/>
      <c r="AH632" s="26"/>
    </row>
    <row r="633" spans="1:34" s="2" customFormat="1">
      <c r="A633" s="1"/>
      <c r="B633" s="124"/>
      <c r="C633" s="124"/>
      <c r="D633" s="124"/>
      <c r="E633" s="267"/>
      <c r="F633" s="267"/>
      <c r="G633" s="100"/>
      <c r="H633" s="100"/>
      <c r="I633" s="267"/>
      <c r="J633" s="267"/>
      <c r="K633" s="100"/>
      <c r="L633" s="100"/>
      <c r="M633" s="267"/>
      <c r="N633" s="267"/>
      <c r="O633" s="100"/>
      <c r="P633" s="100"/>
      <c r="Q633" s="267"/>
      <c r="R633" s="267"/>
      <c r="S633" s="100"/>
      <c r="T633" s="100"/>
      <c r="U633" s="440"/>
      <c r="V633" s="440"/>
      <c r="W633" s="482"/>
      <c r="X633" s="482"/>
      <c r="Y633" s="482"/>
      <c r="Z633" s="482"/>
      <c r="AA633" s="73"/>
      <c r="AB633" s="73"/>
      <c r="AC633" s="482"/>
      <c r="AD633" s="482"/>
      <c r="AE633" s="482"/>
      <c r="AF633" s="482"/>
      <c r="AG633" s="482"/>
      <c r="AH633" s="26"/>
    </row>
    <row r="634" spans="1:34" s="2" customFormat="1">
      <c r="A634" s="1"/>
      <c r="B634" s="126"/>
      <c r="C634" s="126"/>
      <c r="D634" s="126"/>
      <c r="E634" s="126"/>
      <c r="F634" s="126"/>
      <c r="G634" s="291">
        <f>ROUNDDOWN(E634/3,1)</f>
        <v>0</v>
      </c>
      <c r="H634" s="291"/>
      <c r="I634" s="126"/>
      <c r="J634" s="126"/>
      <c r="K634" s="291">
        <f>ROUNDDOWN(I634/6,1)</f>
        <v>0</v>
      </c>
      <c r="L634" s="291"/>
      <c r="M634" s="126"/>
      <c r="N634" s="126"/>
      <c r="O634" s="106">
        <f>ROUNDDOWN(M634/20,1)</f>
        <v>0</v>
      </c>
      <c r="P634" s="106"/>
      <c r="Q634" s="126"/>
      <c r="R634" s="126"/>
      <c r="S634" s="106">
        <f>ROUNDDOWN(Q634/30,1)</f>
        <v>0</v>
      </c>
      <c r="T634" s="106"/>
      <c r="U634" s="291">
        <f>E634+I634+M634+Q634</f>
        <v>0</v>
      </c>
      <c r="V634" s="291"/>
      <c r="W634" s="291">
        <f>G634+K634+O634+S634</f>
        <v>0</v>
      </c>
      <c r="X634" s="291"/>
      <c r="Y634" s="291">
        <f>ROUND(W634,0)</f>
        <v>0</v>
      </c>
      <c r="Z634" s="291"/>
      <c r="AA634" s="126"/>
      <c r="AB634" s="126"/>
      <c r="AC634" s="609" t="s">
        <v>19</v>
      </c>
      <c r="AD634" s="609"/>
      <c r="AE634" s="609"/>
      <c r="AF634" s="650"/>
      <c r="AG634" s="650"/>
      <c r="AH634" s="26"/>
    </row>
    <row r="635" spans="1:34" s="2" customFormat="1">
      <c r="A635" s="1"/>
      <c r="B635" s="126"/>
      <c r="C635" s="126"/>
      <c r="D635" s="126"/>
      <c r="E635" s="126"/>
      <c r="F635" s="126"/>
      <c r="G635" s="291"/>
      <c r="H635" s="291"/>
      <c r="I635" s="126"/>
      <c r="J635" s="126"/>
      <c r="K635" s="291"/>
      <c r="L635" s="291"/>
      <c r="M635" s="126"/>
      <c r="N635" s="126"/>
      <c r="O635" s="106"/>
      <c r="P635" s="106"/>
      <c r="Q635" s="126"/>
      <c r="R635" s="126"/>
      <c r="S635" s="106"/>
      <c r="T635" s="106"/>
      <c r="U635" s="291"/>
      <c r="V635" s="291"/>
      <c r="W635" s="291"/>
      <c r="X635" s="291"/>
      <c r="Y635" s="291"/>
      <c r="Z635" s="291"/>
      <c r="AA635" s="126"/>
      <c r="AB635" s="292"/>
      <c r="AC635" s="165" t="s">
        <v>163</v>
      </c>
      <c r="AD635" s="165"/>
      <c r="AE635" s="165"/>
      <c r="AF635" s="650"/>
      <c r="AG635" s="650"/>
      <c r="AH635" s="26"/>
    </row>
    <row r="636" spans="1:34">
      <c r="W636" s="379"/>
      <c r="X636" s="430"/>
      <c r="Y636" s="430"/>
      <c r="Z636" s="430"/>
      <c r="AA636" s="430"/>
      <c r="AB636" s="430"/>
      <c r="AC636" s="430"/>
      <c r="AD636" s="430"/>
      <c r="AE636" s="430"/>
      <c r="AF636" s="430"/>
      <c r="AG636" s="678"/>
      <c r="AH636" s="26"/>
    </row>
    <row r="637" spans="1:34">
      <c r="A637" s="33" t="s">
        <v>357</v>
      </c>
      <c r="W637" s="379"/>
      <c r="AH637" s="26"/>
    </row>
    <row r="638" spans="1:34">
      <c r="B638" s="2" t="s">
        <v>169</v>
      </c>
      <c r="C638" s="57" t="s">
        <v>1212</v>
      </c>
      <c r="D638" s="57"/>
      <c r="E638" s="57"/>
      <c r="F638" s="57"/>
      <c r="G638" s="57"/>
      <c r="H638" s="57"/>
      <c r="I638" s="57"/>
      <c r="J638" s="57"/>
      <c r="K638" s="57"/>
      <c r="L638" s="57"/>
      <c r="M638" s="57"/>
      <c r="N638" s="57"/>
      <c r="O638" s="57"/>
      <c r="P638" s="57"/>
      <c r="Q638" s="57"/>
      <c r="R638" s="57"/>
      <c r="S638" s="57"/>
      <c r="T638" s="57"/>
      <c r="U638" s="57"/>
      <c r="V638" s="57"/>
      <c r="X638" s="500" t="s">
        <v>379</v>
      </c>
      <c r="Y638" s="545"/>
      <c r="Z638" s="545"/>
      <c r="AA638" s="545"/>
      <c r="AB638" s="545"/>
      <c r="AC638" s="545"/>
      <c r="AD638" s="545"/>
      <c r="AE638" s="545"/>
      <c r="AF638" s="545"/>
      <c r="AG638" s="672"/>
      <c r="AH638" s="26"/>
    </row>
    <row r="639" spans="1:34">
      <c r="C639" s="57"/>
      <c r="D639" s="57"/>
      <c r="E639" s="57"/>
      <c r="F639" s="57"/>
      <c r="G639" s="57"/>
      <c r="H639" s="57"/>
      <c r="I639" s="57"/>
      <c r="J639" s="57"/>
      <c r="K639" s="57"/>
      <c r="L639" s="57"/>
      <c r="M639" s="57"/>
      <c r="N639" s="57"/>
      <c r="O639" s="57"/>
      <c r="P639" s="57"/>
      <c r="Q639" s="57"/>
      <c r="R639" s="57"/>
      <c r="S639" s="57"/>
      <c r="T639" s="57"/>
      <c r="U639" s="57"/>
      <c r="V639" s="57"/>
      <c r="X639" s="500"/>
      <c r="Y639" s="545"/>
      <c r="Z639" s="545"/>
      <c r="AA639" s="545"/>
      <c r="AB639" s="545"/>
      <c r="AC639" s="545"/>
      <c r="AD639" s="545"/>
      <c r="AE639" s="545"/>
      <c r="AF639" s="545"/>
      <c r="AG639" s="672"/>
      <c r="AH639" s="26"/>
    </row>
    <row r="640" spans="1:34">
      <c r="M640" s="193"/>
      <c r="N640" s="89" t="s">
        <v>273</v>
      </c>
      <c r="R640" s="193" t="s">
        <v>889</v>
      </c>
      <c r="S640" s="2" t="s">
        <v>283</v>
      </c>
      <c r="X640" s="500"/>
      <c r="Y640" s="545"/>
      <c r="Z640" s="545"/>
      <c r="AA640" s="545"/>
      <c r="AB640" s="545"/>
      <c r="AC640" s="545"/>
      <c r="AD640" s="545"/>
      <c r="AE640" s="545"/>
      <c r="AF640" s="545"/>
      <c r="AG640" s="672"/>
      <c r="AH640" s="26"/>
    </row>
    <row r="641" spans="1:34" ht="12.5" customHeight="1">
      <c r="X641" s="497" t="s">
        <v>120</v>
      </c>
      <c r="Y641" s="491"/>
      <c r="Z641" s="491"/>
      <c r="AA641" s="491"/>
      <c r="AB641" s="491"/>
      <c r="AC641" s="491"/>
      <c r="AD641" s="491"/>
      <c r="AE641" s="491"/>
      <c r="AF641" s="491"/>
      <c r="AG641" s="667"/>
      <c r="AH641" s="26"/>
    </row>
    <row r="642" spans="1:34" s="2" customFormat="1">
      <c r="A642" s="1"/>
      <c r="B642" s="104" t="s">
        <v>621</v>
      </c>
      <c r="C642" s="90" t="s">
        <v>24</v>
      </c>
      <c r="D642" s="90"/>
      <c r="E642" s="90"/>
      <c r="F642" s="90"/>
      <c r="G642" s="90"/>
      <c r="H642" s="90"/>
      <c r="I642" s="90"/>
      <c r="J642" s="90"/>
      <c r="K642" s="90"/>
      <c r="L642" s="90"/>
      <c r="M642" s="90"/>
      <c r="N642" s="90"/>
      <c r="O642" s="90"/>
      <c r="P642" s="90"/>
      <c r="Q642" s="90"/>
      <c r="R642" s="90"/>
      <c r="S642" s="90"/>
      <c r="T642" s="90"/>
      <c r="U642" s="90"/>
      <c r="V642" s="90"/>
      <c r="W642" s="90"/>
      <c r="X642" s="497"/>
      <c r="Y642" s="491"/>
      <c r="Z642" s="491"/>
      <c r="AA642" s="491"/>
      <c r="AB642" s="491"/>
      <c r="AC642" s="491"/>
      <c r="AD642" s="491"/>
      <c r="AE642" s="491"/>
      <c r="AF642" s="491"/>
      <c r="AG642" s="667"/>
      <c r="AH642" s="26"/>
    </row>
    <row r="643" spans="1:34">
      <c r="A643" s="34"/>
      <c r="B643" s="51"/>
      <c r="C643" s="51"/>
      <c r="D643" s="52"/>
      <c r="E643" s="52"/>
      <c r="F643" s="52"/>
      <c r="G643" s="52"/>
      <c r="H643" s="52"/>
      <c r="I643" s="52"/>
      <c r="J643" s="52"/>
      <c r="K643" s="52"/>
      <c r="L643" s="52"/>
      <c r="M643" s="201"/>
      <c r="N643" s="52" t="s">
        <v>273</v>
      </c>
      <c r="O643" s="52"/>
      <c r="P643" s="52"/>
      <c r="Q643" s="52"/>
      <c r="R643" s="201"/>
      <c r="S643" s="52" t="s">
        <v>283</v>
      </c>
      <c r="T643" s="52"/>
      <c r="U643" s="52"/>
      <c r="V643" s="52"/>
      <c r="W643" s="52"/>
      <c r="X643" s="497"/>
      <c r="Y643" s="491"/>
      <c r="Z643" s="491"/>
      <c r="AA643" s="491"/>
      <c r="AB643" s="491"/>
      <c r="AC643" s="491"/>
      <c r="AD643" s="491"/>
      <c r="AE643" s="491"/>
      <c r="AF643" s="491"/>
      <c r="AG643" s="667"/>
      <c r="AH643" s="26"/>
    </row>
    <row r="644" spans="1:34" s="2" customFormat="1">
      <c r="A644" s="34"/>
      <c r="B644" s="104"/>
      <c r="C644" s="52"/>
      <c r="D644" s="52"/>
      <c r="E644" s="52"/>
      <c r="F644" s="52"/>
      <c r="G644" s="52"/>
      <c r="H644" s="52"/>
      <c r="I644" s="52"/>
      <c r="J644" s="52"/>
      <c r="K644" s="52"/>
      <c r="L644" s="52"/>
      <c r="M644" s="51"/>
      <c r="N644" s="52"/>
      <c r="O644" s="52"/>
      <c r="P644" s="52"/>
      <c r="Q644" s="52"/>
      <c r="R644" s="51"/>
      <c r="S644" s="52"/>
      <c r="T644" s="52"/>
      <c r="U644" s="52"/>
      <c r="V644" s="52"/>
      <c r="W644" s="52"/>
      <c r="X644" s="497"/>
      <c r="Y644" s="491"/>
      <c r="Z644" s="491"/>
      <c r="AA644" s="491"/>
      <c r="AB644" s="491"/>
      <c r="AC644" s="491"/>
      <c r="AD644" s="491"/>
      <c r="AE644" s="491"/>
      <c r="AF644" s="491"/>
      <c r="AG644" s="667"/>
      <c r="AH644" s="26"/>
    </row>
    <row r="645" spans="1:34" s="2" customFormat="1">
      <c r="A645" s="1"/>
      <c r="B645" s="104" t="s">
        <v>621</v>
      </c>
      <c r="C645" s="90" t="s">
        <v>538</v>
      </c>
      <c r="D645" s="90"/>
      <c r="E645" s="90"/>
      <c r="F645" s="90"/>
      <c r="G645" s="90"/>
      <c r="H645" s="90"/>
      <c r="I645" s="90"/>
      <c r="J645" s="90"/>
      <c r="K645" s="90"/>
      <c r="L645" s="90"/>
      <c r="M645" s="90"/>
      <c r="N645" s="90"/>
      <c r="O645" s="90"/>
      <c r="P645" s="90"/>
      <c r="Q645" s="90"/>
      <c r="R645" s="90"/>
      <c r="S645" s="90"/>
      <c r="T645" s="90"/>
      <c r="U645" s="90"/>
      <c r="V645" s="90"/>
      <c r="W645" s="90"/>
      <c r="X645" s="497"/>
      <c r="Y645" s="491"/>
      <c r="Z645" s="491"/>
      <c r="AA645" s="491"/>
      <c r="AB645" s="491"/>
      <c r="AC645" s="491"/>
      <c r="AD645" s="491"/>
      <c r="AE645" s="491"/>
      <c r="AF645" s="491"/>
      <c r="AG645" s="667"/>
      <c r="AH645" s="26"/>
    </row>
    <row r="646" spans="1:34" s="2" customFormat="1">
      <c r="A646" s="19"/>
      <c r="B646" s="90"/>
      <c r="C646" s="90"/>
      <c r="D646" s="90"/>
      <c r="E646" s="90"/>
      <c r="F646" s="90"/>
      <c r="G646" s="90"/>
      <c r="H646" s="90"/>
      <c r="I646" s="90"/>
      <c r="J646" s="90"/>
      <c r="K646" s="90"/>
      <c r="L646" s="90"/>
      <c r="M646" s="201"/>
      <c r="N646" s="52" t="s">
        <v>273</v>
      </c>
      <c r="O646" s="52"/>
      <c r="P646" s="52"/>
      <c r="Q646" s="52"/>
      <c r="R646" s="201"/>
      <c r="S646" s="52" t="s">
        <v>283</v>
      </c>
      <c r="T646" s="52"/>
      <c r="U646" s="52"/>
      <c r="V646" s="90"/>
      <c r="W646" s="90"/>
      <c r="X646" s="501"/>
      <c r="Y646" s="491"/>
      <c r="Z646" s="491"/>
      <c r="AA646" s="491"/>
      <c r="AB646" s="491"/>
      <c r="AC646" s="491"/>
      <c r="AD646" s="491"/>
      <c r="AE646" s="491"/>
      <c r="AF646" s="491"/>
      <c r="AG646" s="667"/>
      <c r="AH646" s="26"/>
    </row>
    <row r="647" spans="1:34">
      <c r="W647" s="379"/>
      <c r="X647" s="501"/>
      <c r="Y647" s="491"/>
      <c r="Z647" s="491"/>
      <c r="AA647" s="491"/>
      <c r="AB647" s="491"/>
      <c r="AC647" s="491"/>
      <c r="AD647" s="491"/>
      <c r="AE647" s="491"/>
      <c r="AF647" s="491"/>
      <c r="AG647" s="667"/>
      <c r="AH647" s="26"/>
    </row>
    <row r="648" spans="1:34" s="2" customFormat="1">
      <c r="A648" s="1"/>
      <c r="B648" s="104" t="s">
        <v>621</v>
      </c>
      <c r="C648" s="90" t="s">
        <v>83</v>
      </c>
      <c r="D648" s="90"/>
      <c r="E648" s="90"/>
      <c r="F648" s="90"/>
      <c r="G648" s="90"/>
      <c r="H648" s="90"/>
      <c r="I648" s="90"/>
      <c r="J648" s="90"/>
      <c r="K648" s="90"/>
      <c r="L648" s="90"/>
      <c r="M648" s="90"/>
      <c r="N648" s="90"/>
      <c r="O648" s="90"/>
      <c r="P648" s="90"/>
      <c r="Q648" s="90"/>
      <c r="R648" s="90"/>
      <c r="S648" s="90"/>
      <c r="T648" s="90"/>
      <c r="U648" s="90"/>
      <c r="V648" s="90"/>
      <c r="W648" s="90"/>
      <c r="X648" s="501"/>
      <c r="Y648" s="491"/>
      <c r="Z648" s="491"/>
      <c r="AA648" s="491"/>
      <c r="AB648" s="491"/>
      <c r="AC648" s="491"/>
      <c r="AD648" s="491"/>
      <c r="AE648" s="491"/>
      <c r="AF648" s="491"/>
      <c r="AG648" s="667"/>
      <c r="AH648" s="26"/>
    </row>
    <row r="649" spans="1:34">
      <c r="A649" s="34"/>
      <c r="B649" s="51"/>
      <c r="D649" s="52"/>
      <c r="M649" s="201"/>
      <c r="N649" s="52" t="s">
        <v>273</v>
      </c>
      <c r="O649" s="52"/>
      <c r="P649" s="52"/>
      <c r="Q649" s="52"/>
      <c r="R649" s="201"/>
      <c r="S649" s="52" t="s">
        <v>283</v>
      </c>
      <c r="T649" s="52"/>
      <c r="U649" s="52"/>
      <c r="V649" s="52"/>
      <c r="W649" s="52"/>
      <c r="X649" s="501"/>
      <c r="Y649" s="491"/>
      <c r="Z649" s="491"/>
      <c r="AA649" s="491"/>
      <c r="AB649" s="491"/>
      <c r="AC649" s="491"/>
      <c r="AD649" s="491"/>
      <c r="AE649" s="491"/>
      <c r="AF649" s="491"/>
      <c r="AG649" s="667"/>
      <c r="AH649" s="26"/>
    </row>
    <row r="650" spans="1:34" s="2" customFormat="1">
      <c r="A650" s="34"/>
      <c r="B650" s="104"/>
      <c r="C650" s="52" t="s">
        <v>1219</v>
      </c>
      <c r="D650" s="52"/>
      <c r="E650" s="52"/>
      <c r="F650" s="52"/>
      <c r="G650" s="52"/>
      <c r="H650" s="52"/>
      <c r="I650" s="52"/>
      <c r="J650" s="52"/>
      <c r="K650" s="52"/>
      <c r="L650" s="52"/>
      <c r="M650" s="51"/>
      <c r="N650" s="52"/>
      <c r="O650" s="52"/>
      <c r="P650" s="52"/>
      <c r="Q650" s="52"/>
      <c r="R650" s="51"/>
      <c r="S650" s="52"/>
      <c r="T650" s="52"/>
      <c r="U650" s="52"/>
      <c r="V650" s="52"/>
      <c r="W650" s="52"/>
      <c r="X650" s="501"/>
      <c r="Y650" s="491"/>
      <c r="Z650" s="491"/>
      <c r="AA650" s="491"/>
      <c r="AB650" s="491"/>
      <c r="AC650" s="491"/>
      <c r="AD650" s="491"/>
      <c r="AE650" s="491"/>
      <c r="AF650" s="491"/>
      <c r="AG650" s="667"/>
      <c r="AH650" s="26"/>
    </row>
    <row r="651" spans="1:34" s="2" customFormat="1">
      <c r="A651" s="1"/>
      <c r="B651" s="104"/>
      <c r="C651" s="178"/>
      <c r="D651" s="229"/>
      <c r="E651" s="229"/>
      <c r="F651" s="229"/>
      <c r="G651" s="229"/>
      <c r="H651" s="229"/>
      <c r="I651" s="229"/>
      <c r="J651" s="229"/>
      <c r="K651" s="229"/>
      <c r="L651" s="229"/>
      <c r="M651" s="229"/>
      <c r="N651" s="229"/>
      <c r="O651" s="229"/>
      <c r="P651" s="229"/>
      <c r="Q651" s="229"/>
      <c r="R651" s="229"/>
      <c r="S651" s="229"/>
      <c r="T651" s="229"/>
      <c r="U651" s="229"/>
      <c r="V651" s="450"/>
      <c r="W651" s="90"/>
      <c r="X651" s="501"/>
      <c r="Y651" s="491"/>
      <c r="Z651" s="491"/>
      <c r="AA651" s="491"/>
      <c r="AB651" s="491"/>
      <c r="AC651" s="491"/>
      <c r="AD651" s="491"/>
      <c r="AE651" s="491"/>
      <c r="AF651" s="491"/>
      <c r="AG651" s="667"/>
      <c r="AH651" s="26"/>
    </row>
    <row r="652" spans="1:34" s="2" customFormat="1">
      <c r="A652" s="19"/>
      <c r="B652" s="90"/>
      <c r="C652" s="179"/>
      <c r="D652" s="230"/>
      <c r="E652" s="230"/>
      <c r="F652" s="230"/>
      <c r="G652" s="230"/>
      <c r="H652" s="230"/>
      <c r="I652" s="230"/>
      <c r="J652" s="230"/>
      <c r="K652" s="230"/>
      <c r="L652" s="230"/>
      <c r="M652" s="230"/>
      <c r="N652" s="230"/>
      <c r="O652" s="230"/>
      <c r="P652" s="230"/>
      <c r="Q652" s="230"/>
      <c r="R652" s="230"/>
      <c r="S652" s="230"/>
      <c r="T652" s="230"/>
      <c r="U652" s="230"/>
      <c r="V652" s="451"/>
      <c r="W652" s="90"/>
      <c r="X652" s="501"/>
      <c r="Y652" s="491"/>
      <c r="Z652" s="491"/>
      <c r="AA652" s="491"/>
      <c r="AB652" s="491"/>
      <c r="AC652" s="491"/>
      <c r="AD652" s="491"/>
      <c r="AE652" s="491"/>
      <c r="AF652" s="491"/>
      <c r="AG652" s="667"/>
      <c r="AH652" s="26"/>
    </row>
    <row r="653" spans="1:34">
      <c r="W653" s="379"/>
      <c r="X653" s="501"/>
      <c r="Y653" s="491"/>
      <c r="Z653" s="491"/>
      <c r="AA653" s="491"/>
      <c r="AB653" s="491"/>
      <c r="AC653" s="491"/>
      <c r="AD653" s="491"/>
      <c r="AE653" s="491"/>
      <c r="AF653" s="491"/>
      <c r="AG653" s="667"/>
      <c r="AH653" s="26"/>
    </row>
    <row r="654" spans="1:34" s="2" customFormat="1">
      <c r="A654" s="1"/>
      <c r="B654" s="104" t="s">
        <v>621</v>
      </c>
      <c r="C654" s="90" t="s">
        <v>1077</v>
      </c>
      <c r="D654" s="90"/>
      <c r="E654" s="90"/>
      <c r="F654" s="90"/>
      <c r="G654" s="90"/>
      <c r="H654" s="90"/>
      <c r="I654" s="90"/>
      <c r="J654" s="90"/>
      <c r="K654" s="90"/>
      <c r="L654" s="90"/>
      <c r="M654" s="90"/>
      <c r="N654" s="90"/>
      <c r="O654" s="90"/>
      <c r="P654" s="90"/>
      <c r="Q654" s="90"/>
      <c r="R654" s="90"/>
      <c r="S654" s="90"/>
      <c r="T654" s="90"/>
      <c r="U654" s="90"/>
      <c r="V654" s="90"/>
      <c r="W654" s="90"/>
      <c r="X654" s="501"/>
      <c r="Y654" s="491"/>
      <c r="Z654" s="491"/>
      <c r="AA654" s="491"/>
      <c r="AB654" s="491"/>
      <c r="AC654" s="491"/>
      <c r="AD654" s="491"/>
      <c r="AE654" s="491"/>
      <c r="AF654" s="491"/>
      <c r="AG654" s="667"/>
      <c r="AH654" s="26"/>
    </row>
    <row r="655" spans="1:34">
      <c r="A655" s="34"/>
      <c r="B655" s="51"/>
      <c r="D655" s="52"/>
      <c r="M655" s="201"/>
      <c r="N655" s="52" t="s">
        <v>273</v>
      </c>
      <c r="O655" s="52"/>
      <c r="P655" s="52"/>
      <c r="Q655" s="52"/>
      <c r="R655" s="201"/>
      <c r="S655" s="52" t="s">
        <v>283</v>
      </c>
      <c r="T655" s="52"/>
      <c r="U655" s="52"/>
      <c r="V655" s="52"/>
      <c r="W655" s="52"/>
      <c r="X655" s="501"/>
      <c r="Y655" s="491"/>
      <c r="Z655" s="491"/>
      <c r="AA655" s="491"/>
      <c r="AB655" s="491"/>
      <c r="AC655" s="491"/>
      <c r="AD655" s="491"/>
      <c r="AE655" s="491"/>
      <c r="AF655" s="491"/>
      <c r="AG655" s="667"/>
      <c r="AH655" s="26"/>
    </row>
    <row r="656" spans="1:34" s="2" customFormat="1">
      <c r="A656" s="34"/>
      <c r="B656" s="104"/>
      <c r="C656" s="52" t="s">
        <v>1219</v>
      </c>
      <c r="D656" s="52"/>
      <c r="E656" s="52"/>
      <c r="F656" s="52"/>
      <c r="G656" s="52"/>
      <c r="H656" s="52"/>
      <c r="I656" s="52"/>
      <c r="J656" s="52"/>
      <c r="K656" s="52"/>
      <c r="L656" s="52"/>
      <c r="M656" s="51"/>
      <c r="N656" s="52"/>
      <c r="O656" s="52"/>
      <c r="P656" s="52"/>
      <c r="Q656" s="52"/>
      <c r="R656" s="51"/>
      <c r="S656" s="52"/>
      <c r="T656" s="52"/>
      <c r="U656" s="52"/>
      <c r="V656" s="52"/>
      <c r="W656" s="52"/>
      <c r="X656" s="501"/>
      <c r="Y656" s="491"/>
      <c r="Z656" s="491"/>
      <c r="AA656" s="491"/>
      <c r="AB656" s="491"/>
      <c r="AC656" s="491"/>
      <c r="AD656" s="491"/>
      <c r="AE656" s="491"/>
      <c r="AF656" s="491"/>
      <c r="AG656" s="667"/>
      <c r="AH656" s="26"/>
    </row>
    <row r="657" spans="1:34" s="2" customFormat="1">
      <c r="A657" s="1"/>
      <c r="B657" s="104"/>
      <c r="C657" s="178"/>
      <c r="D657" s="229"/>
      <c r="E657" s="229"/>
      <c r="F657" s="229"/>
      <c r="G657" s="229"/>
      <c r="H657" s="229"/>
      <c r="I657" s="229"/>
      <c r="J657" s="229"/>
      <c r="K657" s="229"/>
      <c r="L657" s="229"/>
      <c r="M657" s="229"/>
      <c r="N657" s="229"/>
      <c r="O657" s="229"/>
      <c r="P657" s="229"/>
      <c r="Q657" s="229"/>
      <c r="R657" s="229"/>
      <c r="S657" s="229"/>
      <c r="T657" s="229"/>
      <c r="U657" s="229"/>
      <c r="V657" s="450"/>
      <c r="W657" s="90"/>
      <c r="X657" s="501"/>
      <c r="Y657" s="491"/>
      <c r="Z657" s="491"/>
      <c r="AA657" s="491"/>
      <c r="AB657" s="491"/>
      <c r="AC657" s="491"/>
      <c r="AD657" s="491"/>
      <c r="AE657" s="491"/>
      <c r="AF657" s="491"/>
      <c r="AG657" s="667"/>
      <c r="AH657" s="26"/>
    </row>
    <row r="658" spans="1:34" s="2" customFormat="1">
      <c r="A658" s="19"/>
      <c r="B658" s="90"/>
      <c r="C658" s="179"/>
      <c r="D658" s="230"/>
      <c r="E658" s="230"/>
      <c r="F658" s="230"/>
      <c r="G658" s="230"/>
      <c r="H658" s="230"/>
      <c r="I658" s="230"/>
      <c r="J658" s="230"/>
      <c r="K658" s="230"/>
      <c r="L658" s="230"/>
      <c r="M658" s="230"/>
      <c r="N658" s="230"/>
      <c r="O658" s="230"/>
      <c r="P658" s="230"/>
      <c r="Q658" s="230"/>
      <c r="R658" s="230"/>
      <c r="S658" s="230"/>
      <c r="T658" s="230"/>
      <c r="U658" s="230"/>
      <c r="V658" s="451"/>
      <c r="W658" s="90"/>
      <c r="X658" s="501"/>
      <c r="Y658" s="491"/>
      <c r="Z658" s="491"/>
      <c r="AA658" s="491"/>
      <c r="AB658" s="491"/>
      <c r="AC658" s="491"/>
      <c r="AD658" s="491"/>
      <c r="AE658" s="491"/>
      <c r="AF658" s="491"/>
      <c r="AG658" s="667"/>
      <c r="AH658" s="26"/>
    </row>
    <row r="659" spans="1:34">
      <c r="W659" s="379"/>
      <c r="X659" s="501"/>
      <c r="Y659" s="491"/>
      <c r="Z659" s="491"/>
      <c r="AA659" s="491"/>
      <c r="AB659" s="491"/>
      <c r="AC659" s="491"/>
      <c r="AD659" s="491"/>
      <c r="AE659" s="491"/>
      <c r="AF659" s="491"/>
      <c r="AG659" s="667"/>
      <c r="AH659" s="26"/>
    </row>
    <row r="660" spans="1:34" s="2" customFormat="1">
      <c r="A660" s="1"/>
      <c r="B660" s="104" t="s">
        <v>621</v>
      </c>
      <c r="C660" s="90" t="s">
        <v>1220</v>
      </c>
      <c r="D660" s="90"/>
      <c r="E660" s="90"/>
      <c r="F660" s="90"/>
      <c r="G660" s="90"/>
      <c r="H660" s="90"/>
      <c r="I660" s="90"/>
      <c r="J660" s="90"/>
      <c r="K660" s="90"/>
      <c r="L660" s="90"/>
      <c r="M660" s="90"/>
      <c r="N660" s="90"/>
      <c r="O660" s="90"/>
      <c r="P660" s="90"/>
      <c r="Q660" s="90"/>
      <c r="R660" s="90"/>
      <c r="S660" s="90"/>
      <c r="T660" s="90"/>
      <c r="U660" s="90"/>
      <c r="V660" s="90"/>
      <c r="W660" s="90"/>
      <c r="X660" s="501"/>
      <c r="Y660" s="491"/>
      <c r="Z660" s="491"/>
      <c r="AA660" s="491"/>
      <c r="AB660" s="491"/>
      <c r="AC660" s="491"/>
      <c r="AD660" s="491"/>
      <c r="AE660" s="491"/>
      <c r="AF660" s="491"/>
      <c r="AG660" s="667"/>
      <c r="AH660" s="26"/>
    </row>
    <row r="661" spans="1:34">
      <c r="A661" s="34"/>
      <c r="B661" s="51"/>
      <c r="C661" s="51"/>
      <c r="D661" s="52"/>
      <c r="E661" s="52"/>
      <c r="F661" s="52"/>
      <c r="G661" s="52"/>
      <c r="H661" s="52"/>
      <c r="I661" s="52"/>
      <c r="J661" s="52"/>
      <c r="K661" s="52"/>
      <c r="L661" s="52"/>
      <c r="M661" s="201"/>
      <c r="N661" s="52" t="s">
        <v>273</v>
      </c>
      <c r="O661" s="52"/>
      <c r="P661" s="52"/>
      <c r="Q661" s="52"/>
      <c r="R661" s="201"/>
      <c r="S661" s="52" t="s">
        <v>283</v>
      </c>
      <c r="T661" s="52"/>
      <c r="U661" s="52"/>
      <c r="V661" s="52"/>
      <c r="W661" s="52"/>
      <c r="X661" s="501"/>
      <c r="Y661" s="491"/>
      <c r="Z661" s="491"/>
      <c r="AA661" s="491"/>
      <c r="AB661" s="491"/>
      <c r="AC661" s="491"/>
      <c r="AD661" s="491"/>
      <c r="AE661" s="491"/>
      <c r="AF661" s="491"/>
      <c r="AG661" s="667"/>
      <c r="AH661" s="26"/>
    </row>
    <row r="662" spans="1:34" s="2" customFormat="1">
      <c r="A662" s="34"/>
      <c r="B662" s="104"/>
      <c r="C662" s="52"/>
      <c r="D662" s="52"/>
      <c r="E662" s="52"/>
      <c r="F662" s="52"/>
      <c r="G662" s="52"/>
      <c r="H662" s="52"/>
      <c r="I662" s="52"/>
      <c r="J662" s="52"/>
      <c r="K662" s="52"/>
      <c r="L662" s="52"/>
      <c r="M662" s="51"/>
      <c r="N662" s="52"/>
      <c r="O662" s="52"/>
      <c r="P662" s="52"/>
      <c r="Q662" s="52"/>
      <c r="R662" s="51"/>
      <c r="S662" s="52"/>
      <c r="T662" s="52"/>
      <c r="U662" s="52"/>
      <c r="V662" s="52"/>
      <c r="W662" s="52"/>
      <c r="X662" s="501"/>
      <c r="Y662" s="491"/>
      <c r="Z662" s="491"/>
      <c r="AA662" s="491"/>
      <c r="AB662" s="491"/>
      <c r="AC662" s="491"/>
      <c r="AD662" s="491"/>
      <c r="AE662" s="491"/>
      <c r="AF662" s="491"/>
      <c r="AG662" s="667"/>
      <c r="AH662" s="26"/>
    </row>
    <row r="663" spans="1:34" s="2" customFormat="1">
      <c r="A663" s="1"/>
      <c r="B663" s="104" t="s">
        <v>621</v>
      </c>
      <c r="C663" s="90" t="s">
        <v>1213</v>
      </c>
      <c r="D663" s="90"/>
      <c r="E663" s="90"/>
      <c r="F663" s="90"/>
      <c r="G663" s="90"/>
      <c r="H663" s="90"/>
      <c r="I663" s="90"/>
      <c r="J663" s="90"/>
      <c r="K663" s="90"/>
      <c r="L663" s="90"/>
      <c r="M663" s="90"/>
      <c r="N663" s="90"/>
      <c r="O663" s="90"/>
      <c r="P663" s="90"/>
      <c r="Q663" s="90"/>
      <c r="R663" s="90"/>
      <c r="S663" s="90"/>
      <c r="T663" s="90"/>
      <c r="U663" s="90"/>
      <c r="V663" s="90"/>
      <c r="W663" s="90"/>
      <c r="X663" s="501"/>
      <c r="Y663" s="491"/>
      <c r="Z663" s="491"/>
      <c r="AA663" s="491"/>
      <c r="AB663" s="491"/>
      <c r="AC663" s="491"/>
      <c r="AD663" s="491"/>
      <c r="AE663" s="491"/>
      <c r="AF663" s="491"/>
      <c r="AG663" s="667"/>
      <c r="AH663" s="26"/>
    </row>
    <row r="664" spans="1:34" s="2" customFormat="1">
      <c r="A664" s="19"/>
      <c r="B664" s="90"/>
      <c r="C664" s="90"/>
      <c r="D664" s="90"/>
      <c r="E664" s="90"/>
      <c r="F664" s="90"/>
      <c r="G664" s="90"/>
      <c r="H664" s="90"/>
      <c r="I664" s="90"/>
      <c r="J664" s="90"/>
      <c r="K664" s="90"/>
      <c r="L664" s="90"/>
      <c r="M664" s="201"/>
      <c r="N664" s="52" t="s">
        <v>273</v>
      </c>
      <c r="O664" s="52"/>
      <c r="P664" s="52"/>
      <c r="Q664" s="52"/>
      <c r="R664" s="201"/>
      <c r="S664" s="52" t="s">
        <v>283</v>
      </c>
      <c r="T664" s="52"/>
      <c r="U664" s="52"/>
      <c r="V664" s="90"/>
      <c r="W664" s="90"/>
      <c r="X664" s="501"/>
      <c r="Y664" s="491"/>
      <c r="Z664" s="491"/>
      <c r="AA664" s="491"/>
      <c r="AB664" s="491"/>
      <c r="AC664" s="491"/>
      <c r="AD664" s="491"/>
      <c r="AE664" s="491"/>
      <c r="AF664" s="491"/>
      <c r="AG664" s="667"/>
      <c r="AH664" s="26"/>
    </row>
    <row r="665" spans="1:34" s="2" customFormat="1">
      <c r="A665" s="40"/>
      <c r="B665" s="127"/>
      <c r="C665" s="153"/>
      <c r="D665" s="153"/>
      <c r="E665" s="153"/>
      <c r="F665" s="153"/>
      <c r="G665" s="153"/>
      <c r="H665" s="153"/>
      <c r="I665" s="153"/>
      <c r="J665" s="153"/>
      <c r="K665" s="153"/>
      <c r="L665" s="153"/>
      <c r="M665" s="55"/>
      <c r="N665" s="153"/>
      <c r="O665" s="153"/>
      <c r="P665" s="153"/>
      <c r="Q665" s="153"/>
      <c r="R665" s="55"/>
      <c r="S665" s="153"/>
      <c r="T665" s="153"/>
      <c r="U665" s="153"/>
      <c r="V665" s="153"/>
      <c r="W665" s="153"/>
      <c r="X665" s="502"/>
      <c r="Y665" s="546"/>
      <c r="Z665" s="546"/>
      <c r="AA665" s="546"/>
      <c r="AB665" s="546"/>
      <c r="AC665" s="546"/>
      <c r="AD665" s="546"/>
      <c r="AE665" s="546"/>
      <c r="AF665" s="546"/>
      <c r="AG665" s="668"/>
      <c r="AH665" s="26"/>
    </row>
    <row r="666" spans="1:34">
      <c r="A666" s="31" t="s">
        <v>878</v>
      </c>
      <c r="B666" s="31"/>
      <c r="C666" s="31"/>
      <c r="D666" s="31"/>
      <c r="E666" s="31"/>
      <c r="F666" s="31"/>
      <c r="G666" s="31"/>
      <c r="H666" s="31"/>
      <c r="I666" s="31"/>
      <c r="J666" s="31"/>
      <c r="K666" s="31"/>
      <c r="L666" s="31"/>
      <c r="M666" s="31"/>
      <c r="N666" s="31"/>
      <c r="O666" s="31"/>
      <c r="P666" s="31"/>
      <c r="Q666" s="31"/>
      <c r="R666" s="31"/>
      <c r="S666" s="31"/>
      <c r="T666" s="31"/>
      <c r="U666" s="31"/>
      <c r="V666" s="31"/>
      <c r="W666" s="31"/>
      <c r="X666" s="73" t="s">
        <v>954</v>
      </c>
      <c r="Y666" s="73"/>
      <c r="Z666" s="73"/>
      <c r="AA666" s="73"/>
      <c r="AB666" s="73"/>
      <c r="AC666" s="73"/>
      <c r="AD666" s="73"/>
      <c r="AE666" s="73"/>
      <c r="AF666" s="73"/>
      <c r="AG666" s="73"/>
      <c r="AH666" s="26"/>
    </row>
    <row r="667" spans="1:34">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73"/>
      <c r="Y667" s="73"/>
      <c r="Z667" s="73"/>
      <c r="AA667" s="73"/>
      <c r="AB667" s="73"/>
      <c r="AC667" s="73"/>
      <c r="AD667" s="73"/>
      <c r="AE667" s="73"/>
      <c r="AF667" s="73"/>
      <c r="AG667" s="73"/>
      <c r="AH667" s="26"/>
    </row>
    <row r="668" spans="1:34">
      <c r="W668" s="379"/>
      <c r="X668" s="501"/>
      <c r="Y668" s="491"/>
      <c r="Z668" s="491"/>
      <c r="AA668" s="491"/>
      <c r="AB668" s="491"/>
      <c r="AC668" s="491"/>
      <c r="AD668" s="491"/>
      <c r="AE668" s="491"/>
      <c r="AF668" s="491"/>
      <c r="AG668" s="667"/>
      <c r="AH668" s="26"/>
    </row>
    <row r="669" spans="1:34">
      <c r="A669" s="33" t="s">
        <v>1238</v>
      </c>
      <c r="W669" s="379"/>
      <c r="AH669" s="26"/>
    </row>
    <row r="670" spans="1:34">
      <c r="B670" s="2" t="s">
        <v>169</v>
      </c>
      <c r="C670" s="57" t="s">
        <v>1132</v>
      </c>
      <c r="D670" s="57"/>
      <c r="E670" s="57"/>
      <c r="F670" s="57"/>
      <c r="G670" s="57"/>
      <c r="H670" s="57"/>
      <c r="I670" s="57"/>
      <c r="J670" s="57"/>
      <c r="K670" s="57"/>
      <c r="L670" s="57"/>
      <c r="M670" s="57"/>
      <c r="N670" s="57"/>
      <c r="O670" s="57"/>
      <c r="P670" s="57"/>
      <c r="Q670" s="57"/>
      <c r="R670" s="57"/>
      <c r="S670" s="57"/>
      <c r="T670" s="57"/>
      <c r="U670" s="57"/>
      <c r="V670" s="57"/>
      <c r="W670" s="379"/>
      <c r="X670" s="503" t="s">
        <v>960</v>
      </c>
      <c r="Y670" s="57"/>
      <c r="Z670" s="57"/>
      <c r="AA670" s="57"/>
      <c r="AB670" s="57"/>
      <c r="AC670" s="57"/>
      <c r="AD670" s="57"/>
      <c r="AE670" s="57"/>
      <c r="AF670" s="57"/>
      <c r="AG670" s="487"/>
      <c r="AH670" s="26"/>
    </row>
    <row r="671" spans="1:34">
      <c r="C671" s="57"/>
      <c r="D671" s="57"/>
      <c r="E671" s="57"/>
      <c r="F671" s="57"/>
      <c r="G671" s="57"/>
      <c r="H671" s="57"/>
      <c r="I671" s="57"/>
      <c r="J671" s="57"/>
      <c r="K671" s="57"/>
      <c r="L671" s="57"/>
      <c r="M671" s="57"/>
      <c r="N671" s="57"/>
      <c r="O671" s="57"/>
      <c r="P671" s="57"/>
      <c r="Q671" s="57"/>
      <c r="R671" s="57"/>
      <c r="S671" s="57"/>
      <c r="T671" s="57"/>
      <c r="U671" s="57"/>
      <c r="V671" s="57"/>
      <c r="W671" s="379"/>
      <c r="X671" s="503"/>
      <c r="Y671" s="57"/>
      <c r="Z671" s="57"/>
      <c r="AA671" s="57"/>
      <c r="AB671" s="57"/>
      <c r="AC671" s="57"/>
      <c r="AD671" s="57"/>
      <c r="AE671" s="57"/>
      <c r="AF671" s="57"/>
      <c r="AG671" s="487"/>
      <c r="AH671" s="26"/>
    </row>
    <row r="672" spans="1:34">
      <c r="L672" s="193"/>
      <c r="M672" s="89" t="s">
        <v>273</v>
      </c>
      <c r="Q672" s="193" t="s">
        <v>889</v>
      </c>
      <c r="R672" s="2" t="s">
        <v>283</v>
      </c>
      <c r="W672" s="379"/>
      <c r="X672" s="503"/>
      <c r="Y672" s="57"/>
      <c r="Z672" s="57"/>
      <c r="AA672" s="57"/>
      <c r="AB672" s="57"/>
      <c r="AC672" s="57"/>
      <c r="AD672" s="57"/>
      <c r="AE672" s="57"/>
      <c r="AF672" s="57"/>
      <c r="AG672" s="487"/>
      <c r="AH672" s="26"/>
    </row>
    <row r="673" spans="1:34" s="2" customFormat="1">
      <c r="A673" s="1"/>
      <c r="B673" s="2"/>
      <c r="C673" s="2"/>
      <c r="D673" s="2"/>
      <c r="E673" s="2"/>
      <c r="F673" s="2"/>
      <c r="G673" s="2"/>
      <c r="H673" s="2"/>
      <c r="I673" s="2"/>
      <c r="J673" s="2"/>
      <c r="K673" s="2"/>
      <c r="L673" s="2"/>
      <c r="M673" s="2"/>
      <c r="N673" s="2"/>
      <c r="O673" s="2"/>
      <c r="P673" s="2"/>
      <c r="Q673" s="2"/>
      <c r="R673" s="2"/>
      <c r="S673" s="2"/>
      <c r="T673" s="2"/>
      <c r="U673" s="2"/>
      <c r="V673" s="2"/>
      <c r="W673" s="379"/>
      <c r="X673" s="503"/>
      <c r="Y673" s="57"/>
      <c r="Z673" s="57"/>
      <c r="AA673" s="57"/>
      <c r="AB673" s="57"/>
      <c r="AC673" s="57"/>
      <c r="AD673" s="57"/>
      <c r="AE673" s="57"/>
      <c r="AF673" s="57"/>
      <c r="AG673" s="487"/>
      <c r="AH673" s="26"/>
    </row>
    <row r="674" spans="1:34" s="2" customFormat="1">
      <c r="A674" s="1"/>
      <c r="B674" s="104" t="s">
        <v>1214</v>
      </c>
      <c r="C674" s="2"/>
      <c r="D674" s="2"/>
      <c r="E674" s="2"/>
      <c r="F674" s="2"/>
      <c r="G674" s="2"/>
      <c r="H674" s="2"/>
      <c r="I674" s="2"/>
      <c r="J674" s="2"/>
      <c r="K674" s="2"/>
      <c r="L674" s="2"/>
      <c r="M674" s="2"/>
      <c r="N674" s="2"/>
      <c r="O674" s="2"/>
      <c r="P674" s="2"/>
      <c r="Q674" s="2"/>
      <c r="R674" s="2"/>
      <c r="S674" s="2"/>
      <c r="T674" s="2"/>
      <c r="U674" s="2"/>
      <c r="V674" s="2"/>
      <c r="W674" s="379"/>
      <c r="X674" s="57"/>
      <c r="Y674" s="57"/>
      <c r="Z674" s="57"/>
      <c r="AA674" s="57"/>
      <c r="AB674" s="57"/>
      <c r="AC674" s="57"/>
      <c r="AD674" s="57"/>
      <c r="AE674" s="57"/>
      <c r="AF674" s="57"/>
      <c r="AG674" s="487"/>
      <c r="AH674" s="2"/>
    </row>
    <row r="675" spans="1:34" s="2" customFormat="1">
      <c r="A675" s="1"/>
      <c r="B675" s="104"/>
      <c r="C675" s="169" t="s">
        <v>1325</v>
      </c>
      <c r="D675" s="167"/>
      <c r="E675" s="167"/>
      <c r="F675" s="2"/>
      <c r="G675" s="2"/>
      <c r="H675" s="2"/>
      <c r="I675" s="2"/>
      <c r="J675" s="2"/>
      <c r="K675" s="2"/>
      <c r="L675" s="2"/>
      <c r="M675" s="2"/>
      <c r="N675" s="2"/>
      <c r="O675" s="2"/>
      <c r="P675" s="2"/>
      <c r="Q675" s="2"/>
      <c r="R675" s="2"/>
      <c r="S675" s="2"/>
      <c r="T675" s="2"/>
      <c r="U675" s="2"/>
      <c r="V675" s="2"/>
      <c r="W675" s="379"/>
      <c r="X675" s="57"/>
      <c r="Y675" s="57"/>
      <c r="Z675" s="57"/>
      <c r="AA675" s="57"/>
      <c r="AB675" s="57"/>
      <c r="AC675" s="57"/>
      <c r="AD675" s="57"/>
      <c r="AE675" s="57"/>
      <c r="AF675" s="57"/>
      <c r="AG675" s="487"/>
      <c r="AH675" s="2"/>
    </row>
    <row r="676" spans="1:34" s="2" customFormat="1">
      <c r="A676" s="1"/>
      <c r="B676" s="128" t="s">
        <v>252</v>
      </c>
      <c r="C676" s="180"/>
      <c r="D676" s="180"/>
      <c r="E676" s="180"/>
      <c r="F676" s="180"/>
      <c r="G676" s="293"/>
      <c r="H676" s="311" t="s">
        <v>1216</v>
      </c>
      <c r="I676" s="311"/>
      <c r="J676" s="311" t="s">
        <v>934</v>
      </c>
      <c r="K676" s="311"/>
      <c r="L676" s="311"/>
      <c r="M676" s="311"/>
      <c r="N676" s="311"/>
      <c r="O676" s="311" t="s">
        <v>142</v>
      </c>
      <c r="P676" s="311"/>
      <c r="Q676" s="311"/>
      <c r="R676" s="311"/>
      <c r="S676" s="311"/>
      <c r="T676" s="311"/>
      <c r="U676" s="311"/>
      <c r="V676" s="311"/>
      <c r="W676" s="311"/>
      <c r="X676" s="311"/>
      <c r="Y676" s="311"/>
      <c r="Z676" s="311"/>
      <c r="AA676" s="311"/>
      <c r="AB676" s="311"/>
      <c r="AC676" s="311"/>
      <c r="AD676" s="311"/>
      <c r="AE676" s="311"/>
      <c r="AF676" s="311"/>
      <c r="AG676" s="311"/>
      <c r="AH676" s="2"/>
    </row>
    <row r="677" spans="1:34" s="2" customFormat="1">
      <c r="A677" s="1"/>
      <c r="B677" s="129" t="s">
        <v>1244</v>
      </c>
      <c r="C677" s="181"/>
      <c r="D677" s="181"/>
      <c r="E677" s="181"/>
      <c r="F677" s="181"/>
      <c r="G677" s="294"/>
      <c r="H677" s="216" t="s">
        <v>148</v>
      </c>
      <c r="I677" s="272"/>
      <c r="J677" s="341"/>
      <c r="K677" s="341"/>
      <c r="L677" s="76" t="s">
        <v>25</v>
      </c>
      <c r="M677" s="374"/>
      <c r="N677" s="76" t="s">
        <v>232</v>
      </c>
      <c r="O677" s="410"/>
      <c r="P677" s="420" t="s">
        <v>1076</v>
      </c>
      <c r="Q677" s="420"/>
      <c r="R677" s="420"/>
      <c r="S677" s="193" t="s">
        <v>889</v>
      </c>
      <c r="T677" s="439" t="s">
        <v>312</v>
      </c>
      <c r="U677" s="76"/>
      <c r="V677" s="193" t="s">
        <v>889</v>
      </c>
      <c r="W677" s="439" t="s">
        <v>1217</v>
      </c>
      <c r="X677" s="144"/>
      <c r="Y677" s="193" t="s">
        <v>889</v>
      </c>
      <c r="Z677" s="420" t="s">
        <v>307</v>
      </c>
      <c r="AA677" s="144"/>
      <c r="AB677" s="433"/>
      <c r="AC677" s="433"/>
      <c r="AD677" s="433"/>
      <c r="AE677" s="433"/>
      <c r="AF677" s="433"/>
      <c r="AG677" s="433"/>
      <c r="AH677" s="2"/>
    </row>
    <row r="678" spans="1:34" s="2" customFormat="1">
      <c r="A678" s="1"/>
      <c r="B678" s="129" t="s">
        <v>1245</v>
      </c>
      <c r="C678" s="181"/>
      <c r="D678" s="181"/>
      <c r="E678" s="181"/>
      <c r="F678" s="181"/>
      <c r="G678" s="294"/>
      <c r="H678" s="216" t="s">
        <v>148</v>
      </c>
      <c r="I678" s="272"/>
      <c r="J678" s="341"/>
      <c r="K678" s="341"/>
      <c r="L678" s="76" t="s">
        <v>25</v>
      </c>
      <c r="M678" s="374"/>
      <c r="N678" s="76" t="s">
        <v>232</v>
      </c>
      <c r="O678" s="410" t="s">
        <v>889</v>
      </c>
      <c r="P678" s="420" t="s">
        <v>1076</v>
      </c>
      <c r="Q678" s="420"/>
      <c r="R678" s="420"/>
      <c r="S678" s="193" t="s">
        <v>889</v>
      </c>
      <c r="T678" s="439" t="s">
        <v>312</v>
      </c>
      <c r="U678" s="76"/>
      <c r="V678" s="193" t="s">
        <v>889</v>
      </c>
      <c r="W678" s="439" t="s">
        <v>1217</v>
      </c>
      <c r="X678" s="144"/>
      <c r="Y678" s="193" t="s">
        <v>889</v>
      </c>
      <c r="Z678" s="420" t="s">
        <v>307</v>
      </c>
      <c r="AA678" s="144"/>
      <c r="AB678" s="433"/>
      <c r="AC678" s="433"/>
      <c r="AD678" s="433"/>
      <c r="AE678" s="433"/>
      <c r="AF678" s="433"/>
      <c r="AG678" s="433"/>
      <c r="AH678" s="2"/>
    </row>
    <row r="679" spans="1:34" s="2" customFormat="1">
      <c r="A679" s="1"/>
      <c r="B679" s="108" t="s">
        <v>1248</v>
      </c>
      <c r="C679" s="168"/>
      <c r="D679" s="168"/>
      <c r="E679" s="168"/>
      <c r="F679" s="168"/>
      <c r="G679" s="295"/>
      <c r="H679" s="216" t="s">
        <v>148</v>
      </c>
      <c r="I679" s="272"/>
      <c r="J679" s="341"/>
      <c r="K679" s="341"/>
      <c r="L679" s="76" t="s">
        <v>25</v>
      </c>
      <c r="M679" s="374"/>
      <c r="N679" s="76" t="s">
        <v>232</v>
      </c>
      <c r="O679" s="410" t="s">
        <v>889</v>
      </c>
      <c r="P679" s="420" t="s">
        <v>1076</v>
      </c>
      <c r="Q679" s="420"/>
      <c r="R679" s="420"/>
      <c r="S679" s="193" t="s">
        <v>889</v>
      </c>
      <c r="T679" s="439" t="s">
        <v>312</v>
      </c>
      <c r="U679" s="76"/>
      <c r="V679" s="193" t="s">
        <v>889</v>
      </c>
      <c r="W679" s="439" t="s">
        <v>1217</v>
      </c>
      <c r="X679" s="144"/>
      <c r="Y679" s="193" t="s">
        <v>889</v>
      </c>
      <c r="Z679" s="420" t="s">
        <v>307</v>
      </c>
      <c r="AA679" s="144"/>
      <c r="AB679" s="433"/>
      <c r="AC679" s="433"/>
      <c r="AD679" s="433"/>
      <c r="AE679" s="433"/>
      <c r="AF679" s="433"/>
      <c r="AG679" s="433"/>
      <c r="AH679" s="2"/>
    </row>
    <row r="680" spans="1:34" s="2" customFormat="1">
      <c r="A680" s="1"/>
      <c r="B680" s="130" t="s">
        <v>189</v>
      </c>
      <c r="C680" s="182"/>
      <c r="D680" s="182"/>
      <c r="E680" s="182"/>
      <c r="F680" s="182"/>
      <c r="G680" s="296"/>
      <c r="H680" s="216" t="s">
        <v>148</v>
      </c>
      <c r="I680" s="272"/>
      <c r="J680" s="341"/>
      <c r="K680" s="341"/>
      <c r="L680" s="76" t="s">
        <v>25</v>
      </c>
      <c r="M680" s="374"/>
      <c r="N680" s="76" t="s">
        <v>232</v>
      </c>
      <c r="O680" s="410" t="s">
        <v>889</v>
      </c>
      <c r="P680" s="420" t="s">
        <v>1076</v>
      </c>
      <c r="Q680" s="420"/>
      <c r="R680" s="420"/>
      <c r="S680" s="193" t="s">
        <v>889</v>
      </c>
      <c r="T680" s="439" t="s">
        <v>312</v>
      </c>
      <c r="U680" s="76"/>
      <c r="V680" s="193" t="s">
        <v>889</v>
      </c>
      <c r="W680" s="439" t="s">
        <v>1217</v>
      </c>
      <c r="X680" s="144"/>
      <c r="Y680" s="193" t="s">
        <v>889</v>
      </c>
      <c r="Z680" s="420" t="s">
        <v>307</v>
      </c>
      <c r="AA680" s="144"/>
      <c r="AB680" s="433"/>
      <c r="AC680" s="433"/>
      <c r="AD680" s="433"/>
      <c r="AE680" s="433"/>
      <c r="AF680" s="433"/>
      <c r="AG680" s="433"/>
      <c r="AH680" s="2"/>
    </row>
    <row r="681" spans="1:34" s="2" customFormat="1">
      <c r="A681" s="1"/>
      <c r="B681" s="130" t="s">
        <v>1250</v>
      </c>
      <c r="C681" s="182"/>
      <c r="D681" s="182"/>
      <c r="E681" s="182"/>
      <c r="F681" s="182"/>
      <c r="G681" s="296"/>
      <c r="H681" s="216" t="s">
        <v>148</v>
      </c>
      <c r="I681" s="272"/>
      <c r="J681" s="341"/>
      <c r="K681" s="341"/>
      <c r="L681" s="76" t="s">
        <v>25</v>
      </c>
      <c r="M681" s="374"/>
      <c r="N681" s="76" t="s">
        <v>232</v>
      </c>
      <c r="O681" s="410" t="s">
        <v>889</v>
      </c>
      <c r="P681" s="420" t="s">
        <v>1076</v>
      </c>
      <c r="Q681" s="420"/>
      <c r="R681" s="420"/>
      <c r="S681" s="193" t="s">
        <v>889</v>
      </c>
      <c r="T681" s="439" t="s">
        <v>312</v>
      </c>
      <c r="U681" s="76"/>
      <c r="V681" s="193" t="s">
        <v>889</v>
      </c>
      <c r="W681" s="439" t="s">
        <v>1217</v>
      </c>
      <c r="X681" s="144"/>
      <c r="Y681" s="193" t="s">
        <v>889</v>
      </c>
      <c r="Z681" s="420" t="s">
        <v>307</v>
      </c>
      <c r="AA681" s="144"/>
      <c r="AB681" s="433"/>
      <c r="AC681" s="433"/>
      <c r="AD681" s="433"/>
      <c r="AE681" s="433"/>
      <c r="AF681" s="433"/>
      <c r="AG681" s="433"/>
      <c r="AH681" s="2"/>
    </row>
    <row r="682" spans="1:34" s="2" customFormat="1">
      <c r="A682" s="1"/>
      <c r="B682" s="108" t="s">
        <v>153</v>
      </c>
      <c r="C682" s="168"/>
      <c r="D682" s="168"/>
      <c r="E682" s="168"/>
      <c r="F682" s="168"/>
      <c r="G682" s="295"/>
      <c r="H682" s="216" t="s">
        <v>148</v>
      </c>
      <c r="I682" s="272"/>
      <c r="J682" s="341"/>
      <c r="K682" s="341"/>
      <c r="L682" s="76" t="s">
        <v>25</v>
      </c>
      <c r="M682" s="374"/>
      <c r="N682" s="76" t="s">
        <v>232</v>
      </c>
      <c r="O682" s="410" t="s">
        <v>889</v>
      </c>
      <c r="P682" s="420" t="s">
        <v>1076</v>
      </c>
      <c r="Q682" s="420"/>
      <c r="R682" s="420"/>
      <c r="S682" s="193" t="s">
        <v>889</v>
      </c>
      <c r="T682" s="439" t="s">
        <v>312</v>
      </c>
      <c r="U682" s="76"/>
      <c r="V682" s="193" t="s">
        <v>889</v>
      </c>
      <c r="W682" s="439" t="s">
        <v>1217</v>
      </c>
      <c r="X682" s="144"/>
      <c r="Y682" s="193" t="s">
        <v>889</v>
      </c>
      <c r="Z682" s="420" t="s">
        <v>307</v>
      </c>
      <c r="AA682" s="144"/>
      <c r="AB682" s="433"/>
      <c r="AC682" s="433"/>
      <c r="AD682" s="433"/>
      <c r="AE682" s="433"/>
      <c r="AF682" s="433"/>
      <c r="AG682" s="433"/>
      <c r="AH682" s="2"/>
    </row>
    <row r="683" spans="1:34" s="2" customFormat="1">
      <c r="A683" s="1"/>
      <c r="B683" s="130" t="s">
        <v>1251</v>
      </c>
      <c r="C683" s="182"/>
      <c r="D683" s="182"/>
      <c r="E683" s="182"/>
      <c r="F683" s="182"/>
      <c r="G683" s="296"/>
      <c r="H683" s="216" t="s">
        <v>148</v>
      </c>
      <c r="I683" s="272"/>
      <c r="J683" s="341"/>
      <c r="K683" s="341"/>
      <c r="L683" s="76" t="s">
        <v>25</v>
      </c>
      <c r="M683" s="374"/>
      <c r="N683" s="76" t="s">
        <v>232</v>
      </c>
      <c r="O683" s="410" t="s">
        <v>889</v>
      </c>
      <c r="P683" s="420" t="s">
        <v>1076</v>
      </c>
      <c r="Q683" s="420"/>
      <c r="R683" s="420"/>
      <c r="S683" s="193" t="s">
        <v>889</v>
      </c>
      <c r="T683" s="439" t="s">
        <v>312</v>
      </c>
      <c r="U683" s="76"/>
      <c r="V683" s="193" t="s">
        <v>889</v>
      </c>
      <c r="W683" s="439" t="s">
        <v>1217</v>
      </c>
      <c r="X683" s="144"/>
      <c r="Y683" s="193" t="s">
        <v>889</v>
      </c>
      <c r="Z683" s="420" t="s">
        <v>307</v>
      </c>
      <c r="AA683" s="144"/>
      <c r="AB683" s="433"/>
      <c r="AC683" s="433"/>
      <c r="AD683" s="433"/>
      <c r="AE683" s="433"/>
      <c r="AF683" s="433"/>
      <c r="AG683" s="433"/>
      <c r="AH683" s="2"/>
    </row>
    <row r="684" spans="1:34">
      <c r="B684" s="108" t="s">
        <v>1252</v>
      </c>
      <c r="C684" s="168"/>
      <c r="D684" s="168"/>
      <c r="E684" s="168"/>
      <c r="F684" s="168"/>
      <c r="G684" s="295"/>
      <c r="H684" s="216" t="s">
        <v>148</v>
      </c>
      <c r="I684" s="272"/>
      <c r="J684" s="341"/>
      <c r="K684" s="341"/>
      <c r="L684" s="76" t="s">
        <v>25</v>
      </c>
      <c r="M684" s="374"/>
      <c r="N684" s="76" t="s">
        <v>232</v>
      </c>
      <c r="O684" s="410" t="s">
        <v>889</v>
      </c>
      <c r="P684" s="420" t="s">
        <v>1076</v>
      </c>
      <c r="Q684" s="420"/>
      <c r="R684" s="420"/>
      <c r="S684" s="193" t="s">
        <v>889</v>
      </c>
      <c r="T684" s="439" t="s">
        <v>312</v>
      </c>
      <c r="U684" s="76"/>
      <c r="V684" s="193" t="s">
        <v>889</v>
      </c>
      <c r="W684" s="439" t="s">
        <v>1217</v>
      </c>
      <c r="X684" s="144"/>
      <c r="Y684" s="193" t="s">
        <v>889</v>
      </c>
      <c r="Z684" s="420" t="s">
        <v>307</v>
      </c>
      <c r="AA684" s="144"/>
      <c r="AB684" s="433"/>
      <c r="AC684" s="433"/>
      <c r="AD684" s="433"/>
      <c r="AE684" s="433"/>
      <c r="AF684" s="433"/>
      <c r="AG684" s="433"/>
    </row>
    <row r="685" spans="1:34" s="2" customFormat="1">
      <c r="A685" s="1"/>
      <c r="B685" s="108" t="s">
        <v>1239</v>
      </c>
      <c r="C685" s="168"/>
      <c r="D685" s="168"/>
      <c r="E685" s="168"/>
      <c r="F685" s="168"/>
      <c r="G685" s="295"/>
      <c r="H685" s="216" t="s">
        <v>148</v>
      </c>
      <c r="I685" s="272"/>
      <c r="J685" s="341"/>
      <c r="K685" s="341"/>
      <c r="L685" s="76" t="s">
        <v>25</v>
      </c>
      <c r="M685" s="374"/>
      <c r="N685" s="76" t="s">
        <v>232</v>
      </c>
      <c r="O685" s="410" t="s">
        <v>889</v>
      </c>
      <c r="P685" s="420" t="s">
        <v>1076</v>
      </c>
      <c r="Q685" s="420"/>
      <c r="R685" s="420"/>
      <c r="S685" s="193" t="s">
        <v>889</v>
      </c>
      <c r="T685" s="439" t="s">
        <v>312</v>
      </c>
      <c r="U685" s="76"/>
      <c r="V685" s="193" t="s">
        <v>889</v>
      </c>
      <c r="W685" s="439" t="s">
        <v>1217</v>
      </c>
      <c r="X685" s="144"/>
      <c r="Y685" s="193" t="s">
        <v>889</v>
      </c>
      <c r="Z685" s="420" t="s">
        <v>307</v>
      </c>
      <c r="AA685" s="144"/>
      <c r="AB685" s="433"/>
      <c r="AC685" s="433"/>
      <c r="AD685" s="433"/>
      <c r="AE685" s="433"/>
      <c r="AF685" s="433"/>
      <c r="AG685" s="433"/>
      <c r="AH685" s="2"/>
    </row>
    <row r="686" spans="1:34" s="2" customFormat="1">
      <c r="A686" s="1"/>
      <c r="B686" s="108" t="s">
        <v>1278</v>
      </c>
      <c r="C686" s="168"/>
      <c r="D686" s="168"/>
      <c r="E686" s="168"/>
      <c r="F686" s="168"/>
      <c r="G686" s="295"/>
      <c r="H686" s="216" t="s">
        <v>148</v>
      </c>
      <c r="I686" s="272"/>
      <c r="J686" s="341"/>
      <c r="K686" s="341"/>
      <c r="L686" s="76" t="s">
        <v>25</v>
      </c>
      <c r="M686" s="374"/>
      <c r="N686" s="76" t="s">
        <v>232</v>
      </c>
      <c r="O686" s="410" t="s">
        <v>889</v>
      </c>
      <c r="P686" s="420" t="s">
        <v>1076</v>
      </c>
      <c r="Q686" s="420"/>
      <c r="R686" s="420"/>
      <c r="S686" s="193" t="s">
        <v>889</v>
      </c>
      <c r="T686" s="439" t="s">
        <v>312</v>
      </c>
      <c r="U686" s="76"/>
      <c r="V686" s="193" t="s">
        <v>889</v>
      </c>
      <c r="W686" s="439" t="s">
        <v>1217</v>
      </c>
      <c r="X686" s="144"/>
      <c r="Y686" s="193" t="s">
        <v>889</v>
      </c>
      <c r="Z686" s="420" t="s">
        <v>307</v>
      </c>
      <c r="AA686" s="144"/>
      <c r="AB686" s="433"/>
      <c r="AC686" s="433"/>
      <c r="AD686" s="433"/>
      <c r="AE686" s="433"/>
      <c r="AF686" s="433"/>
      <c r="AG686" s="433"/>
      <c r="AH686" s="2"/>
    </row>
    <row r="687" spans="1:34" s="2" customFormat="1">
      <c r="A687" s="1"/>
      <c r="B687" s="130" t="s">
        <v>638</v>
      </c>
      <c r="C687" s="182"/>
      <c r="D687" s="182"/>
      <c r="E687" s="182"/>
      <c r="F687" s="182"/>
      <c r="G687" s="296"/>
      <c r="H687" s="216" t="s">
        <v>148</v>
      </c>
      <c r="I687" s="272"/>
      <c r="J687" s="341"/>
      <c r="K687" s="341"/>
      <c r="L687" s="76" t="s">
        <v>25</v>
      </c>
      <c r="M687" s="374"/>
      <c r="N687" s="76" t="s">
        <v>232</v>
      </c>
      <c r="O687" s="410" t="s">
        <v>889</v>
      </c>
      <c r="P687" s="420" t="s">
        <v>1076</v>
      </c>
      <c r="Q687" s="420"/>
      <c r="R687" s="420"/>
      <c r="S687" s="193" t="s">
        <v>889</v>
      </c>
      <c r="T687" s="439" t="s">
        <v>312</v>
      </c>
      <c r="U687" s="76"/>
      <c r="V687" s="193" t="s">
        <v>889</v>
      </c>
      <c r="W687" s="439" t="s">
        <v>1217</v>
      </c>
      <c r="X687" s="144"/>
      <c r="Y687" s="193" t="s">
        <v>889</v>
      </c>
      <c r="Z687" s="420" t="s">
        <v>307</v>
      </c>
      <c r="AA687" s="144"/>
      <c r="AB687" s="433"/>
      <c r="AC687" s="433"/>
      <c r="AD687" s="433"/>
      <c r="AE687" s="433"/>
      <c r="AF687" s="433"/>
      <c r="AG687" s="433"/>
      <c r="AH687" s="2"/>
    </row>
    <row r="688" spans="1:34" s="2" customFormat="1">
      <c r="A688" s="1"/>
      <c r="B688" s="129" t="s">
        <v>1279</v>
      </c>
      <c r="C688" s="181"/>
      <c r="D688" s="181"/>
      <c r="E688" s="181"/>
      <c r="F688" s="181"/>
      <c r="G688" s="294"/>
      <c r="H688" s="216" t="s">
        <v>148</v>
      </c>
      <c r="I688" s="272"/>
      <c r="J688" s="341"/>
      <c r="K688" s="341"/>
      <c r="L688" s="76" t="s">
        <v>25</v>
      </c>
      <c r="M688" s="374"/>
      <c r="N688" s="76" t="s">
        <v>232</v>
      </c>
      <c r="O688" s="410" t="s">
        <v>889</v>
      </c>
      <c r="P688" s="420" t="s">
        <v>1076</v>
      </c>
      <c r="Q688" s="420"/>
      <c r="R688" s="420"/>
      <c r="S688" s="193" t="s">
        <v>889</v>
      </c>
      <c r="T688" s="439" t="s">
        <v>312</v>
      </c>
      <c r="U688" s="76"/>
      <c r="V688" s="193" t="s">
        <v>889</v>
      </c>
      <c r="W688" s="439" t="s">
        <v>1217</v>
      </c>
      <c r="X688" s="144"/>
      <c r="Y688" s="193" t="s">
        <v>889</v>
      </c>
      <c r="Z688" s="420" t="s">
        <v>307</v>
      </c>
      <c r="AA688" s="144"/>
      <c r="AB688" s="433"/>
      <c r="AC688" s="433"/>
      <c r="AD688" s="433"/>
      <c r="AE688" s="433"/>
      <c r="AF688" s="433"/>
      <c r="AG688" s="433"/>
      <c r="AH688" s="2"/>
    </row>
    <row r="689" spans="1:34" s="2" customFormat="1">
      <c r="A689" s="1"/>
      <c r="B689" s="131" t="s">
        <v>1025</v>
      </c>
      <c r="C689" s="183"/>
      <c r="D689" s="183"/>
      <c r="E689" s="183"/>
      <c r="F689" s="183"/>
      <c r="G689" s="183"/>
      <c r="H689" s="183"/>
      <c r="I689" s="183"/>
      <c r="J689" s="183"/>
      <c r="K689" s="183"/>
      <c r="L689" s="183"/>
      <c r="M689" s="183"/>
      <c r="N689" s="183"/>
      <c r="O689" s="183"/>
      <c r="P689" s="183"/>
      <c r="Q689" s="183"/>
      <c r="R689" s="183"/>
      <c r="S689" s="183"/>
      <c r="T689" s="183"/>
      <c r="U689" s="183"/>
      <c r="V689" s="183"/>
      <c r="W689" s="183"/>
      <c r="X689" s="183"/>
      <c r="Y689" s="183"/>
      <c r="Z689" s="183"/>
      <c r="AA689" s="183"/>
      <c r="AB689" s="183"/>
      <c r="AC689" s="183"/>
      <c r="AD689" s="183"/>
      <c r="AE689" s="183"/>
      <c r="AF689" s="183"/>
      <c r="AG689" s="689"/>
      <c r="AH689" s="2"/>
    </row>
    <row r="690" spans="1:34" s="2" customFormat="1">
      <c r="A690" s="1"/>
      <c r="B690" s="132"/>
      <c r="C690" s="132"/>
      <c r="D690" s="132"/>
      <c r="E690" s="132"/>
      <c r="F690" s="132"/>
      <c r="G690" s="132"/>
      <c r="H690" s="132"/>
      <c r="I690" s="132"/>
      <c r="J690" s="341"/>
      <c r="K690" s="341"/>
      <c r="L690" s="76" t="s">
        <v>25</v>
      </c>
      <c r="M690" s="374"/>
      <c r="N690" s="76" t="s">
        <v>232</v>
      </c>
      <c r="O690" s="410" t="s">
        <v>889</v>
      </c>
      <c r="P690" s="420" t="s">
        <v>1076</v>
      </c>
      <c r="Q690" s="420"/>
      <c r="R690" s="420"/>
      <c r="S690" s="193" t="s">
        <v>889</v>
      </c>
      <c r="T690" s="439" t="s">
        <v>312</v>
      </c>
      <c r="U690" s="76"/>
      <c r="V690" s="193" t="s">
        <v>889</v>
      </c>
      <c r="W690" s="439" t="s">
        <v>1217</v>
      </c>
      <c r="X690" s="144"/>
      <c r="Y690" s="193" t="s">
        <v>889</v>
      </c>
      <c r="Z690" s="420" t="s">
        <v>307</v>
      </c>
      <c r="AA690" s="144"/>
      <c r="AB690" s="433"/>
      <c r="AC690" s="433"/>
      <c r="AD690" s="433"/>
      <c r="AE690" s="433"/>
      <c r="AF690" s="433"/>
      <c r="AG690" s="433"/>
      <c r="AH690" s="2"/>
    </row>
    <row r="691" spans="1:34" s="2" customFormat="1">
      <c r="A691" s="1"/>
      <c r="B691" s="133"/>
      <c r="C691" s="133"/>
      <c r="D691" s="133"/>
      <c r="E691" s="133"/>
      <c r="F691" s="133"/>
      <c r="G691" s="133"/>
      <c r="H691" s="133"/>
      <c r="I691" s="133"/>
      <c r="J691" s="2"/>
      <c r="K691" s="2"/>
      <c r="L691" s="2"/>
      <c r="M691" s="2"/>
      <c r="N691" s="2"/>
      <c r="O691" s="2"/>
      <c r="P691" s="2"/>
      <c r="Q691" s="2"/>
      <c r="R691" s="2"/>
      <c r="S691" s="2"/>
      <c r="T691" s="2"/>
      <c r="U691" s="2"/>
      <c r="V691" s="2"/>
      <c r="W691" s="379"/>
      <c r="X691" s="57"/>
      <c r="Y691" s="57"/>
      <c r="Z691" s="57"/>
      <c r="AA691" s="57"/>
      <c r="AB691" s="57"/>
      <c r="AC691" s="57"/>
      <c r="AD691" s="57"/>
      <c r="AE691" s="57"/>
      <c r="AF691" s="57"/>
      <c r="AG691" s="487"/>
      <c r="AH691" s="2"/>
    </row>
    <row r="692" spans="1:34">
      <c r="B692" s="2" t="str">
        <v>●</v>
      </c>
      <c r="C692" s="2" t="s">
        <v>799</v>
      </c>
      <c r="W692" s="379"/>
      <c r="X692" s="501" t="s">
        <v>375</v>
      </c>
      <c r="Y692" s="491"/>
      <c r="Z692" s="491"/>
      <c r="AA692" s="491"/>
      <c r="AB692" s="491"/>
      <c r="AC692" s="491"/>
      <c r="AD692" s="491"/>
      <c r="AE692" s="491"/>
      <c r="AF692" s="491"/>
      <c r="AG692" s="667"/>
      <c r="AH692" s="26"/>
    </row>
    <row r="693" spans="1:34">
      <c r="W693" s="379"/>
      <c r="X693" s="501"/>
      <c r="Y693" s="491"/>
      <c r="Z693" s="491"/>
      <c r="AA693" s="491"/>
      <c r="AB693" s="491"/>
      <c r="AC693" s="491"/>
      <c r="AD693" s="491"/>
      <c r="AE693" s="491"/>
      <c r="AF693" s="491"/>
      <c r="AG693" s="667"/>
      <c r="AH693" s="26"/>
    </row>
    <row r="694" spans="1:34">
      <c r="L694" s="193" t="s">
        <v>889</v>
      </c>
      <c r="M694" s="89" t="s">
        <v>273</v>
      </c>
      <c r="Q694" s="193" t="s">
        <v>889</v>
      </c>
      <c r="R694" s="2" t="s">
        <v>283</v>
      </c>
      <c r="W694" s="379"/>
      <c r="X694" s="501"/>
      <c r="Y694" s="491"/>
      <c r="Z694" s="491"/>
      <c r="AA694" s="491"/>
      <c r="AB694" s="491"/>
      <c r="AC694" s="491"/>
      <c r="AD694" s="491"/>
      <c r="AE694" s="491"/>
      <c r="AF694" s="491"/>
      <c r="AG694" s="667"/>
      <c r="AH694" s="26"/>
    </row>
    <row r="695" spans="1:34">
      <c r="W695" s="379"/>
      <c r="X695" s="501" t="s">
        <v>1302</v>
      </c>
      <c r="Y695" s="491"/>
      <c r="Z695" s="491"/>
      <c r="AA695" s="491"/>
      <c r="AB695" s="491"/>
      <c r="AC695" s="491"/>
      <c r="AD695" s="491"/>
      <c r="AE695" s="491"/>
      <c r="AF695" s="491"/>
      <c r="AG695" s="667"/>
      <c r="AH695" s="26"/>
    </row>
    <row r="696" spans="1:34">
      <c r="B696" s="2" t="s">
        <v>621</v>
      </c>
      <c r="C696" s="2" t="s">
        <v>355</v>
      </c>
      <c r="W696" s="379"/>
      <c r="X696" s="501"/>
      <c r="Y696" s="491"/>
      <c r="Z696" s="491"/>
      <c r="AA696" s="491"/>
      <c r="AB696" s="491"/>
      <c r="AC696" s="491"/>
      <c r="AD696" s="491"/>
      <c r="AE696" s="491"/>
      <c r="AF696" s="491"/>
      <c r="AG696" s="667"/>
      <c r="AH696" s="26"/>
    </row>
    <row r="697" spans="1:34">
      <c r="C697" s="2" t="s">
        <v>690</v>
      </c>
      <c r="F697" s="269"/>
      <c r="G697" s="297"/>
      <c r="H697" s="282"/>
      <c r="I697" s="2" t="s">
        <v>490</v>
      </c>
      <c r="K697" s="2" t="s">
        <v>759</v>
      </c>
      <c r="N697" s="269"/>
      <c r="O697" s="297"/>
      <c r="P697" s="282"/>
      <c r="Q697" s="2" t="s">
        <v>490</v>
      </c>
      <c r="W697" s="379"/>
      <c r="X697" s="501"/>
      <c r="Y697" s="491"/>
      <c r="Z697" s="491"/>
      <c r="AA697" s="491"/>
      <c r="AB697" s="491"/>
      <c r="AC697" s="491"/>
      <c r="AD697" s="491"/>
      <c r="AE697" s="491"/>
      <c r="AF697" s="491"/>
      <c r="AG697" s="667"/>
      <c r="AH697" s="26"/>
    </row>
    <row r="698" spans="1:34">
      <c r="W698" s="379"/>
      <c r="X698" s="501"/>
      <c r="Y698" s="491"/>
      <c r="Z698" s="491"/>
      <c r="AA698" s="491"/>
      <c r="AB698" s="491"/>
      <c r="AC698" s="491"/>
      <c r="AD698" s="491"/>
      <c r="AE698" s="491"/>
      <c r="AF698" s="491"/>
      <c r="AG698" s="667"/>
      <c r="AH698" s="26"/>
    </row>
    <row r="699" spans="1:34">
      <c r="C699" s="2" t="s">
        <v>707</v>
      </c>
      <c r="W699" s="379"/>
      <c r="X699" s="501"/>
      <c r="Y699" s="491"/>
      <c r="Z699" s="491"/>
      <c r="AA699" s="491"/>
      <c r="AB699" s="491"/>
      <c r="AC699" s="491"/>
      <c r="AD699" s="491"/>
      <c r="AE699" s="491"/>
      <c r="AF699" s="491"/>
      <c r="AG699" s="667"/>
      <c r="AH699" s="26"/>
    </row>
    <row r="700" spans="1:34">
      <c r="C700" s="2" t="s">
        <v>690</v>
      </c>
      <c r="F700" s="269"/>
      <c r="G700" s="297"/>
      <c r="H700" s="282"/>
      <c r="I700" s="2" t="s">
        <v>490</v>
      </c>
      <c r="K700" s="2" t="s">
        <v>759</v>
      </c>
      <c r="N700" s="269"/>
      <c r="O700" s="297"/>
      <c r="P700" s="282"/>
      <c r="Q700" s="2" t="s">
        <v>490</v>
      </c>
      <c r="W700" s="379"/>
      <c r="X700" s="501"/>
      <c r="Y700" s="491"/>
      <c r="Z700" s="491"/>
      <c r="AA700" s="491"/>
      <c r="AB700" s="491"/>
      <c r="AC700" s="491"/>
      <c r="AD700" s="491"/>
      <c r="AE700" s="491"/>
      <c r="AF700" s="491"/>
      <c r="AG700" s="667"/>
      <c r="AH700" s="26"/>
    </row>
    <row r="701" spans="1:34">
      <c r="W701" s="379"/>
      <c r="X701" s="137" t="s">
        <v>408</v>
      </c>
      <c r="Y701" s="137"/>
      <c r="Z701" s="137"/>
      <c r="AA701" s="137"/>
      <c r="AB701" s="137"/>
      <c r="AC701" s="137"/>
      <c r="AD701" s="137"/>
      <c r="AE701" s="137"/>
      <c r="AF701" s="137"/>
      <c r="AG701" s="673"/>
      <c r="AH701" s="26"/>
    </row>
    <row r="702" spans="1:34">
      <c r="B702" s="2" t="str">
        <v>●</v>
      </c>
      <c r="C702" s="2" t="s">
        <v>497</v>
      </c>
      <c r="W702" s="379"/>
      <c r="X702" s="137" t="s">
        <v>244</v>
      </c>
      <c r="Y702" s="137"/>
      <c r="AH702" s="26"/>
    </row>
    <row r="703" spans="1:34">
      <c r="C703" s="2" t="s">
        <v>105</v>
      </c>
      <c r="W703" s="379"/>
      <c r="X703" s="504" t="s">
        <v>1301</v>
      </c>
      <c r="Y703" s="547"/>
      <c r="Z703" s="547"/>
      <c r="AA703" s="547"/>
      <c r="AB703" s="547"/>
      <c r="AC703" s="547"/>
      <c r="AD703" s="547"/>
      <c r="AE703" s="547"/>
      <c r="AF703" s="547"/>
      <c r="AG703" s="690"/>
      <c r="AH703" s="26"/>
    </row>
    <row r="704" spans="1:34">
      <c r="C704" s="159"/>
      <c r="D704" s="223"/>
      <c r="E704" s="223"/>
      <c r="F704" s="223"/>
      <c r="G704" s="223"/>
      <c r="H704" s="223"/>
      <c r="I704" s="223"/>
      <c r="J704" s="223"/>
      <c r="K704" s="223"/>
      <c r="L704" s="223"/>
      <c r="M704" s="223"/>
      <c r="N704" s="223"/>
      <c r="O704" s="223"/>
      <c r="P704" s="223"/>
      <c r="Q704" s="223"/>
      <c r="R704" s="223"/>
      <c r="S704" s="223"/>
      <c r="T704" s="223"/>
      <c r="U704" s="223"/>
      <c r="V704" s="446"/>
      <c r="W704" s="379"/>
      <c r="X704" s="504"/>
      <c r="Y704" s="547"/>
      <c r="Z704" s="547"/>
      <c r="AA704" s="547"/>
      <c r="AB704" s="547"/>
      <c r="AC704" s="547"/>
      <c r="AD704" s="547"/>
      <c r="AE704" s="547"/>
      <c r="AF704" s="547"/>
      <c r="AG704" s="690"/>
      <c r="AH704" s="26"/>
    </row>
    <row r="705" spans="2:34">
      <c r="C705" s="160"/>
      <c r="D705" s="224"/>
      <c r="E705" s="224"/>
      <c r="F705" s="224"/>
      <c r="G705" s="224"/>
      <c r="H705" s="224"/>
      <c r="I705" s="224"/>
      <c r="J705" s="224"/>
      <c r="K705" s="224"/>
      <c r="L705" s="224"/>
      <c r="M705" s="224"/>
      <c r="N705" s="224"/>
      <c r="O705" s="224"/>
      <c r="P705" s="224"/>
      <c r="Q705" s="224"/>
      <c r="R705" s="224"/>
      <c r="S705" s="224"/>
      <c r="T705" s="224"/>
      <c r="U705" s="224"/>
      <c r="V705" s="447"/>
      <c r="W705" s="379"/>
      <c r="X705" s="504"/>
      <c r="Y705" s="547"/>
      <c r="Z705" s="547"/>
      <c r="AA705" s="547"/>
      <c r="AB705" s="547"/>
      <c r="AC705" s="547"/>
      <c r="AD705" s="547"/>
      <c r="AE705" s="547"/>
      <c r="AF705" s="547"/>
      <c r="AG705" s="690"/>
      <c r="AH705" s="26"/>
    </row>
    <row r="706" spans="2:34">
      <c r="C706" s="160"/>
      <c r="D706" s="224"/>
      <c r="E706" s="224"/>
      <c r="F706" s="224"/>
      <c r="G706" s="224"/>
      <c r="H706" s="224"/>
      <c r="I706" s="224"/>
      <c r="J706" s="224"/>
      <c r="K706" s="224"/>
      <c r="L706" s="224"/>
      <c r="M706" s="224"/>
      <c r="N706" s="224"/>
      <c r="O706" s="224"/>
      <c r="P706" s="224"/>
      <c r="Q706" s="224"/>
      <c r="R706" s="224"/>
      <c r="S706" s="224"/>
      <c r="T706" s="224"/>
      <c r="U706" s="224"/>
      <c r="V706" s="447"/>
      <c r="W706" s="379"/>
      <c r="X706" s="501" t="s">
        <v>1326</v>
      </c>
      <c r="Y706" s="491"/>
      <c r="Z706" s="491"/>
      <c r="AA706" s="491"/>
      <c r="AB706" s="491"/>
      <c r="AC706" s="491"/>
      <c r="AD706" s="491"/>
      <c r="AE706" s="491"/>
      <c r="AF706" s="491"/>
      <c r="AG706" s="667"/>
      <c r="AH706" s="26"/>
    </row>
    <row r="707" spans="2:34">
      <c r="C707" s="161"/>
      <c r="D707" s="225"/>
      <c r="E707" s="225"/>
      <c r="F707" s="225"/>
      <c r="G707" s="225"/>
      <c r="H707" s="225"/>
      <c r="I707" s="225"/>
      <c r="J707" s="225"/>
      <c r="K707" s="225"/>
      <c r="L707" s="225"/>
      <c r="M707" s="225"/>
      <c r="N707" s="225"/>
      <c r="O707" s="225"/>
      <c r="P707" s="225"/>
      <c r="Q707" s="225"/>
      <c r="R707" s="225"/>
      <c r="S707" s="225"/>
      <c r="T707" s="225"/>
      <c r="U707" s="225"/>
      <c r="V707" s="448"/>
      <c r="W707" s="379"/>
      <c r="X707" s="501"/>
      <c r="Y707" s="491"/>
      <c r="Z707" s="491"/>
      <c r="AA707" s="491"/>
      <c r="AB707" s="491"/>
      <c r="AC707" s="491"/>
      <c r="AD707" s="491"/>
      <c r="AE707" s="491"/>
      <c r="AF707" s="491"/>
      <c r="AG707" s="667"/>
      <c r="AH707" s="26"/>
    </row>
    <row r="708" spans="2:34">
      <c r="C708" s="2" t="s">
        <v>912</v>
      </c>
      <c r="W708" s="379"/>
      <c r="X708" s="501"/>
      <c r="Y708" s="491"/>
      <c r="Z708" s="491"/>
      <c r="AA708" s="491"/>
      <c r="AB708" s="491"/>
      <c r="AC708" s="491"/>
      <c r="AD708" s="491"/>
      <c r="AE708" s="491"/>
      <c r="AF708" s="491"/>
      <c r="AG708" s="667"/>
      <c r="AH708" s="26"/>
    </row>
    <row r="709" spans="2:34">
      <c r="C709" s="184"/>
      <c r="D709" s="231"/>
      <c r="E709" s="231"/>
      <c r="F709" s="231"/>
      <c r="G709" s="231"/>
      <c r="H709" s="231"/>
      <c r="I709" s="231"/>
      <c r="J709" s="231"/>
      <c r="K709" s="231"/>
      <c r="L709" s="231"/>
      <c r="M709" s="231"/>
      <c r="N709" s="231"/>
      <c r="O709" s="231"/>
      <c r="P709" s="231"/>
      <c r="Q709" s="231"/>
      <c r="R709" s="231"/>
      <c r="S709" s="231"/>
      <c r="T709" s="231"/>
      <c r="U709" s="231"/>
      <c r="V709" s="452"/>
      <c r="W709" s="379"/>
      <c r="X709" s="501"/>
      <c r="Y709" s="491"/>
      <c r="Z709" s="491"/>
      <c r="AA709" s="491"/>
      <c r="AB709" s="491"/>
      <c r="AC709" s="491"/>
      <c r="AD709" s="491"/>
      <c r="AE709" s="491"/>
      <c r="AF709" s="491"/>
      <c r="AG709" s="667"/>
      <c r="AH709" s="26"/>
    </row>
    <row r="710" spans="2:34">
      <c r="C710" s="185"/>
      <c r="D710" s="232"/>
      <c r="E710" s="232"/>
      <c r="F710" s="232"/>
      <c r="G710" s="232"/>
      <c r="H710" s="232"/>
      <c r="I710" s="232"/>
      <c r="J710" s="232"/>
      <c r="K710" s="232"/>
      <c r="L710" s="232"/>
      <c r="M710" s="232"/>
      <c r="N710" s="232"/>
      <c r="O710" s="232"/>
      <c r="P710" s="232"/>
      <c r="Q710" s="232"/>
      <c r="R710" s="232"/>
      <c r="S710" s="232"/>
      <c r="T710" s="232"/>
      <c r="U710" s="232"/>
      <c r="V710" s="453"/>
      <c r="W710" s="379"/>
      <c r="X710" s="501" t="s">
        <v>110</v>
      </c>
      <c r="Y710" s="491"/>
      <c r="Z710" s="491"/>
      <c r="AA710" s="491"/>
      <c r="AB710" s="491"/>
      <c r="AC710" s="491"/>
      <c r="AD710" s="491"/>
      <c r="AE710" s="491"/>
      <c r="AF710" s="491"/>
      <c r="AG710" s="667"/>
      <c r="AH710" s="26"/>
    </row>
    <row r="711" spans="2:34">
      <c r="C711" s="185"/>
      <c r="D711" s="232"/>
      <c r="E711" s="232"/>
      <c r="F711" s="232"/>
      <c r="G711" s="232"/>
      <c r="H711" s="232"/>
      <c r="I711" s="232"/>
      <c r="J711" s="232"/>
      <c r="K711" s="232"/>
      <c r="L711" s="232"/>
      <c r="M711" s="232"/>
      <c r="N711" s="232"/>
      <c r="O711" s="232"/>
      <c r="P711" s="232"/>
      <c r="Q711" s="232"/>
      <c r="R711" s="232"/>
      <c r="S711" s="232"/>
      <c r="T711" s="232"/>
      <c r="U711" s="232"/>
      <c r="V711" s="453"/>
      <c r="W711" s="379"/>
      <c r="X711" s="501"/>
      <c r="Y711" s="491"/>
      <c r="Z711" s="491"/>
      <c r="AA711" s="491"/>
      <c r="AB711" s="491"/>
      <c r="AC711" s="491"/>
      <c r="AD711" s="491"/>
      <c r="AE711" s="491"/>
      <c r="AF711" s="491"/>
      <c r="AG711" s="667"/>
      <c r="AH711" s="26"/>
    </row>
    <row r="712" spans="2:34">
      <c r="C712" s="186"/>
      <c r="D712" s="233"/>
      <c r="E712" s="233"/>
      <c r="F712" s="233"/>
      <c r="G712" s="233"/>
      <c r="H712" s="233"/>
      <c r="I712" s="233"/>
      <c r="J712" s="233"/>
      <c r="K712" s="233"/>
      <c r="L712" s="233"/>
      <c r="M712" s="233"/>
      <c r="N712" s="233"/>
      <c r="O712" s="233"/>
      <c r="P712" s="233"/>
      <c r="Q712" s="233"/>
      <c r="R712" s="233"/>
      <c r="S712" s="233"/>
      <c r="T712" s="233"/>
      <c r="U712" s="233"/>
      <c r="V712" s="454"/>
      <c r="W712" s="379"/>
      <c r="X712" s="501"/>
      <c r="Y712" s="491"/>
      <c r="Z712" s="491"/>
      <c r="AA712" s="491"/>
      <c r="AB712" s="491"/>
      <c r="AC712" s="491"/>
      <c r="AD712" s="491"/>
      <c r="AE712" s="491"/>
      <c r="AF712" s="491"/>
      <c r="AG712" s="667"/>
      <c r="AH712" s="26"/>
    </row>
    <row r="713" spans="2:34">
      <c r="W713" s="379"/>
      <c r="X713" s="501"/>
      <c r="Y713" s="491"/>
      <c r="Z713" s="491"/>
      <c r="AA713" s="491"/>
      <c r="AB713" s="491"/>
      <c r="AC713" s="491"/>
      <c r="AD713" s="491"/>
      <c r="AE713" s="491"/>
      <c r="AF713" s="491"/>
      <c r="AG713" s="667"/>
      <c r="AH713" s="26"/>
    </row>
    <row r="714" spans="2:34">
      <c r="B714" s="2" t="s">
        <v>621</v>
      </c>
      <c r="C714" s="101" t="s">
        <v>219</v>
      </c>
      <c r="D714" s="101"/>
      <c r="E714" s="101"/>
      <c r="F714" s="101"/>
      <c r="G714" s="101"/>
      <c r="H714" s="101"/>
      <c r="I714" s="101"/>
      <c r="J714" s="101"/>
      <c r="K714" s="101"/>
      <c r="L714" s="101"/>
      <c r="M714" s="101"/>
      <c r="N714" s="101"/>
      <c r="O714" s="101"/>
      <c r="P714" s="101"/>
      <c r="Q714" s="101"/>
      <c r="R714" s="101"/>
      <c r="S714" s="101"/>
      <c r="T714" s="101"/>
      <c r="U714" s="101"/>
      <c r="V714" s="101"/>
      <c r="W714" s="379"/>
      <c r="AH714" s="26"/>
    </row>
    <row r="715" spans="2:34">
      <c r="C715" s="101"/>
      <c r="D715" s="101"/>
      <c r="E715" s="101"/>
      <c r="F715" s="101"/>
      <c r="G715" s="101"/>
      <c r="H715" s="101"/>
      <c r="I715" s="101"/>
      <c r="J715" s="101"/>
      <c r="K715" s="101"/>
      <c r="L715" s="101"/>
      <c r="M715" s="101"/>
      <c r="N715" s="101"/>
      <c r="O715" s="101"/>
      <c r="P715" s="101"/>
      <c r="Q715" s="101"/>
      <c r="R715" s="101"/>
      <c r="S715" s="101"/>
      <c r="T715" s="101"/>
      <c r="U715" s="101"/>
      <c r="V715" s="101"/>
      <c r="W715" s="379"/>
      <c r="AH715" s="26"/>
    </row>
    <row r="716" spans="2:34">
      <c r="C716" s="2"/>
      <c r="D716" s="2"/>
      <c r="E716" s="2"/>
      <c r="F716" s="2"/>
      <c r="G716" s="2"/>
      <c r="H716" s="2"/>
      <c r="I716" s="2"/>
      <c r="J716" s="2"/>
      <c r="K716" s="2"/>
      <c r="L716" s="193" t="s">
        <v>889</v>
      </c>
      <c r="M716" s="89" t="s">
        <v>273</v>
      </c>
      <c r="N716" s="2"/>
      <c r="O716" s="2"/>
      <c r="P716" s="2"/>
      <c r="Q716" s="193" t="s">
        <v>889</v>
      </c>
      <c r="R716" s="2" t="s">
        <v>283</v>
      </c>
      <c r="S716" s="2"/>
      <c r="T716" s="2"/>
      <c r="U716" s="2"/>
      <c r="V716" s="2"/>
      <c r="W716" s="379"/>
      <c r="AH716" s="26"/>
    </row>
    <row r="717" spans="2:34">
      <c r="C717" s="2" t="s">
        <v>1230</v>
      </c>
      <c r="D717" s="2"/>
      <c r="E717" s="2"/>
      <c r="F717" s="2"/>
      <c r="G717" s="2"/>
      <c r="H717" s="2"/>
      <c r="I717" s="2"/>
      <c r="J717" s="2"/>
      <c r="K717" s="2"/>
      <c r="L717" s="2"/>
      <c r="M717" s="2"/>
      <c r="N717" s="2"/>
      <c r="O717" s="2"/>
      <c r="P717" s="2"/>
      <c r="Q717" s="2"/>
      <c r="R717" s="2"/>
      <c r="S717" s="2"/>
      <c r="T717" s="2"/>
      <c r="U717" s="2"/>
      <c r="V717" s="2"/>
      <c r="W717" s="379"/>
      <c r="AH717" s="26"/>
    </row>
    <row r="718" spans="2:34">
      <c r="C718" s="187"/>
      <c r="D718" s="234"/>
      <c r="E718" s="234"/>
      <c r="F718" s="234"/>
      <c r="G718" s="234"/>
      <c r="H718" s="234"/>
      <c r="I718" s="234"/>
      <c r="J718" s="234"/>
      <c r="K718" s="234"/>
      <c r="L718" s="234"/>
      <c r="M718" s="234"/>
      <c r="N718" s="234"/>
      <c r="O718" s="234"/>
      <c r="P718" s="234"/>
      <c r="Q718" s="234"/>
      <c r="R718" s="234"/>
      <c r="S718" s="234"/>
      <c r="T718" s="234"/>
      <c r="U718" s="234"/>
      <c r="V718" s="455"/>
      <c r="W718" s="379"/>
      <c r="X718" s="501"/>
      <c r="Y718" s="491"/>
      <c r="Z718" s="491"/>
      <c r="AA718" s="491"/>
      <c r="AB718" s="491"/>
      <c r="AC718" s="491"/>
      <c r="AD718" s="491"/>
      <c r="AE718" s="491"/>
      <c r="AF718" s="491"/>
      <c r="AG718" s="667"/>
      <c r="AH718" s="26"/>
    </row>
    <row r="719" spans="2:34">
      <c r="C719" s="188"/>
      <c r="D719" s="235"/>
      <c r="E719" s="235"/>
      <c r="F719" s="235"/>
      <c r="G719" s="235"/>
      <c r="H719" s="235"/>
      <c r="I719" s="235"/>
      <c r="J719" s="235"/>
      <c r="K719" s="235"/>
      <c r="L719" s="235"/>
      <c r="M719" s="235"/>
      <c r="N719" s="235"/>
      <c r="O719" s="235"/>
      <c r="P719" s="235"/>
      <c r="Q719" s="235"/>
      <c r="R719" s="235"/>
      <c r="S719" s="235"/>
      <c r="T719" s="235"/>
      <c r="U719" s="235"/>
      <c r="V719" s="456"/>
      <c r="W719" s="379"/>
      <c r="AH719" s="26"/>
    </row>
    <row r="720" spans="2:34">
      <c r="C720" s="188"/>
      <c r="D720" s="235"/>
      <c r="E720" s="235"/>
      <c r="F720" s="235"/>
      <c r="G720" s="235"/>
      <c r="H720" s="235"/>
      <c r="I720" s="235"/>
      <c r="J720" s="235"/>
      <c r="K720" s="235"/>
      <c r="L720" s="235"/>
      <c r="M720" s="235"/>
      <c r="N720" s="235"/>
      <c r="O720" s="235"/>
      <c r="P720" s="235"/>
      <c r="Q720" s="235"/>
      <c r="R720" s="235"/>
      <c r="S720" s="235"/>
      <c r="T720" s="235"/>
      <c r="U720" s="235"/>
      <c r="V720" s="456"/>
      <c r="W720" s="379"/>
      <c r="AH720" s="26"/>
    </row>
    <row r="721" spans="1:34">
      <c r="C721" s="189"/>
      <c r="D721" s="236"/>
      <c r="E721" s="236"/>
      <c r="F721" s="236"/>
      <c r="G721" s="236"/>
      <c r="H721" s="236"/>
      <c r="I721" s="236"/>
      <c r="J721" s="236"/>
      <c r="K721" s="236"/>
      <c r="L721" s="236"/>
      <c r="M721" s="236"/>
      <c r="N721" s="236"/>
      <c r="O721" s="236"/>
      <c r="P721" s="236"/>
      <c r="Q721" s="236"/>
      <c r="R721" s="236"/>
      <c r="S721" s="236"/>
      <c r="T721" s="236"/>
      <c r="U721" s="236"/>
      <c r="V721" s="457"/>
      <c r="W721" s="379"/>
      <c r="X721" s="497" t="s">
        <v>943</v>
      </c>
      <c r="Y721" s="491"/>
      <c r="Z721" s="491"/>
      <c r="AA721" s="491"/>
      <c r="AB721" s="491"/>
      <c r="AC721" s="491"/>
      <c r="AD721" s="491"/>
      <c r="AE721" s="491"/>
      <c r="AF721" s="491"/>
      <c r="AG721" s="667"/>
      <c r="AH721" s="26"/>
    </row>
    <row r="722" spans="1:34">
      <c r="C722" s="2" t="s">
        <v>1231</v>
      </c>
      <c r="D722" s="2"/>
      <c r="E722" s="2"/>
      <c r="F722" s="2"/>
      <c r="G722" s="2"/>
      <c r="H722" s="2"/>
      <c r="I722" s="2"/>
      <c r="J722" s="2"/>
      <c r="K722" s="2"/>
      <c r="L722" s="2"/>
      <c r="M722" s="2"/>
      <c r="N722" s="2"/>
      <c r="O722" s="2"/>
      <c r="P722" s="2"/>
      <c r="Q722" s="2"/>
      <c r="R722" s="2"/>
      <c r="S722" s="2"/>
      <c r="T722" s="2"/>
      <c r="U722" s="2"/>
      <c r="V722" s="2"/>
      <c r="W722" s="379"/>
      <c r="X722" s="497"/>
      <c r="Y722" s="491"/>
      <c r="Z722" s="491"/>
      <c r="AA722" s="491"/>
      <c r="AB722" s="491"/>
      <c r="AC722" s="491"/>
      <c r="AD722" s="491"/>
      <c r="AE722" s="491"/>
      <c r="AF722" s="491"/>
      <c r="AG722" s="667"/>
      <c r="AH722" s="26"/>
    </row>
    <row r="723" spans="1:34">
      <c r="C723" s="190"/>
      <c r="D723" s="234"/>
      <c r="E723" s="234"/>
      <c r="F723" s="234"/>
      <c r="G723" s="234"/>
      <c r="H723" s="234"/>
      <c r="I723" s="234"/>
      <c r="J723" s="234"/>
      <c r="K723" s="234"/>
      <c r="L723" s="234"/>
      <c r="M723" s="234"/>
      <c r="N723" s="234"/>
      <c r="O723" s="234"/>
      <c r="P723" s="234"/>
      <c r="Q723" s="234"/>
      <c r="R723" s="234"/>
      <c r="S723" s="234"/>
      <c r="T723" s="234"/>
      <c r="U723" s="234"/>
      <c r="V723" s="455"/>
      <c r="W723" s="379"/>
      <c r="X723" s="497"/>
      <c r="Y723" s="491"/>
      <c r="Z723" s="491"/>
      <c r="AA723" s="491"/>
      <c r="AB723" s="491"/>
      <c r="AC723" s="491"/>
      <c r="AD723" s="491"/>
      <c r="AE723" s="491"/>
      <c r="AF723" s="491"/>
      <c r="AG723" s="667"/>
      <c r="AH723" s="26"/>
    </row>
    <row r="724" spans="1:34">
      <c r="C724" s="188"/>
      <c r="D724" s="235"/>
      <c r="E724" s="235"/>
      <c r="F724" s="235"/>
      <c r="G724" s="235"/>
      <c r="H724" s="235"/>
      <c r="I724" s="235"/>
      <c r="J724" s="235"/>
      <c r="K724" s="235"/>
      <c r="L724" s="235"/>
      <c r="M724" s="235"/>
      <c r="N724" s="235"/>
      <c r="O724" s="235"/>
      <c r="P724" s="235"/>
      <c r="Q724" s="235"/>
      <c r="R724" s="235"/>
      <c r="S724" s="235"/>
      <c r="T724" s="235"/>
      <c r="U724" s="235"/>
      <c r="V724" s="456"/>
      <c r="W724" s="379"/>
      <c r="X724" s="501"/>
      <c r="Y724" s="491"/>
      <c r="Z724" s="491"/>
      <c r="AA724" s="491"/>
      <c r="AB724" s="491"/>
      <c r="AC724" s="491"/>
      <c r="AD724" s="491"/>
      <c r="AE724" s="491"/>
      <c r="AF724" s="491"/>
      <c r="AG724" s="667"/>
      <c r="AH724" s="26"/>
    </row>
    <row r="725" spans="1:34">
      <c r="C725" s="188"/>
      <c r="D725" s="235"/>
      <c r="E725" s="235"/>
      <c r="F725" s="235"/>
      <c r="G725" s="235"/>
      <c r="H725" s="235"/>
      <c r="I725" s="235"/>
      <c r="J725" s="235"/>
      <c r="K725" s="235"/>
      <c r="L725" s="235"/>
      <c r="M725" s="235"/>
      <c r="N725" s="235"/>
      <c r="O725" s="235"/>
      <c r="P725" s="235"/>
      <c r="Q725" s="235"/>
      <c r="R725" s="235"/>
      <c r="S725" s="235"/>
      <c r="T725" s="235"/>
      <c r="U725" s="235"/>
      <c r="V725" s="456"/>
      <c r="W725" s="379"/>
      <c r="X725" s="501"/>
      <c r="Y725" s="491"/>
      <c r="Z725" s="491"/>
      <c r="AA725" s="491"/>
      <c r="AB725" s="491"/>
      <c r="AC725" s="491"/>
      <c r="AD725" s="491"/>
      <c r="AE725" s="491"/>
      <c r="AF725" s="491"/>
      <c r="AG725" s="667"/>
      <c r="AH725" s="26"/>
    </row>
    <row r="726" spans="1:34">
      <c r="B726" s="67"/>
      <c r="C726" s="189"/>
      <c r="D726" s="236"/>
      <c r="E726" s="236"/>
      <c r="F726" s="236"/>
      <c r="G726" s="236"/>
      <c r="H726" s="236"/>
      <c r="I726" s="236"/>
      <c r="J726" s="236"/>
      <c r="K726" s="236"/>
      <c r="L726" s="236"/>
      <c r="M726" s="236"/>
      <c r="N726" s="236"/>
      <c r="O726" s="236"/>
      <c r="P726" s="236"/>
      <c r="Q726" s="236"/>
      <c r="R726" s="236"/>
      <c r="S726" s="236"/>
      <c r="T726" s="236"/>
      <c r="U726" s="236"/>
      <c r="V726" s="457"/>
      <c r="W726" s="379"/>
      <c r="X726" s="501"/>
      <c r="Y726" s="491"/>
      <c r="Z726" s="491"/>
      <c r="AA726" s="491"/>
      <c r="AB726" s="491"/>
      <c r="AC726" s="491"/>
      <c r="AD726" s="491"/>
      <c r="AE726" s="491"/>
      <c r="AF726" s="491"/>
      <c r="AG726" s="667"/>
      <c r="AH726" s="26"/>
    </row>
    <row r="727" spans="1:34" ht="6.75" customHeight="1">
      <c r="A727" s="12"/>
      <c r="B727" s="58"/>
      <c r="C727" s="191"/>
      <c r="D727" s="191"/>
      <c r="E727" s="191"/>
      <c r="F727" s="191"/>
      <c r="G727" s="191"/>
      <c r="H727" s="191"/>
      <c r="I727" s="191"/>
      <c r="J727" s="191"/>
      <c r="K727" s="191"/>
      <c r="L727" s="191"/>
      <c r="M727" s="191"/>
      <c r="N727" s="191"/>
      <c r="O727" s="191"/>
      <c r="P727" s="191"/>
      <c r="Q727" s="191"/>
      <c r="R727" s="191"/>
      <c r="S727" s="191"/>
      <c r="T727" s="191"/>
      <c r="U727" s="191"/>
      <c r="V727" s="191"/>
      <c r="W727" s="58"/>
      <c r="X727" s="505"/>
      <c r="Y727" s="546"/>
      <c r="Z727" s="546"/>
      <c r="AA727" s="546"/>
      <c r="AB727" s="546"/>
      <c r="AC727" s="546"/>
      <c r="AD727" s="546"/>
      <c r="AE727" s="546"/>
      <c r="AF727" s="546"/>
      <c r="AG727" s="668"/>
      <c r="AH727" s="26"/>
    </row>
    <row r="728" spans="1:34">
      <c r="A728" s="31" t="s">
        <v>878</v>
      </c>
      <c r="B728" s="31"/>
      <c r="C728" s="31"/>
      <c r="D728" s="31"/>
      <c r="E728" s="31"/>
      <c r="F728" s="31"/>
      <c r="G728" s="31"/>
      <c r="H728" s="31"/>
      <c r="I728" s="31"/>
      <c r="J728" s="31"/>
      <c r="K728" s="31"/>
      <c r="L728" s="31"/>
      <c r="M728" s="31"/>
      <c r="N728" s="31"/>
      <c r="O728" s="31"/>
      <c r="P728" s="31"/>
      <c r="Q728" s="31"/>
      <c r="R728" s="31"/>
      <c r="S728" s="31"/>
      <c r="T728" s="31"/>
      <c r="U728" s="31"/>
      <c r="V728" s="31"/>
      <c r="W728" s="31"/>
      <c r="X728" s="73" t="s">
        <v>954</v>
      </c>
      <c r="Y728" s="73"/>
      <c r="Z728" s="73"/>
      <c r="AA728" s="73"/>
      <c r="AB728" s="73"/>
      <c r="AC728" s="73"/>
      <c r="AD728" s="73"/>
      <c r="AE728" s="73"/>
      <c r="AF728" s="73"/>
      <c r="AG728" s="73"/>
      <c r="AH728" s="26"/>
    </row>
    <row r="729" spans="1:34">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73"/>
      <c r="Y729" s="73"/>
      <c r="Z729" s="73"/>
      <c r="AA729" s="73"/>
      <c r="AB729" s="73"/>
      <c r="AC729" s="73"/>
      <c r="AD729" s="73"/>
      <c r="AE729" s="73"/>
      <c r="AF729" s="73"/>
      <c r="AG729" s="73"/>
      <c r="AH729" s="26"/>
    </row>
    <row r="730" spans="1:34">
      <c r="C730" s="57"/>
      <c r="D730" s="57"/>
      <c r="E730" s="57"/>
      <c r="F730" s="57"/>
      <c r="G730" s="57"/>
      <c r="H730" s="57"/>
      <c r="I730" s="57"/>
      <c r="J730" s="57"/>
      <c r="K730" s="57"/>
      <c r="L730" s="57"/>
      <c r="M730" s="57"/>
      <c r="N730" s="57"/>
      <c r="O730" s="57"/>
      <c r="P730" s="57"/>
      <c r="Q730" s="57"/>
      <c r="R730" s="57"/>
      <c r="S730" s="57"/>
      <c r="T730" s="57"/>
      <c r="U730" s="57"/>
      <c r="V730" s="57"/>
      <c r="W730" s="483"/>
      <c r="AH730" s="26"/>
    </row>
    <row r="731" spans="1:34">
      <c r="B731" s="2" t="s">
        <v>621</v>
      </c>
      <c r="C731" s="2" t="s">
        <v>310</v>
      </c>
      <c r="W731" s="379"/>
      <c r="AH731" s="26"/>
    </row>
    <row r="732" spans="1:34">
      <c r="W732" s="379"/>
      <c r="AH732" s="26"/>
    </row>
    <row r="733" spans="1:34">
      <c r="L733" s="193" t="s">
        <v>889</v>
      </c>
      <c r="M733" s="89" t="s">
        <v>273</v>
      </c>
      <c r="Q733" s="193" t="s">
        <v>889</v>
      </c>
      <c r="R733" s="2" t="s">
        <v>283</v>
      </c>
      <c r="W733" s="379"/>
      <c r="AH733" s="26"/>
    </row>
    <row r="734" spans="1:34">
      <c r="W734" s="379"/>
      <c r="AH734" s="26"/>
    </row>
    <row r="735" spans="1:34">
      <c r="B735" s="2" t="s">
        <v>621</v>
      </c>
      <c r="C735" s="57" t="s">
        <v>1229</v>
      </c>
      <c r="D735" s="57"/>
      <c r="E735" s="57"/>
      <c r="F735" s="57"/>
      <c r="G735" s="57"/>
      <c r="H735" s="57"/>
      <c r="I735" s="57"/>
      <c r="J735" s="57"/>
      <c r="K735" s="57"/>
      <c r="L735" s="57"/>
      <c r="M735" s="57"/>
      <c r="N735" s="57"/>
      <c r="O735" s="57"/>
      <c r="P735" s="57"/>
      <c r="Q735" s="57"/>
      <c r="R735" s="57"/>
      <c r="S735" s="57"/>
      <c r="T735" s="57"/>
      <c r="U735" s="57"/>
      <c r="V735" s="57"/>
      <c r="W735" s="483"/>
      <c r="AH735" s="26"/>
    </row>
    <row r="736" spans="1:34">
      <c r="C736" s="57"/>
      <c r="D736" s="57"/>
      <c r="E736" s="57"/>
      <c r="F736" s="57"/>
      <c r="G736" s="57"/>
      <c r="H736" s="57"/>
      <c r="I736" s="57"/>
      <c r="J736" s="57"/>
      <c r="K736" s="57"/>
      <c r="L736" s="57"/>
      <c r="M736" s="57"/>
      <c r="N736" s="57"/>
      <c r="O736" s="57"/>
      <c r="P736" s="57"/>
      <c r="Q736" s="57"/>
      <c r="R736" s="57"/>
      <c r="S736" s="57"/>
      <c r="T736" s="57"/>
      <c r="U736" s="57"/>
      <c r="V736" s="57"/>
      <c r="W736" s="483"/>
      <c r="AH736" s="26"/>
    </row>
    <row r="737" spans="2:34">
      <c r="L737" s="193" t="s">
        <v>889</v>
      </c>
      <c r="M737" s="89" t="s">
        <v>273</v>
      </c>
      <c r="Q737" s="193" t="s">
        <v>889</v>
      </c>
      <c r="R737" s="2" t="s">
        <v>283</v>
      </c>
      <c r="W737" s="379"/>
      <c r="AH737" s="26"/>
    </row>
    <row r="738" spans="2:34">
      <c r="W738" s="379"/>
      <c r="AH738" s="26"/>
    </row>
    <row r="739" spans="2:34">
      <c r="B739" s="91" t="s">
        <v>880</v>
      </c>
      <c r="C739" s="91"/>
      <c r="D739" s="91"/>
      <c r="E739" s="91"/>
      <c r="F739" s="91"/>
      <c r="G739" s="249" t="s">
        <v>113</v>
      </c>
      <c r="H739" s="249"/>
      <c r="I739" s="249"/>
      <c r="J739" s="249"/>
      <c r="K739" s="249"/>
      <c r="L739" s="249"/>
      <c r="M739" s="249"/>
      <c r="N739" s="299"/>
      <c r="O739" s="202" t="s">
        <v>793</v>
      </c>
      <c r="P739" s="249"/>
      <c r="Q739" s="249"/>
      <c r="R739" s="249"/>
      <c r="S739" s="249"/>
      <c r="T739" s="249"/>
      <c r="U739" s="249"/>
      <c r="V739" s="299"/>
      <c r="W739" s="379"/>
      <c r="AH739" s="26"/>
    </row>
    <row r="740" spans="2:34">
      <c r="B740" s="134"/>
      <c r="C740" s="192"/>
      <c r="D740" s="192"/>
      <c r="E740" s="192"/>
      <c r="F740" s="281"/>
      <c r="G740" s="134"/>
      <c r="H740" s="192"/>
      <c r="I740" s="192"/>
      <c r="J740" s="192"/>
      <c r="K740" s="192"/>
      <c r="L740" s="192"/>
      <c r="M740" s="192"/>
      <c r="N740" s="281"/>
      <c r="O740" s="134"/>
      <c r="P740" s="192"/>
      <c r="Q740" s="192"/>
      <c r="R740" s="192"/>
      <c r="S740" s="192"/>
      <c r="T740" s="192"/>
      <c r="U740" s="192"/>
      <c r="V740" s="281"/>
      <c r="W740" s="379"/>
      <c r="AH740" s="26"/>
    </row>
    <row r="741" spans="2:34">
      <c r="B741" s="134"/>
      <c r="C741" s="192"/>
      <c r="D741" s="192"/>
      <c r="E741" s="192"/>
      <c r="F741" s="281"/>
      <c r="G741" s="134"/>
      <c r="H741" s="192"/>
      <c r="I741" s="192"/>
      <c r="J741" s="192"/>
      <c r="K741" s="192"/>
      <c r="L741" s="192"/>
      <c r="M741" s="192"/>
      <c r="N741" s="281"/>
      <c r="O741" s="134"/>
      <c r="P741" s="192"/>
      <c r="Q741" s="192"/>
      <c r="R741" s="192"/>
      <c r="S741" s="192"/>
      <c r="T741" s="192"/>
      <c r="U741" s="192"/>
      <c r="V741" s="281"/>
      <c r="W741" s="483"/>
      <c r="AH741" s="26"/>
    </row>
    <row r="742" spans="2:34">
      <c r="C742" s="57"/>
      <c r="D742" s="57"/>
      <c r="E742" s="57"/>
      <c r="F742" s="57"/>
      <c r="G742" s="57"/>
      <c r="H742" s="57"/>
      <c r="I742" s="57"/>
      <c r="J742" s="57"/>
      <c r="K742" s="57"/>
      <c r="L742" s="57"/>
      <c r="M742" s="57"/>
      <c r="N742" s="57"/>
      <c r="O742" s="57"/>
      <c r="P742" s="57"/>
      <c r="Q742" s="57"/>
      <c r="R742" s="57"/>
      <c r="S742" s="57"/>
      <c r="T742" s="57"/>
      <c r="U742" s="57"/>
      <c r="V742" s="57"/>
      <c r="W742" s="483"/>
      <c r="AH742" s="26"/>
    </row>
    <row r="743" spans="2:34">
      <c r="W743" s="379"/>
      <c r="AH743" s="26"/>
    </row>
    <row r="744" spans="2:34">
      <c r="B744" s="2" t="s">
        <v>621</v>
      </c>
      <c r="C744" s="57" t="s">
        <v>477</v>
      </c>
      <c r="D744" s="57"/>
      <c r="E744" s="57"/>
      <c r="F744" s="57"/>
      <c r="G744" s="57"/>
      <c r="H744" s="57"/>
      <c r="I744" s="57"/>
      <c r="J744" s="57"/>
      <c r="K744" s="57"/>
      <c r="L744" s="57"/>
      <c r="M744" s="57"/>
      <c r="N744" s="57"/>
      <c r="O744" s="57"/>
      <c r="P744" s="57"/>
      <c r="Q744" s="57"/>
      <c r="R744" s="57"/>
      <c r="S744" s="57"/>
      <c r="T744" s="57"/>
      <c r="U744" s="57"/>
      <c r="V744" s="57"/>
      <c r="W744" s="379"/>
      <c r="AH744" s="26"/>
    </row>
    <row r="745" spans="2:34">
      <c r="C745" s="57"/>
      <c r="D745" s="57"/>
      <c r="E745" s="57"/>
      <c r="F745" s="57"/>
      <c r="G745" s="57"/>
      <c r="H745" s="57"/>
      <c r="I745" s="57"/>
      <c r="J745" s="57"/>
      <c r="K745" s="57"/>
      <c r="L745" s="57"/>
      <c r="M745" s="57"/>
      <c r="N745" s="57"/>
      <c r="O745" s="57"/>
      <c r="P745" s="57"/>
      <c r="Q745" s="57"/>
      <c r="R745" s="57"/>
      <c r="S745" s="57"/>
      <c r="T745" s="57"/>
      <c r="U745" s="57"/>
      <c r="V745" s="57"/>
      <c r="W745" s="379"/>
      <c r="AH745" s="26"/>
    </row>
    <row r="746" spans="2:34">
      <c r="C746" s="57"/>
      <c r="D746" s="57"/>
      <c r="E746" s="57"/>
      <c r="F746" s="57"/>
      <c r="G746" s="57"/>
      <c r="H746" s="57"/>
      <c r="I746" s="57"/>
      <c r="J746" s="57"/>
      <c r="K746" s="57"/>
      <c r="L746" s="57"/>
      <c r="M746" s="57"/>
      <c r="N746" s="57"/>
      <c r="O746" s="57"/>
      <c r="P746" s="57"/>
      <c r="Q746" s="57"/>
      <c r="R746" s="57"/>
      <c r="S746" s="57"/>
      <c r="T746" s="57"/>
      <c r="U746" s="57"/>
      <c r="V746" s="57"/>
      <c r="W746" s="379"/>
      <c r="AH746" s="26"/>
    </row>
    <row r="747" spans="2:34">
      <c r="C747" s="57"/>
      <c r="D747" s="57"/>
      <c r="E747" s="57"/>
      <c r="F747" s="57"/>
      <c r="G747" s="57"/>
      <c r="H747" s="57"/>
      <c r="I747" s="57"/>
      <c r="J747" s="57"/>
      <c r="K747" s="57"/>
      <c r="L747" s="57"/>
      <c r="M747" s="57"/>
      <c r="N747" s="57"/>
      <c r="O747" s="57"/>
      <c r="P747" s="57"/>
      <c r="Q747" s="57"/>
      <c r="R747" s="57"/>
      <c r="S747" s="57"/>
      <c r="T747" s="57"/>
      <c r="U747" s="57"/>
      <c r="V747" s="57"/>
      <c r="W747" s="379"/>
      <c r="AH747" s="26"/>
    </row>
    <row r="748" spans="2:34">
      <c r="L748" s="193" t="s">
        <v>889</v>
      </c>
      <c r="M748" s="89" t="s">
        <v>273</v>
      </c>
      <c r="Q748" s="193" t="s">
        <v>889</v>
      </c>
      <c r="R748" s="2" t="s">
        <v>283</v>
      </c>
      <c r="W748" s="379"/>
      <c r="AH748" s="26"/>
    </row>
    <row r="749" spans="2:34">
      <c r="W749" s="379"/>
      <c r="AH749" s="26"/>
    </row>
    <row r="750" spans="2:34">
      <c r="B750" s="2" t="s">
        <v>621</v>
      </c>
      <c r="C750" s="57" t="s">
        <v>591</v>
      </c>
      <c r="D750" s="57"/>
      <c r="E750" s="57"/>
      <c r="F750" s="57"/>
      <c r="G750" s="57"/>
      <c r="H750" s="57"/>
      <c r="I750" s="57"/>
      <c r="J750" s="57"/>
      <c r="K750" s="57"/>
      <c r="L750" s="57"/>
      <c r="M750" s="57"/>
      <c r="N750" s="57"/>
      <c r="O750" s="57"/>
      <c r="P750" s="57"/>
      <c r="Q750" s="57"/>
      <c r="R750" s="57"/>
      <c r="S750" s="57"/>
      <c r="T750" s="57"/>
      <c r="U750" s="57"/>
      <c r="V750" s="57"/>
      <c r="W750" s="379"/>
      <c r="X750" s="499" t="s">
        <v>1303</v>
      </c>
      <c r="Y750" s="545"/>
      <c r="Z750" s="545"/>
      <c r="AA750" s="545"/>
      <c r="AB750" s="545"/>
      <c r="AC750" s="545"/>
      <c r="AD750" s="545"/>
      <c r="AE750" s="545"/>
      <c r="AF750" s="545"/>
      <c r="AG750" s="672"/>
      <c r="AH750" s="26"/>
    </row>
    <row r="751" spans="2:34">
      <c r="C751" s="57"/>
      <c r="D751" s="57"/>
      <c r="E751" s="57"/>
      <c r="F751" s="57"/>
      <c r="G751" s="57"/>
      <c r="H751" s="57"/>
      <c r="I751" s="57"/>
      <c r="J751" s="57"/>
      <c r="K751" s="57"/>
      <c r="L751" s="57"/>
      <c r="M751" s="57"/>
      <c r="N751" s="57"/>
      <c r="O751" s="57"/>
      <c r="P751" s="57"/>
      <c r="Q751" s="57"/>
      <c r="R751" s="57"/>
      <c r="S751" s="57"/>
      <c r="T751" s="57"/>
      <c r="U751" s="57"/>
      <c r="V751" s="57"/>
      <c r="W751" s="379"/>
      <c r="X751" s="499"/>
      <c r="Y751" s="545"/>
      <c r="Z751" s="545"/>
      <c r="AA751" s="545"/>
      <c r="AB751" s="545"/>
      <c r="AC751" s="545"/>
      <c r="AD751" s="545"/>
      <c r="AE751" s="545"/>
      <c r="AF751" s="545"/>
      <c r="AG751" s="672"/>
      <c r="AH751" s="26"/>
    </row>
    <row r="752" spans="2:34">
      <c r="W752" s="379"/>
      <c r="X752" s="499"/>
      <c r="Y752" s="545"/>
      <c r="Z752" s="545"/>
      <c r="AA752" s="545"/>
      <c r="AB752" s="545"/>
      <c r="AC752" s="545"/>
      <c r="AD752" s="545"/>
      <c r="AE752" s="545"/>
      <c r="AF752" s="545"/>
      <c r="AG752" s="672"/>
      <c r="AH752" s="26"/>
    </row>
    <row r="753" spans="3:34">
      <c r="L753" s="193" t="s">
        <v>889</v>
      </c>
      <c r="M753" s="89" t="s">
        <v>273</v>
      </c>
      <c r="Q753" s="193" t="s">
        <v>889</v>
      </c>
      <c r="R753" s="2" t="s">
        <v>283</v>
      </c>
      <c r="W753" s="379"/>
      <c r="X753" s="499"/>
      <c r="Y753" s="545"/>
      <c r="Z753" s="545"/>
      <c r="AA753" s="545"/>
      <c r="AB753" s="545"/>
      <c r="AC753" s="545"/>
      <c r="AD753" s="545"/>
      <c r="AE753" s="545"/>
      <c r="AF753" s="545"/>
      <c r="AG753" s="672"/>
      <c r="AH753" s="26"/>
    </row>
    <row r="754" spans="3:34">
      <c r="W754" s="379"/>
      <c r="X754" s="499" t="s">
        <v>442</v>
      </c>
      <c r="Y754" s="545"/>
      <c r="Z754" s="545"/>
      <c r="AA754" s="545"/>
      <c r="AB754" s="545"/>
      <c r="AC754" s="545"/>
      <c r="AD754" s="545"/>
      <c r="AE754" s="545"/>
      <c r="AF754" s="545"/>
      <c r="AG754" s="672"/>
      <c r="AH754" s="26"/>
    </row>
    <row r="755" spans="3:34">
      <c r="C755" s="2" t="s">
        <v>911</v>
      </c>
      <c r="W755" s="379"/>
      <c r="X755" s="499"/>
      <c r="Y755" s="545"/>
      <c r="Z755" s="545"/>
      <c r="AA755" s="545"/>
      <c r="AB755" s="545"/>
      <c r="AC755" s="545"/>
      <c r="AD755" s="545"/>
      <c r="AE755" s="545"/>
      <c r="AF755" s="545"/>
      <c r="AG755" s="672"/>
      <c r="AH755" s="26"/>
    </row>
    <row r="756" spans="3:34">
      <c r="C756" s="193" t="s">
        <v>889</v>
      </c>
      <c r="D756" s="110" t="s">
        <v>1007</v>
      </c>
      <c r="E756" s="110"/>
      <c r="F756" s="110"/>
      <c r="G756" s="110"/>
      <c r="H756" s="110"/>
      <c r="I756" s="110"/>
      <c r="J756" s="110"/>
      <c r="K756" s="110"/>
      <c r="L756" s="110"/>
      <c r="M756" s="110"/>
      <c r="N756" s="110"/>
      <c r="O756" s="110"/>
      <c r="P756" s="110"/>
      <c r="Q756" s="110"/>
      <c r="R756" s="110"/>
      <c r="S756" s="110"/>
      <c r="T756" s="110"/>
      <c r="U756" s="110"/>
      <c r="V756" s="110"/>
      <c r="W756" s="480"/>
      <c r="X756" s="499"/>
      <c r="Y756" s="545"/>
      <c r="Z756" s="545"/>
      <c r="AA756" s="545"/>
      <c r="AB756" s="545"/>
      <c r="AC756" s="545"/>
      <c r="AD756" s="545"/>
      <c r="AE756" s="545"/>
      <c r="AF756" s="545"/>
      <c r="AG756" s="672"/>
      <c r="AH756" s="26"/>
    </row>
    <row r="757" spans="3:34">
      <c r="D757" s="110"/>
      <c r="E757" s="110"/>
      <c r="F757" s="110"/>
      <c r="G757" s="110"/>
      <c r="H757" s="110"/>
      <c r="I757" s="110"/>
      <c r="J757" s="110"/>
      <c r="K757" s="110"/>
      <c r="L757" s="110"/>
      <c r="M757" s="110"/>
      <c r="N757" s="110"/>
      <c r="O757" s="110"/>
      <c r="P757" s="110"/>
      <c r="Q757" s="110"/>
      <c r="R757" s="110"/>
      <c r="S757" s="110"/>
      <c r="T757" s="110"/>
      <c r="U757" s="110"/>
      <c r="V757" s="110"/>
      <c r="W757" s="480"/>
      <c r="X757" s="499"/>
      <c r="Y757" s="545"/>
      <c r="Z757" s="545"/>
      <c r="AA757" s="545"/>
      <c r="AB757" s="545"/>
      <c r="AC757" s="545"/>
      <c r="AD757" s="545"/>
      <c r="AE757" s="545"/>
      <c r="AF757" s="545"/>
      <c r="AG757" s="672"/>
      <c r="AH757" s="26"/>
    </row>
    <row r="758" spans="3:34">
      <c r="C758" s="193" t="s">
        <v>889</v>
      </c>
      <c r="D758" s="2" t="s">
        <v>908</v>
      </c>
      <c r="W758" s="379"/>
      <c r="X758" s="499"/>
      <c r="Y758" s="545"/>
      <c r="Z758" s="545"/>
      <c r="AA758" s="545"/>
      <c r="AB758" s="545"/>
      <c r="AC758" s="545"/>
      <c r="AD758" s="545"/>
      <c r="AE758" s="545"/>
      <c r="AF758" s="545"/>
      <c r="AG758" s="672"/>
      <c r="AH758" s="26"/>
    </row>
    <row r="759" spans="3:34">
      <c r="C759" s="193" t="s">
        <v>889</v>
      </c>
      <c r="D759" s="2" t="s">
        <v>904</v>
      </c>
      <c r="W759" s="379"/>
      <c r="X759" s="499"/>
      <c r="Y759" s="545"/>
      <c r="Z759" s="545"/>
      <c r="AA759" s="545"/>
      <c r="AB759" s="545"/>
      <c r="AC759" s="545"/>
      <c r="AD759" s="545"/>
      <c r="AE759" s="545"/>
      <c r="AF759" s="545"/>
      <c r="AG759" s="672"/>
      <c r="AH759" s="26"/>
    </row>
    <row r="760" spans="3:34">
      <c r="C760" s="193" t="s">
        <v>889</v>
      </c>
      <c r="D760" s="57" t="s">
        <v>1009</v>
      </c>
      <c r="E760" s="57"/>
      <c r="F760" s="57"/>
      <c r="G760" s="57"/>
      <c r="H760" s="57"/>
      <c r="I760" s="57"/>
      <c r="J760" s="57"/>
      <c r="K760" s="57"/>
      <c r="L760" s="57"/>
      <c r="M760" s="57"/>
      <c r="N760" s="57"/>
      <c r="O760" s="57"/>
      <c r="P760" s="57"/>
      <c r="Q760" s="57"/>
      <c r="R760" s="57"/>
      <c r="S760" s="57"/>
      <c r="T760" s="57"/>
      <c r="U760" s="57"/>
      <c r="V760" s="57"/>
      <c r="W760" s="483"/>
      <c r="X760" s="499"/>
      <c r="Y760" s="545"/>
      <c r="Z760" s="545"/>
      <c r="AA760" s="545"/>
      <c r="AB760" s="545"/>
      <c r="AC760" s="545"/>
      <c r="AD760" s="545"/>
      <c r="AE760" s="545"/>
      <c r="AF760" s="545"/>
      <c r="AG760" s="672"/>
      <c r="AH760" s="26"/>
    </row>
    <row r="761" spans="3:34">
      <c r="D761" s="57"/>
      <c r="E761" s="57"/>
      <c r="F761" s="57"/>
      <c r="G761" s="57"/>
      <c r="H761" s="57"/>
      <c r="I761" s="57"/>
      <c r="J761" s="57"/>
      <c r="K761" s="57"/>
      <c r="L761" s="57"/>
      <c r="M761" s="57"/>
      <c r="N761" s="57"/>
      <c r="O761" s="57"/>
      <c r="P761" s="57"/>
      <c r="Q761" s="57"/>
      <c r="R761" s="57"/>
      <c r="S761" s="57"/>
      <c r="T761" s="57"/>
      <c r="U761" s="57"/>
      <c r="V761" s="57"/>
      <c r="W761" s="483"/>
      <c r="X761" s="499"/>
      <c r="Y761" s="545"/>
      <c r="Z761" s="545"/>
      <c r="AA761" s="545"/>
      <c r="AB761" s="545"/>
      <c r="AC761" s="545"/>
      <c r="AD761" s="545"/>
      <c r="AE761" s="545"/>
      <c r="AF761" s="545"/>
      <c r="AG761" s="672"/>
      <c r="AH761" s="26"/>
    </row>
    <row r="762" spans="3:34">
      <c r="C762" s="193" t="s">
        <v>889</v>
      </c>
      <c r="D762" s="2" t="s">
        <v>413</v>
      </c>
      <c r="W762" s="379"/>
      <c r="AH762" s="26"/>
    </row>
    <row r="763" spans="3:34">
      <c r="C763" s="193" t="s">
        <v>889</v>
      </c>
      <c r="D763" s="2" t="s">
        <v>902</v>
      </c>
      <c r="W763" s="379"/>
      <c r="AH763" s="26"/>
    </row>
    <row r="764" spans="3:34">
      <c r="C764" s="193" t="s">
        <v>889</v>
      </c>
      <c r="D764" s="2" t="s">
        <v>378</v>
      </c>
      <c r="W764" s="379"/>
      <c r="AH764" s="26"/>
    </row>
    <row r="765" spans="3:34">
      <c r="W765" s="379"/>
      <c r="AH765" s="26"/>
    </row>
    <row r="766" spans="3:34">
      <c r="C766" s="2" t="s">
        <v>184</v>
      </c>
      <c r="W766" s="379"/>
      <c r="AH766" s="26"/>
    </row>
    <row r="767" spans="3:34">
      <c r="W767" s="379"/>
      <c r="AH767" s="26"/>
    </row>
    <row r="768" spans="3:34">
      <c r="C768" s="137" t="s">
        <v>358</v>
      </c>
      <c r="E768" s="269"/>
      <c r="F768" s="282"/>
      <c r="G768" s="2" t="s">
        <v>552</v>
      </c>
      <c r="J768" s="137" t="s">
        <v>10</v>
      </c>
      <c r="L768" s="269"/>
      <c r="M768" s="282"/>
      <c r="N768" s="2" t="s">
        <v>552</v>
      </c>
      <c r="Q768" s="137" t="s">
        <v>63</v>
      </c>
      <c r="S768" s="434"/>
      <c r="T768" s="434"/>
      <c r="U768" s="2" t="s">
        <v>552</v>
      </c>
      <c r="W768" s="379"/>
      <c r="AH768" s="26"/>
    </row>
    <row r="769" spans="2:34">
      <c r="W769" s="379"/>
      <c r="AH769" s="26"/>
    </row>
    <row r="770" spans="2:34">
      <c r="W770" s="379"/>
      <c r="AH770" s="26"/>
    </row>
    <row r="771" spans="2:34">
      <c r="B771" s="2" t="s">
        <v>621</v>
      </c>
      <c r="C771" s="57" t="s">
        <v>608</v>
      </c>
      <c r="D771" s="57"/>
      <c r="E771" s="57"/>
      <c r="F771" s="57"/>
      <c r="G771" s="57"/>
      <c r="H771" s="57"/>
      <c r="I771" s="57"/>
      <c r="J771" s="57"/>
      <c r="K771" s="57"/>
      <c r="L771" s="57"/>
      <c r="M771" s="57"/>
      <c r="N771" s="57"/>
      <c r="O771" s="57"/>
      <c r="P771" s="57"/>
      <c r="Q771" s="57"/>
      <c r="R771" s="57"/>
      <c r="S771" s="57"/>
      <c r="T771" s="57"/>
      <c r="U771" s="57"/>
      <c r="V771" s="57"/>
      <c r="W771" s="379"/>
      <c r="X771" s="501" t="s">
        <v>36</v>
      </c>
      <c r="Y771" s="491"/>
      <c r="Z771" s="491"/>
      <c r="AA771" s="491"/>
      <c r="AB771" s="491"/>
      <c r="AC771" s="491"/>
      <c r="AD771" s="491"/>
      <c r="AE771" s="491"/>
      <c r="AF771" s="491"/>
      <c r="AG771" s="667"/>
      <c r="AH771" s="26"/>
    </row>
    <row r="772" spans="2:34">
      <c r="C772" s="57"/>
      <c r="D772" s="57"/>
      <c r="E772" s="57"/>
      <c r="F772" s="57"/>
      <c r="G772" s="57"/>
      <c r="H772" s="57"/>
      <c r="I772" s="57"/>
      <c r="J772" s="57"/>
      <c r="K772" s="57"/>
      <c r="L772" s="57"/>
      <c r="M772" s="57"/>
      <c r="N772" s="57"/>
      <c r="O772" s="57"/>
      <c r="P772" s="57"/>
      <c r="Q772" s="57"/>
      <c r="R772" s="57"/>
      <c r="S772" s="57"/>
      <c r="T772" s="57"/>
      <c r="U772" s="57"/>
      <c r="V772" s="57"/>
      <c r="W772" s="379"/>
      <c r="X772" s="501"/>
      <c r="Y772" s="491"/>
      <c r="Z772" s="491"/>
      <c r="AA772" s="491"/>
      <c r="AB772" s="491"/>
      <c r="AC772" s="491"/>
      <c r="AD772" s="491"/>
      <c r="AE772" s="491"/>
      <c r="AF772" s="491"/>
      <c r="AG772" s="667"/>
      <c r="AH772" s="26"/>
    </row>
    <row r="773" spans="2:34">
      <c r="C773" s="57"/>
      <c r="D773" s="57"/>
      <c r="E773" s="57"/>
      <c r="F773" s="57"/>
      <c r="G773" s="57"/>
      <c r="H773" s="57"/>
      <c r="I773" s="57"/>
      <c r="J773" s="57"/>
      <c r="K773" s="57"/>
      <c r="L773" s="57"/>
      <c r="M773" s="57"/>
      <c r="N773" s="57"/>
      <c r="O773" s="57"/>
      <c r="P773" s="57"/>
      <c r="Q773" s="57"/>
      <c r="R773" s="57"/>
      <c r="S773" s="57"/>
      <c r="T773" s="57"/>
      <c r="U773" s="57"/>
      <c r="V773" s="57"/>
      <c r="W773" s="379"/>
      <c r="X773" s="501"/>
      <c r="Y773" s="491"/>
      <c r="Z773" s="491"/>
      <c r="AA773" s="491"/>
      <c r="AB773" s="491"/>
      <c r="AC773" s="491"/>
      <c r="AD773" s="491"/>
      <c r="AE773" s="491"/>
      <c r="AF773" s="491"/>
      <c r="AG773" s="667"/>
      <c r="AH773" s="26"/>
    </row>
    <row r="774" spans="2:34">
      <c r="L774" s="193" t="s">
        <v>889</v>
      </c>
      <c r="M774" s="89" t="s">
        <v>273</v>
      </c>
      <c r="Q774" s="193" t="s">
        <v>889</v>
      </c>
      <c r="R774" s="2" t="s">
        <v>283</v>
      </c>
      <c r="W774" s="379"/>
      <c r="X774" s="501"/>
      <c r="Y774" s="491"/>
      <c r="Z774" s="491"/>
      <c r="AA774" s="491"/>
      <c r="AB774" s="491"/>
      <c r="AC774" s="491"/>
      <c r="AD774" s="491"/>
      <c r="AE774" s="491"/>
      <c r="AF774" s="491"/>
      <c r="AG774" s="667"/>
      <c r="AH774" s="26"/>
    </row>
    <row r="775" spans="2:34">
      <c r="W775" s="379"/>
      <c r="X775" s="501"/>
      <c r="Y775" s="491"/>
      <c r="Z775" s="491"/>
      <c r="AA775" s="491"/>
      <c r="AB775" s="491"/>
      <c r="AC775" s="491"/>
      <c r="AD775" s="491"/>
      <c r="AE775" s="491"/>
      <c r="AF775" s="491"/>
      <c r="AG775" s="667"/>
      <c r="AH775" s="26"/>
    </row>
    <row r="776" spans="2:34">
      <c r="B776" s="2" t="s">
        <v>621</v>
      </c>
      <c r="C776" s="2" t="s">
        <v>515</v>
      </c>
      <c r="W776" s="379"/>
      <c r="X776" s="501"/>
      <c r="Y776" s="491"/>
      <c r="Z776" s="491"/>
      <c r="AA776" s="491"/>
      <c r="AB776" s="491"/>
      <c r="AC776" s="491"/>
      <c r="AD776" s="491"/>
      <c r="AE776" s="491"/>
      <c r="AF776" s="491"/>
      <c r="AG776" s="667"/>
      <c r="AH776" s="26"/>
    </row>
    <row r="777" spans="2:34">
      <c r="W777" s="379"/>
      <c r="AH777" s="26"/>
    </row>
    <row r="778" spans="2:34">
      <c r="L778" s="193" t="s">
        <v>889</v>
      </c>
      <c r="M778" s="89" t="s">
        <v>273</v>
      </c>
      <c r="Q778" s="193" t="s">
        <v>889</v>
      </c>
      <c r="R778" s="2" t="s">
        <v>283</v>
      </c>
      <c r="W778" s="379"/>
      <c r="AH778" s="26"/>
    </row>
    <row r="779" spans="2:34">
      <c r="W779" s="379"/>
      <c r="X779" s="501" t="s">
        <v>959</v>
      </c>
      <c r="Y779" s="491"/>
      <c r="Z779" s="491"/>
      <c r="AA779" s="491"/>
      <c r="AB779" s="491"/>
      <c r="AC779" s="491"/>
      <c r="AD779" s="491"/>
      <c r="AE779" s="491"/>
      <c r="AF779" s="491"/>
      <c r="AG779" s="667"/>
      <c r="AH779" s="26"/>
    </row>
    <row r="780" spans="2:34">
      <c r="B780" s="2" t="s">
        <v>621</v>
      </c>
      <c r="C780" s="57" t="s">
        <v>350</v>
      </c>
      <c r="D780" s="57"/>
      <c r="E780" s="57"/>
      <c r="F780" s="57"/>
      <c r="G780" s="57"/>
      <c r="H780" s="57"/>
      <c r="I780" s="57"/>
      <c r="J780" s="57"/>
      <c r="K780" s="57"/>
      <c r="L780" s="57"/>
      <c r="M780" s="57"/>
      <c r="N780" s="57"/>
      <c r="O780" s="57"/>
      <c r="P780" s="57"/>
      <c r="Q780" s="57"/>
      <c r="R780" s="57"/>
      <c r="S780" s="57"/>
      <c r="T780" s="57"/>
      <c r="U780" s="57"/>
      <c r="V780" s="57"/>
      <c r="W780" s="379"/>
      <c r="X780" s="501"/>
      <c r="Y780" s="491"/>
      <c r="Z780" s="491"/>
      <c r="AA780" s="491"/>
      <c r="AB780" s="491"/>
      <c r="AC780" s="491"/>
      <c r="AD780" s="491"/>
      <c r="AE780" s="491"/>
      <c r="AF780" s="491"/>
      <c r="AG780" s="667"/>
      <c r="AH780" s="26"/>
    </row>
    <row r="781" spans="2:34">
      <c r="C781" s="57"/>
      <c r="D781" s="57"/>
      <c r="E781" s="57"/>
      <c r="F781" s="57"/>
      <c r="G781" s="57"/>
      <c r="H781" s="57"/>
      <c r="I781" s="57"/>
      <c r="J781" s="57"/>
      <c r="K781" s="57"/>
      <c r="L781" s="57"/>
      <c r="M781" s="57"/>
      <c r="N781" s="57"/>
      <c r="O781" s="57"/>
      <c r="P781" s="57"/>
      <c r="Q781" s="57"/>
      <c r="R781" s="57"/>
      <c r="S781" s="57"/>
      <c r="T781" s="57"/>
      <c r="U781" s="57"/>
      <c r="V781" s="57"/>
      <c r="W781" s="379"/>
      <c r="X781" s="501"/>
      <c r="Y781" s="491"/>
      <c r="Z781" s="491"/>
      <c r="AA781" s="491"/>
      <c r="AB781" s="491"/>
      <c r="AC781" s="491"/>
      <c r="AD781" s="491"/>
      <c r="AE781" s="491"/>
      <c r="AF781" s="491"/>
      <c r="AG781" s="667"/>
      <c r="AH781" s="26"/>
    </row>
    <row r="782" spans="2:34">
      <c r="C782" s="57"/>
      <c r="D782" s="57"/>
      <c r="E782" s="57"/>
      <c r="F782" s="57"/>
      <c r="G782" s="57"/>
      <c r="H782" s="57"/>
      <c r="I782" s="57"/>
      <c r="J782" s="57"/>
      <c r="K782" s="57"/>
      <c r="L782" s="57"/>
      <c r="M782" s="57"/>
      <c r="N782" s="57"/>
      <c r="O782" s="57"/>
      <c r="P782" s="57"/>
      <c r="Q782" s="57"/>
      <c r="R782" s="57"/>
      <c r="S782" s="57"/>
      <c r="T782" s="57"/>
      <c r="U782" s="57"/>
      <c r="V782" s="57"/>
      <c r="W782" s="379"/>
      <c r="X782" s="501"/>
      <c r="Y782" s="491"/>
      <c r="Z782" s="491"/>
      <c r="AA782" s="491"/>
      <c r="AB782" s="491"/>
      <c r="AC782" s="491"/>
      <c r="AD782" s="491"/>
      <c r="AE782" s="491"/>
      <c r="AF782" s="491"/>
      <c r="AG782" s="667"/>
      <c r="AH782" s="26"/>
    </row>
    <row r="783" spans="2:34">
      <c r="C783" s="57"/>
      <c r="D783" s="57"/>
      <c r="E783" s="57"/>
      <c r="F783" s="57"/>
      <c r="G783" s="57"/>
      <c r="H783" s="57"/>
      <c r="I783" s="57"/>
      <c r="J783" s="57"/>
      <c r="K783" s="57"/>
      <c r="L783" s="57"/>
      <c r="M783" s="57"/>
      <c r="N783" s="57"/>
      <c r="O783" s="57"/>
      <c r="P783" s="57"/>
      <c r="Q783" s="57"/>
      <c r="R783" s="57"/>
      <c r="S783" s="57"/>
      <c r="T783" s="57"/>
      <c r="U783" s="57"/>
      <c r="V783" s="57"/>
      <c r="W783" s="379"/>
      <c r="X783" s="501"/>
      <c r="Y783" s="491"/>
      <c r="Z783" s="491"/>
      <c r="AA783" s="491"/>
      <c r="AB783" s="491"/>
      <c r="AC783" s="491"/>
      <c r="AD783" s="491"/>
      <c r="AE783" s="491"/>
      <c r="AF783" s="491"/>
      <c r="AG783" s="667"/>
      <c r="AH783" s="26"/>
    </row>
    <row r="784" spans="2:34">
      <c r="L784" s="193" t="s">
        <v>889</v>
      </c>
      <c r="M784" s="89" t="s">
        <v>273</v>
      </c>
      <c r="Q784" s="193" t="s">
        <v>889</v>
      </c>
      <c r="R784" s="2" t="s">
        <v>283</v>
      </c>
      <c r="W784" s="379"/>
      <c r="X784" s="501"/>
      <c r="Y784" s="491"/>
      <c r="Z784" s="491"/>
      <c r="AA784" s="491"/>
      <c r="AB784" s="491"/>
      <c r="AC784" s="491"/>
      <c r="AD784" s="491"/>
      <c r="AE784" s="491"/>
      <c r="AF784" s="491"/>
      <c r="AG784" s="667"/>
      <c r="AH784" s="26"/>
    </row>
    <row r="785" spans="1:34">
      <c r="W785" s="379"/>
      <c r="X785" s="501"/>
      <c r="Y785" s="491"/>
      <c r="Z785" s="491"/>
      <c r="AA785" s="491"/>
      <c r="AB785" s="491"/>
      <c r="AC785" s="491"/>
      <c r="AD785" s="491"/>
      <c r="AE785" s="491"/>
      <c r="AF785" s="491"/>
      <c r="AG785" s="667"/>
      <c r="AH785" s="26"/>
    </row>
    <row r="786" spans="1:34">
      <c r="B786" s="67"/>
      <c r="C786" s="67"/>
      <c r="D786" s="67"/>
      <c r="E786" s="67"/>
      <c r="F786" s="67"/>
      <c r="G786" s="67"/>
      <c r="H786" s="67"/>
      <c r="I786" s="67"/>
      <c r="J786" s="67"/>
      <c r="K786" s="67"/>
      <c r="L786" s="67"/>
      <c r="M786" s="67"/>
      <c r="N786" s="67"/>
      <c r="O786" s="67"/>
      <c r="P786" s="67"/>
      <c r="Q786" s="67"/>
      <c r="R786" s="67"/>
      <c r="S786" s="67"/>
      <c r="T786" s="67"/>
      <c r="U786" s="67"/>
      <c r="V786" s="67"/>
      <c r="W786" s="379"/>
      <c r="X786" s="67"/>
      <c r="Y786" s="67"/>
      <c r="Z786" s="67"/>
      <c r="AA786" s="67"/>
      <c r="AB786" s="67"/>
      <c r="AC786" s="67"/>
      <c r="AD786" s="67"/>
      <c r="AE786" s="67"/>
      <c r="AF786" s="67"/>
      <c r="AH786" s="26"/>
    </row>
    <row r="787" spans="1:34">
      <c r="A787" s="12"/>
      <c r="B787" s="58"/>
      <c r="C787" s="58"/>
      <c r="D787" s="58"/>
      <c r="E787" s="58"/>
      <c r="F787" s="58"/>
      <c r="G787" s="58"/>
      <c r="H787" s="58"/>
      <c r="I787" s="58"/>
      <c r="J787" s="58"/>
      <c r="K787" s="58"/>
      <c r="L787" s="58"/>
      <c r="M787" s="58"/>
      <c r="N787" s="58"/>
      <c r="O787" s="58"/>
      <c r="P787" s="58"/>
      <c r="Q787" s="58"/>
      <c r="R787" s="58"/>
      <c r="S787" s="58"/>
      <c r="T787" s="58"/>
      <c r="U787" s="58"/>
      <c r="V787" s="58"/>
      <c r="W787" s="484"/>
      <c r="X787" s="58"/>
      <c r="Y787" s="58"/>
      <c r="Z787" s="58"/>
      <c r="AA787" s="58"/>
      <c r="AB787" s="58"/>
      <c r="AC787" s="58"/>
      <c r="AD787" s="58"/>
      <c r="AE787" s="58"/>
      <c r="AF787" s="58"/>
      <c r="AG787" s="660"/>
      <c r="AH787" s="26"/>
    </row>
    <row r="788" spans="1:34">
      <c r="A788" s="31" t="s">
        <v>878</v>
      </c>
      <c r="B788" s="31"/>
      <c r="C788" s="31"/>
      <c r="D788" s="31"/>
      <c r="E788" s="31"/>
      <c r="F788" s="31"/>
      <c r="G788" s="31"/>
      <c r="H788" s="31"/>
      <c r="I788" s="31"/>
      <c r="J788" s="31"/>
      <c r="K788" s="31"/>
      <c r="L788" s="31"/>
      <c r="M788" s="31"/>
      <c r="N788" s="31"/>
      <c r="O788" s="31"/>
      <c r="P788" s="31"/>
      <c r="Q788" s="31"/>
      <c r="R788" s="31"/>
      <c r="S788" s="31"/>
      <c r="T788" s="31"/>
      <c r="U788" s="31"/>
      <c r="V788" s="31"/>
      <c r="W788" s="31"/>
      <c r="X788" s="73" t="s">
        <v>954</v>
      </c>
      <c r="Y788" s="73"/>
      <c r="Z788" s="73"/>
      <c r="AA788" s="73"/>
      <c r="AB788" s="73"/>
      <c r="AC788" s="73"/>
      <c r="AD788" s="73"/>
      <c r="AE788" s="73"/>
      <c r="AF788" s="73"/>
      <c r="AG788" s="73"/>
      <c r="AH788" s="26"/>
    </row>
    <row r="789" spans="1:34">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73"/>
      <c r="Y789" s="73"/>
      <c r="Z789" s="73"/>
      <c r="AA789" s="73"/>
      <c r="AB789" s="73"/>
      <c r="AC789" s="73"/>
      <c r="AD789" s="73"/>
      <c r="AE789" s="73"/>
      <c r="AF789" s="73"/>
      <c r="AG789" s="73"/>
      <c r="AH789" s="26"/>
    </row>
    <row r="790" spans="1:34">
      <c r="B790" s="67"/>
      <c r="C790" s="67"/>
      <c r="D790" s="67"/>
      <c r="E790" s="67"/>
      <c r="F790" s="67"/>
      <c r="G790" s="67"/>
      <c r="H790" s="67"/>
      <c r="I790" s="67"/>
      <c r="J790" s="67"/>
      <c r="K790" s="67"/>
      <c r="L790" s="67"/>
      <c r="M790" s="67"/>
      <c r="N790" s="67"/>
      <c r="O790" s="67"/>
      <c r="P790" s="67"/>
      <c r="Q790" s="67"/>
      <c r="R790" s="67"/>
      <c r="S790" s="67"/>
      <c r="T790" s="67"/>
      <c r="U790" s="67"/>
      <c r="V790" s="67"/>
      <c r="W790" s="379"/>
      <c r="X790" s="67"/>
      <c r="Y790" s="67"/>
      <c r="Z790" s="67"/>
      <c r="AA790" s="67"/>
      <c r="AB790" s="67"/>
      <c r="AC790" s="67"/>
      <c r="AD790" s="67"/>
      <c r="AE790" s="67"/>
      <c r="AF790" s="67"/>
      <c r="AH790" s="26"/>
    </row>
    <row r="791" spans="1:34">
      <c r="B791" s="2" t="s">
        <v>621</v>
      </c>
      <c r="C791" s="57" t="s">
        <v>47</v>
      </c>
      <c r="D791" s="57"/>
      <c r="E791" s="57"/>
      <c r="F791" s="57"/>
      <c r="G791" s="57"/>
      <c r="H791" s="57"/>
      <c r="I791" s="57"/>
      <c r="J791" s="57"/>
      <c r="K791" s="57"/>
      <c r="L791" s="57"/>
      <c r="M791" s="57"/>
      <c r="N791" s="57"/>
      <c r="O791" s="57"/>
      <c r="P791" s="57"/>
      <c r="Q791" s="57"/>
      <c r="R791" s="57"/>
      <c r="S791" s="57"/>
      <c r="T791" s="57"/>
      <c r="U791" s="57"/>
      <c r="V791" s="57"/>
      <c r="W791" s="379"/>
      <c r="X791" s="499" t="s">
        <v>161</v>
      </c>
      <c r="Y791" s="545"/>
      <c r="Z791" s="545"/>
      <c r="AA791" s="545"/>
      <c r="AB791" s="545"/>
      <c r="AC791" s="545"/>
      <c r="AD791" s="545"/>
      <c r="AE791" s="545"/>
      <c r="AF791" s="545"/>
      <c r="AG791" s="672"/>
      <c r="AH791" s="26"/>
    </row>
    <row r="792" spans="1:34">
      <c r="C792" s="57"/>
      <c r="D792" s="57"/>
      <c r="E792" s="57"/>
      <c r="F792" s="57"/>
      <c r="G792" s="57"/>
      <c r="H792" s="57"/>
      <c r="I792" s="57"/>
      <c r="J792" s="57"/>
      <c r="K792" s="57"/>
      <c r="L792" s="57"/>
      <c r="M792" s="57"/>
      <c r="N792" s="57"/>
      <c r="O792" s="57"/>
      <c r="P792" s="57"/>
      <c r="Q792" s="57"/>
      <c r="R792" s="57"/>
      <c r="S792" s="57"/>
      <c r="T792" s="57"/>
      <c r="U792" s="57"/>
      <c r="V792" s="57"/>
      <c r="W792" s="379"/>
      <c r="X792" s="499"/>
      <c r="Y792" s="545"/>
      <c r="Z792" s="545"/>
      <c r="AA792" s="545"/>
      <c r="AB792" s="545"/>
      <c r="AC792" s="545"/>
      <c r="AD792" s="545"/>
      <c r="AE792" s="545"/>
      <c r="AF792" s="545"/>
      <c r="AG792" s="672"/>
      <c r="AH792" s="26"/>
    </row>
    <row r="793" spans="1:34">
      <c r="C793" s="57"/>
      <c r="D793" s="57"/>
      <c r="E793" s="57"/>
      <c r="F793" s="57"/>
      <c r="G793" s="57"/>
      <c r="H793" s="57"/>
      <c r="I793" s="57"/>
      <c r="J793" s="57"/>
      <c r="K793" s="57"/>
      <c r="L793" s="57"/>
      <c r="M793" s="57"/>
      <c r="N793" s="57"/>
      <c r="O793" s="57"/>
      <c r="P793" s="57"/>
      <c r="Q793" s="57"/>
      <c r="R793" s="57"/>
      <c r="S793" s="57"/>
      <c r="T793" s="57"/>
      <c r="U793" s="57"/>
      <c r="V793" s="57"/>
      <c r="W793" s="379"/>
      <c r="X793" s="499"/>
      <c r="Y793" s="545"/>
      <c r="Z793" s="545"/>
      <c r="AA793" s="545"/>
      <c r="AB793" s="545"/>
      <c r="AC793" s="545"/>
      <c r="AD793" s="545"/>
      <c r="AE793" s="545"/>
      <c r="AF793" s="545"/>
      <c r="AG793" s="672"/>
      <c r="AH793" s="26"/>
    </row>
    <row r="794" spans="1:34">
      <c r="W794" s="379"/>
      <c r="X794" s="499"/>
      <c r="Y794" s="545"/>
      <c r="Z794" s="545"/>
      <c r="AA794" s="545"/>
      <c r="AB794" s="545"/>
      <c r="AC794" s="545"/>
      <c r="AD794" s="545"/>
      <c r="AE794" s="545"/>
      <c r="AF794" s="545"/>
      <c r="AG794" s="672"/>
      <c r="AH794" s="26"/>
    </row>
    <row r="795" spans="1:34">
      <c r="L795" s="193" t="s">
        <v>889</v>
      </c>
      <c r="M795" s="89" t="s">
        <v>273</v>
      </c>
      <c r="Q795" s="193" t="s">
        <v>889</v>
      </c>
      <c r="R795" s="2" t="s">
        <v>283</v>
      </c>
      <c r="W795" s="379"/>
      <c r="X795" s="499"/>
      <c r="Y795" s="545"/>
      <c r="Z795" s="545"/>
      <c r="AA795" s="545"/>
      <c r="AB795" s="545"/>
      <c r="AC795" s="545"/>
      <c r="AD795" s="545"/>
      <c r="AE795" s="545"/>
      <c r="AF795" s="545"/>
      <c r="AG795" s="672"/>
      <c r="AH795" s="26"/>
    </row>
    <row r="796" spans="1:34" ht="13.5" customHeight="1">
      <c r="W796" s="379"/>
      <c r="AH796" s="26"/>
    </row>
    <row r="797" spans="1:34">
      <c r="B797" s="2" t="s">
        <v>621</v>
      </c>
      <c r="C797" s="57" t="s">
        <v>806</v>
      </c>
      <c r="D797" s="57"/>
      <c r="E797" s="57"/>
      <c r="F797" s="57"/>
      <c r="G797" s="57"/>
      <c r="H797" s="57"/>
      <c r="I797" s="57"/>
      <c r="J797" s="57"/>
      <c r="K797" s="57"/>
      <c r="L797" s="57"/>
      <c r="M797" s="57"/>
      <c r="N797" s="57"/>
      <c r="O797" s="57"/>
      <c r="P797" s="57"/>
      <c r="Q797" s="57"/>
      <c r="R797" s="57"/>
      <c r="S797" s="57"/>
      <c r="T797" s="57"/>
      <c r="U797" s="57"/>
      <c r="V797" s="57"/>
      <c r="W797" s="379"/>
      <c r="X797" s="501" t="s">
        <v>779</v>
      </c>
      <c r="Y797" s="491"/>
      <c r="Z797" s="491"/>
      <c r="AA797" s="491"/>
      <c r="AB797" s="491"/>
      <c r="AC797" s="491"/>
      <c r="AD797" s="491"/>
      <c r="AE797" s="491"/>
      <c r="AF797" s="491"/>
      <c r="AG797" s="667"/>
      <c r="AH797" s="26"/>
    </row>
    <row r="798" spans="1:34">
      <c r="C798" s="57"/>
      <c r="D798" s="57"/>
      <c r="E798" s="57"/>
      <c r="F798" s="57"/>
      <c r="G798" s="57"/>
      <c r="H798" s="57"/>
      <c r="I798" s="57"/>
      <c r="J798" s="57"/>
      <c r="K798" s="57"/>
      <c r="L798" s="57"/>
      <c r="M798" s="57"/>
      <c r="N798" s="57"/>
      <c r="O798" s="57"/>
      <c r="P798" s="57"/>
      <c r="Q798" s="57"/>
      <c r="R798" s="57"/>
      <c r="S798" s="57"/>
      <c r="T798" s="57"/>
      <c r="U798" s="57"/>
      <c r="V798" s="57"/>
      <c r="W798" s="379"/>
      <c r="X798" s="501"/>
      <c r="Y798" s="491"/>
      <c r="Z798" s="491"/>
      <c r="AA798" s="491"/>
      <c r="AB798" s="491"/>
      <c r="AC798" s="491"/>
      <c r="AD798" s="491"/>
      <c r="AE798" s="491"/>
      <c r="AF798" s="491"/>
      <c r="AG798" s="667"/>
      <c r="AH798" s="26"/>
    </row>
    <row r="799" spans="1:34">
      <c r="L799" s="193" t="s">
        <v>889</v>
      </c>
      <c r="M799" s="89" t="s">
        <v>273</v>
      </c>
      <c r="Q799" s="193" t="s">
        <v>889</v>
      </c>
      <c r="R799" s="2" t="s">
        <v>283</v>
      </c>
      <c r="W799" s="379"/>
      <c r="X799" s="501"/>
      <c r="Y799" s="491"/>
      <c r="Z799" s="491"/>
      <c r="AA799" s="491"/>
      <c r="AB799" s="491"/>
      <c r="AC799" s="491"/>
      <c r="AD799" s="491"/>
      <c r="AE799" s="491"/>
      <c r="AF799" s="491"/>
      <c r="AG799" s="667"/>
      <c r="AH799" s="26"/>
    </row>
    <row r="800" spans="1:34">
      <c r="W800" s="379"/>
      <c r="X800" s="501"/>
      <c r="Y800" s="491"/>
      <c r="Z800" s="491"/>
      <c r="AA800" s="491"/>
      <c r="AB800" s="491"/>
      <c r="AC800" s="491"/>
      <c r="AD800" s="491"/>
      <c r="AE800" s="491"/>
      <c r="AF800" s="491"/>
      <c r="AG800" s="667"/>
      <c r="AH800" s="26"/>
    </row>
    <row r="801" spans="2:34">
      <c r="B801" s="2" t="s">
        <v>621</v>
      </c>
      <c r="C801" s="2" t="s">
        <v>1228</v>
      </c>
      <c r="W801" s="379"/>
      <c r="X801" s="501"/>
      <c r="Y801" s="491"/>
      <c r="Z801" s="491"/>
      <c r="AA801" s="491"/>
      <c r="AB801" s="491"/>
      <c r="AC801" s="491"/>
      <c r="AD801" s="491"/>
      <c r="AE801" s="491"/>
      <c r="AF801" s="491"/>
      <c r="AG801" s="667"/>
      <c r="AH801" s="26"/>
    </row>
    <row r="802" spans="2:34">
      <c r="W802" s="379"/>
      <c r="X802" s="499" t="s">
        <v>1001</v>
      </c>
      <c r="Y802" s="545"/>
      <c r="Z802" s="545"/>
      <c r="AA802" s="545"/>
      <c r="AB802" s="545"/>
      <c r="AC802" s="545"/>
      <c r="AD802" s="545"/>
      <c r="AE802" s="545"/>
      <c r="AF802" s="545"/>
      <c r="AG802" s="672"/>
      <c r="AH802" s="26"/>
    </row>
    <row r="803" spans="2:34">
      <c r="C803" s="193" t="s">
        <v>889</v>
      </c>
      <c r="D803" s="2" t="s">
        <v>936</v>
      </c>
      <c r="H803" s="193" t="s">
        <v>889</v>
      </c>
      <c r="I803" s="2" t="s">
        <v>517</v>
      </c>
      <c r="M803" s="193" t="s">
        <v>889</v>
      </c>
      <c r="N803" s="2" t="s">
        <v>667</v>
      </c>
      <c r="Q803" s="193" t="s">
        <v>889</v>
      </c>
      <c r="R803" s="2" t="s">
        <v>950</v>
      </c>
      <c r="W803" s="379"/>
      <c r="X803" s="499"/>
      <c r="Y803" s="545"/>
      <c r="Z803" s="545"/>
      <c r="AA803" s="545"/>
      <c r="AB803" s="545"/>
      <c r="AC803" s="545"/>
      <c r="AD803" s="545"/>
      <c r="AE803" s="545"/>
      <c r="AF803" s="545"/>
      <c r="AG803" s="672"/>
      <c r="AH803" s="26"/>
    </row>
    <row r="804" spans="2:34">
      <c r="W804" s="379"/>
      <c r="X804" s="499"/>
      <c r="Y804" s="545"/>
      <c r="Z804" s="545"/>
      <c r="AA804" s="545"/>
      <c r="AB804" s="545"/>
      <c r="AC804" s="545"/>
      <c r="AD804" s="545"/>
      <c r="AE804" s="545"/>
      <c r="AF804" s="545"/>
      <c r="AG804" s="672"/>
      <c r="AH804" s="26"/>
    </row>
    <row r="805" spans="2:34">
      <c r="B805" s="2" t="s">
        <v>621</v>
      </c>
      <c r="C805" s="57" t="s">
        <v>132</v>
      </c>
      <c r="D805" s="57"/>
      <c r="E805" s="57"/>
      <c r="F805" s="57"/>
      <c r="G805" s="57"/>
      <c r="H805" s="57"/>
      <c r="I805" s="57"/>
      <c r="J805" s="57"/>
      <c r="K805" s="57"/>
      <c r="L805" s="57"/>
      <c r="M805" s="57"/>
      <c r="N805" s="57"/>
      <c r="O805" s="57"/>
      <c r="P805" s="57"/>
      <c r="Q805" s="57"/>
      <c r="R805" s="57"/>
      <c r="S805" s="57"/>
      <c r="T805" s="57"/>
      <c r="U805" s="57"/>
      <c r="V805" s="57"/>
      <c r="W805" s="483"/>
      <c r="X805" s="499"/>
      <c r="Y805" s="545"/>
      <c r="Z805" s="545"/>
      <c r="AA805" s="545"/>
      <c r="AB805" s="545"/>
      <c r="AC805" s="545"/>
      <c r="AD805" s="545"/>
      <c r="AE805" s="545"/>
      <c r="AF805" s="545"/>
      <c r="AG805" s="672"/>
      <c r="AH805" s="26"/>
    </row>
    <row r="806" spans="2:34">
      <c r="C806" s="57"/>
      <c r="D806" s="57"/>
      <c r="E806" s="57"/>
      <c r="F806" s="57"/>
      <c r="G806" s="57"/>
      <c r="H806" s="57"/>
      <c r="I806" s="57"/>
      <c r="J806" s="57"/>
      <c r="K806" s="57"/>
      <c r="L806" s="57"/>
      <c r="M806" s="57"/>
      <c r="N806" s="57"/>
      <c r="O806" s="57"/>
      <c r="P806" s="57"/>
      <c r="Q806" s="57"/>
      <c r="R806" s="57"/>
      <c r="S806" s="57"/>
      <c r="T806" s="57"/>
      <c r="U806" s="57"/>
      <c r="V806" s="57"/>
      <c r="W806" s="483"/>
      <c r="X806" s="499"/>
      <c r="Y806" s="545"/>
      <c r="Z806" s="545"/>
      <c r="AA806" s="545"/>
      <c r="AB806" s="545"/>
      <c r="AC806" s="545"/>
      <c r="AD806" s="545"/>
      <c r="AE806" s="545"/>
      <c r="AF806" s="545"/>
      <c r="AG806" s="672"/>
      <c r="AH806" s="26"/>
    </row>
    <row r="807" spans="2:34">
      <c r="L807" s="193" t="s">
        <v>889</v>
      </c>
      <c r="M807" s="89" t="s">
        <v>273</v>
      </c>
      <c r="Q807" s="193" t="s">
        <v>889</v>
      </c>
      <c r="R807" s="2" t="s">
        <v>283</v>
      </c>
      <c r="W807" s="379"/>
      <c r="X807" s="499"/>
      <c r="Y807" s="545"/>
      <c r="Z807" s="545"/>
      <c r="AA807" s="545"/>
      <c r="AB807" s="545"/>
      <c r="AC807" s="545"/>
      <c r="AD807" s="545"/>
      <c r="AE807" s="545"/>
      <c r="AF807" s="545"/>
      <c r="AG807" s="672"/>
      <c r="AH807" s="26"/>
    </row>
    <row r="808" spans="2:34">
      <c r="W808" s="379"/>
      <c r="X808" s="501" t="s">
        <v>1114</v>
      </c>
      <c r="Y808" s="491"/>
      <c r="Z808" s="491"/>
      <c r="AA808" s="491"/>
      <c r="AB808" s="491"/>
      <c r="AC808" s="491"/>
      <c r="AD808" s="491"/>
      <c r="AE808" s="491"/>
      <c r="AF808" s="491"/>
      <c r="AG808" s="667"/>
      <c r="AH808" s="26"/>
    </row>
    <row r="809" spans="2:34">
      <c r="B809" s="2" t="s">
        <v>621</v>
      </c>
      <c r="C809" s="57" t="s">
        <v>480</v>
      </c>
      <c r="D809" s="57"/>
      <c r="E809" s="57"/>
      <c r="F809" s="57"/>
      <c r="G809" s="57"/>
      <c r="H809" s="57"/>
      <c r="I809" s="57"/>
      <c r="J809" s="57"/>
      <c r="K809" s="57"/>
      <c r="L809" s="57"/>
      <c r="M809" s="57"/>
      <c r="N809" s="57"/>
      <c r="O809" s="57"/>
      <c r="P809" s="57"/>
      <c r="Q809" s="57"/>
      <c r="R809" s="57"/>
      <c r="S809" s="57"/>
      <c r="T809" s="57"/>
      <c r="U809" s="57"/>
      <c r="V809" s="57"/>
      <c r="W809" s="379"/>
      <c r="X809" s="501"/>
      <c r="Y809" s="491"/>
      <c r="Z809" s="491"/>
      <c r="AA809" s="491"/>
      <c r="AB809" s="491"/>
      <c r="AC809" s="491"/>
      <c r="AD809" s="491"/>
      <c r="AE809" s="491"/>
      <c r="AF809" s="491"/>
      <c r="AG809" s="667"/>
      <c r="AH809" s="26"/>
    </row>
    <row r="810" spans="2:34">
      <c r="C810" s="57"/>
      <c r="D810" s="57"/>
      <c r="E810" s="57"/>
      <c r="F810" s="57"/>
      <c r="G810" s="57"/>
      <c r="H810" s="57"/>
      <c r="I810" s="57"/>
      <c r="J810" s="57"/>
      <c r="K810" s="57"/>
      <c r="L810" s="57"/>
      <c r="M810" s="57"/>
      <c r="N810" s="57"/>
      <c r="O810" s="57"/>
      <c r="P810" s="57"/>
      <c r="Q810" s="57"/>
      <c r="R810" s="57"/>
      <c r="S810" s="57"/>
      <c r="T810" s="57"/>
      <c r="U810" s="57"/>
      <c r="V810" s="57"/>
      <c r="W810" s="379"/>
      <c r="X810" s="501"/>
      <c r="Y810" s="491"/>
      <c r="Z810" s="491"/>
      <c r="AA810" s="491"/>
      <c r="AB810" s="491"/>
      <c r="AC810" s="491"/>
      <c r="AD810" s="491"/>
      <c r="AE810" s="491"/>
      <c r="AF810" s="491"/>
      <c r="AG810" s="667"/>
      <c r="AH810" s="26"/>
    </row>
    <row r="811" spans="2:34">
      <c r="L811" s="193" t="s">
        <v>889</v>
      </c>
      <c r="M811" s="89" t="s">
        <v>273</v>
      </c>
      <c r="Q811" s="193" t="s">
        <v>889</v>
      </c>
      <c r="R811" s="2" t="s">
        <v>283</v>
      </c>
      <c r="W811" s="379"/>
      <c r="X811" s="501"/>
      <c r="Y811" s="491"/>
      <c r="Z811" s="491"/>
      <c r="AA811" s="491"/>
      <c r="AB811" s="491"/>
      <c r="AC811" s="491"/>
      <c r="AD811" s="491"/>
      <c r="AE811" s="491"/>
      <c r="AF811" s="491"/>
      <c r="AG811" s="667"/>
      <c r="AH811" s="26"/>
    </row>
    <row r="812" spans="2:34">
      <c r="X812" s="501"/>
      <c r="Y812" s="491"/>
      <c r="Z812" s="491"/>
      <c r="AA812" s="491"/>
      <c r="AB812" s="491"/>
      <c r="AC812" s="491"/>
      <c r="AD812" s="491"/>
      <c r="AE812" s="491"/>
      <c r="AF812" s="491"/>
      <c r="AG812" s="667"/>
      <c r="AH812" s="26"/>
    </row>
    <row r="813" spans="2:34">
      <c r="B813" s="2" t="s">
        <v>621</v>
      </c>
      <c r="C813" s="57" t="s">
        <v>905</v>
      </c>
      <c r="D813" s="57"/>
      <c r="E813" s="57"/>
      <c r="F813" s="57"/>
      <c r="G813" s="57"/>
      <c r="H813" s="57"/>
      <c r="I813" s="57"/>
      <c r="J813" s="57"/>
      <c r="K813" s="57"/>
      <c r="L813" s="57"/>
      <c r="M813" s="57"/>
      <c r="N813" s="57"/>
      <c r="O813" s="57"/>
      <c r="P813" s="57"/>
      <c r="Q813" s="57"/>
      <c r="R813" s="57"/>
      <c r="S813" s="57"/>
      <c r="T813" s="57"/>
      <c r="U813" s="57"/>
      <c r="V813" s="57"/>
      <c r="W813" s="483"/>
      <c r="X813" s="501"/>
      <c r="Y813" s="491"/>
      <c r="Z813" s="491"/>
      <c r="AA813" s="491"/>
      <c r="AB813" s="491"/>
      <c r="AC813" s="491"/>
      <c r="AD813" s="491"/>
      <c r="AE813" s="491"/>
      <c r="AF813" s="491"/>
      <c r="AG813" s="667"/>
      <c r="AH813" s="26"/>
    </row>
    <row r="814" spans="2:34">
      <c r="C814" s="57"/>
      <c r="D814" s="57"/>
      <c r="E814" s="57"/>
      <c r="F814" s="57"/>
      <c r="G814" s="57"/>
      <c r="H814" s="57"/>
      <c r="I814" s="57"/>
      <c r="J814" s="57"/>
      <c r="K814" s="57"/>
      <c r="L814" s="57"/>
      <c r="M814" s="57"/>
      <c r="N814" s="57"/>
      <c r="O814" s="57"/>
      <c r="P814" s="57"/>
      <c r="Q814" s="57"/>
      <c r="R814" s="57"/>
      <c r="S814" s="57"/>
      <c r="T814" s="57"/>
      <c r="U814" s="57"/>
      <c r="V814" s="57"/>
      <c r="W814" s="483"/>
      <c r="AH814" s="26"/>
    </row>
    <row r="815" spans="2:34">
      <c r="L815" s="193" t="s">
        <v>889</v>
      </c>
      <c r="M815" s="89" t="s">
        <v>273</v>
      </c>
      <c r="Q815" s="193" t="s">
        <v>889</v>
      </c>
      <c r="R815" s="2" t="s">
        <v>283</v>
      </c>
      <c r="W815" s="379"/>
      <c r="AH815" s="26"/>
    </row>
    <row r="816" spans="2:34">
      <c r="W816" s="379"/>
      <c r="AH816" s="26"/>
    </row>
    <row r="817" spans="1:34">
      <c r="W817" s="379"/>
      <c r="AH817" s="26"/>
    </row>
    <row r="818" spans="1:34">
      <c r="B818" s="2" t="s">
        <v>621</v>
      </c>
      <c r="C818" s="57" t="s">
        <v>256</v>
      </c>
      <c r="D818" s="57"/>
      <c r="E818" s="57"/>
      <c r="F818" s="57"/>
      <c r="G818" s="57"/>
      <c r="H818" s="57"/>
      <c r="I818" s="57"/>
      <c r="J818" s="57"/>
      <c r="K818" s="57"/>
      <c r="L818" s="57"/>
      <c r="M818" s="57"/>
      <c r="N818" s="57"/>
      <c r="O818" s="57"/>
      <c r="P818" s="57"/>
      <c r="Q818" s="57"/>
      <c r="R818" s="57"/>
      <c r="S818" s="57"/>
      <c r="T818" s="57"/>
      <c r="U818" s="57"/>
      <c r="V818" s="57"/>
      <c r="W818" s="379"/>
      <c r="AH818" s="26"/>
    </row>
    <row r="819" spans="1:34">
      <c r="C819" s="57"/>
      <c r="D819" s="57"/>
      <c r="E819" s="57"/>
      <c r="F819" s="57"/>
      <c r="G819" s="57"/>
      <c r="H819" s="57"/>
      <c r="I819" s="57"/>
      <c r="J819" s="57"/>
      <c r="K819" s="57"/>
      <c r="L819" s="57"/>
      <c r="M819" s="57"/>
      <c r="N819" s="57"/>
      <c r="O819" s="57"/>
      <c r="P819" s="57"/>
      <c r="Q819" s="57"/>
      <c r="R819" s="57"/>
      <c r="S819" s="57"/>
      <c r="T819" s="57"/>
      <c r="U819" s="57"/>
      <c r="V819" s="57"/>
      <c r="W819" s="379"/>
      <c r="AH819" s="26"/>
    </row>
    <row r="820" spans="1:34">
      <c r="L820" s="193"/>
      <c r="M820" s="89" t="s">
        <v>372</v>
      </c>
      <c r="Q820" s="193" t="s">
        <v>889</v>
      </c>
      <c r="R820" s="2" t="s">
        <v>339</v>
      </c>
      <c r="W820" s="379"/>
      <c r="AH820" s="26"/>
    </row>
    <row r="821" spans="1:34">
      <c r="W821" s="379"/>
      <c r="AH821" s="26"/>
    </row>
    <row r="822" spans="1:34">
      <c r="B822" s="2" t="s">
        <v>621</v>
      </c>
      <c r="C822" s="2" t="s">
        <v>1243</v>
      </c>
      <c r="W822" s="379"/>
      <c r="AH822" s="26"/>
    </row>
    <row r="823" spans="1:34">
      <c r="L823" s="193" t="s">
        <v>889</v>
      </c>
      <c r="M823" s="89" t="s">
        <v>273</v>
      </c>
      <c r="Q823" s="193" t="s">
        <v>889</v>
      </c>
      <c r="R823" s="2" t="s">
        <v>283</v>
      </c>
      <c r="X823" s="26"/>
      <c r="AH823" s="26"/>
    </row>
    <row r="824" spans="1:34">
      <c r="X824" s="26"/>
      <c r="AH824" s="26"/>
    </row>
    <row r="825" spans="1:34">
      <c r="B825" s="2" t="s">
        <v>621</v>
      </c>
      <c r="C825" s="2" t="s">
        <v>1271</v>
      </c>
      <c r="D825" s="237"/>
      <c r="E825" s="237"/>
      <c r="F825" s="237"/>
      <c r="G825" s="237"/>
      <c r="H825" s="237"/>
      <c r="I825" s="237"/>
      <c r="J825" s="237"/>
      <c r="K825" s="237"/>
      <c r="L825" s="237"/>
      <c r="M825" s="237"/>
      <c r="N825" s="237"/>
      <c r="O825" s="237"/>
      <c r="P825" s="237"/>
      <c r="Q825" s="237"/>
      <c r="R825" s="237"/>
      <c r="S825" s="237"/>
      <c r="T825" s="237"/>
      <c r="U825" s="237"/>
      <c r="V825" s="237"/>
      <c r="W825" s="379"/>
      <c r="AH825" s="26"/>
    </row>
    <row r="826" spans="1:34">
      <c r="C826" s="2" t="s">
        <v>824</v>
      </c>
      <c r="X826" s="26"/>
      <c r="AH826" s="26"/>
    </row>
    <row r="827" spans="1:34">
      <c r="C827" s="187"/>
      <c r="D827" s="234"/>
      <c r="E827" s="234"/>
      <c r="F827" s="234"/>
      <c r="G827" s="234"/>
      <c r="H827" s="234"/>
      <c r="I827" s="234"/>
      <c r="J827" s="234"/>
      <c r="K827" s="234"/>
      <c r="L827" s="234"/>
      <c r="M827" s="234"/>
      <c r="N827" s="234"/>
      <c r="O827" s="234"/>
      <c r="P827" s="234"/>
      <c r="Q827" s="234"/>
      <c r="R827" s="234"/>
      <c r="S827" s="234"/>
      <c r="T827" s="234"/>
      <c r="U827" s="234"/>
      <c r="V827" s="455"/>
      <c r="W827" s="379"/>
      <c r="AH827" s="26"/>
    </row>
    <row r="828" spans="1:34">
      <c r="C828" s="188"/>
      <c r="D828" s="235"/>
      <c r="E828" s="235"/>
      <c r="F828" s="235"/>
      <c r="G828" s="235"/>
      <c r="H828" s="235"/>
      <c r="I828" s="235"/>
      <c r="J828" s="235"/>
      <c r="K828" s="235"/>
      <c r="L828" s="235"/>
      <c r="M828" s="235"/>
      <c r="N828" s="235"/>
      <c r="O828" s="235"/>
      <c r="P828" s="235"/>
      <c r="Q828" s="235"/>
      <c r="R828" s="235"/>
      <c r="S828" s="235"/>
      <c r="T828" s="235"/>
      <c r="U828" s="235"/>
      <c r="V828" s="456"/>
      <c r="X828" s="26"/>
      <c r="AH828" s="26"/>
    </row>
    <row r="829" spans="1:34">
      <c r="C829" s="188"/>
      <c r="D829" s="235"/>
      <c r="E829" s="235"/>
      <c r="F829" s="235"/>
      <c r="G829" s="235"/>
      <c r="H829" s="235"/>
      <c r="I829" s="235"/>
      <c r="J829" s="235"/>
      <c r="K829" s="235"/>
      <c r="L829" s="235"/>
      <c r="M829" s="235"/>
      <c r="N829" s="235"/>
      <c r="O829" s="235"/>
      <c r="P829" s="235"/>
      <c r="Q829" s="235"/>
      <c r="R829" s="235"/>
      <c r="S829" s="235"/>
      <c r="T829" s="235"/>
      <c r="U829" s="235"/>
      <c r="V829" s="456"/>
      <c r="X829" s="26"/>
      <c r="AH829" s="26"/>
    </row>
    <row r="830" spans="1:34">
      <c r="C830" s="189"/>
      <c r="D830" s="236"/>
      <c r="E830" s="236"/>
      <c r="F830" s="236"/>
      <c r="G830" s="236"/>
      <c r="H830" s="236"/>
      <c r="I830" s="236"/>
      <c r="J830" s="236"/>
      <c r="K830" s="236"/>
      <c r="L830" s="236"/>
      <c r="M830" s="236"/>
      <c r="N830" s="236"/>
      <c r="O830" s="236"/>
      <c r="P830" s="236"/>
      <c r="Q830" s="236"/>
      <c r="R830" s="236"/>
      <c r="S830" s="236"/>
      <c r="T830" s="236"/>
      <c r="U830" s="236"/>
      <c r="V830" s="457"/>
      <c r="X830" s="26"/>
      <c r="AH830" s="26"/>
    </row>
    <row r="831" spans="1:34">
      <c r="W831" s="379"/>
      <c r="AH831" s="26"/>
    </row>
    <row r="832" spans="1:34">
      <c r="A832" s="41" t="s">
        <v>1240</v>
      </c>
      <c r="X832" s="506"/>
      <c r="AH832" s="26"/>
    </row>
    <row r="833" spans="1:34">
      <c r="B833" s="2" t="s">
        <v>621</v>
      </c>
      <c r="C833" s="2" t="s">
        <v>900</v>
      </c>
      <c r="X833" s="501" t="s">
        <v>470</v>
      </c>
      <c r="Y833" s="491"/>
      <c r="Z833" s="491"/>
      <c r="AA833" s="491"/>
      <c r="AB833" s="491"/>
      <c r="AC833" s="491"/>
      <c r="AD833" s="491"/>
      <c r="AE833" s="491"/>
      <c r="AF833" s="491"/>
      <c r="AG833" s="667"/>
      <c r="AH833" s="26"/>
    </row>
    <row r="834" spans="1:34">
      <c r="X834" s="501"/>
      <c r="Y834" s="491"/>
      <c r="Z834" s="491"/>
      <c r="AA834" s="491"/>
      <c r="AB834" s="491"/>
      <c r="AC834" s="491"/>
      <c r="AD834" s="491"/>
      <c r="AE834" s="491"/>
      <c r="AF834" s="491"/>
      <c r="AG834" s="667"/>
      <c r="AH834" s="26"/>
    </row>
    <row r="835" spans="1:34">
      <c r="L835" s="193" t="s">
        <v>889</v>
      </c>
      <c r="M835" s="89" t="s">
        <v>273</v>
      </c>
      <c r="Q835" s="193" t="s">
        <v>889</v>
      </c>
      <c r="R835" s="2" t="s">
        <v>283</v>
      </c>
      <c r="X835" s="501"/>
      <c r="Y835" s="491"/>
      <c r="Z835" s="491"/>
      <c r="AA835" s="491"/>
      <c r="AB835" s="491"/>
      <c r="AC835" s="491"/>
      <c r="AD835" s="491"/>
      <c r="AE835" s="491"/>
      <c r="AF835" s="491"/>
      <c r="AG835" s="667"/>
      <c r="AH835" s="26"/>
    </row>
    <row r="836" spans="1:34">
      <c r="X836" s="501" t="s">
        <v>958</v>
      </c>
      <c r="Y836" s="491"/>
      <c r="Z836" s="491"/>
      <c r="AA836" s="491"/>
      <c r="AB836" s="491"/>
      <c r="AC836" s="491"/>
      <c r="AD836" s="491"/>
      <c r="AE836" s="491"/>
      <c r="AF836" s="491"/>
      <c r="AG836" s="667"/>
      <c r="AH836" s="26"/>
    </row>
    <row r="837" spans="1:34">
      <c r="C837" s="2" t="s">
        <v>227</v>
      </c>
      <c r="D837" s="2" t="s">
        <v>935</v>
      </c>
      <c r="J837" s="2" t="s">
        <v>472</v>
      </c>
      <c r="K837" s="342"/>
      <c r="L837" s="342"/>
      <c r="M837" s="342"/>
      <c r="N837" s="2" t="s">
        <v>475</v>
      </c>
      <c r="P837" s="342"/>
      <c r="Q837" s="342"/>
      <c r="R837" s="342"/>
      <c r="S837" s="342"/>
      <c r="T837" s="342"/>
      <c r="U837" s="342"/>
      <c r="V837" s="342"/>
      <c r="X837" s="501"/>
      <c r="Y837" s="491"/>
      <c r="Z837" s="491"/>
      <c r="AA837" s="491"/>
      <c r="AB837" s="491"/>
      <c r="AC837" s="491"/>
      <c r="AD837" s="491"/>
      <c r="AE837" s="491"/>
      <c r="AF837" s="491"/>
      <c r="AG837" s="667"/>
      <c r="AH837" s="26"/>
    </row>
    <row r="838" spans="1:34">
      <c r="X838" s="501"/>
      <c r="Y838" s="491"/>
      <c r="Z838" s="491"/>
      <c r="AA838" s="491"/>
      <c r="AB838" s="491"/>
      <c r="AC838" s="491"/>
      <c r="AD838" s="491"/>
      <c r="AE838" s="491"/>
      <c r="AF838" s="491"/>
      <c r="AG838" s="667"/>
      <c r="AH838" s="26"/>
    </row>
    <row r="839" spans="1:34">
      <c r="B839" s="2" t="s">
        <v>621</v>
      </c>
      <c r="C839" s="57" t="s">
        <v>773</v>
      </c>
      <c r="D839" s="57"/>
      <c r="E839" s="57"/>
      <c r="F839" s="57"/>
      <c r="G839" s="57"/>
      <c r="H839" s="57"/>
      <c r="I839" s="57"/>
      <c r="J839" s="57"/>
      <c r="K839" s="57"/>
      <c r="L839" s="57"/>
      <c r="M839" s="57"/>
      <c r="N839" s="57"/>
      <c r="O839" s="57"/>
      <c r="P839" s="57"/>
      <c r="Q839" s="57"/>
      <c r="R839" s="57"/>
      <c r="S839" s="57"/>
      <c r="T839" s="57"/>
      <c r="U839" s="57"/>
      <c r="V839" s="57"/>
      <c r="X839" s="501"/>
      <c r="Y839" s="491"/>
      <c r="Z839" s="491"/>
      <c r="AA839" s="491"/>
      <c r="AB839" s="491"/>
      <c r="AC839" s="491"/>
      <c r="AD839" s="491"/>
      <c r="AE839" s="491"/>
      <c r="AF839" s="491"/>
      <c r="AG839" s="667"/>
      <c r="AH839" s="26"/>
    </row>
    <row r="840" spans="1:34">
      <c r="C840" s="57"/>
      <c r="D840" s="57"/>
      <c r="E840" s="57"/>
      <c r="F840" s="57"/>
      <c r="G840" s="57"/>
      <c r="H840" s="57"/>
      <c r="I840" s="57"/>
      <c r="J840" s="57"/>
      <c r="K840" s="57"/>
      <c r="L840" s="57"/>
      <c r="M840" s="57"/>
      <c r="N840" s="57"/>
      <c r="O840" s="57"/>
      <c r="P840" s="57"/>
      <c r="Q840" s="57"/>
      <c r="R840" s="57"/>
      <c r="S840" s="57"/>
      <c r="T840" s="57"/>
      <c r="U840" s="57"/>
      <c r="V840" s="57"/>
      <c r="X840" s="506"/>
      <c r="AH840" s="26"/>
    </row>
    <row r="841" spans="1:34">
      <c r="X841" s="506"/>
      <c r="AH841" s="26"/>
    </row>
    <row r="842" spans="1:34">
      <c r="C842" s="2" t="s">
        <v>227</v>
      </c>
      <c r="D842" s="2" t="s">
        <v>331</v>
      </c>
      <c r="X842" s="501" t="s">
        <v>780</v>
      </c>
      <c r="Y842" s="491"/>
      <c r="Z842" s="491"/>
      <c r="AA842" s="491"/>
      <c r="AB842" s="491"/>
      <c r="AC842" s="491"/>
      <c r="AD842" s="491"/>
      <c r="AE842" s="491"/>
      <c r="AF842" s="491"/>
      <c r="AG842" s="667"/>
      <c r="AH842" s="26"/>
    </row>
    <row r="843" spans="1:34">
      <c r="X843" s="501"/>
      <c r="Y843" s="491"/>
      <c r="Z843" s="491"/>
      <c r="AA843" s="491"/>
      <c r="AB843" s="491"/>
      <c r="AC843" s="491"/>
      <c r="AD843" s="491"/>
      <c r="AE843" s="491"/>
      <c r="AF843" s="491"/>
      <c r="AG843" s="667"/>
      <c r="AH843" s="26"/>
    </row>
    <row r="844" spans="1:34">
      <c r="L844" s="193" t="s">
        <v>889</v>
      </c>
      <c r="M844" s="89" t="s">
        <v>273</v>
      </c>
      <c r="Q844" s="193" t="s">
        <v>889</v>
      </c>
      <c r="R844" s="2" t="s">
        <v>283</v>
      </c>
      <c r="X844" s="501"/>
      <c r="Y844" s="491"/>
      <c r="Z844" s="491"/>
      <c r="AA844" s="491"/>
      <c r="AB844" s="491"/>
      <c r="AC844" s="491"/>
      <c r="AD844" s="491"/>
      <c r="AE844" s="491"/>
      <c r="AF844" s="491"/>
      <c r="AG844" s="667"/>
      <c r="AH844" s="26"/>
    </row>
    <row r="845" spans="1:34">
      <c r="C845" s="2" t="s">
        <v>899</v>
      </c>
      <c r="W845" s="379"/>
      <c r="X845" s="501"/>
      <c r="Y845" s="491"/>
      <c r="Z845" s="491"/>
      <c r="AA845" s="491"/>
      <c r="AB845" s="491"/>
      <c r="AC845" s="491"/>
      <c r="AD845" s="491"/>
      <c r="AE845" s="491"/>
      <c r="AF845" s="491"/>
      <c r="AG845" s="667"/>
      <c r="AH845" s="26"/>
    </row>
    <row r="846" spans="1:34">
      <c r="W846" s="379"/>
      <c r="X846" s="501"/>
      <c r="Y846" s="491"/>
      <c r="Z846" s="491"/>
      <c r="AA846" s="491"/>
      <c r="AB846" s="491"/>
      <c r="AC846" s="491"/>
      <c r="AD846" s="491"/>
      <c r="AE846" s="491"/>
      <c r="AF846" s="491"/>
      <c r="AG846" s="667"/>
      <c r="AH846" s="26"/>
    </row>
    <row r="847" spans="1:34">
      <c r="F847" s="193" t="s">
        <v>889</v>
      </c>
      <c r="G847" s="2" t="s">
        <v>40</v>
      </c>
      <c r="K847" s="193" t="s">
        <v>889</v>
      </c>
      <c r="L847" s="2" t="s">
        <v>207</v>
      </c>
      <c r="O847" s="193" t="s">
        <v>889</v>
      </c>
      <c r="P847" s="2" t="s">
        <v>810</v>
      </c>
      <c r="S847" s="193" t="s">
        <v>889</v>
      </c>
      <c r="T847" s="2" t="s">
        <v>571</v>
      </c>
      <c r="W847" s="379"/>
      <c r="AH847" s="26"/>
    </row>
    <row r="848" spans="1:34">
      <c r="A848" s="12"/>
      <c r="B848" s="58"/>
      <c r="C848" s="58"/>
      <c r="D848" s="58"/>
      <c r="E848" s="58"/>
      <c r="F848" s="58"/>
      <c r="G848" s="58"/>
      <c r="H848" s="58"/>
      <c r="I848" s="58"/>
      <c r="J848" s="58"/>
      <c r="K848" s="58"/>
      <c r="L848" s="58"/>
      <c r="M848" s="58"/>
      <c r="N848" s="58"/>
      <c r="O848" s="58"/>
      <c r="P848" s="58"/>
      <c r="Q848" s="58"/>
      <c r="R848" s="58"/>
      <c r="S848" s="58"/>
      <c r="T848" s="58"/>
      <c r="U848" s="58"/>
      <c r="V848" s="58"/>
      <c r="W848" s="58"/>
      <c r="X848" s="35"/>
      <c r="Y848" s="58"/>
      <c r="Z848" s="58"/>
      <c r="AA848" s="58"/>
      <c r="AB848" s="58"/>
      <c r="AC848" s="58"/>
      <c r="AD848" s="58"/>
      <c r="AE848" s="58"/>
      <c r="AF848" s="58"/>
      <c r="AG848" s="660"/>
      <c r="AH848" s="26"/>
    </row>
    <row r="849" spans="1:34">
      <c r="A849" s="31" t="s">
        <v>878</v>
      </c>
      <c r="B849" s="31"/>
      <c r="C849" s="31"/>
      <c r="D849" s="31"/>
      <c r="E849" s="31"/>
      <c r="F849" s="31"/>
      <c r="G849" s="31"/>
      <c r="H849" s="31"/>
      <c r="I849" s="31"/>
      <c r="J849" s="31"/>
      <c r="K849" s="31"/>
      <c r="L849" s="31"/>
      <c r="M849" s="31"/>
      <c r="N849" s="31"/>
      <c r="O849" s="31"/>
      <c r="P849" s="31"/>
      <c r="Q849" s="31"/>
      <c r="R849" s="31"/>
      <c r="S849" s="31"/>
      <c r="T849" s="31"/>
      <c r="U849" s="31"/>
      <c r="V849" s="31"/>
      <c r="W849" s="31"/>
      <c r="X849" s="73" t="s">
        <v>954</v>
      </c>
      <c r="Y849" s="73"/>
      <c r="Z849" s="73"/>
      <c r="AA849" s="73"/>
      <c r="AB849" s="73"/>
      <c r="AC849" s="73"/>
      <c r="AD849" s="73"/>
      <c r="AE849" s="73"/>
      <c r="AF849" s="73"/>
      <c r="AG849" s="73"/>
      <c r="AH849" s="26"/>
    </row>
    <row r="850" spans="1:34">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73"/>
      <c r="Y850" s="73"/>
      <c r="Z850" s="73"/>
      <c r="AA850" s="73"/>
      <c r="AB850" s="73"/>
      <c r="AC850" s="73"/>
      <c r="AD850" s="73"/>
      <c r="AE850" s="73"/>
      <c r="AF850" s="73"/>
      <c r="AG850" s="73"/>
      <c r="AH850" s="26"/>
    </row>
    <row r="851" spans="1:34">
      <c r="C851" s="2" t="s">
        <v>227</v>
      </c>
      <c r="D851" s="2" t="s">
        <v>933</v>
      </c>
      <c r="W851" s="379"/>
      <c r="X851" s="507" t="s">
        <v>561</v>
      </c>
      <c r="Y851" s="493"/>
      <c r="Z851" s="493"/>
      <c r="AA851" s="493"/>
      <c r="AB851" s="493"/>
      <c r="AC851" s="493"/>
      <c r="AD851" s="493"/>
      <c r="AE851" s="493"/>
      <c r="AF851" s="493"/>
      <c r="AG851" s="683"/>
      <c r="AH851" s="26"/>
    </row>
    <row r="852" spans="1:34">
      <c r="W852" s="379"/>
      <c r="X852" s="507"/>
      <c r="Y852" s="493"/>
      <c r="Z852" s="493"/>
      <c r="AA852" s="493"/>
      <c r="AB852" s="493"/>
      <c r="AC852" s="493"/>
      <c r="AD852" s="493"/>
      <c r="AE852" s="493"/>
      <c r="AF852" s="493"/>
      <c r="AG852" s="683"/>
      <c r="AH852" s="26"/>
    </row>
    <row r="853" spans="1:34">
      <c r="C853" s="2" t="s">
        <v>898</v>
      </c>
      <c r="F853" s="193" t="s">
        <v>889</v>
      </c>
      <c r="G853" s="2" t="s">
        <v>415</v>
      </c>
      <c r="K853" s="193" t="s">
        <v>889</v>
      </c>
      <c r="L853" s="2" t="s">
        <v>907</v>
      </c>
      <c r="O853" s="193" t="s">
        <v>889</v>
      </c>
      <c r="P853" s="2" t="s">
        <v>808</v>
      </c>
      <c r="S853" s="193" t="s">
        <v>889</v>
      </c>
      <c r="T853" s="2" t="s">
        <v>571</v>
      </c>
      <c r="W853" s="379"/>
      <c r="X853" s="507"/>
      <c r="Y853" s="493"/>
      <c r="Z853" s="493"/>
      <c r="AA853" s="493"/>
      <c r="AB853" s="493"/>
      <c r="AC853" s="493"/>
      <c r="AD853" s="493"/>
      <c r="AE853" s="493"/>
      <c r="AF853" s="493"/>
      <c r="AG853" s="683"/>
      <c r="AH853" s="26"/>
    </row>
    <row r="854" spans="1:34">
      <c r="W854" s="379"/>
      <c r="AH854" s="26"/>
    </row>
    <row r="855" spans="1:34">
      <c r="C855" s="2" t="s">
        <v>673</v>
      </c>
      <c r="F855" s="193" t="s">
        <v>889</v>
      </c>
      <c r="G855" s="2" t="s">
        <v>680</v>
      </c>
      <c r="K855" s="193" t="s">
        <v>889</v>
      </c>
      <c r="L855" s="2" t="s">
        <v>941</v>
      </c>
      <c r="O855" s="193" t="s">
        <v>889</v>
      </c>
      <c r="P855" s="2" t="s">
        <v>570</v>
      </c>
      <c r="S855" s="193" t="s">
        <v>889</v>
      </c>
      <c r="T855" s="2" t="s">
        <v>571</v>
      </c>
      <c r="W855" s="379"/>
      <c r="AH855" s="26"/>
    </row>
    <row r="856" spans="1:34">
      <c r="B856" s="67"/>
      <c r="C856" s="67"/>
      <c r="D856" s="67"/>
      <c r="E856" s="67"/>
      <c r="F856" s="67"/>
      <c r="G856" s="67"/>
      <c r="H856" s="67"/>
      <c r="I856" s="67"/>
      <c r="J856" s="67"/>
      <c r="K856" s="67"/>
      <c r="L856" s="67"/>
      <c r="M856" s="67"/>
      <c r="N856" s="67"/>
      <c r="O856" s="67"/>
      <c r="P856" s="67"/>
      <c r="Q856" s="67"/>
      <c r="R856" s="67"/>
      <c r="S856" s="67"/>
      <c r="T856" s="67"/>
      <c r="U856" s="67"/>
      <c r="V856" s="67"/>
      <c r="W856" s="379"/>
      <c r="X856" s="67"/>
      <c r="Y856" s="67"/>
      <c r="Z856" s="67"/>
      <c r="AA856" s="67"/>
      <c r="AB856" s="67"/>
      <c r="AC856" s="67"/>
      <c r="AD856" s="67"/>
      <c r="AE856" s="67"/>
      <c r="AF856" s="67"/>
      <c r="AH856" s="26"/>
    </row>
    <row r="857" spans="1:34">
      <c r="C857" s="2" t="s">
        <v>227</v>
      </c>
      <c r="D857" s="57" t="s">
        <v>932</v>
      </c>
      <c r="E857" s="57"/>
      <c r="F857" s="57"/>
      <c r="G857" s="57"/>
      <c r="H857" s="57"/>
      <c r="I857" s="57"/>
      <c r="J857" s="57"/>
      <c r="K857" s="57"/>
      <c r="L857" s="57"/>
      <c r="M857" s="57"/>
      <c r="N857" s="57"/>
      <c r="O857" s="57"/>
      <c r="P857" s="57"/>
      <c r="Q857" s="57"/>
      <c r="R857" s="57"/>
      <c r="S857" s="57"/>
      <c r="T857" s="57"/>
      <c r="U857" s="57"/>
      <c r="V857" s="57"/>
      <c r="W857" s="379"/>
      <c r="AH857" s="26"/>
    </row>
    <row r="858" spans="1:34">
      <c r="D858" s="57"/>
      <c r="E858" s="57"/>
      <c r="F858" s="57"/>
      <c r="G858" s="57"/>
      <c r="H858" s="57"/>
      <c r="I858" s="57"/>
      <c r="J858" s="57"/>
      <c r="K858" s="57"/>
      <c r="L858" s="57"/>
      <c r="M858" s="57"/>
      <c r="N858" s="57"/>
      <c r="O858" s="57"/>
      <c r="P858" s="57"/>
      <c r="Q858" s="57"/>
      <c r="R858" s="57"/>
      <c r="S858" s="57"/>
      <c r="T858" s="57"/>
      <c r="U858" s="57"/>
      <c r="V858" s="57"/>
      <c r="W858" s="379"/>
      <c r="AH858" s="26"/>
    </row>
    <row r="859" spans="1:34">
      <c r="L859" s="193" t="s">
        <v>889</v>
      </c>
      <c r="M859" s="89" t="s">
        <v>273</v>
      </c>
      <c r="Q859" s="193" t="s">
        <v>889</v>
      </c>
      <c r="R859" s="2" t="s">
        <v>283</v>
      </c>
      <c r="W859" s="379"/>
      <c r="AH859" s="26"/>
    </row>
    <row r="860" spans="1:34">
      <c r="W860" s="379"/>
      <c r="AH860" s="26"/>
    </row>
    <row r="861" spans="1:34">
      <c r="C861" s="2" t="s">
        <v>227</v>
      </c>
      <c r="D861" s="2" t="s">
        <v>27</v>
      </c>
      <c r="W861" s="379"/>
      <c r="AH861" s="26"/>
    </row>
    <row r="862" spans="1:34">
      <c r="W862" s="379"/>
      <c r="AH862" s="26"/>
    </row>
    <row r="863" spans="1:34">
      <c r="L863" s="193" t="s">
        <v>889</v>
      </c>
      <c r="M863" s="89" t="s">
        <v>273</v>
      </c>
      <c r="Q863" s="193" t="s">
        <v>889</v>
      </c>
      <c r="R863" s="2" t="s">
        <v>283</v>
      </c>
      <c r="W863" s="379"/>
      <c r="AH863" s="26"/>
    </row>
    <row r="864" spans="1:34">
      <c r="W864" s="379"/>
      <c r="AH864" s="26"/>
    </row>
    <row r="865" spans="2:34">
      <c r="X865" s="26"/>
      <c r="AH865" s="26"/>
    </row>
    <row r="866" spans="2:34">
      <c r="C866" s="2" t="s">
        <v>227</v>
      </c>
      <c r="D866" s="2" t="s">
        <v>931</v>
      </c>
      <c r="X866" s="26"/>
      <c r="AH866" s="26"/>
    </row>
    <row r="867" spans="2:34">
      <c r="X867" s="26"/>
      <c r="AH867" s="26"/>
    </row>
    <row r="868" spans="2:34">
      <c r="L868" s="193" t="s">
        <v>889</v>
      </c>
      <c r="M868" s="89" t="s">
        <v>273</v>
      </c>
      <c r="Q868" s="193" t="s">
        <v>889</v>
      </c>
      <c r="R868" s="2" t="s">
        <v>283</v>
      </c>
      <c r="X868" s="26"/>
      <c r="AH868" s="26"/>
    </row>
    <row r="869" spans="2:34">
      <c r="X869" s="26"/>
      <c r="AH869" s="26"/>
    </row>
    <row r="870" spans="2:34">
      <c r="C870" s="2" t="s">
        <v>227</v>
      </c>
      <c r="D870" s="2" t="s">
        <v>930</v>
      </c>
      <c r="X870" s="26"/>
      <c r="AH870" s="26"/>
    </row>
    <row r="871" spans="2:34">
      <c r="X871" s="26"/>
      <c r="AH871" s="26"/>
    </row>
    <row r="872" spans="2:34">
      <c r="L872" s="193" t="s">
        <v>889</v>
      </c>
      <c r="M872" s="89" t="s">
        <v>273</v>
      </c>
      <c r="Q872" s="193" t="s">
        <v>889</v>
      </c>
      <c r="R872" s="2" t="s">
        <v>283</v>
      </c>
      <c r="X872" s="26"/>
      <c r="AH872" s="26"/>
    </row>
    <row r="873" spans="2:34">
      <c r="X873" s="26"/>
      <c r="AH873" s="26"/>
    </row>
    <row r="874" spans="2:34">
      <c r="B874" s="2" t="s">
        <v>621</v>
      </c>
      <c r="C874" s="2" t="s">
        <v>469</v>
      </c>
      <c r="X874" s="26"/>
      <c r="AH874" s="26"/>
    </row>
    <row r="875" spans="2:34">
      <c r="X875" s="26"/>
      <c r="AH875" s="26"/>
    </row>
    <row r="876" spans="2:34">
      <c r="C876" s="193" t="s">
        <v>889</v>
      </c>
      <c r="D876" s="89" t="s">
        <v>273</v>
      </c>
      <c r="F876" s="2" t="s">
        <v>97</v>
      </c>
      <c r="I876" s="269"/>
      <c r="J876" s="282"/>
      <c r="K876" s="2" t="s">
        <v>490</v>
      </c>
      <c r="L876" s="2" t="s">
        <v>191</v>
      </c>
      <c r="O876" s="269"/>
      <c r="P876" s="282"/>
      <c r="Q876" s="2" t="s">
        <v>159</v>
      </c>
      <c r="S876" s="193" t="s">
        <v>889</v>
      </c>
      <c r="T876" s="2" t="s">
        <v>283</v>
      </c>
      <c r="X876" s="26"/>
      <c r="AH876" s="26"/>
    </row>
    <row r="877" spans="2:34">
      <c r="X877" s="26"/>
      <c r="AH877" s="26"/>
    </row>
    <row r="878" spans="2:34">
      <c r="C878" s="2" t="s">
        <v>227</v>
      </c>
      <c r="D878" s="2" t="s">
        <v>929</v>
      </c>
      <c r="X878" s="26" t="s">
        <v>15</v>
      </c>
      <c r="AH878" s="26"/>
    </row>
    <row r="879" spans="2:34">
      <c r="C879" s="187"/>
      <c r="D879" s="234"/>
      <c r="E879" s="234"/>
      <c r="F879" s="234"/>
      <c r="G879" s="234"/>
      <c r="H879" s="234"/>
      <c r="I879" s="234"/>
      <c r="J879" s="234"/>
      <c r="K879" s="234"/>
      <c r="L879" s="234"/>
      <c r="M879" s="234"/>
      <c r="N879" s="234"/>
      <c r="O879" s="234"/>
      <c r="P879" s="234"/>
      <c r="Q879" s="234"/>
      <c r="R879" s="234"/>
      <c r="S879" s="234"/>
      <c r="T879" s="234"/>
      <c r="U879" s="234"/>
      <c r="V879" s="455"/>
      <c r="X879" s="497" t="s">
        <v>765</v>
      </c>
      <c r="Y879" s="491"/>
      <c r="Z879" s="491"/>
      <c r="AA879" s="491"/>
      <c r="AB879" s="491"/>
      <c r="AC879" s="491"/>
      <c r="AD879" s="491"/>
      <c r="AE879" s="491"/>
      <c r="AF879" s="491"/>
      <c r="AG879" s="667"/>
      <c r="AH879" s="26"/>
    </row>
    <row r="880" spans="2:34">
      <c r="C880" s="188"/>
      <c r="D880" s="235"/>
      <c r="E880" s="235"/>
      <c r="F880" s="235"/>
      <c r="G880" s="235"/>
      <c r="H880" s="235"/>
      <c r="I880" s="235"/>
      <c r="J880" s="235"/>
      <c r="K880" s="235"/>
      <c r="L880" s="235"/>
      <c r="M880" s="235"/>
      <c r="N880" s="235"/>
      <c r="O880" s="235"/>
      <c r="P880" s="235"/>
      <c r="Q880" s="235"/>
      <c r="R880" s="235"/>
      <c r="S880" s="235"/>
      <c r="T880" s="235"/>
      <c r="U880" s="235"/>
      <c r="V880" s="456"/>
      <c r="X880" s="497"/>
      <c r="Y880" s="491"/>
      <c r="Z880" s="491"/>
      <c r="AA880" s="491"/>
      <c r="AB880" s="491"/>
      <c r="AC880" s="491"/>
      <c r="AD880" s="491"/>
      <c r="AE880" s="491"/>
      <c r="AF880" s="491"/>
      <c r="AG880" s="667"/>
      <c r="AH880" s="26"/>
    </row>
    <row r="881" spans="1:34">
      <c r="C881" s="188"/>
      <c r="D881" s="235"/>
      <c r="E881" s="235"/>
      <c r="F881" s="235"/>
      <c r="G881" s="235"/>
      <c r="H881" s="235"/>
      <c r="I881" s="235"/>
      <c r="J881" s="235"/>
      <c r="K881" s="235"/>
      <c r="L881" s="235"/>
      <c r="M881" s="235"/>
      <c r="N881" s="235"/>
      <c r="O881" s="235"/>
      <c r="P881" s="235"/>
      <c r="Q881" s="235"/>
      <c r="R881" s="235"/>
      <c r="S881" s="235"/>
      <c r="T881" s="235"/>
      <c r="U881" s="235"/>
      <c r="V881" s="456"/>
      <c r="X881" s="497"/>
      <c r="Y881" s="491"/>
      <c r="Z881" s="491"/>
      <c r="AA881" s="491"/>
      <c r="AB881" s="491"/>
      <c r="AC881" s="491"/>
      <c r="AD881" s="491"/>
      <c r="AE881" s="491"/>
      <c r="AF881" s="491"/>
      <c r="AG881" s="667"/>
      <c r="AH881" s="26"/>
    </row>
    <row r="882" spans="1:34">
      <c r="C882" s="189"/>
      <c r="D882" s="236"/>
      <c r="E882" s="236"/>
      <c r="F882" s="236"/>
      <c r="G882" s="236"/>
      <c r="H882" s="236"/>
      <c r="I882" s="236"/>
      <c r="J882" s="236"/>
      <c r="K882" s="236"/>
      <c r="L882" s="236"/>
      <c r="M882" s="236"/>
      <c r="N882" s="236"/>
      <c r="O882" s="236"/>
      <c r="P882" s="236"/>
      <c r="Q882" s="236"/>
      <c r="R882" s="236"/>
      <c r="S882" s="236"/>
      <c r="T882" s="236"/>
      <c r="U882" s="236"/>
      <c r="V882" s="457"/>
      <c r="X882" s="26"/>
      <c r="AH882" s="26"/>
    </row>
    <row r="883" spans="1:34">
      <c r="X883" s="26"/>
      <c r="AH883" s="26"/>
    </row>
    <row r="884" spans="1:34">
      <c r="C884" s="2" t="s">
        <v>896</v>
      </c>
      <c r="X884" s="26"/>
      <c r="AH884" s="26"/>
    </row>
    <row r="885" spans="1:34">
      <c r="X885" s="26"/>
      <c r="AH885" s="26"/>
    </row>
    <row r="886" spans="1:34">
      <c r="L886" s="193" t="s">
        <v>889</v>
      </c>
      <c r="M886" s="89" t="s">
        <v>273</v>
      </c>
      <c r="Q886" s="193" t="s">
        <v>889</v>
      </c>
      <c r="R886" s="2" t="s">
        <v>283</v>
      </c>
      <c r="X886" s="26"/>
      <c r="AH886" s="26"/>
    </row>
    <row r="887" spans="1:34">
      <c r="W887" s="379"/>
      <c r="AH887" s="26"/>
    </row>
    <row r="888" spans="1:34">
      <c r="A888" s="41" t="s">
        <v>1241</v>
      </c>
      <c r="W888" s="379"/>
      <c r="Y888" s="509"/>
      <c r="Z888" s="509"/>
      <c r="AA888" s="509"/>
      <c r="AB888" s="509"/>
      <c r="AC888" s="509"/>
      <c r="AD888" s="509"/>
      <c r="AE888" s="509"/>
      <c r="AF888" s="509"/>
      <c r="AG888" s="671"/>
      <c r="AH888" s="26"/>
    </row>
    <row r="889" spans="1:34">
      <c r="B889" s="2" t="s">
        <v>621</v>
      </c>
      <c r="C889" s="2" t="s">
        <v>269</v>
      </c>
      <c r="L889" s="193" t="s">
        <v>889</v>
      </c>
      <c r="M889" s="2" t="s">
        <v>399</v>
      </c>
      <c r="R889" s="193" t="s">
        <v>889</v>
      </c>
      <c r="S889" s="2" t="s">
        <v>484</v>
      </c>
      <c r="W889" s="379"/>
      <c r="X889" s="508" t="s">
        <v>1001</v>
      </c>
      <c r="Y889" s="509"/>
      <c r="Z889" s="509"/>
      <c r="AA889" s="509"/>
      <c r="AB889" s="509"/>
      <c r="AC889" s="509"/>
      <c r="AD889" s="509"/>
      <c r="AE889" s="509"/>
      <c r="AF889" s="509"/>
      <c r="AG889" s="671"/>
      <c r="AH889" s="26"/>
    </row>
    <row r="890" spans="1:34">
      <c r="W890" s="379"/>
      <c r="X890" s="508"/>
      <c r="Y890" s="509"/>
      <c r="Z890" s="509"/>
      <c r="AA890" s="509"/>
      <c r="AB890" s="509"/>
      <c r="AC890" s="509"/>
      <c r="AD890" s="509"/>
      <c r="AE890" s="509"/>
      <c r="AF890" s="509"/>
      <c r="AG890" s="671"/>
      <c r="AH890" s="26"/>
    </row>
    <row r="891" spans="1:34">
      <c r="B891" s="2" t="s">
        <v>621</v>
      </c>
      <c r="C891" s="2" t="s">
        <v>1247</v>
      </c>
      <c r="W891" s="379"/>
      <c r="X891" s="508"/>
      <c r="Y891" s="509"/>
      <c r="Z891" s="509"/>
      <c r="AA891" s="509"/>
      <c r="AB891" s="509"/>
      <c r="AC891" s="509"/>
      <c r="AD891" s="509"/>
      <c r="AE891" s="509"/>
      <c r="AF891" s="509"/>
      <c r="AG891" s="671"/>
      <c r="AH891" s="26"/>
    </row>
    <row r="892" spans="1:34">
      <c r="W892" s="379"/>
      <c r="X892" s="508"/>
      <c r="Y892" s="509"/>
      <c r="Z892" s="509"/>
      <c r="AA892" s="509"/>
      <c r="AB892" s="509"/>
      <c r="AC892" s="509"/>
      <c r="AD892" s="509"/>
      <c r="AE892" s="509"/>
      <c r="AF892" s="509"/>
      <c r="AG892" s="671"/>
      <c r="AH892" s="26"/>
    </row>
    <row r="893" spans="1:34">
      <c r="D893" s="193" t="s">
        <v>889</v>
      </c>
      <c r="E893" s="89" t="s">
        <v>273</v>
      </c>
      <c r="H893" s="167" t="s">
        <v>204</v>
      </c>
      <c r="L893" s="363"/>
      <c r="M893" s="375"/>
      <c r="N893" s="375"/>
      <c r="O893" s="375"/>
      <c r="P893" s="375"/>
      <c r="Q893" s="375"/>
      <c r="R893" s="375"/>
      <c r="S893" s="375"/>
      <c r="T893" s="375"/>
      <c r="U893" s="375"/>
      <c r="V893" s="458"/>
      <c r="W893" s="379"/>
      <c r="X893" s="508"/>
      <c r="Y893" s="509"/>
      <c r="Z893" s="509"/>
      <c r="AA893" s="509"/>
      <c r="AB893" s="509"/>
      <c r="AC893" s="509"/>
      <c r="AD893" s="509"/>
      <c r="AE893" s="509"/>
      <c r="AF893" s="509"/>
      <c r="AG893" s="671"/>
      <c r="AH893" s="26"/>
    </row>
    <row r="894" spans="1:34">
      <c r="W894" s="379"/>
      <c r="X894" s="508"/>
      <c r="Y894" s="509"/>
      <c r="Z894" s="509"/>
      <c r="AA894" s="509"/>
      <c r="AB894" s="509"/>
      <c r="AC894" s="509"/>
      <c r="AD894" s="509"/>
      <c r="AE894" s="509"/>
      <c r="AF894" s="509"/>
      <c r="AG894" s="671"/>
      <c r="AH894" s="26"/>
    </row>
    <row r="895" spans="1:34">
      <c r="D895" s="193" t="s">
        <v>889</v>
      </c>
      <c r="E895" s="2" t="s">
        <v>283</v>
      </c>
      <c r="H895" s="2" t="s">
        <v>1222</v>
      </c>
      <c r="L895" s="363"/>
      <c r="M895" s="375"/>
      <c r="N895" s="375"/>
      <c r="O895" s="375"/>
      <c r="P895" s="375"/>
      <c r="Q895" s="375"/>
      <c r="R895" s="375"/>
      <c r="S895" s="375"/>
      <c r="T895" s="375"/>
      <c r="U895" s="375"/>
      <c r="V895" s="458"/>
      <c r="W895" s="379"/>
      <c r="X895" s="509"/>
      <c r="Y895" s="509"/>
      <c r="Z895" s="509"/>
      <c r="AA895" s="509"/>
      <c r="AB895" s="509"/>
      <c r="AC895" s="509"/>
      <c r="AD895" s="509"/>
      <c r="AE895" s="509"/>
      <c r="AF895" s="509"/>
      <c r="AG895" s="671"/>
      <c r="AH895" s="26"/>
    </row>
    <row r="896" spans="1:34">
      <c r="W896" s="379"/>
      <c r="X896" s="509"/>
      <c r="Y896" s="509"/>
      <c r="Z896" s="509"/>
      <c r="AA896" s="509"/>
      <c r="AB896" s="509"/>
      <c r="AC896" s="509"/>
      <c r="AD896" s="509"/>
      <c r="AE896" s="509"/>
      <c r="AF896" s="509"/>
      <c r="AG896" s="671"/>
      <c r="AH896" s="26"/>
    </row>
    <row r="897" spans="1:37">
      <c r="B897" s="2" t="s">
        <v>621</v>
      </c>
      <c r="C897" s="2" t="s">
        <v>1221</v>
      </c>
      <c r="W897" s="379"/>
      <c r="X897" s="499" t="s">
        <v>384</v>
      </c>
      <c r="Y897" s="545"/>
      <c r="Z897" s="545"/>
      <c r="AA897" s="545"/>
      <c r="AB897" s="545"/>
      <c r="AC897" s="545"/>
      <c r="AD897" s="545"/>
      <c r="AE897" s="545"/>
      <c r="AF897" s="545"/>
      <c r="AG897" s="672"/>
      <c r="AH897" s="26"/>
    </row>
    <row r="898" spans="1:37">
      <c r="W898" s="379"/>
      <c r="X898" s="499"/>
      <c r="Y898" s="545"/>
      <c r="Z898" s="545"/>
      <c r="AA898" s="545"/>
      <c r="AB898" s="545"/>
      <c r="AC898" s="545"/>
      <c r="AD898" s="545"/>
      <c r="AE898" s="545"/>
      <c r="AF898" s="545"/>
      <c r="AG898" s="672"/>
      <c r="AH898" s="26"/>
    </row>
    <row r="899" spans="1:37">
      <c r="C899" s="2" t="s">
        <v>925</v>
      </c>
      <c r="L899" s="193" t="s">
        <v>889</v>
      </c>
      <c r="M899" s="89" t="s">
        <v>273</v>
      </c>
      <c r="Q899" s="193" t="s">
        <v>889</v>
      </c>
      <c r="R899" s="2" t="s">
        <v>283</v>
      </c>
      <c r="W899" s="379"/>
      <c r="X899" s="499"/>
      <c r="Y899" s="545"/>
      <c r="Z899" s="545"/>
      <c r="AA899" s="545"/>
      <c r="AB899" s="545"/>
      <c r="AC899" s="545"/>
      <c r="AD899" s="545"/>
      <c r="AE899" s="545"/>
      <c r="AF899" s="545"/>
      <c r="AG899" s="672"/>
      <c r="AH899" s="26"/>
    </row>
    <row r="900" spans="1:37">
      <c r="W900" s="379"/>
      <c r="X900" s="499"/>
      <c r="Y900" s="545"/>
      <c r="Z900" s="545"/>
      <c r="AA900" s="545"/>
      <c r="AB900" s="545"/>
      <c r="AC900" s="545"/>
      <c r="AD900" s="545"/>
      <c r="AE900" s="545"/>
      <c r="AF900" s="545"/>
      <c r="AG900" s="672"/>
      <c r="AH900" s="26"/>
    </row>
    <row r="901" spans="1:37">
      <c r="C901" s="2" t="s">
        <v>1172</v>
      </c>
      <c r="L901" s="193" t="s">
        <v>889</v>
      </c>
      <c r="M901" s="89" t="s">
        <v>273</v>
      </c>
      <c r="Q901" s="193" t="s">
        <v>889</v>
      </c>
      <c r="R901" s="2" t="s">
        <v>283</v>
      </c>
      <c r="W901" s="379"/>
      <c r="X901" s="499"/>
      <c r="Y901" s="545"/>
      <c r="Z901" s="545"/>
      <c r="AA901" s="545"/>
      <c r="AB901" s="545"/>
      <c r="AC901" s="545"/>
      <c r="AD901" s="545"/>
      <c r="AE901" s="545"/>
      <c r="AF901" s="545"/>
      <c r="AG901" s="672"/>
      <c r="AH901" s="26"/>
    </row>
    <row r="902" spans="1:37">
      <c r="W902" s="379"/>
      <c r="Y902" s="67"/>
      <c r="Z902" s="67"/>
      <c r="AB902" s="509"/>
      <c r="AC902" s="509"/>
      <c r="AD902" s="509"/>
      <c r="AE902" s="509"/>
      <c r="AF902" s="509"/>
      <c r="AG902" s="671"/>
      <c r="AH902" s="26"/>
    </row>
    <row r="903" spans="1:37">
      <c r="B903" s="2" t="s">
        <v>621</v>
      </c>
      <c r="C903" s="2" t="s">
        <v>1154</v>
      </c>
      <c r="U903" s="441"/>
      <c r="V903" s="441"/>
      <c r="W903" s="485"/>
      <c r="X903" s="509"/>
      <c r="Y903" s="509"/>
      <c r="Z903" s="509"/>
      <c r="AA903" s="509"/>
      <c r="AB903" s="509"/>
      <c r="AC903" s="509"/>
      <c r="AD903" s="509"/>
      <c r="AE903" s="509"/>
      <c r="AF903" s="509"/>
      <c r="AG903" s="671"/>
      <c r="AH903" s="26"/>
    </row>
    <row r="904" spans="1:37">
      <c r="W904" s="379"/>
      <c r="Y904" s="67"/>
      <c r="Z904" s="67"/>
      <c r="AB904" s="509"/>
      <c r="AC904" s="509"/>
      <c r="AD904" s="509"/>
      <c r="AE904" s="509"/>
      <c r="AF904" s="509"/>
      <c r="AG904" s="671"/>
      <c r="AH904" s="26"/>
    </row>
    <row r="905" spans="1:37">
      <c r="D905" s="193" t="s">
        <v>889</v>
      </c>
      <c r="E905" s="89" t="s">
        <v>273</v>
      </c>
      <c r="H905" s="167" t="s">
        <v>1223</v>
      </c>
      <c r="J905" s="342"/>
      <c r="K905" s="342"/>
      <c r="L905" s="342"/>
      <c r="M905" s="342"/>
      <c r="N905" s="2" t="s">
        <v>475</v>
      </c>
      <c r="P905" s="342"/>
      <c r="Q905" s="342"/>
      <c r="R905" s="342"/>
      <c r="S905" s="342"/>
      <c r="T905" s="342"/>
      <c r="U905" s="342"/>
      <c r="V905" s="342"/>
      <c r="W905" s="379"/>
      <c r="X905" s="509"/>
      <c r="Y905" s="509"/>
      <c r="Z905" s="509"/>
      <c r="AA905" s="509"/>
      <c r="AB905" s="509"/>
      <c r="AC905" s="509"/>
      <c r="AD905" s="509"/>
      <c r="AE905" s="509"/>
      <c r="AF905" s="509"/>
      <c r="AG905" s="671"/>
      <c r="AH905" s="26"/>
    </row>
    <row r="906" spans="1:37">
      <c r="W906" s="379"/>
      <c r="X906" s="509"/>
      <c r="Y906" s="509"/>
      <c r="Z906" s="509"/>
      <c r="AA906" s="509"/>
      <c r="AB906" s="509"/>
      <c r="AC906" s="509"/>
      <c r="AD906" s="509"/>
      <c r="AE906" s="509"/>
      <c r="AF906" s="509"/>
      <c r="AG906" s="671"/>
      <c r="AH906" s="26"/>
      <c r="AK906" s="67"/>
    </row>
    <row r="907" spans="1:37">
      <c r="B907" s="67"/>
      <c r="C907" s="67"/>
      <c r="D907" s="193" t="s">
        <v>889</v>
      </c>
      <c r="E907" s="2" t="s">
        <v>283</v>
      </c>
      <c r="L907" s="67"/>
      <c r="M907" s="67"/>
      <c r="N907" s="67"/>
      <c r="O907" s="67"/>
      <c r="P907" s="67"/>
      <c r="Q907" s="67"/>
      <c r="R907" s="67"/>
      <c r="S907" s="67"/>
      <c r="T907" s="67"/>
      <c r="U907" s="67"/>
      <c r="V907" s="67"/>
      <c r="W907" s="379"/>
      <c r="X907" s="509"/>
      <c r="Y907" s="509"/>
      <c r="Z907" s="509"/>
      <c r="AA907" s="509"/>
      <c r="AB907" s="509"/>
      <c r="AC907" s="509"/>
      <c r="AD907" s="509"/>
      <c r="AE907" s="509"/>
      <c r="AF907" s="509"/>
      <c r="AG907" s="671"/>
      <c r="AH907" s="26"/>
    </row>
    <row r="908" spans="1:37">
      <c r="B908" s="67"/>
      <c r="C908" s="67"/>
      <c r="D908" s="238"/>
      <c r="E908" s="67"/>
      <c r="F908" s="67"/>
      <c r="G908" s="67"/>
      <c r="H908" s="67"/>
      <c r="I908" s="67"/>
      <c r="J908" s="67"/>
      <c r="K908" s="67"/>
      <c r="L908" s="67"/>
      <c r="M908" s="67"/>
      <c r="N908" s="67"/>
      <c r="O908" s="67"/>
      <c r="P908" s="67"/>
      <c r="Q908" s="67"/>
      <c r="R908" s="67"/>
      <c r="S908" s="67"/>
      <c r="T908" s="67"/>
      <c r="U908" s="67"/>
      <c r="V908" s="67"/>
      <c r="W908" s="379"/>
      <c r="X908" s="509"/>
      <c r="Y908" s="509"/>
      <c r="Z908" s="509"/>
      <c r="AA908" s="509"/>
      <c r="AB908" s="509"/>
      <c r="AC908" s="509"/>
      <c r="AD908" s="509"/>
      <c r="AE908" s="509"/>
      <c r="AF908" s="509"/>
      <c r="AG908" s="671"/>
      <c r="AH908" s="26"/>
    </row>
    <row r="909" spans="1:37">
      <c r="A909" s="12"/>
      <c r="B909" s="58"/>
      <c r="C909" s="58"/>
      <c r="D909" s="58"/>
      <c r="E909" s="58"/>
      <c r="F909" s="58"/>
      <c r="G909" s="58"/>
      <c r="H909" s="58"/>
      <c r="I909" s="58"/>
      <c r="J909" s="58"/>
      <c r="K909" s="58"/>
      <c r="L909" s="58"/>
      <c r="M909" s="58"/>
      <c r="N909" s="58"/>
      <c r="O909" s="58"/>
      <c r="P909" s="58"/>
      <c r="Q909" s="58"/>
      <c r="R909" s="58"/>
      <c r="S909" s="58"/>
      <c r="T909" s="58"/>
      <c r="U909" s="58"/>
      <c r="V909" s="58"/>
      <c r="W909" s="484"/>
      <c r="X909" s="58"/>
      <c r="Y909" s="58"/>
      <c r="Z909" s="58"/>
      <c r="AA909" s="58"/>
      <c r="AB909" s="605"/>
      <c r="AC909" s="605"/>
      <c r="AD909" s="605"/>
      <c r="AE909" s="605"/>
      <c r="AF909" s="605"/>
      <c r="AG909" s="691"/>
      <c r="AH909" s="26"/>
    </row>
    <row r="910" spans="1:37">
      <c r="A910" s="31" t="s">
        <v>878</v>
      </c>
      <c r="B910" s="31"/>
      <c r="C910" s="31"/>
      <c r="D910" s="31"/>
      <c r="E910" s="31"/>
      <c r="F910" s="31"/>
      <c r="G910" s="31"/>
      <c r="H910" s="31"/>
      <c r="I910" s="31"/>
      <c r="J910" s="31"/>
      <c r="K910" s="31"/>
      <c r="L910" s="31"/>
      <c r="M910" s="31"/>
      <c r="N910" s="31"/>
      <c r="O910" s="31"/>
      <c r="P910" s="31"/>
      <c r="Q910" s="31"/>
      <c r="R910" s="31"/>
      <c r="S910" s="31"/>
      <c r="T910" s="31"/>
      <c r="U910" s="31"/>
      <c r="V910" s="31"/>
      <c r="W910" s="31"/>
      <c r="X910" s="73" t="s">
        <v>954</v>
      </c>
      <c r="Y910" s="73"/>
      <c r="Z910" s="73"/>
      <c r="AA910" s="73"/>
      <c r="AB910" s="73"/>
      <c r="AC910" s="73"/>
      <c r="AD910" s="73"/>
      <c r="AE910" s="73"/>
      <c r="AF910" s="73"/>
      <c r="AG910" s="73"/>
      <c r="AH910" s="26"/>
    </row>
    <row r="911" spans="1:37">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73"/>
      <c r="Y911" s="73"/>
      <c r="Z911" s="73"/>
      <c r="AA911" s="73"/>
      <c r="AB911" s="73"/>
      <c r="AC911" s="73"/>
      <c r="AD911" s="73"/>
      <c r="AE911" s="73"/>
      <c r="AF911" s="73"/>
      <c r="AG911" s="73"/>
      <c r="AH911" s="26"/>
    </row>
    <row r="912" spans="1:37">
      <c r="A912" s="41" t="s">
        <v>1242</v>
      </c>
      <c r="F912" s="2" t="s">
        <v>1226</v>
      </c>
      <c r="W912" s="379"/>
      <c r="X912" s="509"/>
      <c r="Y912" s="509"/>
      <c r="Z912" s="509"/>
      <c r="AA912" s="509"/>
      <c r="AB912" s="509"/>
      <c r="AC912" s="509"/>
      <c r="AD912" s="509"/>
      <c r="AE912" s="509"/>
      <c r="AF912" s="509"/>
      <c r="AG912" s="671"/>
      <c r="AH912" s="26"/>
    </row>
    <row r="913" spans="1:42">
      <c r="E913" s="71"/>
      <c r="F913" s="71"/>
      <c r="G913" s="71"/>
      <c r="H913" s="71"/>
      <c r="I913" s="71"/>
      <c r="J913" s="71"/>
      <c r="K913" s="71"/>
      <c r="L913" s="71"/>
      <c r="M913" s="71"/>
      <c r="N913" s="71"/>
      <c r="O913" s="71"/>
      <c r="P913" s="71"/>
      <c r="Q913" s="71"/>
      <c r="R913" s="71"/>
      <c r="S913" s="71"/>
      <c r="T913" s="71"/>
      <c r="U913" s="71"/>
      <c r="V913" s="71"/>
      <c r="W913" s="486"/>
      <c r="X913" s="26"/>
      <c r="AH913" s="26"/>
    </row>
    <row r="914" spans="1:42">
      <c r="B914" s="2" t="s">
        <v>621</v>
      </c>
      <c r="C914" s="2" t="s">
        <v>1225</v>
      </c>
      <c r="J914" s="2" t="s">
        <v>726</v>
      </c>
      <c r="L914" s="328"/>
      <c r="M914" s="343"/>
      <c r="N914" s="2" t="s">
        <v>968</v>
      </c>
      <c r="P914" s="328"/>
      <c r="Q914" s="376"/>
      <c r="R914" s="343"/>
      <c r="S914" s="2" t="s">
        <v>1224</v>
      </c>
      <c r="X914" s="497" t="s">
        <v>146</v>
      </c>
      <c r="Y914" s="491"/>
      <c r="Z914" s="491"/>
      <c r="AA914" s="491"/>
      <c r="AB914" s="491"/>
      <c r="AC914" s="491"/>
      <c r="AD914" s="491"/>
      <c r="AE914" s="491"/>
      <c r="AF914" s="491"/>
      <c r="AG914" s="667"/>
      <c r="AH914" s="26"/>
    </row>
    <row r="915" spans="1:42">
      <c r="X915" s="497"/>
      <c r="Y915" s="491"/>
      <c r="Z915" s="491"/>
      <c r="AA915" s="491"/>
      <c r="AB915" s="491"/>
      <c r="AC915" s="491"/>
      <c r="AD915" s="491"/>
      <c r="AE915" s="491"/>
      <c r="AF915" s="491"/>
      <c r="AG915" s="667"/>
      <c r="AH915" s="26"/>
    </row>
    <row r="916" spans="1:42">
      <c r="B916" s="2" t="s">
        <v>621</v>
      </c>
      <c r="C916" s="71" t="s">
        <v>1275</v>
      </c>
      <c r="D916" s="71"/>
      <c r="E916" s="71"/>
      <c r="F916" s="71"/>
      <c r="G916" s="71"/>
      <c r="H916" s="71"/>
      <c r="I916" s="71"/>
      <c r="J916" s="71"/>
      <c r="K916" s="71"/>
      <c r="L916" s="71"/>
      <c r="M916" s="71"/>
      <c r="N916" s="71"/>
      <c r="O916" s="71"/>
      <c r="P916" s="71"/>
      <c r="Q916" s="71"/>
      <c r="R916" s="71"/>
      <c r="S916" s="71"/>
      <c r="T916" s="71"/>
      <c r="U916" s="71"/>
      <c r="V916" s="71"/>
      <c r="W916" s="486"/>
      <c r="X916" s="497"/>
      <c r="Y916" s="491"/>
      <c r="Z916" s="491"/>
      <c r="AA916" s="491"/>
      <c r="AB916" s="491"/>
      <c r="AC916" s="491"/>
      <c r="AD916" s="491"/>
      <c r="AE916" s="491"/>
      <c r="AF916" s="491"/>
      <c r="AG916" s="667"/>
      <c r="AH916" s="26"/>
    </row>
    <row r="917" spans="1:42">
      <c r="C917" s="71"/>
      <c r="D917" s="71"/>
      <c r="E917" s="71"/>
      <c r="F917" s="71"/>
      <c r="G917" s="71"/>
      <c r="H917" s="71"/>
      <c r="I917" s="71"/>
      <c r="J917" s="71"/>
      <c r="K917" s="71"/>
      <c r="L917" s="71"/>
      <c r="M917" s="71"/>
      <c r="N917" s="71"/>
      <c r="O917" s="71"/>
      <c r="P917" s="71"/>
      <c r="Q917" s="71"/>
      <c r="R917" s="71"/>
      <c r="S917" s="71"/>
      <c r="T917" s="71"/>
      <c r="U917" s="71"/>
      <c r="V917" s="71"/>
      <c r="W917" s="486"/>
      <c r="X917" s="510" t="s">
        <v>1254</v>
      </c>
      <c r="Y917" s="510"/>
      <c r="Z917" s="510"/>
      <c r="AA917" s="510"/>
      <c r="AB917" s="510"/>
      <c r="AC917" s="510"/>
      <c r="AD917" s="510"/>
      <c r="AE917" s="510"/>
      <c r="AF917" s="510"/>
      <c r="AG917" s="692"/>
      <c r="AH917" s="26"/>
    </row>
    <row r="918" spans="1:42">
      <c r="C918" s="187"/>
      <c r="D918" s="234"/>
      <c r="E918" s="234"/>
      <c r="F918" s="234"/>
      <c r="G918" s="234"/>
      <c r="H918" s="234"/>
      <c r="I918" s="234"/>
      <c r="J918" s="234"/>
      <c r="K918" s="234"/>
      <c r="L918" s="234"/>
      <c r="M918" s="234"/>
      <c r="N918" s="234"/>
      <c r="O918" s="234"/>
      <c r="P918" s="234"/>
      <c r="Q918" s="234"/>
      <c r="R918" s="234"/>
      <c r="S918" s="234"/>
      <c r="T918" s="234"/>
      <c r="U918" s="234"/>
      <c r="V918" s="455"/>
      <c r="W918" s="379"/>
      <c r="X918" s="510"/>
      <c r="Y918" s="510"/>
      <c r="Z918" s="510"/>
      <c r="AA918" s="510"/>
      <c r="AB918" s="510"/>
      <c r="AC918" s="510"/>
      <c r="AD918" s="510"/>
      <c r="AE918" s="510"/>
      <c r="AF918" s="510"/>
      <c r="AG918" s="692"/>
      <c r="AH918" s="26"/>
    </row>
    <row r="919" spans="1:42">
      <c r="C919" s="188"/>
      <c r="D919" s="235"/>
      <c r="E919" s="235"/>
      <c r="F919" s="235"/>
      <c r="G919" s="235"/>
      <c r="H919" s="235"/>
      <c r="I919" s="235"/>
      <c r="J919" s="235"/>
      <c r="K919" s="235"/>
      <c r="L919" s="235"/>
      <c r="M919" s="235"/>
      <c r="N919" s="235"/>
      <c r="O919" s="235"/>
      <c r="P919" s="235"/>
      <c r="Q919" s="235"/>
      <c r="R919" s="235"/>
      <c r="S919" s="235"/>
      <c r="T919" s="235"/>
      <c r="U919" s="235"/>
      <c r="V919" s="456"/>
      <c r="W919" s="379"/>
      <c r="X919" s="510"/>
      <c r="Y919" s="510"/>
      <c r="Z919" s="510"/>
      <c r="AA919" s="510"/>
      <c r="AB919" s="510"/>
      <c r="AC919" s="510"/>
      <c r="AD919" s="510"/>
      <c r="AE919" s="510"/>
      <c r="AF919" s="510"/>
      <c r="AG919" s="692"/>
      <c r="AH919" s="694"/>
      <c r="AI919" s="694"/>
      <c r="AJ919" s="694"/>
      <c r="AK919" s="694"/>
      <c r="AL919" s="694"/>
      <c r="AM919" s="694"/>
      <c r="AN919" s="694"/>
      <c r="AO919" s="694"/>
      <c r="AP919" s="694"/>
    </row>
    <row r="920" spans="1:42">
      <c r="C920" s="188"/>
      <c r="D920" s="235"/>
      <c r="E920" s="235"/>
      <c r="F920" s="235"/>
      <c r="G920" s="235"/>
      <c r="H920" s="235"/>
      <c r="I920" s="235"/>
      <c r="J920" s="235"/>
      <c r="K920" s="235"/>
      <c r="L920" s="235"/>
      <c r="M920" s="235"/>
      <c r="N920" s="235"/>
      <c r="O920" s="235"/>
      <c r="P920" s="235"/>
      <c r="Q920" s="235"/>
      <c r="R920" s="235"/>
      <c r="S920" s="235"/>
      <c r="T920" s="235"/>
      <c r="U920" s="235"/>
      <c r="V920" s="456"/>
      <c r="X920" s="500" t="s">
        <v>1082</v>
      </c>
      <c r="Y920" s="545"/>
      <c r="Z920" s="545"/>
      <c r="AA920" s="545"/>
      <c r="AB920" s="545"/>
      <c r="AC920" s="545"/>
      <c r="AD920" s="545"/>
      <c r="AE920" s="545"/>
      <c r="AF920" s="545"/>
      <c r="AG920" s="672"/>
      <c r="AH920" s="694"/>
      <c r="AI920" s="694"/>
      <c r="AJ920" s="694"/>
      <c r="AK920" s="694"/>
      <c r="AL920" s="694"/>
      <c r="AM920" s="694"/>
      <c r="AN920" s="694"/>
      <c r="AO920" s="694"/>
      <c r="AP920" s="694"/>
    </row>
    <row r="921" spans="1:42">
      <c r="C921" s="189"/>
      <c r="D921" s="236"/>
      <c r="E921" s="236"/>
      <c r="F921" s="236"/>
      <c r="G921" s="236"/>
      <c r="H921" s="236"/>
      <c r="I921" s="236"/>
      <c r="J921" s="236"/>
      <c r="K921" s="236"/>
      <c r="L921" s="236"/>
      <c r="M921" s="236"/>
      <c r="N921" s="236"/>
      <c r="O921" s="236"/>
      <c r="P921" s="236"/>
      <c r="Q921" s="236"/>
      <c r="R921" s="236"/>
      <c r="S921" s="236"/>
      <c r="T921" s="236"/>
      <c r="U921" s="236"/>
      <c r="V921" s="457"/>
      <c r="X921" s="500"/>
      <c r="Y921" s="545"/>
      <c r="Z921" s="545"/>
      <c r="AA921" s="545"/>
      <c r="AB921" s="545"/>
      <c r="AC921" s="545"/>
      <c r="AD921" s="545"/>
      <c r="AE921" s="545"/>
      <c r="AF921" s="545"/>
      <c r="AG921" s="672"/>
      <c r="AH921" s="26"/>
    </row>
    <row r="922" spans="1:42">
      <c r="X922" s="500"/>
      <c r="Y922" s="545"/>
      <c r="Z922" s="545"/>
      <c r="AA922" s="545"/>
      <c r="AB922" s="545"/>
      <c r="AC922" s="545"/>
      <c r="AD922" s="545"/>
      <c r="AE922" s="545"/>
      <c r="AF922" s="545"/>
      <c r="AG922" s="672"/>
      <c r="AH922" s="26"/>
    </row>
    <row r="923" spans="1:42">
      <c r="C923" s="2" t="s">
        <v>227</v>
      </c>
      <c r="D923" s="239" t="s">
        <v>1200</v>
      </c>
      <c r="E923" s="71"/>
      <c r="F923" s="71"/>
      <c r="G923" s="71"/>
      <c r="H923" s="71"/>
      <c r="I923" s="71"/>
      <c r="J923" s="71"/>
      <c r="K923" s="71"/>
      <c r="L923" s="71"/>
      <c r="M923" s="71"/>
      <c r="N923" s="71"/>
      <c r="O923" s="71"/>
      <c r="P923" s="71"/>
      <c r="Q923" s="71"/>
      <c r="R923" s="71"/>
      <c r="S923" s="71"/>
      <c r="T923" s="71"/>
      <c r="U923" s="71"/>
      <c r="V923" s="71"/>
      <c r="W923" s="486"/>
      <c r="X923" s="500"/>
      <c r="Y923" s="545"/>
      <c r="Z923" s="545"/>
      <c r="AA923" s="545"/>
      <c r="AB923" s="545"/>
      <c r="AC923" s="545"/>
      <c r="AD923" s="545"/>
      <c r="AE923" s="545"/>
      <c r="AF923" s="545"/>
      <c r="AG923" s="672"/>
      <c r="AH923" s="26"/>
    </row>
    <row r="924" spans="1:42">
      <c r="D924" s="71"/>
      <c r="E924" s="71"/>
      <c r="F924" s="71"/>
      <c r="G924" s="71"/>
      <c r="H924" s="71"/>
      <c r="I924" s="71"/>
      <c r="J924" s="71"/>
      <c r="K924" s="71"/>
      <c r="L924" s="71"/>
      <c r="M924" s="71"/>
      <c r="N924" s="71"/>
      <c r="O924" s="71"/>
      <c r="P924" s="71"/>
      <c r="Q924" s="71"/>
      <c r="R924" s="71"/>
      <c r="S924" s="71"/>
      <c r="T924" s="71"/>
      <c r="U924" s="71"/>
      <c r="V924" s="71"/>
      <c r="W924" s="486"/>
      <c r="X924" s="500"/>
      <c r="Y924" s="545"/>
      <c r="Z924" s="545"/>
      <c r="AA924" s="545"/>
      <c r="AB924" s="545"/>
      <c r="AC924" s="545"/>
      <c r="AD924" s="545"/>
      <c r="AE924" s="545"/>
      <c r="AF924" s="545"/>
      <c r="AG924" s="672"/>
      <c r="AH924" s="26"/>
    </row>
    <row r="925" spans="1:42">
      <c r="L925" s="193" t="s">
        <v>889</v>
      </c>
      <c r="M925" s="89" t="s">
        <v>273</v>
      </c>
      <c r="Q925" s="193" t="s">
        <v>889</v>
      </c>
      <c r="R925" s="2" t="s">
        <v>283</v>
      </c>
      <c r="X925" s="500" t="s">
        <v>1282</v>
      </c>
      <c r="Y925" s="545"/>
      <c r="Z925" s="545"/>
      <c r="AA925" s="545"/>
      <c r="AB925" s="545"/>
      <c r="AC925" s="545"/>
      <c r="AD925" s="545"/>
      <c r="AE925" s="545"/>
      <c r="AF925" s="545"/>
      <c r="AG925" s="672"/>
      <c r="AH925" s="26"/>
    </row>
    <row r="926" spans="1:42">
      <c r="X926" s="500"/>
      <c r="Y926" s="545"/>
      <c r="Z926" s="545"/>
      <c r="AA926" s="545"/>
      <c r="AB926" s="545"/>
      <c r="AC926" s="545"/>
      <c r="AD926" s="545"/>
      <c r="AE926" s="545"/>
      <c r="AF926" s="545"/>
      <c r="AG926" s="672"/>
      <c r="AH926" s="26"/>
    </row>
    <row r="927" spans="1:42" s="2" customFormat="1">
      <c r="A927" s="1"/>
      <c r="B927" s="2" t="s">
        <v>621</v>
      </c>
      <c r="C927" s="57" t="s">
        <v>1018</v>
      </c>
      <c r="D927" s="57"/>
      <c r="E927" s="57"/>
      <c r="F927" s="57"/>
      <c r="G927" s="57"/>
      <c r="H927" s="57"/>
      <c r="I927" s="57"/>
      <c r="J927" s="57"/>
      <c r="K927" s="57"/>
      <c r="L927" s="57"/>
      <c r="M927" s="57"/>
      <c r="N927" s="57"/>
      <c r="O927" s="57"/>
      <c r="P927" s="57"/>
      <c r="Q927" s="57"/>
      <c r="R927" s="57"/>
      <c r="S927" s="57"/>
      <c r="T927" s="57"/>
      <c r="U927" s="57"/>
      <c r="V927" s="57"/>
      <c r="W927" s="487"/>
      <c r="X927" s="500"/>
      <c r="Y927" s="545"/>
      <c r="Z927" s="545"/>
      <c r="AA927" s="545"/>
      <c r="AB927" s="545"/>
      <c r="AC927" s="545"/>
      <c r="AD927" s="545"/>
      <c r="AE927" s="545"/>
      <c r="AF927" s="545"/>
      <c r="AG927" s="672"/>
      <c r="AH927" s="26"/>
      <c r="AI927" s="2"/>
      <c r="AJ927" s="2"/>
      <c r="AK927" s="2"/>
      <c r="AL927" s="2"/>
      <c r="AM927" s="2"/>
      <c r="AN927" s="2"/>
      <c r="AO927" s="2"/>
      <c r="AP927" s="2"/>
    </row>
    <row r="928" spans="1:42" s="2" customFormat="1">
      <c r="A928" s="1"/>
      <c r="B928" s="2"/>
      <c r="C928" s="57"/>
      <c r="D928" s="57"/>
      <c r="E928" s="57"/>
      <c r="F928" s="57"/>
      <c r="G928" s="57"/>
      <c r="H928" s="57"/>
      <c r="I928" s="57"/>
      <c r="J928" s="57"/>
      <c r="K928" s="57"/>
      <c r="L928" s="57"/>
      <c r="M928" s="57"/>
      <c r="N928" s="57"/>
      <c r="O928" s="57"/>
      <c r="P928" s="57"/>
      <c r="Q928" s="57"/>
      <c r="R928" s="57"/>
      <c r="S928" s="57"/>
      <c r="T928" s="57"/>
      <c r="U928" s="57"/>
      <c r="V928" s="57"/>
      <c r="W928" s="487"/>
      <c r="X928" s="500"/>
      <c r="Y928" s="545"/>
      <c r="Z928" s="545"/>
      <c r="AA928" s="545"/>
      <c r="AB928" s="545"/>
      <c r="AC928" s="545"/>
      <c r="AD928" s="545"/>
      <c r="AE928" s="545"/>
      <c r="AF928" s="545"/>
      <c r="AG928" s="672"/>
      <c r="AH928" s="26"/>
      <c r="AI928" s="2"/>
      <c r="AJ928" s="2"/>
      <c r="AK928" s="2"/>
      <c r="AL928" s="2"/>
      <c r="AM928" s="2"/>
      <c r="AN928" s="2"/>
      <c r="AO928" s="2"/>
      <c r="AP928" s="2"/>
    </row>
    <row r="929" spans="1:34" s="2" customFormat="1">
      <c r="A929" s="1"/>
      <c r="B929" s="2"/>
      <c r="C929" s="2"/>
      <c r="D929" s="2"/>
      <c r="E929" s="2"/>
      <c r="F929" s="2"/>
      <c r="G929" s="2"/>
      <c r="H929" s="2"/>
      <c r="I929" s="2"/>
      <c r="J929" s="2"/>
      <c r="K929" s="2"/>
      <c r="L929" s="193" t="s">
        <v>889</v>
      </c>
      <c r="M929" s="52" t="s">
        <v>273</v>
      </c>
      <c r="N929" s="2"/>
      <c r="O929" s="2"/>
      <c r="P929" s="2"/>
      <c r="Q929" s="193" t="s">
        <v>889</v>
      </c>
      <c r="R929" s="2" t="s">
        <v>283</v>
      </c>
      <c r="S929" s="2"/>
      <c r="T929" s="2"/>
      <c r="U929" s="2"/>
      <c r="V929" s="2"/>
      <c r="W929" s="2"/>
      <c r="X929" s="500"/>
      <c r="Y929" s="545"/>
      <c r="Z929" s="545"/>
      <c r="AA929" s="545"/>
      <c r="AB929" s="545"/>
      <c r="AC929" s="545"/>
      <c r="AD929" s="545"/>
      <c r="AE929" s="545"/>
      <c r="AF929" s="545"/>
      <c r="AG929" s="672"/>
      <c r="AH929" s="26"/>
    </row>
    <row r="930" spans="1:34">
      <c r="W930" s="379"/>
      <c r="AH930" s="26"/>
    </row>
    <row r="931" spans="1:34">
      <c r="B931" s="2" t="s">
        <v>621</v>
      </c>
      <c r="C931" s="110" t="s">
        <v>655</v>
      </c>
      <c r="D931" s="110"/>
      <c r="E931" s="110"/>
      <c r="F931" s="110"/>
      <c r="G931" s="110"/>
      <c r="H931" s="110"/>
      <c r="I931" s="110"/>
      <c r="J931" s="110"/>
      <c r="K931" s="110"/>
      <c r="L931" s="110"/>
      <c r="M931" s="110"/>
      <c r="N931" s="110"/>
      <c r="O931" s="110"/>
      <c r="P931" s="110"/>
      <c r="Q931" s="110"/>
      <c r="R931" s="110"/>
      <c r="S931" s="110"/>
      <c r="T931" s="110"/>
      <c r="U931" s="110"/>
      <c r="V931" s="110"/>
      <c r="W931" s="480"/>
      <c r="AH931" s="26"/>
    </row>
    <row r="932" spans="1:34">
      <c r="C932" s="110"/>
      <c r="D932" s="110"/>
      <c r="E932" s="110"/>
      <c r="F932" s="110"/>
      <c r="G932" s="110"/>
      <c r="H932" s="110"/>
      <c r="I932" s="110"/>
      <c r="J932" s="110"/>
      <c r="K932" s="110"/>
      <c r="L932" s="110"/>
      <c r="M932" s="110"/>
      <c r="N932" s="110"/>
      <c r="O932" s="110"/>
      <c r="P932" s="110"/>
      <c r="Q932" s="110"/>
      <c r="R932" s="110"/>
      <c r="S932" s="110"/>
      <c r="T932" s="110"/>
      <c r="U932" s="110"/>
      <c r="V932" s="110"/>
      <c r="W932" s="480"/>
      <c r="AH932" s="26"/>
    </row>
    <row r="933" spans="1:34">
      <c r="L933" s="193" t="s">
        <v>889</v>
      </c>
      <c r="M933" s="89" t="s">
        <v>273</v>
      </c>
      <c r="Q933" s="193" t="s">
        <v>889</v>
      </c>
      <c r="R933" s="2" t="s">
        <v>283</v>
      </c>
      <c r="X933" s="26"/>
      <c r="AH933" s="26"/>
    </row>
    <row r="934" spans="1:34">
      <c r="X934" s="26"/>
      <c r="AH934" s="26"/>
    </row>
    <row r="935" spans="1:34">
      <c r="C935" s="2" t="s">
        <v>227</v>
      </c>
      <c r="D935" s="2" t="s">
        <v>423</v>
      </c>
      <c r="X935" s="26"/>
      <c r="AH935" s="26"/>
    </row>
    <row r="936" spans="1:34">
      <c r="X936" s="26"/>
      <c r="AH936" s="26"/>
    </row>
    <row r="937" spans="1:34">
      <c r="L937" s="193" t="s">
        <v>889</v>
      </c>
      <c r="M937" s="89" t="s">
        <v>273</v>
      </c>
      <c r="Q937" s="193" t="s">
        <v>889</v>
      </c>
      <c r="R937" s="2" t="s">
        <v>283</v>
      </c>
      <c r="X937" s="26"/>
      <c r="AH937" s="26"/>
    </row>
    <row r="938" spans="1:34">
      <c r="W938" s="379"/>
      <c r="AH938" s="26"/>
    </row>
    <row r="939" spans="1:34">
      <c r="B939" s="2" t="s">
        <v>621</v>
      </c>
      <c r="C939" s="2" t="s">
        <v>99</v>
      </c>
      <c r="W939" s="379"/>
      <c r="AH939" s="26"/>
    </row>
    <row r="940" spans="1:34">
      <c r="X940" s="26"/>
      <c r="AH940" s="26"/>
    </row>
    <row r="941" spans="1:34">
      <c r="D941" s="193" t="s">
        <v>889</v>
      </c>
      <c r="E941" s="89" t="s">
        <v>273</v>
      </c>
      <c r="H941" s="167" t="s">
        <v>1223</v>
      </c>
      <c r="J941" s="342"/>
      <c r="K941" s="342"/>
      <c r="L941" s="342"/>
      <c r="M941" s="342"/>
      <c r="N941" s="2" t="s">
        <v>475</v>
      </c>
      <c r="P941" s="342"/>
      <c r="Q941" s="342"/>
      <c r="R941" s="342"/>
      <c r="S941" s="342"/>
      <c r="T941" s="342"/>
      <c r="U941" s="342"/>
      <c r="V941" s="342"/>
      <c r="W941" s="379"/>
      <c r="X941" s="509"/>
      <c r="Y941" s="509"/>
      <c r="Z941" s="509"/>
      <c r="AA941" s="509"/>
      <c r="AB941" s="509"/>
      <c r="AC941" s="509"/>
      <c r="AD941" s="509"/>
      <c r="AE941" s="509"/>
      <c r="AF941" s="509"/>
      <c r="AG941" s="671"/>
      <c r="AH941" s="26"/>
    </row>
    <row r="942" spans="1:34">
      <c r="W942" s="379"/>
      <c r="X942" s="509"/>
      <c r="Y942" s="509"/>
      <c r="Z942" s="509"/>
      <c r="AA942" s="509"/>
      <c r="AB942" s="509"/>
      <c r="AC942" s="509"/>
      <c r="AD942" s="509"/>
      <c r="AE942" s="509"/>
      <c r="AF942" s="509"/>
      <c r="AG942" s="671"/>
      <c r="AH942" s="26"/>
    </row>
    <row r="943" spans="1:34">
      <c r="D943" s="193" t="s">
        <v>889</v>
      </c>
      <c r="E943" s="2" t="s">
        <v>283</v>
      </c>
      <c r="L943" s="67"/>
      <c r="M943" s="67"/>
      <c r="N943" s="67"/>
      <c r="O943" s="67"/>
      <c r="P943" s="67"/>
      <c r="Q943" s="67"/>
      <c r="R943" s="67"/>
      <c r="S943" s="67"/>
      <c r="T943" s="67"/>
      <c r="U943" s="67"/>
      <c r="V943" s="67"/>
      <c r="W943" s="379"/>
      <c r="X943" s="509"/>
      <c r="Y943" s="509"/>
      <c r="Z943" s="509"/>
      <c r="AA943" s="509"/>
      <c r="AB943" s="509"/>
      <c r="AC943" s="509"/>
      <c r="AD943" s="509"/>
      <c r="AE943" s="509"/>
      <c r="AF943" s="509"/>
      <c r="AG943" s="671"/>
      <c r="AH943" s="26"/>
    </row>
    <row r="944" spans="1:34">
      <c r="X944" s="26"/>
      <c r="AH944" s="26"/>
    </row>
    <row r="945" spans="1:34">
      <c r="C945" s="2" t="s">
        <v>227</v>
      </c>
      <c r="D945" s="2" t="s">
        <v>1227</v>
      </c>
      <c r="X945" s="26"/>
      <c r="AH945" s="26"/>
    </row>
    <row r="946" spans="1:34">
      <c r="X946" s="26"/>
      <c r="AH946" s="26"/>
    </row>
    <row r="947" spans="1:34">
      <c r="L947" s="193" t="s">
        <v>889</v>
      </c>
      <c r="M947" s="89" t="s">
        <v>273</v>
      </c>
      <c r="Q947" s="193" t="s">
        <v>889</v>
      </c>
      <c r="R947" s="2" t="s">
        <v>283</v>
      </c>
      <c r="X947" s="26"/>
      <c r="AH947" s="26"/>
    </row>
    <row r="948" spans="1:34">
      <c r="X948" s="26"/>
      <c r="AH948" s="26"/>
    </row>
    <row r="949" spans="1:34">
      <c r="B949" s="2" t="s">
        <v>621</v>
      </c>
      <c r="C949" s="71" t="s">
        <v>1261</v>
      </c>
      <c r="D949" s="71"/>
      <c r="E949" s="71"/>
      <c r="F949" s="71"/>
      <c r="G949" s="71"/>
      <c r="H949" s="71"/>
      <c r="I949" s="71"/>
      <c r="J949" s="71"/>
      <c r="K949" s="71"/>
      <c r="L949" s="71"/>
      <c r="M949" s="71"/>
      <c r="N949" s="71"/>
      <c r="O949" s="71"/>
      <c r="P949" s="71"/>
      <c r="Q949" s="71"/>
      <c r="R949" s="71"/>
      <c r="S949" s="71"/>
      <c r="T949" s="71"/>
      <c r="U949" s="71"/>
      <c r="V949" s="71"/>
      <c r="W949" s="486"/>
      <c r="X949" s="500" t="s">
        <v>1329</v>
      </c>
      <c r="Y949" s="240"/>
      <c r="Z949" s="240"/>
      <c r="AA949" s="240"/>
      <c r="AB949" s="240"/>
      <c r="AC949" s="240"/>
      <c r="AD949" s="240"/>
      <c r="AE949" s="240"/>
      <c r="AF949" s="240"/>
      <c r="AG949" s="488"/>
      <c r="AH949" s="26"/>
    </row>
    <row r="950" spans="1:34">
      <c r="C950" s="71"/>
      <c r="D950" s="71"/>
      <c r="E950" s="71"/>
      <c r="F950" s="71"/>
      <c r="G950" s="71"/>
      <c r="H950" s="71"/>
      <c r="I950" s="71"/>
      <c r="J950" s="71"/>
      <c r="K950" s="71"/>
      <c r="L950" s="71"/>
      <c r="M950" s="71"/>
      <c r="N950" s="71"/>
      <c r="O950" s="71"/>
      <c r="P950" s="71"/>
      <c r="Q950" s="71"/>
      <c r="R950" s="71"/>
      <c r="S950" s="71"/>
      <c r="T950" s="71"/>
      <c r="U950" s="71"/>
      <c r="V950" s="71"/>
      <c r="W950" s="486"/>
      <c r="X950" s="511"/>
      <c r="Y950" s="240"/>
      <c r="Z950" s="240"/>
      <c r="AA950" s="240"/>
      <c r="AB950" s="240"/>
      <c r="AC950" s="240"/>
      <c r="AD950" s="240"/>
      <c r="AE950" s="240"/>
      <c r="AF950" s="240"/>
      <c r="AG950" s="488"/>
      <c r="AH950" s="26"/>
    </row>
    <row r="951" spans="1:34">
      <c r="L951" s="193" t="s">
        <v>889</v>
      </c>
      <c r="M951" s="89" t="s">
        <v>273</v>
      </c>
      <c r="Q951" s="193" t="s">
        <v>889</v>
      </c>
      <c r="R951" s="2" t="s">
        <v>283</v>
      </c>
      <c r="X951" s="511"/>
      <c r="Y951" s="240"/>
      <c r="Z951" s="240"/>
      <c r="AA951" s="240"/>
      <c r="AB951" s="240"/>
      <c r="AC951" s="240"/>
      <c r="AD951" s="240"/>
      <c r="AE951" s="240"/>
      <c r="AF951" s="240"/>
      <c r="AG951" s="488"/>
      <c r="AH951" s="26"/>
    </row>
    <row r="952" spans="1:34">
      <c r="X952" s="511"/>
      <c r="Y952" s="240"/>
      <c r="Z952" s="240"/>
      <c r="AA952" s="240"/>
      <c r="AB952" s="240"/>
      <c r="AC952" s="240"/>
      <c r="AD952" s="240"/>
      <c r="AE952" s="240"/>
      <c r="AF952" s="240"/>
      <c r="AG952" s="488"/>
      <c r="AH952" s="26"/>
    </row>
    <row r="953" spans="1:34">
      <c r="C953" s="2" t="s">
        <v>227</v>
      </c>
      <c r="D953" s="71" t="s">
        <v>422</v>
      </c>
      <c r="E953" s="240"/>
      <c r="F953" s="240"/>
      <c r="G953" s="240"/>
      <c r="H953" s="240"/>
      <c r="I953" s="240"/>
      <c r="J953" s="240"/>
      <c r="K953" s="240"/>
      <c r="L953" s="240"/>
      <c r="M953" s="240"/>
      <c r="N953" s="240"/>
      <c r="O953" s="240"/>
      <c r="P953" s="240"/>
      <c r="Q953" s="240"/>
      <c r="R953" s="240"/>
      <c r="S953" s="240"/>
      <c r="T953" s="240"/>
      <c r="U953" s="240"/>
      <c r="V953" s="240"/>
      <c r="W953" s="488"/>
      <c r="X953" s="511"/>
      <c r="Y953" s="240"/>
      <c r="Z953" s="240"/>
      <c r="AA953" s="240"/>
      <c r="AB953" s="240"/>
      <c r="AC953" s="240"/>
      <c r="AD953" s="240"/>
      <c r="AE953" s="240"/>
      <c r="AF953" s="240"/>
      <c r="AG953" s="488"/>
      <c r="AH953" s="26"/>
    </row>
    <row r="954" spans="1:34">
      <c r="D954" s="240"/>
      <c r="E954" s="240"/>
      <c r="F954" s="240"/>
      <c r="G954" s="240"/>
      <c r="H954" s="240"/>
      <c r="I954" s="240"/>
      <c r="J954" s="240"/>
      <c r="K954" s="240"/>
      <c r="L954" s="240"/>
      <c r="M954" s="240"/>
      <c r="N954" s="240"/>
      <c r="O954" s="240"/>
      <c r="P954" s="240"/>
      <c r="Q954" s="240"/>
      <c r="R954" s="240"/>
      <c r="S954" s="240"/>
      <c r="T954" s="240"/>
      <c r="U954" s="240"/>
      <c r="V954" s="240"/>
      <c r="W954" s="488"/>
      <c r="X954" s="511"/>
      <c r="Y954" s="240"/>
      <c r="Z954" s="240"/>
      <c r="AA954" s="240"/>
      <c r="AB954" s="240"/>
      <c r="AC954" s="240"/>
      <c r="AD954" s="240"/>
      <c r="AE954" s="240"/>
      <c r="AF954" s="240"/>
      <c r="AG954" s="488"/>
      <c r="AH954" s="26"/>
    </row>
    <row r="955" spans="1:34">
      <c r="D955" s="240"/>
      <c r="E955" s="240"/>
      <c r="F955" s="240"/>
      <c r="G955" s="240"/>
      <c r="H955" s="240"/>
      <c r="I955" s="240"/>
      <c r="J955" s="240"/>
      <c r="K955" s="240"/>
      <c r="L955" s="240"/>
      <c r="M955" s="240"/>
      <c r="N955" s="240"/>
      <c r="O955" s="240"/>
      <c r="P955" s="240"/>
      <c r="Q955" s="240"/>
      <c r="R955" s="240"/>
      <c r="S955" s="240"/>
      <c r="T955" s="240"/>
      <c r="U955" s="240"/>
      <c r="V955" s="240"/>
      <c r="W955" s="488"/>
      <c r="X955" s="511"/>
      <c r="Y955" s="240"/>
      <c r="Z955" s="240"/>
      <c r="AA955" s="240"/>
      <c r="AB955" s="240"/>
      <c r="AC955" s="240"/>
      <c r="AD955" s="240"/>
      <c r="AE955" s="240"/>
      <c r="AF955" s="240"/>
      <c r="AG955" s="488"/>
      <c r="AH955" s="26"/>
    </row>
    <row r="956" spans="1:34">
      <c r="B956" s="67"/>
      <c r="C956" s="67"/>
      <c r="D956" s="67"/>
      <c r="E956" s="67"/>
      <c r="F956" s="67"/>
      <c r="G956" s="67"/>
      <c r="H956" s="67"/>
      <c r="I956" s="67"/>
      <c r="J956" s="67"/>
      <c r="L956" s="364" t="s">
        <v>889</v>
      </c>
      <c r="M956" s="89" t="s">
        <v>273</v>
      </c>
      <c r="Q956" s="364" t="s">
        <v>889</v>
      </c>
      <c r="R956" s="2" t="s">
        <v>283</v>
      </c>
      <c r="U956" s="67"/>
      <c r="V956" s="67"/>
      <c r="W956" s="67"/>
      <c r="X956" s="26"/>
      <c r="Y956" s="67"/>
      <c r="Z956" s="67"/>
      <c r="AA956" s="67"/>
      <c r="AB956" s="67"/>
      <c r="AC956" s="67"/>
      <c r="AD956" s="67"/>
      <c r="AE956" s="67"/>
      <c r="AF956" s="67"/>
      <c r="AH956" s="26"/>
    </row>
    <row r="957" spans="1:34">
      <c r="X957" s="26"/>
      <c r="AH957" s="26"/>
    </row>
    <row r="958" spans="1:34">
      <c r="A958" s="41" t="s">
        <v>136</v>
      </c>
      <c r="B958" s="135" t="s">
        <v>237</v>
      </c>
      <c r="W958" s="379"/>
      <c r="AH958" s="26"/>
    </row>
    <row r="959" spans="1:34">
      <c r="A959" s="41" t="s">
        <v>653</v>
      </c>
      <c r="W959" s="379"/>
      <c r="X959" s="2" t="s">
        <v>957</v>
      </c>
      <c r="AH959" s="26"/>
    </row>
    <row r="960" spans="1:34">
      <c r="B960" s="2" t="str">
        <v>●</v>
      </c>
      <c r="C960" s="2" t="s">
        <v>598</v>
      </c>
      <c r="W960" s="379"/>
      <c r="X960" s="501" t="s">
        <v>1113</v>
      </c>
      <c r="Y960" s="491"/>
      <c r="Z960" s="491"/>
      <c r="AA960" s="491"/>
      <c r="AB960" s="491"/>
      <c r="AC960" s="491"/>
      <c r="AD960" s="491"/>
      <c r="AE960" s="491"/>
      <c r="AF960" s="491"/>
      <c r="AG960" s="667"/>
      <c r="AH960" s="26"/>
    </row>
    <row r="961" spans="1:34">
      <c r="W961" s="379"/>
      <c r="X961" s="501"/>
      <c r="Y961" s="491"/>
      <c r="Z961" s="491"/>
      <c r="AA961" s="491"/>
      <c r="AB961" s="491"/>
      <c r="AC961" s="491"/>
      <c r="AD961" s="491"/>
      <c r="AE961" s="491"/>
      <c r="AF961" s="491"/>
      <c r="AG961" s="667"/>
      <c r="AH961" s="26"/>
    </row>
    <row r="962" spans="1:34">
      <c r="L962" s="193" t="s">
        <v>889</v>
      </c>
      <c r="M962" s="89" t="s">
        <v>273</v>
      </c>
      <c r="Q962" s="193" t="s">
        <v>889</v>
      </c>
      <c r="R962" s="2" t="s">
        <v>283</v>
      </c>
      <c r="W962" s="379"/>
      <c r="X962" s="501"/>
      <c r="Y962" s="491"/>
      <c r="Z962" s="491"/>
      <c r="AA962" s="491"/>
      <c r="AB962" s="491"/>
      <c r="AC962" s="491"/>
      <c r="AD962" s="491"/>
      <c r="AE962" s="491"/>
      <c r="AF962" s="491"/>
      <c r="AG962" s="667"/>
      <c r="AH962" s="26"/>
    </row>
    <row r="963" spans="1:34">
      <c r="W963" s="379"/>
      <c r="X963" s="501"/>
      <c r="Y963" s="491"/>
      <c r="Z963" s="491"/>
      <c r="AA963" s="491"/>
      <c r="AB963" s="491"/>
      <c r="AC963" s="491"/>
      <c r="AD963" s="491"/>
      <c r="AE963" s="491"/>
      <c r="AF963" s="491"/>
      <c r="AG963" s="667"/>
      <c r="AH963" s="26"/>
    </row>
    <row r="964" spans="1:34">
      <c r="B964" s="2" t="s">
        <v>621</v>
      </c>
      <c r="C964" s="2" t="s">
        <v>792</v>
      </c>
      <c r="W964" s="379"/>
      <c r="X964" s="501"/>
      <c r="Y964" s="491"/>
      <c r="Z964" s="491"/>
      <c r="AA964" s="491"/>
      <c r="AB964" s="491"/>
      <c r="AC964" s="491"/>
      <c r="AD964" s="491"/>
      <c r="AE964" s="491"/>
      <c r="AF964" s="491"/>
      <c r="AG964" s="667"/>
      <c r="AH964" s="26"/>
    </row>
    <row r="965" spans="1:34">
      <c r="W965" s="379"/>
      <c r="X965" s="501"/>
      <c r="Y965" s="491"/>
      <c r="Z965" s="491"/>
      <c r="AA965" s="491"/>
      <c r="AB965" s="491"/>
      <c r="AC965" s="491"/>
      <c r="AD965" s="491"/>
      <c r="AE965" s="491"/>
      <c r="AF965" s="491"/>
      <c r="AG965" s="667"/>
      <c r="AH965" s="26"/>
    </row>
    <row r="966" spans="1:34">
      <c r="C966" s="2" t="s">
        <v>77</v>
      </c>
      <c r="I966" s="2" t="s">
        <v>472</v>
      </c>
      <c r="J966" s="342"/>
      <c r="K966" s="342"/>
      <c r="L966" s="342"/>
      <c r="M966" s="342"/>
      <c r="N966" s="2" t="s">
        <v>475</v>
      </c>
      <c r="P966" s="342"/>
      <c r="Q966" s="342"/>
      <c r="R966" s="342"/>
      <c r="S966" s="342"/>
      <c r="T966" s="342"/>
      <c r="U966" s="342"/>
      <c r="V966" s="342"/>
      <c r="W966" s="379"/>
      <c r="X966" s="501"/>
      <c r="Y966" s="491"/>
      <c r="Z966" s="491"/>
      <c r="AA966" s="491"/>
      <c r="AB966" s="491"/>
      <c r="AC966" s="491"/>
      <c r="AD966" s="491"/>
      <c r="AE966" s="491"/>
      <c r="AF966" s="491"/>
      <c r="AG966" s="667"/>
      <c r="AH966" s="26"/>
    </row>
    <row r="967" spans="1:34">
      <c r="W967" s="379"/>
      <c r="AH967" s="26"/>
    </row>
    <row r="968" spans="1:34">
      <c r="C968" s="2" t="s">
        <v>822</v>
      </c>
      <c r="I968" s="2" t="s">
        <v>472</v>
      </c>
      <c r="J968" s="342"/>
      <c r="K968" s="342"/>
      <c r="L968" s="342"/>
      <c r="M968" s="342"/>
      <c r="N968" s="2" t="s">
        <v>475</v>
      </c>
      <c r="P968" s="342"/>
      <c r="Q968" s="342"/>
      <c r="R968" s="342"/>
      <c r="S968" s="342"/>
      <c r="T968" s="342"/>
      <c r="U968" s="342"/>
      <c r="V968" s="342"/>
      <c r="W968" s="379"/>
      <c r="AH968" s="26"/>
    </row>
    <row r="969" spans="1:34">
      <c r="W969" s="379"/>
      <c r="X969" s="509"/>
      <c r="Y969" s="509"/>
      <c r="Z969" s="509"/>
      <c r="AA969" s="509"/>
      <c r="AB969" s="509"/>
      <c r="AC969" s="509"/>
      <c r="AD969" s="509"/>
      <c r="AE969" s="509"/>
      <c r="AF969" s="509"/>
      <c r="AG969" s="671"/>
      <c r="AH969" s="26"/>
    </row>
    <row r="970" spans="1:34">
      <c r="A970" s="12"/>
      <c r="B970" s="58"/>
      <c r="C970" s="58"/>
      <c r="D970" s="58"/>
      <c r="E970" s="58"/>
      <c r="F970" s="58"/>
      <c r="G970" s="58"/>
      <c r="H970" s="58"/>
      <c r="I970" s="58"/>
      <c r="J970" s="58"/>
      <c r="K970" s="58"/>
      <c r="L970" s="58"/>
      <c r="M970" s="58"/>
      <c r="N970" s="58"/>
      <c r="O970" s="58"/>
      <c r="P970" s="58"/>
      <c r="Q970" s="58"/>
      <c r="R970" s="58"/>
      <c r="S970" s="58"/>
      <c r="T970" s="58"/>
      <c r="U970" s="58"/>
      <c r="V970" s="58"/>
      <c r="W970" s="484"/>
      <c r="X970" s="58"/>
      <c r="Y970" s="58"/>
      <c r="Z970" s="58"/>
      <c r="AA970" s="58"/>
      <c r="AB970" s="605"/>
      <c r="AC970" s="605"/>
      <c r="AD970" s="605"/>
      <c r="AE970" s="605"/>
      <c r="AF970" s="605"/>
      <c r="AG970" s="691"/>
      <c r="AH970" s="26"/>
    </row>
    <row r="971" spans="1:34">
      <c r="A971" s="31" t="s">
        <v>878</v>
      </c>
      <c r="B971" s="31"/>
      <c r="C971" s="31"/>
      <c r="D971" s="31"/>
      <c r="E971" s="31"/>
      <c r="F971" s="31"/>
      <c r="G971" s="31"/>
      <c r="H971" s="31"/>
      <c r="I971" s="31"/>
      <c r="J971" s="31"/>
      <c r="K971" s="31"/>
      <c r="L971" s="31"/>
      <c r="M971" s="31"/>
      <c r="N971" s="31"/>
      <c r="O971" s="31"/>
      <c r="P971" s="31"/>
      <c r="Q971" s="31"/>
      <c r="R971" s="31"/>
      <c r="S971" s="31"/>
      <c r="T971" s="31"/>
      <c r="U971" s="31"/>
      <c r="V971" s="31"/>
      <c r="W971" s="31"/>
      <c r="X971" s="73" t="s">
        <v>954</v>
      </c>
      <c r="Y971" s="73"/>
      <c r="Z971" s="73"/>
      <c r="AA971" s="73"/>
      <c r="AB971" s="73"/>
      <c r="AC971" s="73"/>
      <c r="AD971" s="73"/>
      <c r="AE971" s="73"/>
      <c r="AF971" s="73"/>
      <c r="AG971" s="73"/>
      <c r="AH971" s="26"/>
    </row>
    <row r="972" spans="1:34">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73"/>
      <c r="Y972" s="73"/>
      <c r="Z972" s="73"/>
      <c r="AA972" s="73"/>
      <c r="AB972" s="73"/>
      <c r="AC972" s="73"/>
      <c r="AD972" s="73"/>
      <c r="AE972" s="73"/>
      <c r="AF972" s="73"/>
      <c r="AG972" s="73"/>
      <c r="AH972" s="26"/>
    </row>
    <row r="973" spans="1:34">
      <c r="W973" s="379"/>
      <c r="X973" s="512" t="s">
        <v>605</v>
      </c>
      <c r="Y973" s="548"/>
      <c r="Z973" s="548"/>
      <c r="AA973" s="548"/>
      <c r="AB973" s="548"/>
      <c r="AC973" s="548"/>
      <c r="AD973" s="548"/>
      <c r="AE973" s="548"/>
      <c r="AF973" s="548"/>
      <c r="AG973" s="693"/>
      <c r="AH973" s="26"/>
    </row>
    <row r="974" spans="1:34">
      <c r="B974" s="2" t="s">
        <v>621</v>
      </c>
      <c r="C974" s="57" t="s">
        <v>1272</v>
      </c>
      <c r="D974" s="57"/>
      <c r="E974" s="57"/>
      <c r="F974" s="57"/>
      <c r="G974" s="57"/>
      <c r="H974" s="57"/>
      <c r="I974" s="57"/>
      <c r="J974" s="57"/>
      <c r="K974" s="57"/>
      <c r="L974" s="57"/>
      <c r="M974" s="57"/>
      <c r="N974" s="57"/>
      <c r="O974" s="57"/>
      <c r="P974" s="57"/>
      <c r="Q974" s="57"/>
      <c r="R974" s="57"/>
      <c r="S974" s="57"/>
      <c r="T974" s="57"/>
      <c r="U974" s="57"/>
      <c r="V974" s="57"/>
      <c r="W974" s="379"/>
      <c r="X974" s="501"/>
      <c r="Y974" s="491"/>
      <c r="Z974" s="491"/>
      <c r="AA974" s="491"/>
      <c r="AB974" s="491"/>
      <c r="AC974" s="491"/>
      <c r="AD974" s="491"/>
      <c r="AE974" s="491"/>
      <c r="AF974" s="491"/>
      <c r="AG974" s="667"/>
      <c r="AH974" s="26"/>
    </row>
    <row r="975" spans="1:34">
      <c r="C975" s="57"/>
      <c r="D975" s="57"/>
      <c r="E975" s="57"/>
      <c r="F975" s="57"/>
      <c r="G975" s="57"/>
      <c r="H975" s="57"/>
      <c r="I975" s="57"/>
      <c r="J975" s="57"/>
      <c r="K975" s="57"/>
      <c r="L975" s="57"/>
      <c r="M975" s="57"/>
      <c r="N975" s="57"/>
      <c r="O975" s="57"/>
      <c r="P975" s="57"/>
      <c r="Q975" s="57"/>
      <c r="R975" s="57"/>
      <c r="S975" s="57"/>
      <c r="T975" s="57"/>
      <c r="U975" s="57"/>
      <c r="V975" s="57"/>
      <c r="W975" s="379"/>
      <c r="X975" s="501"/>
      <c r="Y975" s="491"/>
      <c r="Z975" s="491"/>
      <c r="AA975" s="491"/>
      <c r="AB975" s="491"/>
      <c r="AC975" s="491"/>
      <c r="AD975" s="491"/>
      <c r="AE975" s="491"/>
      <c r="AF975" s="491"/>
      <c r="AG975" s="667"/>
      <c r="AH975" s="26"/>
    </row>
    <row r="976" spans="1:34">
      <c r="B976" s="137"/>
      <c r="C976" s="194" t="s">
        <v>889</v>
      </c>
      <c r="D976" s="137" t="s">
        <v>928</v>
      </c>
      <c r="E976" s="137"/>
      <c r="F976" s="137"/>
      <c r="G976" s="137"/>
      <c r="H976" s="137"/>
      <c r="I976" s="194" t="s">
        <v>889</v>
      </c>
      <c r="J976" s="137" t="s">
        <v>388</v>
      </c>
      <c r="K976" s="137"/>
      <c r="L976" s="137"/>
      <c r="M976" s="137"/>
      <c r="N976" s="137"/>
      <c r="O976" s="194" t="s">
        <v>889</v>
      </c>
      <c r="P976" s="137" t="s">
        <v>633</v>
      </c>
      <c r="Q976" s="137"/>
      <c r="R976" s="137"/>
      <c r="S976" s="194" t="s">
        <v>889</v>
      </c>
      <c r="T976" s="137" t="s">
        <v>455</v>
      </c>
      <c r="U976" s="137"/>
      <c r="V976" s="137"/>
      <c r="W976" s="379"/>
      <c r="X976" s="501"/>
      <c r="Y976" s="491"/>
      <c r="Z976" s="491"/>
      <c r="AA976" s="491"/>
      <c r="AB976" s="491"/>
      <c r="AC976" s="491"/>
      <c r="AD976" s="491"/>
      <c r="AE976" s="491"/>
      <c r="AF976" s="491"/>
      <c r="AG976" s="667"/>
      <c r="AH976" s="26"/>
    </row>
    <row r="977" spans="2:34">
      <c r="B977" s="137"/>
      <c r="C977" s="194" t="s">
        <v>889</v>
      </c>
      <c r="D977" s="137" t="s">
        <v>57</v>
      </c>
      <c r="E977" s="137"/>
      <c r="F977" s="137"/>
      <c r="G977" s="137"/>
      <c r="H977" s="137"/>
      <c r="I977" s="194" t="s">
        <v>889</v>
      </c>
      <c r="J977" s="137" t="s">
        <v>40</v>
      </c>
      <c r="K977" s="137"/>
      <c r="L977" s="137"/>
      <c r="M977" s="137"/>
      <c r="N977" s="137"/>
      <c r="O977" s="137"/>
      <c r="P977" s="137"/>
      <c r="Q977" s="137"/>
      <c r="R977" s="137"/>
      <c r="S977" s="137"/>
      <c r="T977" s="137"/>
      <c r="U977" s="137"/>
      <c r="V977" s="137"/>
      <c r="W977" s="379"/>
      <c r="X977" s="501"/>
      <c r="Y977" s="491"/>
      <c r="Z977" s="491"/>
      <c r="AA977" s="491"/>
      <c r="AB977" s="491"/>
      <c r="AC977" s="491"/>
      <c r="AD977" s="491"/>
      <c r="AE977" s="491"/>
      <c r="AF977" s="491"/>
      <c r="AG977" s="667"/>
      <c r="AH977" s="26"/>
    </row>
    <row r="978" spans="2:34">
      <c r="B978" s="136"/>
      <c r="C978" s="194" t="s">
        <v>889</v>
      </c>
      <c r="D978" s="136" t="s">
        <v>571</v>
      </c>
      <c r="E978" s="136"/>
      <c r="F978" s="136"/>
      <c r="G978" s="298"/>
      <c r="H978" s="312"/>
      <c r="I978" s="312"/>
      <c r="J978" s="312"/>
      <c r="K978" s="312"/>
      <c r="L978" s="312"/>
      <c r="M978" s="312"/>
      <c r="N978" s="312"/>
      <c r="O978" s="312"/>
      <c r="P978" s="312"/>
      <c r="Q978" s="312"/>
      <c r="R978" s="312"/>
      <c r="S978" s="312"/>
      <c r="T978" s="312"/>
      <c r="U978" s="312"/>
      <c r="V978" s="459"/>
      <c r="W978" s="379"/>
      <c r="X978" s="501"/>
      <c r="Y978" s="491"/>
      <c r="Z978" s="491"/>
      <c r="AA978" s="491"/>
      <c r="AB978" s="491"/>
      <c r="AC978" s="491"/>
      <c r="AD978" s="491"/>
      <c r="AE978" s="491"/>
      <c r="AF978" s="491"/>
      <c r="AG978" s="667"/>
      <c r="AH978" s="26"/>
    </row>
    <row r="979" spans="2:34">
      <c r="W979" s="379"/>
      <c r="X979" s="501"/>
      <c r="Y979" s="491"/>
      <c r="Z979" s="491"/>
      <c r="AA979" s="491"/>
      <c r="AB979" s="491"/>
      <c r="AC979" s="491"/>
      <c r="AD979" s="491"/>
      <c r="AE979" s="491"/>
      <c r="AF979" s="491"/>
      <c r="AG979" s="667"/>
      <c r="AH979" s="26"/>
    </row>
    <row r="980" spans="2:34">
      <c r="B980" s="67" t="s">
        <v>621</v>
      </c>
      <c r="C980" s="2" t="s">
        <v>390</v>
      </c>
      <c r="W980" s="379"/>
      <c r="X980" s="501"/>
      <c r="Y980" s="491"/>
      <c r="Z980" s="491"/>
      <c r="AA980" s="491"/>
      <c r="AB980" s="491"/>
      <c r="AC980" s="491"/>
      <c r="AD980" s="491"/>
      <c r="AE980" s="491"/>
      <c r="AF980" s="491"/>
      <c r="AG980" s="667"/>
      <c r="AH980" s="26"/>
    </row>
    <row r="981" spans="2:34">
      <c r="W981" s="379"/>
      <c r="X981" s="2" t="s">
        <v>280</v>
      </c>
      <c r="AH981" s="26"/>
    </row>
    <row r="982" spans="2:34">
      <c r="I982" s="193" t="s">
        <v>889</v>
      </c>
      <c r="J982" s="112" t="s">
        <v>273</v>
      </c>
      <c r="L982" s="269"/>
      <c r="M982" s="282"/>
      <c r="N982" s="2" t="s">
        <v>171</v>
      </c>
      <c r="Q982" s="193" t="s">
        <v>889</v>
      </c>
      <c r="R982" s="2" t="s">
        <v>283</v>
      </c>
      <c r="W982" s="379"/>
      <c r="Y982" s="549" t="s">
        <v>62</v>
      </c>
      <c r="AG982" s="667"/>
      <c r="AH982" s="26"/>
    </row>
    <row r="983" spans="2:34">
      <c r="W983" s="379"/>
      <c r="X983" s="501" t="s">
        <v>956</v>
      </c>
      <c r="Y983" s="491"/>
      <c r="Z983" s="491"/>
      <c r="AA983" s="491"/>
      <c r="AB983" s="491"/>
      <c r="AC983" s="491"/>
      <c r="AD983" s="491"/>
      <c r="AE983" s="491"/>
      <c r="AF983" s="491"/>
      <c r="AG983" s="667"/>
      <c r="AH983" s="26"/>
    </row>
    <row r="984" spans="2:34">
      <c r="C984" s="2" t="s">
        <v>227</v>
      </c>
      <c r="D984" s="2" t="s">
        <v>223</v>
      </c>
      <c r="W984" s="379"/>
      <c r="X984" s="501"/>
      <c r="Y984" s="491"/>
      <c r="Z984" s="491"/>
      <c r="AA984" s="491"/>
      <c r="AB984" s="491"/>
      <c r="AC984" s="491"/>
      <c r="AD984" s="491"/>
      <c r="AE984" s="491"/>
      <c r="AF984" s="491"/>
      <c r="AG984" s="667"/>
      <c r="AH984" s="26"/>
    </row>
    <row r="985" spans="2:34">
      <c r="C985" s="195"/>
      <c r="D985" s="241"/>
      <c r="E985" s="241"/>
      <c r="F985" s="241"/>
      <c r="G985" s="241"/>
      <c r="H985" s="241"/>
      <c r="I985" s="241"/>
      <c r="J985" s="241"/>
      <c r="K985" s="241"/>
      <c r="L985" s="241"/>
      <c r="M985" s="241"/>
      <c r="N985" s="241"/>
      <c r="O985" s="241"/>
      <c r="P985" s="241"/>
      <c r="Q985" s="241"/>
      <c r="R985" s="241"/>
      <c r="S985" s="241"/>
      <c r="T985" s="241"/>
      <c r="U985" s="241"/>
      <c r="V985" s="460"/>
      <c r="W985" s="379"/>
      <c r="AH985" s="26"/>
    </row>
    <row r="986" spans="2:34">
      <c r="C986" s="196"/>
      <c r="D986" s="242"/>
      <c r="E986" s="242"/>
      <c r="F986" s="242"/>
      <c r="G986" s="242"/>
      <c r="H986" s="242"/>
      <c r="I986" s="242"/>
      <c r="J986" s="242"/>
      <c r="K986" s="242"/>
      <c r="L986" s="242"/>
      <c r="M986" s="242"/>
      <c r="N986" s="242"/>
      <c r="O986" s="242"/>
      <c r="P986" s="242"/>
      <c r="Q986" s="242"/>
      <c r="R986" s="242"/>
      <c r="S986" s="242"/>
      <c r="T986" s="242"/>
      <c r="U986" s="242"/>
      <c r="V986" s="461"/>
      <c r="W986" s="379"/>
      <c r="AH986" s="26"/>
    </row>
    <row r="987" spans="2:34">
      <c r="C987" s="197"/>
      <c r="D987" s="243"/>
      <c r="E987" s="243"/>
      <c r="F987" s="243"/>
      <c r="G987" s="243"/>
      <c r="H987" s="243"/>
      <c r="I987" s="243"/>
      <c r="J987" s="243"/>
      <c r="K987" s="243"/>
      <c r="L987" s="243"/>
      <c r="M987" s="243"/>
      <c r="N987" s="243"/>
      <c r="O987" s="243"/>
      <c r="P987" s="243"/>
      <c r="Q987" s="243"/>
      <c r="R987" s="243"/>
      <c r="S987" s="243"/>
      <c r="T987" s="243"/>
      <c r="U987" s="243"/>
      <c r="V987" s="462"/>
      <c r="W987" s="379"/>
      <c r="AH987" s="26"/>
    </row>
    <row r="988" spans="2:34">
      <c r="W988" s="379"/>
      <c r="AH988" s="26"/>
    </row>
    <row r="989" spans="2:34">
      <c r="C989" s="2" t="s">
        <v>227</v>
      </c>
      <c r="D989" s="244" t="s">
        <v>575</v>
      </c>
      <c r="E989" s="244"/>
      <c r="F989" s="244"/>
      <c r="G989" s="244"/>
      <c r="H989" s="244"/>
      <c r="I989" s="244"/>
      <c r="J989" s="244"/>
      <c r="K989" s="244"/>
      <c r="L989" s="244"/>
      <c r="M989" s="244"/>
      <c r="N989" s="244"/>
      <c r="O989" s="244"/>
      <c r="P989" s="244"/>
      <c r="Q989" s="244"/>
      <c r="R989" s="244"/>
      <c r="S989" s="244"/>
      <c r="T989" s="244"/>
      <c r="U989" s="244"/>
      <c r="V989" s="244"/>
      <c r="W989" s="379"/>
      <c r="AH989" s="26"/>
    </row>
    <row r="990" spans="2:34">
      <c r="D990" s="244"/>
      <c r="E990" s="244"/>
      <c r="F990" s="244"/>
      <c r="G990" s="244"/>
      <c r="H990" s="244"/>
      <c r="I990" s="244"/>
      <c r="J990" s="244"/>
      <c r="K990" s="244"/>
      <c r="L990" s="244"/>
      <c r="M990" s="244"/>
      <c r="N990" s="244"/>
      <c r="O990" s="244"/>
      <c r="P990" s="244"/>
      <c r="Q990" s="244"/>
      <c r="R990" s="244"/>
      <c r="S990" s="244"/>
      <c r="T990" s="244"/>
      <c r="U990" s="244"/>
      <c r="V990" s="244"/>
      <c r="W990" s="379"/>
      <c r="AH990" s="26"/>
    </row>
    <row r="991" spans="2:34">
      <c r="L991" s="193" t="s">
        <v>889</v>
      </c>
      <c r="M991" s="89" t="s">
        <v>273</v>
      </c>
      <c r="Q991" s="193"/>
      <c r="R991" s="2" t="s">
        <v>283</v>
      </c>
      <c r="W991" s="379"/>
      <c r="AH991" s="26"/>
    </row>
    <row r="992" spans="2:34">
      <c r="W992" s="379"/>
      <c r="AH992" s="26"/>
    </row>
    <row r="993" spans="2:34">
      <c r="C993" s="2" t="s">
        <v>227</v>
      </c>
      <c r="D993" s="57" t="s">
        <v>924</v>
      </c>
      <c r="E993" s="57"/>
      <c r="F993" s="57"/>
      <c r="G993" s="57"/>
      <c r="H993" s="57"/>
      <c r="I993" s="57"/>
      <c r="J993" s="57"/>
      <c r="K993" s="57"/>
      <c r="L993" s="57"/>
      <c r="M993" s="57"/>
      <c r="N993" s="57"/>
      <c r="O993" s="57"/>
      <c r="P993" s="57"/>
      <c r="Q993" s="57"/>
      <c r="R993" s="57"/>
      <c r="S993" s="57"/>
      <c r="T993" s="57"/>
      <c r="U993" s="57"/>
      <c r="V993" s="57"/>
      <c r="W993" s="379"/>
      <c r="AH993" s="26"/>
    </row>
    <row r="994" spans="2:34">
      <c r="D994" s="57"/>
      <c r="E994" s="57"/>
      <c r="F994" s="57"/>
      <c r="G994" s="57"/>
      <c r="H994" s="57"/>
      <c r="I994" s="57"/>
      <c r="J994" s="57"/>
      <c r="K994" s="57"/>
      <c r="L994" s="57"/>
      <c r="M994" s="57"/>
      <c r="N994" s="57"/>
      <c r="O994" s="57"/>
      <c r="P994" s="57"/>
      <c r="Q994" s="57"/>
      <c r="R994" s="57"/>
      <c r="S994" s="57"/>
      <c r="T994" s="57"/>
      <c r="U994" s="57"/>
      <c r="V994" s="57"/>
      <c r="W994" s="379"/>
      <c r="AH994" s="26"/>
    </row>
    <row r="995" spans="2:34">
      <c r="D995" s="237"/>
      <c r="E995" s="237"/>
      <c r="F995" s="237"/>
      <c r="G995" s="237"/>
      <c r="H995" s="237"/>
      <c r="I995" s="237"/>
      <c r="J995" s="237"/>
      <c r="K995" s="237"/>
      <c r="L995" s="237"/>
      <c r="M995" s="237"/>
      <c r="N995" s="237"/>
      <c r="O995" s="237"/>
      <c r="P995" s="237"/>
      <c r="Q995" s="237"/>
      <c r="R995" s="237"/>
      <c r="S995" s="237"/>
      <c r="T995" s="237"/>
      <c r="U995" s="237"/>
      <c r="V995" s="237"/>
      <c r="W995" s="379"/>
      <c r="AH995" s="26"/>
    </row>
    <row r="996" spans="2:34">
      <c r="D996" s="2" t="s">
        <v>690</v>
      </c>
      <c r="G996" s="269"/>
      <c r="H996" s="297"/>
      <c r="I996" s="282"/>
      <c r="J996" s="2" t="s">
        <v>490</v>
      </c>
      <c r="L996" s="2" t="s">
        <v>759</v>
      </c>
      <c r="O996" s="328"/>
      <c r="P996" s="376"/>
      <c r="Q996" s="343"/>
      <c r="R996" s="2" t="s">
        <v>490</v>
      </c>
      <c r="W996" s="379"/>
      <c r="AH996" s="26"/>
    </row>
    <row r="997" spans="2:34">
      <c r="W997" s="379"/>
      <c r="AH997" s="26"/>
    </row>
    <row r="998" spans="2:34">
      <c r="B998" s="2" t="s">
        <v>621</v>
      </c>
      <c r="C998" s="2" t="s">
        <v>890</v>
      </c>
      <c r="W998" s="379"/>
      <c r="X998" s="501" t="s">
        <v>346</v>
      </c>
      <c r="Y998" s="491"/>
      <c r="Z998" s="491"/>
      <c r="AA998" s="491"/>
      <c r="AB998" s="491"/>
      <c r="AC998" s="491"/>
      <c r="AD998" s="491"/>
      <c r="AE998" s="491"/>
      <c r="AF998" s="491"/>
      <c r="AG998" s="667"/>
      <c r="AH998" s="26"/>
    </row>
    <row r="999" spans="2:34">
      <c r="W999" s="379"/>
      <c r="X999" s="501"/>
      <c r="Y999" s="491"/>
      <c r="Z999" s="491"/>
      <c r="AA999" s="491"/>
      <c r="AB999" s="491"/>
      <c r="AC999" s="491"/>
      <c r="AD999" s="491"/>
      <c r="AE999" s="491"/>
      <c r="AF999" s="491"/>
      <c r="AG999" s="667"/>
      <c r="AH999" s="26"/>
    </row>
    <row r="1000" spans="2:34">
      <c r="L1000" s="193" t="s">
        <v>889</v>
      </c>
      <c r="M1000" s="89" t="s">
        <v>273</v>
      </c>
      <c r="Q1000" s="193" t="s">
        <v>889</v>
      </c>
      <c r="R1000" s="2" t="s">
        <v>283</v>
      </c>
      <c r="W1000" s="379"/>
      <c r="X1000" s="501"/>
      <c r="Y1000" s="491"/>
      <c r="Z1000" s="491"/>
      <c r="AA1000" s="491"/>
      <c r="AB1000" s="491"/>
      <c r="AC1000" s="491"/>
      <c r="AD1000" s="491"/>
      <c r="AE1000" s="491"/>
      <c r="AF1000" s="491"/>
      <c r="AG1000" s="667"/>
      <c r="AH1000" s="26"/>
    </row>
    <row r="1001" spans="2:34">
      <c r="W1001" s="379"/>
      <c r="X1001" s="501"/>
      <c r="Y1001" s="491"/>
      <c r="Z1001" s="491"/>
      <c r="AA1001" s="491"/>
      <c r="AB1001" s="491"/>
      <c r="AC1001" s="491"/>
      <c r="AD1001" s="491"/>
      <c r="AE1001" s="491"/>
      <c r="AF1001" s="491"/>
      <c r="AG1001" s="667"/>
      <c r="AH1001" s="26"/>
    </row>
    <row r="1002" spans="2:34">
      <c r="C1002" s="2" t="s">
        <v>227</v>
      </c>
      <c r="D1002" s="2" t="s">
        <v>909</v>
      </c>
      <c r="W1002" s="379"/>
      <c r="X1002" s="501"/>
      <c r="Y1002" s="491"/>
      <c r="Z1002" s="491"/>
      <c r="AA1002" s="491"/>
      <c r="AB1002" s="491"/>
      <c r="AC1002" s="491"/>
      <c r="AD1002" s="491"/>
      <c r="AE1002" s="491"/>
      <c r="AF1002" s="491"/>
      <c r="AG1002" s="667"/>
      <c r="AH1002" s="26"/>
    </row>
    <row r="1003" spans="2:34">
      <c r="W1003" s="379"/>
      <c r="X1003" s="501"/>
      <c r="Y1003" s="491"/>
      <c r="Z1003" s="491"/>
      <c r="AA1003" s="491"/>
      <c r="AB1003" s="491"/>
      <c r="AC1003" s="491"/>
      <c r="AD1003" s="491"/>
      <c r="AE1003" s="491"/>
      <c r="AF1003" s="491"/>
      <c r="AG1003" s="667"/>
      <c r="AH1003" s="26"/>
    </row>
    <row r="1004" spans="2:34">
      <c r="D1004" s="2" t="s">
        <v>690</v>
      </c>
      <c r="G1004" s="269"/>
      <c r="H1004" s="297"/>
      <c r="I1004" s="282"/>
      <c r="J1004" s="2" t="s">
        <v>490</v>
      </c>
      <c r="N1004" s="392" t="s">
        <v>778</v>
      </c>
      <c r="O1004" s="328"/>
      <c r="P1004" s="376"/>
      <c r="Q1004" s="343"/>
      <c r="R1004" s="2" t="s">
        <v>490</v>
      </c>
      <c r="W1004" s="379"/>
      <c r="AH1004" s="26"/>
    </row>
    <row r="1005" spans="2:34">
      <c r="N1005" s="392"/>
      <c r="X1005" s="26"/>
      <c r="AH1005" s="26"/>
    </row>
    <row r="1006" spans="2:34">
      <c r="D1006" s="2" t="s">
        <v>92</v>
      </c>
      <c r="G1006" s="269"/>
      <c r="H1006" s="297"/>
      <c r="I1006" s="282"/>
      <c r="J1006" s="2" t="s">
        <v>490</v>
      </c>
      <c r="N1006" s="392" t="s">
        <v>778</v>
      </c>
      <c r="O1006" s="328"/>
      <c r="P1006" s="376"/>
      <c r="Q1006" s="343"/>
      <c r="R1006" s="2" t="s">
        <v>490</v>
      </c>
      <c r="X1006" s="26"/>
      <c r="AH1006" s="26"/>
    </row>
    <row r="1007" spans="2:34">
      <c r="X1007" s="26"/>
      <c r="AH1007" s="26"/>
    </row>
    <row r="1008" spans="2:34">
      <c r="B1008" s="2" t="s">
        <v>621</v>
      </c>
      <c r="C1008" s="2" t="s">
        <v>894</v>
      </c>
      <c r="X1008" s="513" t="s">
        <v>68</v>
      </c>
      <c r="Y1008" s="493"/>
      <c r="Z1008" s="493"/>
      <c r="AA1008" s="493"/>
      <c r="AB1008" s="493"/>
      <c r="AC1008" s="493"/>
      <c r="AD1008" s="493"/>
      <c r="AE1008" s="493"/>
      <c r="AF1008" s="493"/>
      <c r="AG1008" s="683"/>
      <c r="AH1008" s="26"/>
    </row>
    <row r="1009" spans="1:34">
      <c r="X1009" s="513"/>
      <c r="Y1009" s="493"/>
      <c r="Z1009" s="493"/>
      <c r="AA1009" s="493"/>
      <c r="AB1009" s="493"/>
      <c r="AC1009" s="493"/>
      <c r="AD1009" s="493"/>
      <c r="AE1009" s="493"/>
      <c r="AF1009" s="493"/>
      <c r="AG1009" s="683"/>
      <c r="AH1009" s="26"/>
    </row>
    <row r="1010" spans="1:34">
      <c r="L1010" s="193" t="s">
        <v>889</v>
      </c>
      <c r="M1010" s="112" t="s">
        <v>372</v>
      </c>
      <c r="N1010" s="89"/>
      <c r="Q1010" s="193" t="s">
        <v>889</v>
      </c>
      <c r="R1010" s="2" t="s">
        <v>339</v>
      </c>
      <c r="X1010" s="513"/>
      <c r="Y1010" s="493"/>
      <c r="Z1010" s="493"/>
      <c r="AA1010" s="493"/>
      <c r="AB1010" s="493"/>
      <c r="AC1010" s="493"/>
      <c r="AD1010" s="493"/>
      <c r="AE1010" s="493"/>
      <c r="AF1010" s="493"/>
      <c r="AG1010" s="683"/>
      <c r="AH1010" s="26"/>
    </row>
    <row r="1011" spans="1:34">
      <c r="X1011" s="513"/>
      <c r="Y1011" s="493"/>
      <c r="Z1011" s="493"/>
      <c r="AA1011" s="493"/>
      <c r="AB1011" s="493"/>
      <c r="AC1011" s="493"/>
      <c r="AD1011" s="493"/>
      <c r="AE1011" s="493"/>
      <c r="AF1011" s="493"/>
      <c r="AG1011" s="683"/>
      <c r="AH1011" s="26"/>
    </row>
    <row r="1012" spans="1:34">
      <c r="B1012" s="2" t="s">
        <v>621</v>
      </c>
      <c r="C1012" s="2" t="s">
        <v>893</v>
      </c>
      <c r="X1012" s="513"/>
      <c r="Y1012" s="493"/>
      <c r="Z1012" s="493"/>
      <c r="AA1012" s="493"/>
      <c r="AB1012" s="493"/>
      <c r="AC1012" s="493"/>
      <c r="AD1012" s="493"/>
      <c r="AE1012" s="493"/>
      <c r="AF1012" s="493"/>
      <c r="AG1012" s="683"/>
      <c r="AH1012" s="26"/>
    </row>
    <row r="1013" spans="1:34">
      <c r="X1013" s="26"/>
      <c r="AH1013" s="26"/>
    </row>
    <row r="1014" spans="1:34">
      <c r="L1014" s="193" t="s">
        <v>889</v>
      </c>
      <c r="M1014" s="112" t="s">
        <v>372</v>
      </c>
      <c r="N1014" s="89"/>
      <c r="Q1014" s="193" t="s">
        <v>889</v>
      </c>
      <c r="R1014" s="2" t="s">
        <v>339</v>
      </c>
      <c r="X1014" s="26"/>
      <c r="AH1014" s="26"/>
    </row>
    <row r="1015" spans="1:34">
      <c r="W1015" s="379"/>
      <c r="X1015" s="137" t="s">
        <v>270</v>
      </c>
      <c r="Y1015" s="137"/>
      <c r="Z1015" s="137"/>
      <c r="AA1015" s="137"/>
      <c r="AB1015" s="137"/>
      <c r="AC1015" s="137"/>
      <c r="AD1015" s="137"/>
      <c r="AE1015" s="137"/>
      <c r="AF1015" s="137"/>
      <c r="AG1015" s="673"/>
      <c r="AH1015" s="26"/>
    </row>
    <row r="1016" spans="1:34">
      <c r="B1016" s="2" t="s">
        <v>621</v>
      </c>
      <c r="C1016" s="2" t="s">
        <v>461</v>
      </c>
      <c r="W1016" s="379"/>
      <c r="X1016" s="501" t="s">
        <v>135</v>
      </c>
      <c r="Y1016" s="491"/>
      <c r="Z1016" s="491"/>
      <c r="AA1016" s="491"/>
      <c r="AB1016" s="491"/>
      <c r="AC1016" s="491"/>
      <c r="AD1016" s="491"/>
      <c r="AE1016" s="491"/>
      <c r="AF1016" s="491"/>
      <c r="AG1016" s="667"/>
      <c r="AH1016" s="26"/>
    </row>
    <row r="1017" spans="1:34">
      <c r="W1017" s="379"/>
      <c r="X1017" s="501"/>
      <c r="Y1017" s="491"/>
      <c r="Z1017" s="491"/>
      <c r="AA1017" s="491"/>
      <c r="AB1017" s="491"/>
      <c r="AC1017" s="491"/>
      <c r="AD1017" s="491"/>
      <c r="AE1017" s="491"/>
      <c r="AF1017" s="491"/>
      <c r="AG1017" s="667"/>
      <c r="AH1017" s="26"/>
    </row>
    <row r="1018" spans="1:34">
      <c r="L1018" s="193" t="s">
        <v>889</v>
      </c>
      <c r="M1018" s="112" t="s">
        <v>273</v>
      </c>
      <c r="N1018" s="89"/>
      <c r="Q1018" s="193" t="s">
        <v>889</v>
      </c>
      <c r="R1018" s="2" t="s">
        <v>283</v>
      </c>
      <c r="W1018" s="379"/>
      <c r="X1018" s="501"/>
      <c r="Y1018" s="491"/>
      <c r="Z1018" s="491"/>
      <c r="AA1018" s="491"/>
      <c r="AB1018" s="491"/>
      <c r="AC1018" s="491"/>
      <c r="AD1018" s="491"/>
      <c r="AE1018" s="491"/>
      <c r="AF1018" s="491"/>
      <c r="AG1018" s="667"/>
      <c r="AH1018" s="26"/>
    </row>
    <row r="1019" spans="1:34">
      <c r="C1019" s="2" t="s">
        <v>502</v>
      </c>
      <c r="W1019" s="379"/>
      <c r="X1019" s="501"/>
      <c r="Y1019" s="491"/>
      <c r="Z1019" s="491"/>
      <c r="AA1019" s="491"/>
      <c r="AB1019" s="491"/>
      <c r="AC1019" s="491"/>
      <c r="AD1019" s="491"/>
      <c r="AE1019" s="491"/>
      <c r="AF1019" s="491"/>
      <c r="AG1019" s="667"/>
      <c r="AH1019" s="26"/>
    </row>
    <row r="1020" spans="1:34">
      <c r="C1020" s="2" t="s">
        <v>892</v>
      </c>
      <c r="H1020" s="2" t="s">
        <v>25</v>
      </c>
      <c r="I1020" s="269"/>
      <c r="J1020" s="282"/>
      <c r="K1020" s="2" t="s">
        <v>677</v>
      </c>
      <c r="M1020" s="2" t="s">
        <v>942</v>
      </c>
      <c r="P1020" s="2" t="s">
        <v>25</v>
      </c>
      <c r="Q1020" s="269"/>
      <c r="R1020" s="282"/>
      <c r="S1020" s="2" t="s">
        <v>952</v>
      </c>
      <c r="W1020" s="379"/>
      <c r="X1020" s="501"/>
      <c r="Y1020" s="491"/>
      <c r="Z1020" s="491"/>
      <c r="AA1020" s="491"/>
      <c r="AB1020" s="491"/>
      <c r="AC1020" s="491"/>
      <c r="AD1020" s="491"/>
      <c r="AE1020" s="491"/>
      <c r="AF1020" s="491"/>
      <c r="AG1020" s="667"/>
      <c r="AH1020" s="26"/>
    </row>
    <row r="1021" spans="1:34">
      <c r="W1021" s="379"/>
      <c r="X1021" s="501"/>
      <c r="Y1021" s="491"/>
      <c r="Z1021" s="491"/>
      <c r="AA1021" s="491"/>
      <c r="AB1021" s="491"/>
      <c r="AC1021" s="491"/>
      <c r="AD1021" s="491"/>
      <c r="AE1021" s="491"/>
      <c r="AF1021" s="491"/>
      <c r="AG1021" s="667"/>
      <c r="AH1021" s="26"/>
    </row>
    <row r="1022" spans="1:34">
      <c r="A1022" s="41" t="s">
        <v>879</v>
      </c>
      <c r="W1022" s="379"/>
      <c r="X1022" s="501"/>
      <c r="Y1022" s="491"/>
      <c r="Z1022" s="491"/>
      <c r="AA1022" s="491"/>
      <c r="AB1022" s="491"/>
      <c r="AC1022" s="491"/>
      <c r="AD1022" s="491"/>
      <c r="AE1022" s="491"/>
      <c r="AF1022" s="491"/>
      <c r="AG1022" s="667"/>
      <c r="AH1022" s="26"/>
    </row>
    <row r="1023" spans="1:34">
      <c r="W1023" s="379"/>
      <c r="X1023" s="501"/>
      <c r="Y1023" s="491"/>
      <c r="Z1023" s="491"/>
      <c r="AA1023" s="491"/>
      <c r="AB1023" s="491"/>
      <c r="AC1023" s="491"/>
      <c r="AD1023" s="491"/>
      <c r="AE1023" s="491"/>
      <c r="AF1023" s="491"/>
      <c r="AG1023" s="667"/>
      <c r="AH1023" s="26"/>
    </row>
    <row r="1024" spans="1:34">
      <c r="B1024" s="2" t="str">
        <v>●職員による自己評価を実施しているか。</v>
      </c>
      <c r="W1024" s="379"/>
      <c r="X1024" s="501"/>
      <c r="Y1024" s="491"/>
      <c r="Z1024" s="491"/>
      <c r="AA1024" s="491"/>
      <c r="AB1024" s="491"/>
      <c r="AC1024" s="491"/>
      <c r="AD1024" s="491"/>
      <c r="AE1024" s="491"/>
      <c r="AF1024" s="491"/>
      <c r="AG1024" s="667"/>
      <c r="AH1024" s="26"/>
    </row>
    <row r="1025" spans="1:34">
      <c r="W1025" s="379"/>
      <c r="X1025" s="501" t="s">
        <v>758</v>
      </c>
      <c r="Y1025" s="491"/>
      <c r="Z1025" s="491"/>
      <c r="AA1025" s="491"/>
      <c r="AB1025" s="491"/>
      <c r="AC1025" s="491"/>
      <c r="AD1025" s="491"/>
      <c r="AE1025" s="491"/>
      <c r="AF1025" s="491"/>
      <c r="AG1025" s="667"/>
      <c r="AH1025" s="26"/>
    </row>
    <row r="1026" spans="1:34">
      <c r="L1026" s="193" t="s">
        <v>889</v>
      </c>
      <c r="M1026" s="112" t="s">
        <v>273</v>
      </c>
      <c r="N1026" s="89"/>
      <c r="Q1026" s="193" t="s">
        <v>889</v>
      </c>
      <c r="R1026" s="2" t="s">
        <v>283</v>
      </c>
      <c r="W1026" s="379"/>
      <c r="X1026" s="501"/>
      <c r="Y1026" s="491"/>
      <c r="Z1026" s="491"/>
      <c r="AA1026" s="491"/>
      <c r="AB1026" s="491"/>
      <c r="AC1026" s="491"/>
      <c r="AD1026" s="491"/>
      <c r="AE1026" s="491"/>
      <c r="AF1026" s="491"/>
      <c r="AG1026" s="667"/>
      <c r="AH1026" s="26"/>
    </row>
    <row r="1027" spans="1:34">
      <c r="W1027" s="379"/>
      <c r="X1027" s="501"/>
      <c r="Y1027" s="491"/>
      <c r="Z1027" s="491"/>
      <c r="AA1027" s="491"/>
      <c r="AB1027" s="491"/>
      <c r="AC1027" s="491"/>
      <c r="AD1027" s="491"/>
      <c r="AE1027" s="491"/>
      <c r="AF1027" s="491"/>
      <c r="AG1027" s="667"/>
      <c r="AH1027" s="26"/>
    </row>
    <row r="1028" spans="1:34">
      <c r="C1028" s="2" t="s">
        <v>287</v>
      </c>
      <c r="I1028" s="2" t="s">
        <v>491</v>
      </c>
      <c r="L1028" s="269"/>
      <c r="M1028" s="297"/>
      <c r="N1028" s="282"/>
      <c r="O1028" s="2" t="s">
        <v>25</v>
      </c>
      <c r="P1028" s="269"/>
      <c r="Q1028" s="282"/>
      <c r="R1028" s="2" t="s">
        <v>45</v>
      </c>
      <c r="W1028" s="379"/>
      <c r="X1028" s="501" t="s">
        <v>783</v>
      </c>
      <c r="Y1028" s="491"/>
      <c r="Z1028" s="491"/>
      <c r="AA1028" s="491"/>
      <c r="AB1028" s="491"/>
      <c r="AC1028" s="491"/>
      <c r="AD1028" s="491"/>
      <c r="AE1028" s="491"/>
      <c r="AF1028" s="491"/>
      <c r="AG1028" s="667"/>
      <c r="AH1028" s="26"/>
    </row>
    <row r="1029" spans="1:34">
      <c r="W1029" s="379"/>
      <c r="X1029" s="501"/>
      <c r="Y1029" s="491"/>
      <c r="Z1029" s="491"/>
      <c r="AA1029" s="491"/>
      <c r="AB1029" s="491"/>
      <c r="AC1029" s="491"/>
      <c r="AD1029" s="491"/>
      <c r="AE1029" s="491"/>
      <c r="AF1029" s="491"/>
      <c r="AG1029" s="667"/>
      <c r="AH1029" s="26"/>
    </row>
    <row r="1030" spans="1:34">
      <c r="I1030" s="2" t="s">
        <v>939</v>
      </c>
      <c r="L1030" s="269"/>
      <c r="M1030" s="297"/>
      <c r="N1030" s="282"/>
      <c r="O1030" s="2" t="s">
        <v>25</v>
      </c>
      <c r="P1030" s="269"/>
      <c r="Q1030" s="282"/>
      <c r="R1030" s="2" t="s">
        <v>45</v>
      </c>
      <c r="S1030" s="2" t="s">
        <v>706</v>
      </c>
      <c r="W1030" s="379"/>
      <c r="X1030" s="137"/>
      <c r="Y1030" s="137"/>
      <c r="Z1030" s="137"/>
      <c r="AA1030" s="137"/>
      <c r="AB1030" s="137"/>
      <c r="AC1030" s="137"/>
      <c r="AD1030" s="137"/>
      <c r="AE1030" s="137"/>
      <c r="AF1030" s="137"/>
      <c r="AG1030" s="673"/>
      <c r="AH1030" s="26"/>
    </row>
    <row r="1031" spans="1:34">
      <c r="A1031" s="12"/>
      <c r="B1031" s="58"/>
      <c r="C1031" s="58"/>
      <c r="D1031" s="191"/>
      <c r="E1031" s="191"/>
      <c r="F1031" s="191"/>
      <c r="G1031" s="191"/>
      <c r="H1031" s="191"/>
      <c r="I1031" s="191"/>
      <c r="J1031" s="191"/>
      <c r="K1031" s="191"/>
      <c r="L1031" s="191"/>
      <c r="M1031" s="191"/>
      <c r="N1031" s="191"/>
      <c r="O1031" s="191"/>
      <c r="P1031" s="191"/>
      <c r="Q1031" s="191"/>
      <c r="R1031" s="191"/>
      <c r="S1031" s="191"/>
      <c r="T1031" s="191"/>
      <c r="U1031" s="191"/>
      <c r="V1031" s="191"/>
      <c r="W1031" s="484"/>
      <c r="X1031" s="58"/>
      <c r="Y1031" s="58"/>
      <c r="Z1031" s="58"/>
      <c r="AA1031" s="58"/>
      <c r="AB1031" s="58"/>
      <c r="AC1031" s="58"/>
      <c r="AD1031" s="58"/>
      <c r="AE1031" s="58"/>
      <c r="AF1031" s="58"/>
      <c r="AG1031" s="660"/>
      <c r="AH1031" s="26"/>
    </row>
    <row r="1032" spans="1:34">
      <c r="A1032" s="42" t="s">
        <v>878</v>
      </c>
      <c r="B1032" s="138"/>
      <c r="C1032" s="138"/>
      <c r="D1032" s="138"/>
      <c r="E1032" s="138"/>
      <c r="F1032" s="138"/>
      <c r="G1032" s="138"/>
      <c r="H1032" s="138"/>
      <c r="I1032" s="138"/>
      <c r="J1032" s="138"/>
      <c r="K1032" s="138"/>
      <c r="L1032" s="138"/>
      <c r="M1032" s="138"/>
      <c r="N1032" s="138"/>
      <c r="O1032" s="138"/>
      <c r="P1032" s="138"/>
      <c r="Q1032" s="138"/>
      <c r="R1032" s="138"/>
      <c r="S1032" s="138"/>
      <c r="T1032" s="138"/>
      <c r="U1032" s="138"/>
      <c r="V1032" s="138"/>
      <c r="W1032" s="138"/>
      <c r="X1032" s="514"/>
      <c r="Y1032" s="9" t="s">
        <v>954</v>
      </c>
      <c r="Z1032" s="53"/>
      <c r="AA1032" s="53"/>
      <c r="AB1032" s="53"/>
      <c r="AC1032" s="53"/>
      <c r="AD1032" s="53"/>
      <c r="AE1032" s="53"/>
      <c r="AF1032" s="53"/>
      <c r="AG1032" s="150"/>
      <c r="AH1032" s="26"/>
    </row>
    <row r="1033" spans="1:34">
      <c r="A1033" s="43"/>
      <c r="B1033" s="139"/>
      <c r="C1033" s="139"/>
      <c r="D1033" s="139"/>
      <c r="E1033" s="139"/>
      <c r="F1033" s="139"/>
      <c r="G1033" s="139"/>
      <c r="H1033" s="139"/>
      <c r="I1033" s="139"/>
      <c r="J1033" s="139"/>
      <c r="K1033" s="139"/>
      <c r="L1033" s="139"/>
      <c r="M1033" s="139"/>
      <c r="N1033" s="139"/>
      <c r="O1033" s="139"/>
      <c r="P1033" s="139"/>
      <c r="Q1033" s="139"/>
      <c r="R1033" s="139"/>
      <c r="S1033" s="139"/>
      <c r="T1033" s="139"/>
      <c r="U1033" s="139"/>
      <c r="V1033" s="139"/>
      <c r="W1033" s="139"/>
      <c r="X1033" s="515"/>
      <c r="Y1033" s="8"/>
      <c r="Z1033" s="55"/>
      <c r="AA1033" s="55"/>
      <c r="AB1033" s="55"/>
      <c r="AC1033" s="55"/>
      <c r="AD1033" s="55"/>
      <c r="AE1033" s="55"/>
      <c r="AF1033" s="55"/>
      <c r="AG1033" s="271"/>
      <c r="AH1033" s="26"/>
    </row>
    <row r="1034" spans="1:34">
      <c r="C1034" s="2" t="s">
        <v>227</v>
      </c>
      <c r="D1034" s="57" t="s">
        <v>923</v>
      </c>
      <c r="E1034" s="57"/>
      <c r="F1034" s="57"/>
      <c r="G1034" s="57"/>
      <c r="H1034" s="57"/>
      <c r="I1034" s="57"/>
      <c r="J1034" s="57"/>
      <c r="K1034" s="57"/>
      <c r="L1034" s="57"/>
      <c r="M1034" s="57"/>
      <c r="N1034" s="57"/>
      <c r="O1034" s="57"/>
      <c r="P1034" s="57"/>
      <c r="Q1034" s="57"/>
      <c r="R1034" s="57"/>
      <c r="S1034" s="57"/>
      <c r="T1034" s="57"/>
      <c r="U1034" s="57"/>
      <c r="V1034" s="57"/>
      <c r="X1034" s="379"/>
      <c r="AH1034" s="26"/>
    </row>
    <row r="1035" spans="1:34">
      <c r="D1035" s="57"/>
      <c r="E1035" s="57"/>
      <c r="F1035" s="57"/>
      <c r="G1035" s="57"/>
      <c r="H1035" s="57"/>
      <c r="I1035" s="57"/>
      <c r="J1035" s="57"/>
      <c r="K1035" s="57"/>
      <c r="L1035" s="57"/>
      <c r="M1035" s="57"/>
      <c r="N1035" s="57"/>
      <c r="O1035" s="57"/>
      <c r="P1035" s="57"/>
      <c r="Q1035" s="57"/>
      <c r="R1035" s="57"/>
      <c r="S1035" s="57"/>
      <c r="T1035" s="57"/>
      <c r="U1035" s="57"/>
      <c r="V1035" s="57"/>
      <c r="X1035" s="379"/>
      <c r="AH1035" s="26"/>
    </row>
    <row r="1036" spans="1:34">
      <c r="D1036" s="237"/>
      <c r="E1036" s="237"/>
      <c r="F1036" s="237"/>
      <c r="G1036" s="237"/>
      <c r="H1036" s="237"/>
      <c r="I1036" s="237"/>
      <c r="J1036" s="237"/>
      <c r="K1036" s="237"/>
      <c r="L1036" s="237"/>
      <c r="M1036" s="237"/>
      <c r="N1036" s="237"/>
      <c r="O1036" s="237"/>
      <c r="P1036" s="237"/>
      <c r="Q1036" s="237"/>
      <c r="R1036" s="237"/>
      <c r="S1036" s="237"/>
      <c r="T1036" s="237"/>
      <c r="U1036" s="237"/>
      <c r="V1036" s="237"/>
      <c r="X1036" s="379"/>
      <c r="AH1036" s="26"/>
    </row>
    <row r="1037" spans="1:34">
      <c r="C1037" s="2" t="s">
        <v>891</v>
      </c>
      <c r="X1037" s="379"/>
      <c r="AH1037" s="26"/>
    </row>
    <row r="1038" spans="1:34">
      <c r="C1038" s="187"/>
      <c r="D1038" s="234"/>
      <c r="E1038" s="234"/>
      <c r="F1038" s="234"/>
      <c r="G1038" s="234"/>
      <c r="H1038" s="234"/>
      <c r="I1038" s="234"/>
      <c r="J1038" s="234"/>
      <c r="K1038" s="234"/>
      <c r="L1038" s="234"/>
      <c r="M1038" s="234"/>
      <c r="N1038" s="234"/>
      <c r="O1038" s="234"/>
      <c r="P1038" s="234"/>
      <c r="Q1038" s="234"/>
      <c r="R1038" s="234"/>
      <c r="S1038" s="234"/>
      <c r="T1038" s="234"/>
      <c r="U1038" s="234"/>
      <c r="V1038" s="455"/>
      <c r="X1038" s="379"/>
      <c r="AH1038" s="26"/>
    </row>
    <row r="1039" spans="1:34">
      <c r="C1039" s="188"/>
      <c r="D1039" s="235"/>
      <c r="E1039" s="235"/>
      <c r="F1039" s="235"/>
      <c r="G1039" s="235"/>
      <c r="H1039" s="235"/>
      <c r="I1039" s="235"/>
      <c r="J1039" s="235"/>
      <c r="K1039" s="235"/>
      <c r="L1039" s="235"/>
      <c r="M1039" s="235"/>
      <c r="N1039" s="235"/>
      <c r="O1039" s="235"/>
      <c r="P1039" s="235"/>
      <c r="Q1039" s="235"/>
      <c r="R1039" s="235"/>
      <c r="S1039" s="235"/>
      <c r="T1039" s="235"/>
      <c r="U1039" s="235"/>
      <c r="V1039" s="456"/>
      <c r="X1039" s="379"/>
      <c r="AH1039" s="26"/>
    </row>
    <row r="1040" spans="1:34">
      <c r="C1040" s="189"/>
      <c r="D1040" s="236"/>
      <c r="E1040" s="236"/>
      <c r="F1040" s="236"/>
      <c r="G1040" s="236"/>
      <c r="H1040" s="236"/>
      <c r="I1040" s="236"/>
      <c r="J1040" s="236"/>
      <c r="K1040" s="236"/>
      <c r="L1040" s="236"/>
      <c r="M1040" s="236"/>
      <c r="N1040" s="236"/>
      <c r="O1040" s="236"/>
      <c r="P1040" s="236"/>
      <c r="Q1040" s="236"/>
      <c r="R1040" s="236"/>
      <c r="S1040" s="236"/>
      <c r="T1040" s="236"/>
      <c r="U1040" s="236"/>
      <c r="V1040" s="457"/>
      <c r="X1040" s="379"/>
      <c r="AH1040" s="26"/>
    </row>
    <row r="1041" spans="2:34">
      <c r="X1041" s="379"/>
      <c r="AH1041" s="26"/>
    </row>
    <row r="1042" spans="2:34">
      <c r="C1042" s="2" t="s">
        <v>395</v>
      </c>
      <c r="X1042" s="379"/>
      <c r="AH1042" s="26"/>
    </row>
    <row r="1043" spans="2:34">
      <c r="C1043" s="187"/>
      <c r="D1043" s="234"/>
      <c r="E1043" s="234"/>
      <c r="F1043" s="234"/>
      <c r="G1043" s="234"/>
      <c r="H1043" s="234"/>
      <c r="I1043" s="234"/>
      <c r="J1043" s="234"/>
      <c r="K1043" s="234"/>
      <c r="L1043" s="234"/>
      <c r="M1043" s="234"/>
      <c r="N1043" s="234"/>
      <c r="O1043" s="234"/>
      <c r="P1043" s="234"/>
      <c r="Q1043" s="234"/>
      <c r="R1043" s="234"/>
      <c r="S1043" s="234"/>
      <c r="T1043" s="234"/>
      <c r="U1043" s="234"/>
      <c r="V1043" s="455"/>
      <c r="X1043" s="379"/>
      <c r="AH1043" s="26"/>
    </row>
    <row r="1044" spans="2:34">
      <c r="C1044" s="188"/>
      <c r="D1044" s="235"/>
      <c r="E1044" s="235"/>
      <c r="F1044" s="235"/>
      <c r="G1044" s="235"/>
      <c r="H1044" s="235"/>
      <c r="I1044" s="235"/>
      <c r="J1044" s="235"/>
      <c r="K1044" s="235"/>
      <c r="L1044" s="235"/>
      <c r="M1044" s="235"/>
      <c r="N1044" s="235"/>
      <c r="O1044" s="235"/>
      <c r="P1044" s="235"/>
      <c r="Q1044" s="235"/>
      <c r="R1044" s="235"/>
      <c r="S1044" s="235"/>
      <c r="T1044" s="235"/>
      <c r="U1044" s="235"/>
      <c r="V1044" s="456"/>
      <c r="X1044" s="379"/>
      <c r="AH1044" s="26"/>
    </row>
    <row r="1045" spans="2:34">
      <c r="C1045" s="189"/>
      <c r="D1045" s="236"/>
      <c r="E1045" s="236"/>
      <c r="F1045" s="236"/>
      <c r="G1045" s="236"/>
      <c r="H1045" s="236"/>
      <c r="I1045" s="236"/>
      <c r="J1045" s="236"/>
      <c r="K1045" s="236"/>
      <c r="L1045" s="236"/>
      <c r="M1045" s="236"/>
      <c r="N1045" s="236"/>
      <c r="O1045" s="236"/>
      <c r="P1045" s="236"/>
      <c r="Q1045" s="236"/>
      <c r="R1045" s="236"/>
      <c r="S1045" s="236"/>
      <c r="T1045" s="236"/>
      <c r="U1045" s="236"/>
      <c r="V1045" s="457"/>
      <c r="X1045" s="379"/>
      <c r="AH1045" s="26"/>
    </row>
    <row r="1046" spans="2:34">
      <c r="X1046" s="379"/>
      <c r="AH1046" s="26"/>
    </row>
    <row r="1047" spans="2:34">
      <c r="B1047" s="2" t="str">
        <v>●</v>
      </c>
      <c r="C1047" s="57" t="s">
        <v>807</v>
      </c>
      <c r="D1047" s="57"/>
      <c r="E1047" s="57"/>
      <c r="F1047" s="57"/>
      <c r="G1047" s="57"/>
      <c r="H1047" s="57"/>
      <c r="I1047" s="57"/>
      <c r="J1047" s="57"/>
      <c r="K1047" s="57"/>
      <c r="L1047" s="57"/>
      <c r="M1047" s="57"/>
      <c r="N1047" s="57"/>
      <c r="O1047" s="57"/>
      <c r="P1047" s="57"/>
      <c r="Q1047" s="57"/>
      <c r="R1047" s="57"/>
      <c r="S1047" s="57"/>
      <c r="T1047" s="57"/>
      <c r="U1047" s="57"/>
      <c r="V1047" s="57"/>
      <c r="X1047" s="379"/>
      <c r="AH1047" s="26"/>
    </row>
    <row r="1048" spans="2:34">
      <c r="C1048" s="57"/>
      <c r="D1048" s="57"/>
      <c r="E1048" s="57"/>
      <c r="F1048" s="57"/>
      <c r="G1048" s="57"/>
      <c r="H1048" s="57"/>
      <c r="I1048" s="57"/>
      <c r="J1048" s="57"/>
      <c r="K1048" s="57"/>
      <c r="L1048" s="57"/>
      <c r="M1048" s="57"/>
      <c r="N1048" s="57"/>
      <c r="O1048" s="57"/>
      <c r="P1048" s="57"/>
      <c r="Q1048" s="57"/>
      <c r="R1048" s="57"/>
      <c r="S1048" s="57"/>
      <c r="T1048" s="57"/>
      <c r="U1048" s="57"/>
      <c r="V1048" s="57"/>
      <c r="X1048" s="379"/>
      <c r="AH1048" s="26"/>
    </row>
    <row r="1049" spans="2:34">
      <c r="L1049" s="193" t="s">
        <v>889</v>
      </c>
      <c r="M1049" s="112" t="s">
        <v>273</v>
      </c>
      <c r="N1049" s="89"/>
      <c r="Q1049" s="193" t="s">
        <v>889</v>
      </c>
      <c r="R1049" s="2" t="s">
        <v>283</v>
      </c>
      <c r="X1049" s="379"/>
      <c r="AH1049" s="26"/>
    </row>
    <row r="1050" spans="2:34">
      <c r="X1050" s="379"/>
      <c r="AH1050" s="26"/>
    </row>
    <row r="1051" spans="2:34">
      <c r="C1051" s="2" t="s">
        <v>227</v>
      </c>
      <c r="D1051" s="2" t="s">
        <v>396</v>
      </c>
      <c r="I1051" s="2" t="s">
        <v>491</v>
      </c>
      <c r="L1051" s="269"/>
      <c r="M1051" s="297"/>
      <c r="N1051" s="282"/>
      <c r="O1051" s="2" t="s">
        <v>25</v>
      </c>
      <c r="P1051" s="269"/>
      <c r="Q1051" s="282"/>
      <c r="R1051" s="2" t="s">
        <v>45</v>
      </c>
      <c r="X1051" s="379"/>
      <c r="AH1051" s="26"/>
    </row>
    <row r="1052" spans="2:34">
      <c r="X1052" s="379"/>
      <c r="AH1052" s="26"/>
    </row>
    <row r="1053" spans="2:34">
      <c r="I1053" s="2" t="s">
        <v>939</v>
      </c>
      <c r="L1053" s="269"/>
      <c r="M1053" s="297"/>
      <c r="N1053" s="282"/>
      <c r="O1053" s="2" t="s">
        <v>25</v>
      </c>
      <c r="P1053" s="269"/>
      <c r="Q1053" s="282"/>
      <c r="R1053" s="2" t="s">
        <v>45</v>
      </c>
      <c r="S1053" s="2" t="s">
        <v>706</v>
      </c>
      <c r="X1053" s="379"/>
      <c r="AH1053" s="26"/>
    </row>
    <row r="1054" spans="2:34">
      <c r="X1054" s="379"/>
      <c r="AH1054" s="26"/>
    </row>
    <row r="1055" spans="2:34">
      <c r="C1055" s="2" t="s">
        <v>227</v>
      </c>
      <c r="D1055" s="2" t="s">
        <v>744</v>
      </c>
      <c r="L1055" s="193" t="s">
        <v>889</v>
      </c>
      <c r="M1055" s="112" t="s">
        <v>273</v>
      </c>
      <c r="N1055" s="89"/>
      <c r="Q1055" s="193" t="s">
        <v>889</v>
      </c>
      <c r="R1055" s="2" t="s">
        <v>283</v>
      </c>
      <c r="X1055" s="379"/>
      <c r="AH1055" s="26"/>
    </row>
    <row r="1056" spans="2:34">
      <c r="X1056" s="379"/>
      <c r="AH1056" s="26"/>
    </row>
    <row r="1057" spans="1:34">
      <c r="C1057" s="2" t="s">
        <v>502</v>
      </c>
      <c r="X1057" s="379"/>
      <c r="AH1057" s="26"/>
    </row>
    <row r="1058" spans="1:34">
      <c r="C1058" s="193" t="s">
        <v>889</v>
      </c>
      <c r="D1058" s="2" t="s">
        <v>922</v>
      </c>
      <c r="G1058" s="193" t="s">
        <v>889</v>
      </c>
      <c r="H1058" s="2" t="s">
        <v>57</v>
      </c>
      <c r="M1058" s="193" t="s">
        <v>889</v>
      </c>
      <c r="N1058" s="2" t="s">
        <v>945</v>
      </c>
      <c r="Q1058" s="193" t="s">
        <v>889</v>
      </c>
      <c r="R1058" s="2" t="s">
        <v>571</v>
      </c>
      <c r="X1058" s="379"/>
      <c r="AH1058" s="26"/>
    </row>
    <row r="1059" spans="1:34">
      <c r="X1059" s="379"/>
      <c r="Y1059" s="491"/>
      <c r="Z1059" s="491"/>
      <c r="AA1059" s="491"/>
      <c r="AB1059" s="491"/>
      <c r="AC1059" s="491"/>
      <c r="AD1059" s="491"/>
      <c r="AE1059" s="491"/>
      <c r="AF1059" s="491"/>
      <c r="AG1059" s="667"/>
      <c r="AH1059" s="26"/>
    </row>
    <row r="1060" spans="1:34">
      <c r="A1060" s="41" t="s">
        <v>337</v>
      </c>
      <c r="X1060" s="379"/>
      <c r="Y1060" s="501" t="s">
        <v>1088</v>
      </c>
      <c r="Z1060" s="491"/>
      <c r="AA1060" s="491"/>
      <c r="AB1060" s="491"/>
      <c r="AC1060" s="491"/>
      <c r="AD1060" s="491"/>
      <c r="AE1060" s="491"/>
      <c r="AF1060" s="491"/>
      <c r="AG1060" s="667"/>
      <c r="AH1060" s="26"/>
    </row>
    <row r="1061" spans="1:34">
      <c r="X1061" s="516"/>
      <c r="Y1061" s="501"/>
      <c r="Z1061" s="491"/>
      <c r="AA1061" s="491"/>
      <c r="AB1061" s="491"/>
      <c r="AC1061" s="491"/>
      <c r="AD1061" s="491"/>
      <c r="AE1061" s="491"/>
      <c r="AF1061" s="491"/>
      <c r="AG1061" s="667"/>
      <c r="AH1061" s="26"/>
    </row>
    <row r="1062" spans="1:34">
      <c r="B1062" s="2" t="s">
        <v>621</v>
      </c>
      <c r="C1062" s="2" t="s">
        <v>434</v>
      </c>
      <c r="X1062" s="516"/>
      <c r="Y1062" s="501"/>
      <c r="Z1062" s="491"/>
      <c r="AA1062" s="491"/>
      <c r="AB1062" s="491"/>
      <c r="AC1062" s="491"/>
      <c r="AD1062" s="491"/>
      <c r="AE1062" s="491"/>
      <c r="AF1062" s="491"/>
      <c r="AG1062" s="667"/>
      <c r="AH1062" s="26"/>
    </row>
    <row r="1063" spans="1:34">
      <c r="X1063" s="516"/>
      <c r="Y1063" s="501"/>
      <c r="Z1063" s="491"/>
      <c r="AA1063" s="491"/>
      <c r="AB1063" s="491"/>
      <c r="AC1063" s="491"/>
      <c r="AD1063" s="491"/>
      <c r="AE1063" s="491"/>
      <c r="AF1063" s="491"/>
      <c r="AG1063" s="667"/>
      <c r="AH1063" s="26"/>
    </row>
    <row r="1064" spans="1:34">
      <c r="C1064" s="2" t="s">
        <v>71</v>
      </c>
      <c r="F1064" s="269"/>
      <c r="G1064" s="282"/>
      <c r="H1064" s="2" t="s">
        <v>25</v>
      </c>
      <c r="I1064" s="269"/>
      <c r="J1064" s="282"/>
      <c r="K1064" s="2" t="s">
        <v>45</v>
      </c>
      <c r="L1064" s="2" t="s">
        <v>518</v>
      </c>
      <c r="P1064" s="269"/>
      <c r="Q1064" s="282"/>
      <c r="R1064" s="2" t="s">
        <v>25</v>
      </c>
      <c r="S1064" s="269"/>
      <c r="T1064" s="282"/>
      <c r="U1064" s="2" t="s">
        <v>45</v>
      </c>
      <c r="X1064" s="516"/>
      <c r="Y1064" s="501"/>
      <c r="Z1064" s="491"/>
      <c r="AA1064" s="491"/>
      <c r="AB1064" s="491"/>
      <c r="AC1064" s="491"/>
      <c r="AD1064" s="491"/>
      <c r="AE1064" s="491"/>
      <c r="AF1064" s="491"/>
      <c r="AG1064" s="667"/>
      <c r="AH1064" s="26"/>
    </row>
    <row r="1065" spans="1:34">
      <c r="P1065" s="269"/>
      <c r="Q1065" s="282"/>
      <c r="R1065" s="2" t="s">
        <v>25</v>
      </c>
      <c r="S1065" s="269"/>
      <c r="T1065" s="282"/>
      <c r="U1065" s="2" t="s">
        <v>45</v>
      </c>
      <c r="X1065" s="516"/>
      <c r="Y1065" s="501"/>
      <c r="Z1065" s="491"/>
      <c r="AA1065" s="491"/>
      <c r="AB1065" s="491"/>
      <c r="AC1065" s="491"/>
      <c r="AD1065" s="491"/>
      <c r="AE1065" s="491"/>
      <c r="AF1065" s="491"/>
      <c r="AG1065" s="667"/>
      <c r="AH1065" s="26"/>
    </row>
    <row r="1066" spans="1:34">
      <c r="P1066" s="269"/>
      <c r="Q1066" s="282"/>
      <c r="R1066" s="2" t="s">
        <v>25</v>
      </c>
      <c r="S1066" s="269"/>
      <c r="T1066" s="282"/>
      <c r="U1066" s="2" t="s">
        <v>45</v>
      </c>
      <c r="X1066" s="516"/>
      <c r="Y1066" s="501"/>
      <c r="Z1066" s="491"/>
      <c r="AA1066" s="491"/>
      <c r="AB1066" s="491"/>
      <c r="AC1066" s="491"/>
      <c r="AD1066" s="491"/>
      <c r="AE1066" s="491"/>
      <c r="AF1066" s="491"/>
      <c r="AG1066" s="667"/>
      <c r="AH1066" s="26"/>
    </row>
    <row r="1067" spans="1:34">
      <c r="B1067" s="2" t="s">
        <v>621</v>
      </c>
      <c r="C1067" s="2" t="s">
        <v>411</v>
      </c>
      <c r="X1067" s="516"/>
      <c r="Y1067" s="501"/>
      <c r="Z1067" s="491"/>
      <c r="AA1067" s="491"/>
      <c r="AB1067" s="491"/>
      <c r="AC1067" s="491"/>
      <c r="AD1067" s="491"/>
      <c r="AE1067" s="491"/>
      <c r="AF1067" s="491"/>
      <c r="AG1067" s="667"/>
      <c r="AH1067" s="26"/>
    </row>
    <row r="1068" spans="1:34">
      <c r="C1068" s="193" t="s">
        <v>889</v>
      </c>
      <c r="D1068" s="2" t="s">
        <v>784</v>
      </c>
      <c r="G1068" s="269"/>
      <c r="H1068" s="297"/>
      <c r="I1068" s="282"/>
      <c r="J1068" s="2" t="s">
        <v>25</v>
      </c>
      <c r="K1068" s="269"/>
      <c r="L1068" s="282"/>
      <c r="M1068" s="2" t="s">
        <v>45</v>
      </c>
      <c r="O1068" s="193" t="s">
        <v>889</v>
      </c>
      <c r="P1068" s="2" t="s">
        <v>831</v>
      </c>
      <c r="X1068" s="516"/>
      <c r="Y1068" s="501"/>
      <c r="Z1068" s="491"/>
      <c r="AA1068" s="491"/>
      <c r="AB1068" s="491"/>
      <c r="AC1068" s="491"/>
      <c r="AD1068" s="491"/>
      <c r="AE1068" s="491"/>
      <c r="AF1068" s="491"/>
      <c r="AG1068" s="667"/>
      <c r="AH1068" s="26"/>
    </row>
    <row r="1069" spans="1:34">
      <c r="X1069" s="516"/>
      <c r="Y1069" s="501"/>
      <c r="Z1069" s="491"/>
      <c r="AA1069" s="491"/>
      <c r="AB1069" s="491"/>
      <c r="AC1069" s="491"/>
      <c r="AD1069" s="491"/>
      <c r="AE1069" s="491"/>
      <c r="AF1069" s="491"/>
      <c r="AG1069" s="667"/>
      <c r="AH1069" s="26"/>
    </row>
    <row r="1070" spans="1:34">
      <c r="C1070" s="2" t="s">
        <v>486</v>
      </c>
      <c r="X1070" s="516"/>
      <c r="Y1070" s="501"/>
      <c r="Z1070" s="491"/>
      <c r="AA1070" s="491"/>
      <c r="AB1070" s="491"/>
      <c r="AC1070" s="491"/>
      <c r="AD1070" s="491"/>
      <c r="AE1070" s="491"/>
      <c r="AF1070" s="491"/>
      <c r="AG1070" s="667"/>
      <c r="AH1070" s="26"/>
    </row>
    <row r="1071" spans="1:34">
      <c r="C1071" s="198"/>
      <c r="D1071" s="245"/>
      <c r="E1071" s="245"/>
      <c r="F1071" s="245"/>
      <c r="G1071" s="245"/>
      <c r="H1071" s="245"/>
      <c r="I1071" s="245"/>
      <c r="J1071" s="245"/>
      <c r="K1071" s="245"/>
      <c r="L1071" s="245"/>
      <c r="M1071" s="245"/>
      <c r="N1071" s="245"/>
      <c r="O1071" s="245"/>
      <c r="P1071" s="245"/>
      <c r="Q1071" s="245"/>
      <c r="R1071" s="245"/>
      <c r="S1071" s="245"/>
      <c r="T1071" s="245"/>
      <c r="U1071" s="245"/>
      <c r="V1071" s="463"/>
      <c r="X1071" s="516"/>
      <c r="Y1071" s="501"/>
      <c r="Z1071" s="491"/>
      <c r="AA1071" s="491"/>
      <c r="AB1071" s="491"/>
      <c r="AC1071" s="491"/>
      <c r="AD1071" s="491"/>
      <c r="AE1071" s="491"/>
      <c r="AF1071" s="491"/>
      <c r="AG1071" s="667"/>
      <c r="AH1071" s="26"/>
    </row>
    <row r="1072" spans="1:34">
      <c r="C1072" s="199"/>
      <c r="D1072" s="246"/>
      <c r="E1072" s="246"/>
      <c r="F1072" s="246"/>
      <c r="G1072" s="246"/>
      <c r="H1072" s="246"/>
      <c r="I1072" s="246"/>
      <c r="J1072" s="246"/>
      <c r="K1072" s="246"/>
      <c r="L1072" s="246"/>
      <c r="M1072" s="246"/>
      <c r="N1072" s="246"/>
      <c r="O1072" s="246"/>
      <c r="P1072" s="246"/>
      <c r="Q1072" s="246"/>
      <c r="R1072" s="246"/>
      <c r="S1072" s="246"/>
      <c r="T1072" s="246"/>
      <c r="U1072" s="246"/>
      <c r="V1072" s="464"/>
      <c r="X1072" s="516"/>
      <c r="Y1072" s="501"/>
      <c r="Z1072" s="491"/>
      <c r="AA1072" s="491"/>
      <c r="AB1072" s="491"/>
      <c r="AC1072" s="491"/>
      <c r="AD1072" s="491"/>
      <c r="AE1072" s="491"/>
      <c r="AF1072" s="491"/>
      <c r="AG1072" s="667"/>
      <c r="AH1072" s="26"/>
    </row>
    <row r="1073" spans="1:34">
      <c r="C1073" s="200"/>
      <c r="D1073" s="247"/>
      <c r="E1073" s="247"/>
      <c r="F1073" s="247"/>
      <c r="G1073" s="247"/>
      <c r="H1073" s="247"/>
      <c r="I1073" s="247"/>
      <c r="J1073" s="247"/>
      <c r="K1073" s="247"/>
      <c r="L1073" s="247"/>
      <c r="M1073" s="247"/>
      <c r="N1073" s="247"/>
      <c r="O1073" s="247"/>
      <c r="P1073" s="247"/>
      <c r="Q1073" s="247"/>
      <c r="R1073" s="247"/>
      <c r="S1073" s="247"/>
      <c r="T1073" s="247"/>
      <c r="U1073" s="247"/>
      <c r="V1073" s="465"/>
      <c r="X1073" s="516"/>
      <c r="Y1073" s="501"/>
      <c r="Z1073" s="491"/>
      <c r="AA1073" s="491"/>
      <c r="AB1073" s="491"/>
      <c r="AC1073" s="491"/>
      <c r="AD1073" s="491"/>
      <c r="AE1073" s="491"/>
      <c r="AF1073" s="491"/>
      <c r="AG1073" s="667"/>
      <c r="AH1073" s="26"/>
    </row>
    <row r="1074" spans="1:34">
      <c r="X1074" s="516"/>
      <c r="Y1074" s="501"/>
      <c r="Z1074" s="491"/>
      <c r="AA1074" s="491"/>
      <c r="AB1074" s="491"/>
      <c r="AC1074" s="491"/>
      <c r="AD1074" s="491"/>
      <c r="AE1074" s="491"/>
      <c r="AF1074" s="491"/>
      <c r="AG1074" s="667"/>
      <c r="AH1074" s="26"/>
    </row>
    <row r="1075" spans="1:34">
      <c r="A1075" s="7">
        <v>4</v>
      </c>
      <c r="B1075" s="2" t="s">
        <v>433</v>
      </c>
      <c r="Y1075" s="550" t="s">
        <v>574</v>
      </c>
      <c r="Z1075" s="545"/>
      <c r="AA1075" s="545"/>
      <c r="AB1075" s="545"/>
      <c r="AC1075" s="545"/>
      <c r="AD1075" s="545"/>
      <c r="AE1075" s="545"/>
      <c r="AF1075" s="545"/>
      <c r="AG1075" s="672"/>
      <c r="AH1075" s="26"/>
    </row>
    <row r="1076" spans="1:34">
      <c r="A1076" s="33" t="s">
        <v>435</v>
      </c>
      <c r="B1076" s="89"/>
      <c r="C1076" s="89"/>
      <c r="D1076" s="89"/>
      <c r="E1076" s="89"/>
      <c r="F1076" s="89"/>
      <c r="G1076" s="89"/>
      <c r="H1076" s="89"/>
      <c r="I1076" s="89"/>
      <c r="J1076" s="89"/>
      <c r="K1076" s="89"/>
      <c r="L1076" s="89"/>
      <c r="M1076" s="89"/>
      <c r="N1076" s="89"/>
      <c r="O1076" s="89"/>
      <c r="P1076" s="89"/>
      <c r="Q1076" s="89"/>
      <c r="R1076" s="89"/>
      <c r="S1076" s="89"/>
      <c r="T1076" s="89"/>
      <c r="U1076" s="89"/>
      <c r="V1076" s="89"/>
      <c r="W1076" s="89"/>
      <c r="X1076" s="89"/>
      <c r="Y1076" s="500" t="s">
        <v>106</v>
      </c>
      <c r="Z1076" s="545"/>
      <c r="AA1076" s="545"/>
      <c r="AB1076" s="545"/>
      <c r="AC1076" s="545"/>
      <c r="AD1076" s="545"/>
      <c r="AE1076" s="545"/>
      <c r="AF1076" s="545"/>
      <c r="AG1076" s="672"/>
      <c r="AH1076" s="26"/>
    </row>
    <row r="1077" spans="1:34">
      <c r="A1077" s="34"/>
      <c r="B1077" s="89"/>
      <c r="C1077" s="89"/>
      <c r="D1077" s="89"/>
      <c r="E1077" s="89"/>
      <c r="F1077" s="89"/>
      <c r="G1077" s="89"/>
      <c r="H1077" s="89"/>
      <c r="I1077" s="89"/>
      <c r="J1077" s="89"/>
      <c r="K1077" s="89"/>
      <c r="L1077" s="89"/>
      <c r="M1077" s="89"/>
      <c r="N1077" s="89"/>
      <c r="O1077" s="89"/>
      <c r="P1077" s="89"/>
      <c r="Q1077" s="89"/>
      <c r="R1077" s="89"/>
      <c r="S1077" s="89"/>
      <c r="T1077" s="89"/>
      <c r="U1077" s="89"/>
      <c r="V1077" s="89"/>
      <c r="W1077" s="89"/>
      <c r="X1077" s="89"/>
      <c r="Y1077" s="500"/>
      <c r="Z1077" s="545"/>
      <c r="AA1077" s="545"/>
      <c r="AB1077" s="545"/>
      <c r="AC1077" s="545"/>
      <c r="AD1077" s="545"/>
      <c r="AE1077" s="545"/>
      <c r="AF1077" s="545"/>
      <c r="AG1077" s="672"/>
      <c r="AH1077" s="26"/>
    </row>
    <row r="1078" spans="1:34">
      <c r="B1078" s="52" t="s">
        <v>1158</v>
      </c>
      <c r="C1078" s="89"/>
      <c r="D1078" s="89"/>
      <c r="E1078" s="89"/>
      <c r="F1078" s="89"/>
      <c r="G1078" s="89"/>
      <c r="H1078" s="89"/>
      <c r="I1078" s="89"/>
      <c r="J1078" s="89"/>
      <c r="K1078" s="89"/>
      <c r="L1078" s="89"/>
      <c r="M1078" s="89"/>
      <c r="N1078" s="89"/>
      <c r="O1078" s="89"/>
      <c r="P1078" s="89"/>
      <c r="Q1078" s="89"/>
      <c r="R1078" s="89"/>
      <c r="S1078" s="89"/>
      <c r="T1078" s="89"/>
      <c r="U1078" s="89"/>
      <c r="V1078" s="89"/>
      <c r="W1078" s="89"/>
      <c r="X1078" s="89"/>
      <c r="Y1078" s="551" t="s">
        <v>1115</v>
      </c>
      <c r="Z1078" s="547"/>
      <c r="AA1078" s="547"/>
      <c r="AB1078" s="547"/>
      <c r="AC1078" s="547"/>
      <c r="AD1078" s="547"/>
      <c r="AE1078" s="547"/>
      <c r="AF1078" s="547"/>
      <c r="AG1078" s="690"/>
      <c r="AH1078" s="26"/>
    </row>
    <row r="1079" spans="1:34">
      <c r="A1079" s="34"/>
      <c r="B1079" s="51"/>
      <c r="C1079" s="51"/>
      <c r="D1079" s="51"/>
      <c r="E1079" s="51"/>
      <c r="F1079" s="51"/>
      <c r="G1079" s="51"/>
      <c r="H1079" s="51"/>
      <c r="I1079" s="51"/>
      <c r="J1079" s="52"/>
      <c r="K1079" s="51"/>
      <c r="L1079" s="51"/>
      <c r="M1079" s="51"/>
      <c r="N1079" s="51"/>
      <c r="O1079" s="51"/>
      <c r="P1079" s="51"/>
      <c r="Q1079" s="51"/>
      <c r="R1079" s="51"/>
      <c r="S1079" s="51"/>
      <c r="T1079" s="51"/>
      <c r="U1079" s="51"/>
      <c r="V1079" s="51"/>
      <c r="W1079" s="51"/>
      <c r="X1079" s="51"/>
      <c r="Y1079" s="551"/>
      <c r="Z1079" s="547"/>
      <c r="AA1079" s="547"/>
      <c r="AB1079" s="547"/>
      <c r="AC1079" s="547"/>
      <c r="AD1079" s="547"/>
      <c r="AE1079" s="547"/>
      <c r="AF1079" s="547"/>
      <c r="AG1079" s="690"/>
      <c r="AH1079" s="26"/>
    </row>
    <row r="1080" spans="1:34">
      <c r="A1080" s="34"/>
      <c r="B1080" s="52"/>
      <c r="C1080" s="52"/>
      <c r="D1080" s="52"/>
      <c r="E1080" s="52"/>
      <c r="F1080" s="52"/>
      <c r="G1080" s="52"/>
      <c r="H1080" s="52"/>
      <c r="I1080" s="52"/>
      <c r="J1080" s="52"/>
      <c r="K1080" s="51"/>
      <c r="L1080" s="201"/>
      <c r="M1080" s="52" t="s">
        <v>273</v>
      </c>
      <c r="N1080" s="52"/>
      <c r="O1080" s="52"/>
      <c r="P1080" s="52"/>
      <c r="Q1080" s="201"/>
      <c r="R1080" s="52" t="s">
        <v>283</v>
      </c>
      <c r="S1080" s="52"/>
      <c r="T1080" s="52"/>
      <c r="U1080" s="51"/>
      <c r="V1080" s="51"/>
      <c r="W1080" s="51"/>
      <c r="X1080" s="51"/>
      <c r="Y1080" s="497" t="s">
        <v>428</v>
      </c>
      <c r="Z1080" s="491"/>
      <c r="AA1080" s="491"/>
      <c r="AB1080" s="491"/>
      <c r="AC1080" s="491"/>
      <c r="AD1080" s="491"/>
      <c r="AE1080" s="491"/>
      <c r="AF1080" s="491"/>
      <c r="AG1080" s="667"/>
      <c r="AH1080" s="26"/>
    </row>
    <row r="1081" spans="1:34">
      <c r="A1081" s="34"/>
      <c r="B1081" s="90"/>
      <c r="C1081" s="90"/>
      <c r="D1081" s="90"/>
      <c r="E1081" s="90"/>
      <c r="F1081" s="90"/>
      <c r="G1081" s="90"/>
      <c r="H1081" s="90"/>
      <c r="I1081" s="90"/>
      <c r="J1081" s="52"/>
      <c r="K1081" s="51"/>
      <c r="L1081" s="51"/>
      <c r="M1081" s="51"/>
      <c r="N1081" s="51"/>
      <c r="O1081" s="86"/>
      <c r="P1081" s="86"/>
      <c r="Q1081" s="86"/>
      <c r="R1081" s="86"/>
      <c r="S1081" s="86"/>
      <c r="T1081" s="86"/>
      <c r="U1081" s="86"/>
      <c r="V1081" s="86"/>
      <c r="W1081" s="86"/>
      <c r="X1081" s="86"/>
      <c r="Y1081" s="497"/>
      <c r="Z1081" s="491"/>
      <c r="AA1081" s="491"/>
      <c r="AB1081" s="491"/>
      <c r="AC1081" s="491"/>
      <c r="AD1081" s="491"/>
      <c r="AE1081" s="491"/>
      <c r="AF1081" s="491"/>
      <c r="AG1081" s="667"/>
      <c r="AH1081" s="26"/>
    </row>
    <row r="1082" spans="1:34">
      <c r="A1082" s="34"/>
      <c r="B1082" s="52" t="s">
        <v>164</v>
      </c>
      <c r="C1082" s="90"/>
      <c r="D1082" s="90"/>
      <c r="E1082" s="90"/>
      <c r="F1082" s="90"/>
      <c r="G1082" s="90"/>
      <c r="H1082" s="90"/>
      <c r="I1082" s="90"/>
      <c r="J1082" s="52"/>
      <c r="K1082" s="51"/>
      <c r="L1082" s="51"/>
      <c r="M1082" s="51"/>
      <c r="N1082" s="51"/>
      <c r="O1082" s="86"/>
      <c r="P1082" s="86"/>
      <c r="Q1082" s="86"/>
      <c r="R1082" s="86"/>
      <c r="S1082" s="86"/>
      <c r="T1082" s="86"/>
      <c r="U1082" s="86"/>
      <c r="V1082" s="86"/>
      <c r="W1082" s="86"/>
      <c r="X1082" s="86"/>
      <c r="Y1082" s="497"/>
      <c r="Z1082" s="491"/>
      <c r="AA1082" s="491"/>
      <c r="AB1082" s="491"/>
      <c r="AC1082" s="491"/>
      <c r="AD1082" s="491"/>
      <c r="AE1082" s="491"/>
      <c r="AF1082" s="491"/>
      <c r="AG1082" s="667"/>
      <c r="AH1082" s="26"/>
    </row>
    <row r="1083" spans="1:34">
      <c r="A1083" s="34"/>
      <c r="B1083" s="90"/>
      <c r="C1083" s="90"/>
      <c r="D1083" s="90"/>
      <c r="E1083" s="90"/>
      <c r="F1083" s="90"/>
      <c r="G1083" s="90"/>
      <c r="H1083" s="90"/>
      <c r="I1083" s="90"/>
      <c r="J1083" s="52"/>
      <c r="K1083" s="51"/>
      <c r="L1083" s="51"/>
      <c r="M1083" s="51"/>
      <c r="N1083" s="51"/>
      <c r="O1083" s="51"/>
      <c r="P1083" s="51"/>
      <c r="Q1083" s="51"/>
      <c r="R1083" s="51"/>
      <c r="S1083" s="51"/>
      <c r="T1083" s="51"/>
      <c r="U1083" s="51"/>
      <c r="V1083" s="51"/>
      <c r="W1083" s="51"/>
      <c r="X1083" s="51"/>
      <c r="Y1083" s="497"/>
      <c r="Z1083" s="491"/>
      <c r="AA1083" s="491"/>
      <c r="AB1083" s="491"/>
      <c r="AC1083" s="491"/>
      <c r="AD1083" s="491"/>
      <c r="AE1083" s="491"/>
      <c r="AF1083" s="491"/>
      <c r="AG1083" s="667"/>
      <c r="AH1083" s="26"/>
    </row>
    <row r="1084" spans="1:34">
      <c r="A1084" s="34"/>
      <c r="B1084" s="90"/>
      <c r="C1084" s="90"/>
      <c r="D1084" s="90"/>
      <c r="E1084" s="90"/>
      <c r="F1084" s="90"/>
      <c r="G1084" s="90"/>
      <c r="H1084" s="90"/>
      <c r="I1084" s="90"/>
      <c r="J1084" s="52"/>
      <c r="K1084" s="51"/>
      <c r="L1084" s="201"/>
      <c r="M1084" s="52" t="s">
        <v>273</v>
      </c>
      <c r="N1084" s="52"/>
      <c r="O1084" s="52"/>
      <c r="P1084" s="52"/>
      <c r="Q1084" s="201"/>
      <c r="R1084" s="52" t="s">
        <v>283</v>
      </c>
      <c r="S1084" s="52"/>
      <c r="T1084" s="86"/>
      <c r="U1084" s="86"/>
      <c r="V1084" s="86"/>
      <c r="W1084" s="86"/>
      <c r="X1084" s="86"/>
      <c r="Y1084" s="497"/>
      <c r="Z1084" s="491"/>
      <c r="AA1084" s="491"/>
      <c r="AB1084" s="491"/>
      <c r="AC1084" s="491"/>
      <c r="AD1084" s="491"/>
      <c r="AE1084" s="491"/>
      <c r="AF1084" s="491"/>
      <c r="AG1084" s="667"/>
      <c r="AH1084" s="26"/>
    </row>
    <row r="1085" spans="1:34">
      <c r="A1085" s="34"/>
      <c r="B1085" s="90"/>
      <c r="C1085" s="90"/>
      <c r="D1085" s="90"/>
      <c r="E1085" s="90"/>
      <c r="F1085" s="90"/>
      <c r="G1085" s="90"/>
      <c r="H1085" s="90"/>
      <c r="I1085" s="90"/>
      <c r="J1085" s="52"/>
      <c r="K1085" s="51"/>
      <c r="L1085" s="51"/>
      <c r="M1085" s="51"/>
      <c r="N1085" s="51"/>
      <c r="O1085" s="86"/>
      <c r="P1085" s="86"/>
      <c r="Q1085" s="86"/>
      <c r="R1085" s="86"/>
      <c r="S1085" s="86"/>
      <c r="T1085" s="86"/>
      <c r="U1085" s="86"/>
      <c r="V1085" s="86"/>
      <c r="W1085" s="86"/>
      <c r="X1085" s="86"/>
      <c r="Y1085" s="497" t="str">
        <v>・保育所における調理業務の委託について（平成10年2月18日児発第86号）
●委託条件、業務分担が適正であること。</v>
      </c>
      <c r="Z1085" s="491"/>
      <c r="AA1085" s="491"/>
      <c r="AB1085" s="491"/>
      <c r="AC1085" s="491"/>
      <c r="AD1085" s="491"/>
      <c r="AE1085" s="491"/>
      <c r="AF1085" s="491"/>
      <c r="AG1085" s="667"/>
      <c r="AH1085" s="26"/>
    </row>
    <row r="1086" spans="1:34">
      <c r="A1086" s="34"/>
      <c r="B1086" s="89" t="s">
        <v>311</v>
      </c>
      <c r="Y1086" s="497"/>
      <c r="Z1086" s="491"/>
      <c r="AA1086" s="491"/>
      <c r="AB1086" s="491"/>
      <c r="AC1086" s="491"/>
      <c r="AD1086" s="491"/>
      <c r="AE1086" s="491"/>
      <c r="AF1086" s="491"/>
      <c r="AG1086" s="667"/>
      <c r="AH1086" s="26"/>
    </row>
    <row r="1087" spans="1:34">
      <c r="A1087" s="34"/>
      <c r="B1087" s="90"/>
      <c r="C1087" s="90"/>
      <c r="Y1087" s="497"/>
      <c r="Z1087" s="491"/>
      <c r="AA1087" s="491"/>
      <c r="AB1087" s="491"/>
      <c r="AC1087" s="491"/>
      <c r="AD1087" s="491"/>
      <c r="AE1087" s="491"/>
      <c r="AF1087" s="491"/>
      <c r="AG1087" s="667"/>
      <c r="AH1087" s="26"/>
    </row>
    <row r="1088" spans="1:34">
      <c r="L1088" s="201"/>
      <c r="M1088" s="52" t="s">
        <v>372</v>
      </c>
      <c r="N1088" s="52"/>
      <c r="O1088" s="52"/>
      <c r="P1088" s="52"/>
      <c r="Q1088" s="201"/>
      <c r="R1088" s="2" t="s">
        <v>339</v>
      </c>
      <c r="Y1088" s="497"/>
      <c r="Z1088" s="491"/>
      <c r="AA1088" s="491"/>
      <c r="AB1088" s="491"/>
      <c r="AC1088" s="491"/>
      <c r="AD1088" s="491"/>
      <c r="AE1088" s="491"/>
      <c r="AF1088" s="491"/>
      <c r="AG1088" s="667"/>
      <c r="AH1088" s="26"/>
    </row>
    <row r="1089" spans="1:34">
      <c r="Y1089" s="497"/>
      <c r="Z1089" s="491"/>
      <c r="AA1089" s="491"/>
      <c r="AB1089" s="491"/>
      <c r="AC1089" s="491"/>
      <c r="AD1089" s="491"/>
      <c r="AE1089" s="491"/>
      <c r="AF1089" s="491"/>
      <c r="AG1089" s="667"/>
      <c r="AH1089" s="26"/>
    </row>
    <row r="1090" spans="1:34">
      <c r="B1090" s="2" t="s">
        <v>1125</v>
      </c>
      <c r="Y1090" s="497" t="s">
        <v>430</v>
      </c>
      <c r="Z1090" s="491"/>
      <c r="AA1090" s="491"/>
      <c r="AB1090" s="491"/>
      <c r="AC1090" s="491"/>
      <c r="AD1090" s="491"/>
      <c r="AE1090" s="491"/>
      <c r="AF1090" s="491"/>
      <c r="AG1090" s="667"/>
      <c r="AH1090" s="26"/>
    </row>
    <row r="1091" spans="1:34">
      <c r="Y1091" s="497"/>
      <c r="Z1091" s="491"/>
      <c r="AA1091" s="491"/>
      <c r="AB1091" s="491"/>
      <c r="AC1091" s="491"/>
      <c r="AD1091" s="491"/>
      <c r="AE1091" s="491"/>
      <c r="AF1091" s="491"/>
      <c r="AG1091" s="667"/>
      <c r="AH1091" s="26"/>
    </row>
    <row r="1092" spans="1:34">
      <c r="B1092" s="67"/>
      <c r="C1092" s="67"/>
      <c r="D1092" s="67"/>
      <c r="E1092" s="67"/>
      <c r="F1092" s="67"/>
      <c r="G1092" s="67"/>
      <c r="H1092" s="67"/>
      <c r="I1092" s="67"/>
      <c r="J1092" s="67"/>
      <c r="K1092" s="67"/>
      <c r="L1092" s="201"/>
      <c r="M1092" s="52" t="s">
        <v>273</v>
      </c>
      <c r="N1092" s="52"/>
      <c r="O1092" s="52"/>
      <c r="P1092" s="52"/>
      <c r="Q1092" s="201"/>
      <c r="R1092" s="52" t="s">
        <v>283</v>
      </c>
      <c r="S1092" s="52"/>
      <c r="T1092" s="67"/>
      <c r="U1092" s="67"/>
      <c r="V1092" s="67"/>
      <c r="W1092" s="67"/>
      <c r="X1092" s="67"/>
      <c r="Y1092" s="497"/>
      <c r="Z1092" s="491"/>
      <c r="AA1092" s="491"/>
      <c r="AB1092" s="491"/>
      <c r="AC1092" s="491"/>
      <c r="AD1092" s="491"/>
      <c r="AE1092" s="491"/>
      <c r="AF1092" s="491"/>
      <c r="AG1092" s="667"/>
      <c r="AH1092" s="26"/>
    </row>
    <row r="1093" spans="1:34" ht="7.5" customHeight="1">
      <c r="A1093" s="12"/>
      <c r="B1093" s="58"/>
      <c r="C1093" s="58"/>
      <c r="D1093" s="58"/>
      <c r="E1093" s="58"/>
      <c r="F1093" s="58"/>
      <c r="G1093" s="58"/>
      <c r="H1093" s="58"/>
      <c r="I1093" s="58"/>
      <c r="J1093" s="58"/>
      <c r="K1093" s="58"/>
      <c r="L1093" s="55"/>
      <c r="M1093" s="153"/>
      <c r="N1093" s="153"/>
      <c r="O1093" s="153"/>
      <c r="P1093" s="153"/>
      <c r="Q1093" s="55"/>
      <c r="R1093" s="153"/>
      <c r="S1093" s="153"/>
      <c r="T1093" s="58"/>
      <c r="U1093" s="58"/>
      <c r="V1093" s="58"/>
      <c r="W1093" s="58"/>
      <c r="X1093" s="58"/>
      <c r="Y1093" s="546"/>
      <c r="Z1093" s="546"/>
      <c r="AA1093" s="546"/>
      <c r="AB1093" s="546"/>
      <c r="AC1093" s="546"/>
      <c r="AD1093" s="546"/>
      <c r="AE1093" s="546"/>
      <c r="AF1093" s="546"/>
      <c r="AG1093" s="668"/>
      <c r="AH1093" s="26"/>
    </row>
    <row r="1094" spans="1:34">
      <c r="A1094" s="31" t="s">
        <v>133</v>
      </c>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9"/>
      <c r="Y1094" s="552" t="s">
        <v>361</v>
      </c>
      <c r="Z1094" s="73"/>
      <c r="AA1094" s="73"/>
      <c r="AB1094" s="73"/>
      <c r="AC1094" s="73"/>
      <c r="AD1094" s="73"/>
      <c r="AE1094" s="73"/>
      <c r="AF1094" s="73"/>
      <c r="AG1094" s="73"/>
      <c r="AH1094" s="26"/>
    </row>
    <row r="1095" spans="1:34">
      <c r="A1095" s="44"/>
      <c r="B1095" s="44"/>
      <c r="C1095" s="44"/>
      <c r="D1095" s="44"/>
      <c r="E1095" s="44"/>
      <c r="F1095" s="44"/>
      <c r="G1095" s="44"/>
      <c r="H1095" s="44"/>
      <c r="I1095" s="44"/>
      <c r="J1095" s="44"/>
      <c r="K1095" s="44"/>
      <c r="L1095" s="44"/>
      <c r="M1095" s="44"/>
      <c r="N1095" s="44"/>
      <c r="O1095" s="44"/>
      <c r="P1095" s="44"/>
      <c r="Q1095" s="44"/>
      <c r="R1095" s="44"/>
      <c r="S1095" s="44"/>
      <c r="T1095" s="44"/>
      <c r="U1095" s="44"/>
      <c r="V1095" s="44"/>
      <c r="W1095" s="44"/>
      <c r="X1095" s="517"/>
      <c r="Y1095" s="553"/>
      <c r="Z1095" s="576"/>
      <c r="AA1095" s="576"/>
      <c r="AB1095" s="576"/>
      <c r="AC1095" s="576"/>
      <c r="AD1095" s="576"/>
      <c r="AE1095" s="576"/>
      <c r="AF1095" s="576"/>
      <c r="AG1095" s="576"/>
      <c r="AH1095" s="26"/>
    </row>
    <row r="1096" spans="1:34">
      <c r="Y1096" s="497"/>
      <c r="Z1096" s="491"/>
      <c r="AA1096" s="491"/>
      <c r="AB1096" s="491"/>
      <c r="AC1096" s="491"/>
      <c r="AD1096" s="491"/>
      <c r="AE1096" s="491"/>
      <c r="AF1096" s="491"/>
      <c r="AG1096" s="667"/>
      <c r="AH1096" s="26"/>
    </row>
    <row r="1097" spans="1:34">
      <c r="B1097" s="2" t="str">
        <v>●　検便について、下記事項について該当するものに○をつけること。</v>
      </c>
      <c r="Y1097" s="500" t="s">
        <v>1089</v>
      </c>
      <c r="Z1097" s="545"/>
      <c r="AA1097" s="545"/>
      <c r="AB1097" s="545"/>
      <c r="AC1097" s="545"/>
      <c r="AD1097" s="545"/>
      <c r="AE1097" s="545"/>
      <c r="AF1097" s="545"/>
      <c r="AG1097" s="672"/>
      <c r="AH1097" s="26"/>
    </row>
    <row r="1098" spans="1:34">
      <c r="Y1098" s="500"/>
      <c r="Z1098" s="545"/>
      <c r="AA1098" s="545"/>
      <c r="AB1098" s="545"/>
      <c r="AC1098" s="545"/>
      <c r="AD1098" s="545"/>
      <c r="AE1098" s="545"/>
      <c r="AF1098" s="545"/>
      <c r="AG1098" s="672"/>
      <c r="AH1098" s="26"/>
    </row>
    <row r="1099" spans="1:34">
      <c r="B1099" s="89" t="s">
        <v>266</v>
      </c>
      <c r="Y1099" s="500"/>
      <c r="Z1099" s="545"/>
      <c r="AA1099" s="545"/>
      <c r="AB1099" s="545"/>
      <c r="AC1099" s="545"/>
      <c r="AD1099" s="545"/>
      <c r="AE1099" s="545"/>
      <c r="AF1099" s="545"/>
      <c r="AG1099" s="672"/>
      <c r="AH1099" s="26"/>
    </row>
    <row r="1100" spans="1:34">
      <c r="Y1100" s="500"/>
      <c r="Z1100" s="545"/>
      <c r="AA1100" s="545"/>
      <c r="AB1100" s="545"/>
      <c r="AC1100" s="545"/>
      <c r="AD1100" s="545"/>
      <c r="AE1100" s="545"/>
      <c r="AF1100" s="545"/>
      <c r="AG1100" s="672"/>
      <c r="AH1100" s="26"/>
    </row>
    <row r="1101" spans="1:34">
      <c r="C1101" s="201"/>
      <c r="D1101" s="2" t="s">
        <v>380</v>
      </c>
      <c r="J1101" s="201"/>
      <c r="K1101" s="2" t="s">
        <v>381</v>
      </c>
      <c r="Q1101" s="201"/>
      <c r="R1101" s="2" t="s">
        <v>382</v>
      </c>
      <c r="Y1101" s="500"/>
      <c r="Z1101" s="545"/>
      <c r="AA1101" s="545"/>
      <c r="AB1101" s="545"/>
      <c r="AC1101" s="545"/>
      <c r="AD1101" s="545"/>
      <c r="AE1101" s="545"/>
      <c r="AF1101" s="545"/>
      <c r="AG1101" s="672"/>
      <c r="AH1101" s="26"/>
    </row>
    <row r="1102" spans="1:34">
      <c r="C1102" s="201"/>
      <c r="D1102" s="2" t="s">
        <v>386</v>
      </c>
      <c r="J1102" s="201"/>
      <c r="K1102" s="2" t="s">
        <v>353</v>
      </c>
      <c r="Q1102" s="201"/>
      <c r="R1102" s="2" t="s">
        <v>389</v>
      </c>
      <c r="Y1102" s="500"/>
      <c r="Z1102" s="545"/>
      <c r="AA1102" s="545"/>
      <c r="AB1102" s="545"/>
      <c r="AC1102" s="545"/>
      <c r="AD1102" s="545"/>
      <c r="AE1102" s="545"/>
      <c r="AF1102" s="545"/>
      <c r="AG1102" s="672"/>
      <c r="AH1102" s="26"/>
    </row>
    <row r="1103" spans="1:34">
      <c r="C1103" s="201"/>
      <c r="D1103" s="2" t="s">
        <v>187</v>
      </c>
      <c r="J1103" s="201"/>
      <c r="K1103" s="2" t="s">
        <v>391</v>
      </c>
      <c r="Q1103" s="201"/>
      <c r="R1103" s="2" t="s">
        <v>392</v>
      </c>
      <c r="Y1103" s="500"/>
      <c r="Z1103" s="545"/>
      <c r="AA1103" s="545"/>
      <c r="AB1103" s="545"/>
      <c r="AC1103" s="545"/>
      <c r="AD1103" s="545"/>
      <c r="AE1103" s="545"/>
      <c r="AF1103" s="545"/>
      <c r="AG1103" s="672"/>
      <c r="AH1103" s="26"/>
    </row>
    <row r="1104" spans="1:34">
      <c r="C1104" s="201"/>
      <c r="D1104" s="2" t="s">
        <v>400</v>
      </c>
      <c r="J1104" s="201"/>
      <c r="K1104" s="2" t="s">
        <v>568</v>
      </c>
      <c r="Q1104" s="201"/>
      <c r="R1104" s="2" t="s">
        <v>145</v>
      </c>
      <c r="Y1104" s="500"/>
      <c r="Z1104" s="545"/>
      <c r="AA1104" s="545"/>
      <c r="AB1104" s="545"/>
      <c r="AC1104" s="545"/>
      <c r="AD1104" s="545"/>
      <c r="AE1104" s="545"/>
      <c r="AF1104" s="545"/>
      <c r="AG1104" s="672"/>
      <c r="AH1104" s="26"/>
    </row>
    <row r="1105" spans="2:34">
      <c r="C1105" s="201"/>
      <c r="D1105" s="2" t="s">
        <v>394</v>
      </c>
      <c r="J1105" s="54"/>
      <c r="Q1105" s="54"/>
      <c r="Y1105" s="500"/>
      <c r="Z1105" s="577"/>
      <c r="AA1105" s="577"/>
      <c r="AB1105" s="577"/>
      <c r="AC1105" s="577"/>
      <c r="AD1105" s="577"/>
      <c r="AE1105" s="577"/>
      <c r="AF1105" s="577"/>
      <c r="AG1105" s="672"/>
      <c r="AH1105" s="26"/>
    </row>
    <row r="1106" spans="2:34">
      <c r="C1106" s="2" t="s">
        <v>1161</v>
      </c>
      <c r="Y1106" s="500"/>
      <c r="Z1106" s="545"/>
      <c r="AA1106" s="545"/>
      <c r="AB1106" s="545"/>
      <c r="AC1106" s="545"/>
      <c r="AD1106" s="545"/>
      <c r="AE1106" s="545"/>
      <c r="AF1106" s="545"/>
      <c r="AG1106" s="672"/>
      <c r="AH1106" s="26"/>
    </row>
    <row r="1107" spans="2:34">
      <c r="C1107" s="187"/>
      <c r="D1107" s="234"/>
      <c r="E1107" s="234"/>
      <c r="F1107" s="234"/>
      <c r="G1107" s="234"/>
      <c r="H1107" s="234"/>
      <c r="I1107" s="234"/>
      <c r="J1107" s="234"/>
      <c r="K1107" s="234"/>
      <c r="L1107" s="234"/>
      <c r="M1107" s="234"/>
      <c r="N1107" s="234"/>
      <c r="O1107" s="234"/>
      <c r="P1107" s="234"/>
      <c r="Q1107" s="234"/>
      <c r="R1107" s="234"/>
      <c r="S1107" s="234"/>
      <c r="T1107" s="234"/>
      <c r="U1107" s="234"/>
      <c r="V1107" s="455"/>
      <c r="Y1107" s="500"/>
      <c r="Z1107" s="545"/>
      <c r="AA1107" s="545"/>
      <c r="AB1107" s="545"/>
      <c r="AC1107" s="545"/>
      <c r="AD1107" s="545"/>
      <c r="AE1107" s="545"/>
      <c r="AF1107" s="545"/>
      <c r="AG1107" s="672"/>
      <c r="AH1107" s="26"/>
    </row>
    <row r="1108" spans="2:34">
      <c r="C1108" s="188"/>
      <c r="D1108" s="235"/>
      <c r="E1108" s="235"/>
      <c r="F1108" s="235"/>
      <c r="G1108" s="235"/>
      <c r="H1108" s="235"/>
      <c r="I1108" s="235"/>
      <c r="J1108" s="235"/>
      <c r="K1108" s="235"/>
      <c r="L1108" s="235"/>
      <c r="M1108" s="235"/>
      <c r="N1108" s="235"/>
      <c r="O1108" s="235"/>
      <c r="P1108" s="235"/>
      <c r="Q1108" s="235"/>
      <c r="R1108" s="235"/>
      <c r="S1108" s="235"/>
      <c r="T1108" s="235"/>
      <c r="U1108" s="235"/>
      <c r="V1108" s="456"/>
      <c r="Y1108" s="26"/>
      <c r="AH1108" s="26"/>
    </row>
    <row r="1109" spans="2:34">
      <c r="C1109" s="189"/>
      <c r="D1109" s="236"/>
      <c r="E1109" s="236"/>
      <c r="F1109" s="236"/>
      <c r="G1109" s="236"/>
      <c r="H1109" s="236"/>
      <c r="I1109" s="236"/>
      <c r="J1109" s="236"/>
      <c r="K1109" s="236"/>
      <c r="L1109" s="236"/>
      <c r="M1109" s="236"/>
      <c r="N1109" s="236"/>
      <c r="O1109" s="236"/>
      <c r="P1109" s="236"/>
      <c r="Q1109" s="236"/>
      <c r="R1109" s="236"/>
      <c r="S1109" s="236"/>
      <c r="T1109" s="236"/>
      <c r="U1109" s="236"/>
      <c r="V1109" s="457"/>
      <c r="Y1109" s="26"/>
      <c r="AH1109" s="26"/>
    </row>
    <row r="1110" spans="2:34">
      <c r="Y1110" s="26"/>
      <c r="AH1110" s="26"/>
    </row>
    <row r="1111" spans="2:34">
      <c r="B1111" s="89" t="s">
        <v>404</v>
      </c>
      <c r="Y1111" s="26"/>
      <c r="AH1111" s="26"/>
    </row>
    <row r="1112" spans="2:34">
      <c r="L1112" s="201"/>
      <c r="M1112" s="52" t="s">
        <v>273</v>
      </c>
      <c r="N1112" s="52"/>
      <c r="O1112" s="52"/>
      <c r="P1112" s="52"/>
      <c r="Q1112" s="201"/>
      <c r="R1112" s="52" t="s">
        <v>283</v>
      </c>
      <c r="S1112" s="52"/>
      <c r="Y1112" s="26"/>
      <c r="AH1112" s="26"/>
    </row>
    <row r="1113" spans="2:34">
      <c r="Y1113" s="26"/>
      <c r="AH1113" s="26"/>
    </row>
    <row r="1114" spans="2:34">
      <c r="B1114" s="89" t="s">
        <v>844</v>
      </c>
      <c r="Y1114" s="26"/>
      <c r="AH1114" s="26"/>
    </row>
    <row r="1115" spans="2:34">
      <c r="Y1115" s="26"/>
      <c r="AH1115" s="26"/>
    </row>
    <row r="1116" spans="2:34">
      <c r="C1116" s="201"/>
      <c r="D1116" s="2" t="s">
        <v>406</v>
      </c>
      <c r="H1116" s="201"/>
      <c r="I1116" s="248" t="s">
        <v>74</v>
      </c>
      <c r="J1116" s="248"/>
      <c r="K1116" s="248"/>
      <c r="L1116" s="248"/>
      <c r="M1116" s="248"/>
      <c r="N1116" s="248"/>
      <c r="O1116" s="248"/>
      <c r="P1116" s="248"/>
      <c r="Q1116" s="248"/>
      <c r="R1116" s="248"/>
      <c r="S1116" s="248"/>
      <c r="T1116" s="248"/>
      <c r="Y1116" s="26"/>
      <c r="AH1116" s="26"/>
    </row>
    <row r="1117" spans="2:34">
      <c r="C1117" s="201"/>
      <c r="D1117" s="2" t="s">
        <v>521</v>
      </c>
      <c r="H1117" s="201"/>
      <c r="I1117" s="2" t="s">
        <v>940</v>
      </c>
      <c r="L1117" s="201"/>
      <c r="M1117" s="2" t="s">
        <v>64</v>
      </c>
      <c r="Y1117" s="26"/>
      <c r="AH1117" s="26"/>
    </row>
    <row r="1118" spans="2:34">
      <c r="C1118" s="2" t="s">
        <v>571</v>
      </c>
      <c r="Y1118" s="26"/>
      <c r="AH1118" s="26"/>
    </row>
    <row r="1119" spans="2:34">
      <c r="C1119" s="187"/>
      <c r="D1119" s="234"/>
      <c r="E1119" s="234"/>
      <c r="F1119" s="234"/>
      <c r="G1119" s="234"/>
      <c r="H1119" s="234"/>
      <c r="I1119" s="234"/>
      <c r="J1119" s="234"/>
      <c r="K1119" s="234"/>
      <c r="L1119" s="234"/>
      <c r="M1119" s="234"/>
      <c r="N1119" s="234"/>
      <c r="O1119" s="234"/>
      <c r="P1119" s="234"/>
      <c r="Q1119" s="234"/>
      <c r="R1119" s="234"/>
      <c r="S1119" s="234"/>
      <c r="T1119" s="234"/>
      <c r="U1119" s="234"/>
      <c r="V1119" s="455"/>
      <c r="Y1119" s="26"/>
      <c r="AH1119" s="26"/>
    </row>
    <row r="1120" spans="2:34">
      <c r="C1120" s="188"/>
      <c r="D1120" s="235"/>
      <c r="E1120" s="235"/>
      <c r="F1120" s="235"/>
      <c r="G1120" s="235"/>
      <c r="H1120" s="235"/>
      <c r="I1120" s="235"/>
      <c r="J1120" s="235"/>
      <c r="K1120" s="235"/>
      <c r="L1120" s="235"/>
      <c r="M1120" s="235"/>
      <c r="N1120" s="235"/>
      <c r="O1120" s="235"/>
      <c r="P1120" s="235"/>
      <c r="Q1120" s="235"/>
      <c r="R1120" s="235"/>
      <c r="S1120" s="235"/>
      <c r="T1120" s="235"/>
      <c r="U1120" s="235"/>
      <c r="V1120" s="456"/>
      <c r="Y1120" s="26"/>
      <c r="AH1120" s="26"/>
    </row>
    <row r="1121" spans="2:34">
      <c r="C1121" s="189"/>
      <c r="D1121" s="236"/>
      <c r="E1121" s="236"/>
      <c r="F1121" s="236"/>
      <c r="G1121" s="236"/>
      <c r="H1121" s="236"/>
      <c r="I1121" s="236"/>
      <c r="J1121" s="236"/>
      <c r="K1121" s="236"/>
      <c r="L1121" s="236"/>
      <c r="M1121" s="236"/>
      <c r="N1121" s="236"/>
      <c r="O1121" s="236"/>
      <c r="P1121" s="236"/>
      <c r="Q1121" s="236"/>
      <c r="R1121" s="236"/>
      <c r="S1121" s="236"/>
      <c r="T1121" s="236"/>
      <c r="U1121" s="236"/>
      <c r="V1121" s="457"/>
      <c r="Y1121" s="26"/>
      <c r="AH1121" s="26"/>
    </row>
    <row r="1122" spans="2:34">
      <c r="Y1122" s="26"/>
      <c r="AH1122" s="26"/>
    </row>
    <row r="1123" spans="2:34">
      <c r="B1123" s="52" t="s">
        <v>1133</v>
      </c>
      <c r="Y1123" s="500" t="s">
        <v>432</v>
      </c>
      <c r="Z1123" s="545"/>
      <c r="AA1123" s="545"/>
      <c r="AB1123" s="545"/>
      <c r="AC1123" s="545"/>
      <c r="AD1123" s="545"/>
      <c r="AE1123" s="545"/>
      <c r="AF1123" s="545"/>
      <c r="AG1123" s="672"/>
      <c r="AH1123" s="26"/>
    </row>
    <row r="1124" spans="2:34">
      <c r="L1124" s="201"/>
      <c r="M1124" s="52" t="s">
        <v>273</v>
      </c>
      <c r="N1124" s="52"/>
      <c r="O1124" s="52"/>
      <c r="P1124" s="52"/>
      <c r="Q1124" s="201"/>
      <c r="R1124" s="52" t="s">
        <v>283</v>
      </c>
      <c r="S1124" s="52"/>
      <c r="Y1124" s="500"/>
      <c r="Z1124" s="545"/>
      <c r="AA1124" s="545"/>
      <c r="AB1124" s="545"/>
      <c r="AC1124" s="545"/>
      <c r="AD1124" s="545"/>
      <c r="AE1124" s="545"/>
      <c r="AF1124" s="545"/>
      <c r="AG1124" s="672"/>
      <c r="AH1124" s="26"/>
    </row>
    <row r="1125" spans="2:34">
      <c r="Y1125" s="500"/>
      <c r="Z1125" s="545"/>
      <c r="AA1125" s="545"/>
      <c r="AB1125" s="545"/>
      <c r="AC1125" s="545"/>
      <c r="AD1125" s="545"/>
      <c r="AE1125" s="545"/>
      <c r="AF1125" s="545"/>
      <c r="AG1125" s="672"/>
      <c r="AH1125" s="26"/>
    </row>
    <row r="1126" spans="2:34">
      <c r="B1126" s="89" t="s">
        <v>410</v>
      </c>
      <c r="Y1126" s="500"/>
      <c r="Z1126" s="545"/>
      <c r="AA1126" s="545"/>
      <c r="AB1126" s="545"/>
      <c r="AC1126" s="545"/>
      <c r="AD1126" s="545"/>
      <c r="AE1126" s="545"/>
      <c r="AF1126" s="545"/>
      <c r="AG1126" s="672"/>
      <c r="AH1126" s="26"/>
    </row>
    <row r="1127" spans="2:34">
      <c r="C1127" s="187"/>
      <c r="D1127" s="234"/>
      <c r="E1127" s="234"/>
      <c r="F1127" s="234"/>
      <c r="G1127" s="234"/>
      <c r="H1127" s="234"/>
      <c r="I1127" s="234"/>
      <c r="J1127" s="234"/>
      <c r="K1127" s="234"/>
      <c r="L1127" s="234"/>
      <c r="M1127" s="234"/>
      <c r="N1127" s="234"/>
      <c r="O1127" s="234"/>
      <c r="P1127" s="234"/>
      <c r="Q1127" s="234"/>
      <c r="R1127" s="234"/>
      <c r="S1127" s="234"/>
      <c r="T1127" s="234"/>
      <c r="U1127" s="234"/>
      <c r="V1127" s="455"/>
      <c r="Y1127" s="500"/>
      <c r="Z1127" s="545"/>
      <c r="AA1127" s="545"/>
      <c r="AB1127" s="545"/>
      <c r="AC1127" s="545"/>
      <c r="AD1127" s="545"/>
      <c r="AE1127" s="545"/>
      <c r="AF1127" s="545"/>
      <c r="AG1127" s="672"/>
      <c r="AH1127" s="26"/>
    </row>
    <row r="1128" spans="2:34">
      <c r="C1128" s="189"/>
      <c r="D1128" s="236"/>
      <c r="E1128" s="236"/>
      <c r="F1128" s="236"/>
      <c r="G1128" s="236"/>
      <c r="H1128" s="236"/>
      <c r="I1128" s="236"/>
      <c r="J1128" s="236"/>
      <c r="K1128" s="236"/>
      <c r="L1128" s="236"/>
      <c r="M1128" s="236"/>
      <c r="N1128" s="236"/>
      <c r="O1128" s="236"/>
      <c r="P1128" s="236"/>
      <c r="Q1128" s="236"/>
      <c r="R1128" s="236"/>
      <c r="S1128" s="236"/>
      <c r="T1128" s="236"/>
      <c r="U1128" s="236"/>
      <c r="V1128" s="457"/>
      <c r="Y1128" s="500"/>
      <c r="Z1128" s="545"/>
      <c r="AA1128" s="545"/>
      <c r="AB1128" s="545"/>
      <c r="AC1128" s="545"/>
      <c r="AD1128" s="545"/>
      <c r="AE1128" s="545"/>
      <c r="AF1128" s="545"/>
      <c r="AG1128" s="672"/>
      <c r="AH1128" s="26"/>
    </row>
    <row r="1129" spans="2:34">
      <c r="Y1129" s="26"/>
      <c r="AH1129" s="26"/>
    </row>
    <row r="1130" spans="2:34">
      <c r="B1130" s="52" t="s">
        <v>1037</v>
      </c>
      <c r="Y1130" s="26"/>
      <c r="AH1130" s="26"/>
    </row>
    <row r="1131" spans="2:34">
      <c r="Y1131" s="26"/>
      <c r="AH1131" s="26"/>
    </row>
    <row r="1132" spans="2:34">
      <c r="B1132" s="89" t="s">
        <v>1159</v>
      </c>
      <c r="Y1132" s="500" t="s">
        <v>398</v>
      </c>
      <c r="Z1132" s="545"/>
      <c r="AA1132" s="545"/>
      <c r="AB1132" s="545"/>
      <c r="AC1132" s="545"/>
      <c r="AD1132" s="545"/>
      <c r="AE1132" s="545"/>
      <c r="AF1132" s="545"/>
      <c r="AG1132" s="672"/>
      <c r="AH1132" s="26"/>
    </row>
    <row r="1133" spans="2:34">
      <c r="Y1133" s="500"/>
      <c r="Z1133" s="545"/>
      <c r="AA1133" s="545"/>
      <c r="AB1133" s="545"/>
      <c r="AC1133" s="545"/>
      <c r="AD1133" s="545"/>
      <c r="AE1133" s="545"/>
      <c r="AF1133" s="545"/>
      <c r="AG1133" s="672"/>
      <c r="AH1133" s="26"/>
    </row>
    <row r="1134" spans="2:34">
      <c r="C1134" s="201"/>
      <c r="D1134" s="248" t="s">
        <v>417</v>
      </c>
      <c r="E1134" s="248"/>
      <c r="F1134" s="248"/>
      <c r="H1134" s="201"/>
      <c r="I1134" s="248" t="s">
        <v>296</v>
      </c>
      <c r="J1134" s="248"/>
      <c r="K1134" s="248"/>
      <c r="L1134" s="248"/>
      <c r="N1134" s="201"/>
      <c r="O1134" s="411" t="s">
        <v>699</v>
      </c>
      <c r="P1134" s="411"/>
      <c r="Q1134" s="411"/>
      <c r="R1134" s="411"/>
      <c r="S1134" s="201"/>
      <c r="T1134" s="411" t="s">
        <v>126</v>
      </c>
      <c r="Y1134" s="500"/>
      <c r="Z1134" s="545"/>
      <c r="AA1134" s="545"/>
      <c r="AB1134" s="545"/>
      <c r="AC1134" s="545"/>
      <c r="AD1134" s="545"/>
      <c r="AE1134" s="545"/>
      <c r="AF1134" s="545"/>
      <c r="AG1134" s="672"/>
      <c r="AH1134" s="26"/>
    </row>
    <row r="1135" spans="2:34">
      <c r="Y1135" s="26"/>
      <c r="AH1135" s="26"/>
    </row>
    <row r="1136" spans="2:34">
      <c r="B1136" s="89" t="s">
        <v>23</v>
      </c>
      <c r="I1136" s="328"/>
      <c r="J1136" s="343"/>
      <c r="K1136" s="2" t="s">
        <v>1048</v>
      </c>
      <c r="N1136" s="2" t="s">
        <v>424</v>
      </c>
      <c r="T1136" s="328"/>
      <c r="U1136" s="343"/>
      <c r="V1136" s="2" t="s">
        <v>1048</v>
      </c>
      <c r="Y1136" s="26"/>
      <c r="AH1136" s="26"/>
    </row>
    <row r="1137" spans="1:34">
      <c r="Y1137" s="26"/>
      <c r="AH1137" s="26"/>
    </row>
    <row r="1138" spans="1:34">
      <c r="Y1138" s="26"/>
      <c r="AH1138" s="26"/>
    </row>
    <row r="1139" spans="1:34">
      <c r="B1139" s="52" t="s">
        <v>425</v>
      </c>
      <c r="Y1139" s="551" t="s">
        <v>262</v>
      </c>
      <c r="Z1139" s="137"/>
      <c r="AA1139" s="137"/>
      <c r="AB1139" s="137"/>
      <c r="AC1139" s="137"/>
      <c r="AD1139" s="137"/>
      <c r="AE1139" s="137"/>
      <c r="AF1139" s="137"/>
      <c r="AG1139" s="673"/>
      <c r="AH1139" s="26"/>
    </row>
    <row r="1140" spans="1:34">
      <c r="Y1140" s="554"/>
      <c r="Z1140" s="137"/>
      <c r="AA1140" s="137"/>
      <c r="AB1140" s="137"/>
      <c r="AC1140" s="137"/>
      <c r="AD1140" s="137"/>
      <c r="AE1140" s="137"/>
      <c r="AF1140" s="137"/>
      <c r="AG1140" s="673"/>
      <c r="AH1140" s="26"/>
    </row>
    <row r="1141" spans="1:34">
      <c r="L1141" s="201"/>
      <c r="M1141" s="52" t="s">
        <v>273</v>
      </c>
      <c r="N1141" s="52"/>
      <c r="O1141" s="52"/>
      <c r="P1141" s="52"/>
      <c r="Q1141" s="201"/>
      <c r="R1141" s="52" t="s">
        <v>283</v>
      </c>
      <c r="S1141" s="52"/>
      <c r="Y1141" s="554"/>
      <c r="Z1141" s="137"/>
      <c r="AA1141" s="137"/>
      <c r="AB1141" s="137"/>
      <c r="AC1141" s="137"/>
      <c r="AD1141" s="137"/>
      <c r="AE1141" s="137"/>
      <c r="AF1141" s="137"/>
      <c r="AG1141" s="673"/>
      <c r="AH1141" s="26"/>
    </row>
    <row r="1142" spans="1:34">
      <c r="X1142" s="379"/>
      <c r="Y1142" s="137"/>
      <c r="Z1142" s="137"/>
      <c r="AA1142" s="137"/>
      <c r="AB1142" s="137"/>
      <c r="AC1142" s="137"/>
      <c r="AD1142" s="137"/>
      <c r="AE1142" s="137"/>
      <c r="AF1142" s="137"/>
      <c r="AG1142" s="673"/>
      <c r="AH1142" s="26"/>
    </row>
    <row r="1143" spans="1:34">
      <c r="B1143" s="2" t="str">
        <v>●　保存食は原材料及び調理済み食品、各50gずつを、マイナス20℃以下で</v>
      </c>
      <c r="X1143" s="379"/>
      <c r="Y1143" s="137"/>
      <c r="Z1143" s="137"/>
      <c r="AA1143" s="137"/>
      <c r="AB1143" s="137"/>
      <c r="AC1143" s="137"/>
      <c r="AD1143" s="137"/>
      <c r="AE1143" s="137"/>
      <c r="AF1143" s="137"/>
      <c r="AG1143" s="673"/>
      <c r="AH1143" s="26"/>
    </row>
    <row r="1144" spans="1:34">
      <c r="C1144" s="2" t="s">
        <v>190</v>
      </c>
      <c r="Y1144" s="551" t="s">
        <v>768</v>
      </c>
      <c r="Z1144" s="547"/>
      <c r="AA1144" s="547"/>
      <c r="AB1144" s="547"/>
      <c r="AC1144" s="547"/>
      <c r="AD1144" s="547"/>
      <c r="AE1144" s="547"/>
      <c r="AF1144" s="547"/>
      <c r="AG1144" s="690"/>
      <c r="AH1144" s="26"/>
    </row>
    <row r="1145" spans="1:34">
      <c r="L1145" s="201"/>
      <c r="M1145" s="52" t="s">
        <v>273</v>
      </c>
      <c r="N1145" s="52"/>
      <c r="O1145" s="52"/>
      <c r="P1145" s="52"/>
      <c r="Q1145" s="201"/>
      <c r="R1145" s="52" t="s">
        <v>283</v>
      </c>
      <c r="S1145" s="52"/>
      <c r="Y1145" s="551"/>
      <c r="Z1145" s="547"/>
      <c r="AA1145" s="547"/>
      <c r="AB1145" s="547"/>
      <c r="AC1145" s="547"/>
      <c r="AD1145" s="547"/>
      <c r="AE1145" s="547"/>
      <c r="AF1145" s="547"/>
      <c r="AG1145" s="690"/>
      <c r="AH1145" s="26"/>
    </row>
    <row r="1146" spans="1:34">
      <c r="Y1146" s="551"/>
      <c r="Z1146" s="547"/>
      <c r="AA1146" s="547"/>
      <c r="AB1146" s="547"/>
      <c r="AC1146" s="547"/>
      <c r="AD1146" s="547"/>
      <c r="AE1146" s="547"/>
      <c r="AF1146" s="547"/>
      <c r="AG1146" s="690"/>
      <c r="AH1146" s="26"/>
    </row>
    <row r="1147" spans="1:34">
      <c r="A1147" s="33" t="s">
        <v>129</v>
      </c>
      <c r="Y1147" s="551"/>
      <c r="Z1147" s="547"/>
      <c r="AA1147" s="547"/>
      <c r="AB1147" s="547"/>
      <c r="AC1147" s="547"/>
      <c r="AD1147" s="547"/>
      <c r="AE1147" s="547"/>
      <c r="AF1147" s="547"/>
      <c r="AG1147" s="690"/>
      <c r="AH1147" s="26"/>
    </row>
    <row r="1148" spans="1:34">
      <c r="B1148" s="52" t="s">
        <v>169</v>
      </c>
      <c r="C1148" s="71" t="s">
        <v>436</v>
      </c>
      <c r="D1148" s="71"/>
      <c r="E1148" s="71"/>
      <c r="F1148" s="71"/>
      <c r="G1148" s="71"/>
      <c r="H1148" s="71"/>
      <c r="I1148" s="71"/>
      <c r="J1148" s="71"/>
      <c r="K1148" s="71"/>
      <c r="L1148" s="71"/>
      <c r="M1148" s="71"/>
      <c r="N1148" s="71"/>
      <c r="O1148" s="71"/>
      <c r="P1148" s="71"/>
      <c r="Q1148" s="71"/>
      <c r="R1148" s="71"/>
      <c r="S1148" s="71"/>
      <c r="T1148" s="71"/>
      <c r="U1148" s="71"/>
      <c r="V1148" s="71"/>
      <c r="W1148" s="71"/>
      <c r="Y1148" s="554"/>
      <c r="Z1148" s="137"/>
      <c r="AA1148" s="137"/>
      <c r="AB1148" s="137"/>
      <c r="AC1148" s="137"/>
      <c r="AD1148" s="137"/>
      <c r="AE1148" s="137"/>
      <c r="AF1148" s="137"/>
      <c r="AG1148" s="673"/>
      <c r="AH1148" s="26"/>
    </row>
    <row r="1149" spans="1:34">
      <c r="C1149" s="71"/>
      <c r="D1149" s="71"/>
      <c r="E1149" s="71"/>
      <c r="F1149" s="71"/>
      <c r="G1149" s="71"/>
      <c r="H1149" s="71"/>
      <c r="I1149" s="71"/>
      <c r="J1149" s="71"/>
      <c r="K1149" s="71"/>
      <c r="L1149" s="71"/>
      <c r="M1149" s="71"/>
      <c r="N1149" s="71"/>
      <c r="O1149" s="71"/>
      <c r="P1149" s="71"/>
      <c r="Q1149" s="71"/>
      <c r="R1149" s="71"/>
      <c r="S1149" s="71"/>
      <c r="T1149" s="71"/>
      <c r="U1149" s="71"/>
      <c r="V1149" s="71"/>
      <c r="W1149" s="71"/>
      <c r="Y1149" s="551" t="s">
        <v>110</v>
      </c>
      <c r="Z1149" s="547"/>
      <c r="AA1149" s="547"/>
      <c r="AB1149" s="547"/>
      <c r="AC1149" s="547"/>
      <c r="AD1149" s="547"/>
      <c r="AE1149" s="547"/>
      <c r="AF1149" s="547"/>
      <c r="AG1149" s="690"/>
      <c r="AH1149" s="26"/>
    </row>
    <row r="1150" spans="1:34">
      <c r="C1150" s="71"/>
      <c r="D1150" s="71"/>
      <c r="E1150" s="71"/>
      <c r="F1150" s="71"/>
      <c r="G1150" s="71"/>
      <c r="H1150" s="71"/>
      <c r="I1150" s="71"/>
      <c r="J1150" s="71"/>
      <c r="K1150" s="71"/>
      <c r="L1150" s="71"/>
      <c r="M1150" s="71"/>
      <c r="N1150" s="71"/>
      <c r="O1150" s="71"/>
      <c r="P1150" s="71"/>
      <c r="Q1150" s="71"/>
      <c r="R1150" s="71"/>
      <c r="S1150" s="71"/>
      <c r="T1150" s="71"/>
      <c r="U1150" s="71"/>
      <c r="V1150" s="71"/>
      <c r="W1150" s="71"/>
      <c r="Y1150" s="551"/>
      <c r="Z1150" s="547"/>
      <c r="AA1150" s="547"/>
      <c r="AB1150" s="547"/>
      <c r="AC1150" s="547"/>
      <c r="AD1150" s="547"/>
      <c r="AE1150" s="547"/>
      <c r="AF1150" s="547"/>
      <c r="AG1150" s="690"/>
      <c r="AH1150" s="26"/>
    </row>
    <row r="1151" spans="1:34">
      <c r="C1151" s="71"/>
      <c r="D1151" s="71"/>
      <c r="E1151" s="71"/>
      <c r="F1151" s="71"/>
      <c r="G1151" s="71"/>
      <c r="H1151" s="71"/>
      <c r="I1151" s="71"/>
      <c r="J1151" s="71"/>
      <c r="K1151" s="71"/>
      <c r="L1151" s="71"/>
      <c r="M1151" s="71"/>
      <c r="N1151" s="71"/>
      <c r="O1151" s="71"/>
      <c r="P1151" s="71"/>
      <c r="Q1151" s="71"/>
      <c r="R1151" s="71"/>
      <c r="S1151" s="71"/>
      <c r="T1151" s="71"/>
      <c r="U1151" s="71"/>
      <c r="V1151" s="71"/>
      <c r="W1151" s="71"/>
      <c r="Y1151" s="551"/>
      <c r="Z1151" s="547"/>
      <c r="AA1151" s="547"/>
      <c r="AB1151" s="547"/>
      <c r="AC1151" s="547"/>
      <c r="AD1151" s="547"/>
      <c r="AE1151" s="547"/>
      <c r="AF1151" s="547"/>
      <c r="AG1151" s="690"/>
      <c r="AH1151" s="26"/>
    </row>
    <row r="1152" spans="1:34">
      <c r="C1152" s="71"/>
      <c r="D1152" s="71"/>
      <c r="E1152" s="71"/>
      <c r="F1152" s="71"/>
      <c r="G1152" s="71"/>
      <c r="H1152" s="71"/>
      <c r="I1152" s="71"/>
      <c r="J1152" s="71"/>
      <c r="K1152" s="71"/>
      <c r="L1152" s="71"/>
      <c r="M1152" s="71"/>
      <c r="N1152" s="71"/>
      <c r="O1152" s="71"/>
      <c r="P1152" s="71"/>
      <c r="Q1152" s="71"/>
      <c r="R1152" s="71"/>
      <c r="S1152" s="71"/>
      <c r="T1152" s="71"/>
      <c r="U1152" s="71"/>
      <c r="V1152" s="71"/>
      <c r="W1152" s="71"/>
      <c r="Y1152" s="551"/>
      <c r="Z1152" s="547"/>
      <c r="AA1152" s="547"/>
      <c r="AB1152" s="547"/>
      <c r="AC1152" s="547"/>
      <c r="AD1152" s="547"/>
      <c r="AE1152" s="547"/>
      <c r="AF1152" s="547"/>
      <c r="AG1152" s="690"/>
      <c r="AH1152" s="26"/>
    </row>
    <row r="1153" spans="1:34">
      <c r="L1153" s="201"/>
      <c r="M1153" s="52" t="s">
        <v>273</v>
      </c>
      <c r="N1153" s="52"/>
      <c r="O1153" s="52"/>
      <c r="P1153" s="52"/>
      <c r="Q1153" s="201"/>
      <c r="R1153" s="52" t="s">
        <v>283</v>
      </c>
      <c r="S1153" s="52"/>
      <c r="Y1153" s="26"/>
      <c r="AH1153" s="26"/>
    </row>
    <row r="1154" spans="1:34">
      <c r="A1154" s="12"/>
      <c r="B1154" s="58"/>
      <c r="C1154" s="58"/>
      <c r="D1154" s="58"/>
      <c r="E1154" s="58"/>
      <c r="F1154" s="58"/>
      <c r="G1154" s="58"/>
      <c r="H1154" s="58"/>
      <c r="I1154" s="58"/>
      <c r="J1154" s="58"/>
      <c r="K1154" s="58"/>
      <c r="L1154" s="58"/>
      <c r="M1154" s="58"/>
      <c r="N1154" s="58"/>
      <c r="O1154" s="58"/>
      <c r="P1154" s="58"/>
      <c r="Q1154" s="58"/>
      <c r="R1154" s="58"/>
      <c r="S1154" s="58"/>
      <c r="T1154" s="58"/>
      <c r="U1154" s="58"/>
      <c r="V1154" s="58"/>
      <c r="W1154" s="58"/>
      <c r="X1154" s="58"/>
      <c r="Y1154" s="35"/>
      <c r="Z1154" s="58"/>
      <c r="AA1154" s="58"/>
      <c r="AB1154" s="58"/>
      <c r="AC1154" s="58"/>
      <c r="AD1154" s="58"/>
      <c r="AE1154" s="58"/>
      <c r="AF1154" s="58"/>
      <c r="AG1154" s="660"/>
      <c r="AH1154" s="26"/>
    </row>
    <row r="1155" spans="1:34">
      <c r="A1155" s="31" t="s">
        <v>133</v>
      </c>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c r="Y1155" s="73" t="s">
        <v>361</v>
      </c>
      <c r="Z1155" s="73"/>
      <c r="AA1155" s="73"/>
      <c r="AB1155" s="73"/>
      <c r="AC1155" s="73"/>
      <c r="AD1155" s="73"/>
      <c r="AE1155" s="73"/>
      <c r="AF1155" s="73"/>
      <c r="AG1155" s="73"/>
      <c r="AH1155" s="26"/>
    </row>
    <row r="1156" spans="1:34">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c r="Y1156" s="73"/>
      <c r="Z1156" s="73"/>
      <c r="AA1156" s="73"/>
      <c r="AB1156" s="73"/>
      <c r="AC1156" s="73"/>
      <c r="AD1156" s="73"/>
      <c r="AE1156" s="73"/>
      <c r="AF1156" s="73"/>
      <c r="AG1156" s="73"/>
      <c r="AH1156" s="26"/>
    </row>
    <row r="1157" spans="1:34">
      <c r="B1157" s="52" t="s">
        <v>169</v>
      </c>
      <c r="C1157" s="71" t="s">
        <v>437</v>
      </c>
      <c r="D1157" s="71"/>
      <c r="E1157" s="71"/>
      <c r="F1157" s="71"/>
      <c r="G1157" s="71"/>
      <c r="H1157" s="71"/>
      <c r="I1157" s="71"/>
      <c r="J1157" s="71"/>
      <c r="K1157" s="71"/>
      <c r="L1157" s="71"/>
      <c r="M1157" s="71"/>
      <c r="N1157" s="71"/>
      <c r="O1157" s="71"/>
      <c r="P1157" s="71"/>
      <c r="Q1157" s="71"/>
      <c r="R1157" s="71"/>
      <c r="S1157" s="71"/>
      <c r="T1157" s="71"/>
      <c r="U1157" s="71"/>
      <c r="V1157" s="71"/>
      <c r="W1157" s="71"/>
      <c r="X1157" s="486"/>
      <c r="Y1157" s="26"/>
      <c r="AH1157" s="26"/>
    </row>
    <row r="1158" spans="1:34">
      <c r="C1158" s="71"/>
      <c r="D1158" s="71"/>
      <c r="E1158" s="71"/>
      <c r="F1158" s="71"/>
      <c r="G1158" s="71"/>
      <c r="H1158" s="71"/>
      <c r="I1158" s="71"/>
      <c r="J1158" s="71"/>
      <c r="K1158" s="71"/>
      <c r="L1158" s="71"/>
      <c r="M1158" s="71"/>
      <c r="N1158" s="71"/>
      <c r="O1158" s="71"/>
      <c r="P1158" s="71"/>
      <c r="Q1158" s="71"/>
      <c r="R1158" s="71"/>
      <c r="S1158" s="71"/>
      <c r="T1158" s="71"/>
      <c r="U1158" s="71"/>
      <c r="V1158" s="71"/>
      <c r="W1158" s="71"/>
      <c r="X1158" s="486"/>
      <c r="Y1158" s="26"/>
      <c r="AH1158" s="26"/>
    </row>
    <row r="1159" spans="1:34">
      <c r="C1159" s="71"/>
      <c r="D1159" s="71"/>
      <c r="E1159" s="71"/>
      <c r="F1159" s="71"/>
      <c r="G1159" s="71"/>
      <c r="H1159" s="71"/>
      <c r="I1159" s="71"/>
      <c r="J1159" s="71"/>
      <c r="K1159" s="71"/>
      <c r="L1159" s="71"/>
      <c r="M1159" s="71"/>
      <c r="N1159" s="71"/>
      <c r="O1159" s="71"/>
      <c r="P1159" s="71"/>
      <c r="Q1159" s="71"/>
      <c r="R1159" s="71"/>
      <c r="S1159" s="71"/>
      <c r="T1159" s="71"/>
      <c r="U1159" s="71"/>
      <c r="V1159" s="71"/>
      <c r="W1159" s="71"/>
      <c r="X1159" s="486"/>
      <c r="Y1159" s="26"/>
      <c r="AH1159" s="26"/>
    </row>
    <row r="1160" spans="1:34">
      <c r="L1160" s="201"/>
      <c r="M1160" s="52" t="s">
        <v>273</v>
      </c>
      <c r="N1160" s="52"/>
      <c r="O1160" s="52"/>
      <c r="P1160" s="52"/>
      <c r="Q1160" s="201"/>
      <c r="R1160" s="52" t="s">
        <v>283</v>
      </c>
      <c r="S1160" s="52"/>
      <c r="Y1160" s="26"/>
      <c r="AH1160" s="26"/>
    </row>
    <row r="1161" spans="1:34">
      <c r="Y1161" s="500" t="s">
        <v>1090</v>
      </c>
      <c r="Z1161" s="545"/>
      <c r="AA1161" s="545"/>
      <c r="AB1161" s="545"/>
      <c r="AC1161" s="545"/>
      <c r="AD1161" s="545"/>
      <c r="AE1161" s="545"/>
      <c r="AF1161" s="545"/>
      <c r="AG1161" s="672"/>
      <c r="AH1161" s="26"/>
    </row>
    <row r="1162" spans="1:34">
      <c r="A1162" s="33" t="s">
        <v>440</v>
      </c>
      <c r="Y1162" s="500"/>
      <c r="Z1162" s="545"/>
      <c r="AA1162" s="545"/>
      <c r="AB1162" s="545"/>
      <c r="AC1162" s="545"/>
      <c r="AD1162" s="545"/>
      <c r="AE1162" s="545"/>
      <c r="AF1162" s="545"/>
      <c r="AG1162" s="672"/>
      <c r="AH1162" s="26"/>
    </row>
    <row r="1163" spans="1:34">
      <c r="Y1163" s="500"/>
      <c r="Z1163" s="545"/>
      <c r="AA1163" s="545"/>
      <c r="AB1163" s="545"/>
      <c r="AC1163" s="545"/>
      <c r="AD1163" s="545"/>
      <c r="AE1163" s="545"/>
      <c r="AF1163" s="545"/>
      <c r="AG1163" s="672"/>
      <c r="AH1163" s="26"/>
    </row>
    <row r="1164" spans="1:34">
      <c r="B1164" s="80" t="s">
        <v>441</v>
      </c>
      <c r="Y1164" s="500"/>
      <c r="Z1164" s="545"/>
      <c r="AA1164" s="545"/>
      <c r="AB1164" s="545"/>
      <c r="AC1164" s="545"/>
      <c r="AD1164" s="545"/>
      <c r="AE1164" s="545"/>
      <c r="AF1164" s="545"/>
      <c r="AG1164" s="672"/>
      <c r="AH1164" s="26"/>
    </row>
    <row r="1165" spans="1:34">
      <c r="Y1165" s="500"/>
      <c r="Z1165" s="545"/>
      <c r="AA1165" s="545"/>
      <c r="AB1165" s="545"/>
      <c r="AC1165" s="545"/>
      <c r="AD1165" s="545"/>
      <c r="AE1165" s="545"/>
      <c r="AF1165" s="545"/>
      <c r="AG1165" s="672"/>
      <c r="AH1165" s="26"/>
    </row>
    <row r="1166" spans="1:34">
      <c r="L1166" s="201"/>
      <c r="M1166" s="52" t="s">
        <v>273</v>
      </c>
      <c r="N1166" s="52"/>
      <c r="O1166" s="52"/>
      <c r="P1166" s="52"/>
      <c r="Q1166" s="201"/>
      <c r="R1166" s="52" t="s">
        <v>283</v>
      </c>
      <c r="S1166" s="52"/>
      <c r="Y1166" s="500"/>
      <c r="Z1166" s="545"/>
      <c r="AA1166" s="545"/>
      <c r="AB1166" s="545"/>
      <c r="AC1166" s="545"/>
      <c r="AD1166" s="545"/>
      <c r="AE1166" s="545"/>
      <c r="AF1166" s="545"/>
      <c r="AG1166" s="672"/>
      <c r="AH1166" s="26"/>
    </row>
    <row r="1167" spans="1:34">
      <c r="Y1167" s="500"/>
      <c r="Z1167" s="545"/>
      <c r="AA1167" s="545"/>
      <c r="AB1167" s="545"/>
      <c r="AC1167" s="545"/>
      <c r="AD1167" s="545"/>
      <c r="AE1167" s="545"/>
      <c r="AF1167" s="545"/>
      <c r="AG1167" s="672"/>
      <c r="AH1167" s="26"/>
    </row>
    <row r="1168" spans="1:34">
      <c r="B1168" s="89" t="s">
        <v>443</v>
      </c>
      <c r="Y1168" s="500"/>
      <c r="Z1168" s="545"/>
      <c r="AA1168" s="545"/>
      <c r="AB1168" s="545"/>
      <c r="AC1168" s="545"/>
      <c r="AD1168" s="545"/>
      <c r="AE1168" s="545"/>
      <c r="AF1168" s="545"/>
      <c r="AG1168" s="672"/>
      <c r="AH1168" s="26"/>
    </row>
    <row r="1169" spans="1:34">
      <c r="Y1169" s="500"/>
      <c r="Z1169" s="545"/>
      <c r="AA1169" s="545"/>
      <c r="AB1169" s="545"/>
      <c r="AC1169" s="545"/>
      <c r="AD1169" s="545"/>
      <c r="AE1169" s="545"/>
      <c r="AF1169" s="545"/>
      <c r="AG1169" s="672"/>
      <c r="AH1169" s="26"/>
    </row>
    <row r="1170" spans="1:34">
      <c r="C1170" s="2" t="s">
        <v>446</v>
      </c>
      <c r="K1170" s="353"/>
      <c r="L1170" s="365"/>
      <c r="M1170" s="365"/>
      <c r="N1170" s="365"/>
      <c r="O1170" s="365"/>
      <c r="P1170" s="365"/>
      <c r="Q1170" s="365"/>
      <c r="R1170" s="365"/>
      <c r="S1170" s="365"/>
      <c r="T1170" s="365"/>
      <c r="U1170" s="365"/>
      <c r="V1170" s="365"/>
      <c r="W1170" s="489"/>
      <c r="Y1170" s="26"/>
      <c r="AH1170" s="26"/>
    </row>
    <row r="1171" spans="1:34">
      <c r="K1171" s="354"/>
      <c r="L1171" s="366"/>
      <c r="M1171" s="366"/>
      <c r="N1171" s="366"/>
      <c r="O1171" s="366"/>
      <c r="P1171" s="366"/>
      <c r="Q1171" s="366"/>
      <c r="R1171" s="366"/>
      <c r="S1171" s="366"/>
      <c r="T1171" s="366"/>
      <c r="U1171" s="366"/>
      <c r="V1171" s="366"/>
      <c r="W1171" s="490"/>
      <c r="Y1171" s="26"/>
      <c r="AH1171" s="26"/>
    </row>
    <row r="1172" spans="1:34">
      <c r="C1172" s="2" t="s">
        <v>449</v>
      </c>
      <c r="K1172" s="353"/>
      <c r="L1172" s="365"/>
      <c r="M1172" s="365"/>
      <c r="N1172" s="365"/>
      <c r="O1172" s="365"/>
      <c r="P1172" s="365"/>
      <c r="Q1172" s="365"/>
      <c r="R1172" s="365"/>
      <c r="S1172" s="365"/>
      <c r="T1172" s="365"/>
      <c r="U1172" s="365"/>
      <c r="V1172" s="365"/>
      <c r="W1172" s="489"/>
      <c r="Y1172" s="26"/>
      <c r="AH1172" s="26"/>
    </row>
    <row r="1173" spans="1:34">
      <c r="K1173" s="354"/>
      <c r="L1173" s="366"/>
      <c r="M1173" s="366"/>
      <c r="N1173" s="366"/>
      <c r="O1173" s="366"/>
      <c r="P1173" s="366"/>
      <c r="Q1173" s="366"/>
      <c r="R1173" s="366"/>
      <c r="S1173" s="366"/>
      <c r="T1173" s="366"/>
      <c r="U1173" s="366"/>
      <c r="V1173" s="366"/>
      <c r="W1173" s="490"/>
      <c r="Y1173" s="26"/>
      <c r="AH1173" s="26"/>
    </row>
    <row r="1174" spans="1:34">
      <c r="Y1174" s="26"/>
      <c r="AH1174" s="26"/>
    </row>
    <row r="1175" spans="1:34">
      <c r="B1175" s="52" t="s">
        <v>454</v>
      </c>
      <c r="Y1175" s="551" t="s">
        <v>769</v>
      </c>
      <c r="Z1175" s="547"/>
      <c r="AA1175" s="547"/>
      <c r="AB1175" s="547"/>
      <c r="AC1175" s="547"/>
      <c r="AD1175" s="547"/>
      <c r="AE1175" s="547"/>
      <c r="AF1175" s="547"/>
      <c r="AG1175" s="690"/>
      <c r="AH1175" s="26"/>
    </row>
    <row r="1176" spans="1:34">
      <c r="A1176" s="26"/>
      <c r="B1176" s="140"/>
      <c r="C1176" s="202" t="s">
        <v>203</v>
      </c>
      <c r="D1176" s="249"/>
      <c r="E1176" s="249"/>
      <c r="F1176" s="249"/>
      <c r="G1176" s="299"/>
      <c r="H1176" s="202" t="s">
        <v>51</v>
      </c>
      <c r="I1176" s="249"/>
      <c r="J1176" s="249"/>
      <c r="K1176" s="249"/>
      <c r="L1176" s="299"/>
      <c r="M1176" s="202" t="s">
        <v>118</v>
      </c>
      <c r="N1176" s="249"/>
      <c r="O1176" s="249"/>
      <c r="P1176" s="249"/>
      <c r="Q1176" s="299"/>
      <c r="R1176" s="202" t="s">
        <v>407</v>
      </c>
      <c r="S1176" s="249"/>
      <c r="T1176" s="249"/>
      <c r="U1176" s="249"/>
      <c r="V1176" s="299"/>
      <c r="Y1176" s="551"/>
      <c r="Z1176" s="547"/>
      <c r="AA1176" s="547"/>
      <c r="AB1176" s="547"/>
      <c r="AC1176" s="547"/>
      <c r="AD1176" s="547"/>
      <c r="AE1176" s="547"/>
      <c r="AF1176" s="547"/>
      <c r="AG1176" s="690"/>
      <c r="AH1176" s="26"/>
    </row>
    <row r="1177" spans="1:34">
      <c r="A1177" s="26"/>
      <c r="B1177" s="140"/>
      <c r="C1177" s="202" t="s">
        <v>30</v>
      </c>
      <c r="D1177" s="249"/>
      <c r="E1177" s="249"/>
      <c r="F1177" s="249"/>
      <c r="G1177" s="299"/>
      <c r="H1177" s="313"/>
      <c r="I1177" s="329"/>
      <c r="J1177" s="329"/>
      <c r="K1177" s="329"/>
      <c r="L1177" s="367"/>
      <c r="M1177" s="313"/>
      <c r="N1177" s="329"/>
      <c r="O1177" s="329"/>
      <c r="P1177" s="329"/>
      <c r="Q1177" s="367"/>
      <c r="R1177" s="313"/>
      <c r="S1177" s="329"/>
      <c r="T1177" s="329"/>
      <c r="U1177" s="329"/>
      <c r="V1177" s="367"/>
      <c r="Y1177" s="551"/>
      <c r="Z1177" s="547"/>
      <c r="AA1177" s="547"/>
      <c r="AB1177" s="547"/>
      <c r="AC1177" s="547"/>
      <c r="AD1177" s="547"/>
      <c r="AE1177" s="547"/>
      <c r="AF1177" s="547"/>
      <c r="AG1177" s="690"/>
      <c r="AH1177" s="26"/>
    </row>
    <row r="1178" spans="1:34">
      <c r="A1178" s="26"/>
      <c r="B1178" s="140"/>
      <c r="C1178" s="202" t="s">
        <v>460</v>
      </c>
      <c r="D1178" s="249"/>
      <c r="E1178" s="249"/>
      <c r="F1178" s="249"/>
      <c r="G1178" s="299"/>
      <c r="H1178" s="313"/>
      <c r="I1178" s="329"/>
      <c r="J1178" s="329"/>
      <c r="K1178" s="329"/>
      <c r="L1178" s="367"/>
      <c r="M1178" s="313"/>
      <c r="N1178" s="329"/>
      <c r="O1178" s="329"/>
      <c r="P1178" s="329"/>
      <c r="Q1178" s="367"/>
      <c r="R1178" s="313"/>
      <c r="S1178" s="329"/>
      <c r="T1178" s="329"/>
      <c r="U1178" s="329"/>
      <c r="V1178" s="367"/>
      <c r="Y1178" s="551"/>
      <c r="Z1178" s="547"/>
      <c r="AA1178" s="547"/>
      <c r="AB1178" s="547"/>
      <c r="AC1178" s="547"/>
      <c r="AD1178" s="547"/>
      <c r="AE1178" s="547"/>
      <c r="AF1178" s="547"/>
      <c r="AG1178" s="690"/>
      <c r="AH1178" s="26"/>
    </row>
    <row r="1179" spans="1:34">
      <c r="A1179" s="26"/>
      <c r="B1179" s="140"/>
      <c r="C1179" s="202" t="s">
        <v>462</v>
      </c>
      <c r="D1179" s="249"/>
      <c r="E1179" s="249"/>
      <c r="F1179" s="249"/>
      <c r="G1179" s="299"/>
      <c r="H1179" s="313"/>
      <c r="I1179" s="329"/>
      <c r="J1179" s="329"/>
      <c r="K1179" s="329"/>
      <c r="L1179" s="367"/>
      <c r="M1179" s="313"/>
      <c r="N1179" s="329"/>
      <c r="O1179" s="329"/>
      <c r="P1179" s="329"/>
      <c r="Q1179" s="367"/>
      <c r="R1179" s="313"/>
      <c r="S1179" s="329"/>
      <c r="T1179" s="329"/>
      <c r="U1179" s="329"/>
      <c r="V1179" s="367"/>
      <c r="Y1179" s="551"/>
      <c r="Z1179" s="547"/>
      <c r="AA1179" s="547"/>
      <c r="AB1179" s="547"/>
      <c r="AC1179" s="547"/>
      <c r="AD1179" s="547"/>
      <c r="AE1179" s="547"/>
      <c r="AF1179" s="547"/>
      <c r="AG1179" s="690"/>
      <c r="AH1179" s="26"/>
    </row>
    <row r="1180" spans="1:34">
      <c r="A1180" s="26"/>
      <c r="B1180" s="140"/>
      <c r="C1180" s="203" t="s">
        <v>466</v>
      </c>
      <c r="D1180" s="250"/>
      <c r="E1180" s="250"/>
      <c r="F1180" s="250"/>
      <c r="G1180" s="300"/>
      <c r="H1180" s="313"/>
      <c r="I1180" s="329"/>
      <c r="J1180" s="329"/>
      <c r="K1180" s="329"/>
      <c r="L1180" s="367"/>
      <c r="M1180" s="313"/>
      <c r="N1180" s="329"/>
      <c r="O1180" s="329"/>
      <c r="P1180" s="329"/>
      <c r="Q1180" s="367"/>
      <c r="R1180" s="313"/>
      <c r="S1180" s="329"/>
      <c r="T1180" s="329"/>
      <c r="U1180" s="329"/>
      <c r="V1180" s="367"/>
      <c r="Y1180" s="26"/>
      <c r="AH1180" s="26"/>
    </row>
    <row r="1181" spans="1:34">
      <c r="Y1181" s="26"/>
      <c r="AH1181" s="26"/>
    </row>
    <row r="1182" spans="1:34">
      <c r="A1182" s="26"/>
      <c r="B1182" s="52" t="s">
        <v>338</v>
      </c>
      <c r="Y1182" s="26"/>
      <c r="AH1182" s="26"/>
    </row>
    <row r="1183" spans="1:34">
      <c r="A1183" s="26"/>
      <c r="Y1183" s="26"/>
      <c r="AH1183" s="26"/>
    </row>
    <row r="1184" spans="1:34">
      <c r="A1184" s="26"/>
      <c r="C1184" s="204"/>
      <c r="D1184" s="251"/>
      <c r="E1184" s="251"/>
      <c r="F1184" s="251"/>
      <c r="G1184" s="251"/>
      <c r="H1184" s="251"/>
      <c r="I1184" s="251"/>
      <c r="J1184" s="251"/>
      <c r="K1184" s="251"/>
      <c r="L1184" s="251"/>
      <c r="M1184" s="251"/>
      <c r="N1184" s="251"/>
      <c r="O1184" s="251"/>
      <c r="P1184" s="251"/>
      <c r="Q1184" s="251"/>
      <c r="R1184" s="251"/>
      <c r="S1184" s="251"/>
      <c r="T1184" s="251"/>
      <c r="U1184" s="251"/>
      <c r="V1184" s="466"/>
      <c r="Y1184" s="26"/>
      <c r="AH1184" s="26"/>
    </row>
    <row r="1185" spans="1:34">
      <c r="A1185" s="26"/>
      <c r="C1185" s="205"/>
      <c r="D1185" s="252"/>
      <c r="E1185" s="252"/>
      <c r="F1185" s="252"/>
      <c r="G1185" s="252"/>
      <c r="H1185" s="252"/>
      <c r="I1185" s="252"/>
      <c r="J1185" s="252"/>
      <c r="K1185" s="252"/>
      <c r="L1185" s="252"/>
      <c r="M1185" s="252"/>
      <c r="N1185" s="252"/>
      <c r="O1185" s="252"/>
      <c r="P1185" s="252"/>
      <c r="Q1185" s="252"/>
      <c r="R1185" s="252"/>
      <c r="S1185" s="252"/>
      <c r="T1185" s="252"/>
      <c r="U1185" s="252"/>
      <c r="V1185" s="467"/>
      <c r="Y1185" s="26"/>
      <c r="AH1185" s="26"/>
    </row>
    <row r="1186" spans="1:34">
      <c r="A1186" s="26"/>
      <c r="C1186" s="205"/>
      <c r="D1186" s="252"/>
      <c r="E1186" s="252"/>
      <c r="F1186" s="252"/>
      <c r="G1186" s="252"/>
      <c r="H1186" s="252"/>
      <c r="I1186" s="252"/>
      <c r="J1186" s="252"/>
      <c r="K1186" s="252"/>
      <c r="L1186" s="252"/>
      <c r="M1186" s="252"/>
      <c r="N1186" s="252"/>
      <c r="O1186" s="252"/>
      <c r="P1186" s="252"/>
      <c r="Q1186" s="252"/>
      <c r="R1186" s="252"/>
      <c r="S1186" s="252"/>
      <c r="T1186" s="252"/>
      <c r="U1186" s="252"/>
      <c r="V1186" s="467"/>
      <c r="Y1186" s="26"/>
      <c r="AH1186" s="26"/>
    </row>
    <row r="1187" spans="1:34">
      <c r="A1187" s="26"/>
      <c r="C1187" s="206"/>
      <c r="D1187" s="253"/>
      <c r="E1187" s="253"/>
      <c r="F1187" s="253"/>
      <c r="G1187" s="253"/>
      <c r="H1187" s="253"/>
      <c r="I1187" s="253"/>
      <c r="J1187" s="253"/>
      <c r="K1187" s="253"/>
      <c r="L1187" s="253"/>
      <c r="M1187" s="253"/>
      <c r="N1187" s="253"/>
      <c r="O1187" s="253"/>
      <c r="P1187" s="253"/>
      <c r="Q1187" s="253"/>
      <c r="R1187" s="253"/>
      <c r="S1187" s="253"/>
      <c r="T1187" s="253"/>
      <c r="U1187" s="253"/>
      <c r="V1187" s="468"/>
      <c r="Y1187" s="26"/>
      <c r="AH1187" s="26"/>
    </row>
    <row r="1188" spans="1:34">
      <c r="A1188" s="26"/>
      <c r="Y1188" s="26"/>
      <c r="AH1188" s="26"/>
    </row>
    <row r="1189" spans="1:34">
      <c r="A1189" s="26"/>
      <c r="B1189" s="52" t="s">
        <v>468</v>
      </c>
      <c r="Y1189" s="26"/>
      <c r="AH1189" s="26"/>
    </row>
    <row r="1190" spans="1:34">
      <c r="A1190" s="26"/>
      <c r="C1190" s="202" t="s">
        <v>203</v>
      </c>
      <c r="D1190" s="249"/>
      <c r="E1190" s="249"/>
      <c r="F1190" s="249"/>
      <c r="G1190" s="299"/>
      <c r="H1190" s="202" t="s">
        <v>472</v>
      </c>
      <c r="I1190" s="249"/>
      <c r="J1190" s="249"/>
      <c r="K1190" s="249"/>
      <c r="L1190" s="299"/>
      <c r="M1190" s="202" t="s">
        <v>474</v>
      </c>
      <c r="N1190" s="249"/>
      <c r="O1190" s="249"/>
      <c r="P1190" s="249"/>
      <c r="Q1190" s="299"/>
      <c r="R1190" s="202" t="s">
        <v>475</v>
      </c>
      <c r="S1190" s="249"/>
      <c r="T1190" s="249"/>
      <c r="U1190" s="249"/>
      <c r="V1190" s="299"/>
      <c r="Y1190" s="551" t="s">
        <v>755</v>
      </c>
      <c r="Z1190" s="547"/>
      <c r="AA1190" s="547"/>
      <c r="AB1190" s="547"/>
      <c r="AC1190" s="547"/>
      <c r="AD1190" s="547"/>
      <c r="AE1190" s="547"/>
      <c r="AF1190" s="547"/>
      <c r="AG1190" s="690"/>
      <c r="AH1190" s="26"/>
    </row>
    <row r="1191" spans="1:34">
      <c r="C1191" s="202" t="s">
        <v>199</v>
      </c>
      <c r="D1191" s="249"/>
      <c r="E1191" s="249"/>
      <c r="F1191" s="249"/>
      <c r="G1191" s="299"/>
      <c r="H1191" s="313"/>
      <c r="I1191" s="329"/>
      <c r="J1191" s="329"/>
      <c r="K1191" s="329"/>
      <c r="L1191" s="367"/>
      <c r="M1191" s="313"/>
      <c r="N1191" s="329"/>
      <c r="O1191" s="329"/>
      <c r="P1191" s="329"/>
      <c r="Q1191" s="367"/>
      <c r="R1191" s="313"/>
      <c r="S1191" s="329"/>
      <c r="T1191" s="329"/>
      <c r="U1191" s="329"/>
      <c r="V1191" s="367"/>
      <c r="Y1191" s="551"/>
      <c r="Z1191" s="547"/>
      <c r="AA1191" s="547"/>
      <c r="AB1191" s="547"/>
      <c r="AC1191" s="547"/>
      <c r="AD1191" s="547"/>
      <c r="AE1191" s="547"/>
      <c r="AF1191" s="547"/>
      <c r="AG1191" s="690"/>
      <c r="AH1191" s="26"/>
    </row>
    <row r="1192" spans="1:34">
      <c r="C1192" s="202" t="s">
        <v>471</v>
      </c>
      <c r="D1192" s="249"/>
      <c r="E1192" s="249"/>
      <c r="F1192" s="249"/>
      <c r="G1192" s="299"/>
      <c r="H1192" s="313"/>
      <c r="I1192" s="329"/>
      <c r="J1192" s="329"/>
      <c r="K1192" s="329"/>
      <c r="L1192" s="367"/>
      <c r="M1192" s="313"/>
      <c r="N1192" s="329"/>
      <c r="O1192" s="329"/>
      <c r="P1192" s="329"/>
      <c r="Q1192" s="367"/>
      <c r="R1192" s="313"/>
      <c r="S1192" s="329"/>
      <c r="T1192" s="329"/>
      <c r="U1192" s="329"/>
      <c r="V1192" s="367"/>
      <c r="Y1192" s="551"/>
      <c r="Z1192" s="547"/>
      <c r="AA1192" s="547"/>
      <c r="AB1192" s="547"/>
      <c r="AC1192" s="547"/>
      <c r="AD1192" s="547"/>
      <c r="AE1192" s="547"/>
      <c r="AF1192" s="547"/>
      <c r="AG1192" s="690"/>
      <c r="AH1192" s="26"/>
    </row>
    <row r="1193" spans="1:34">
      <c r="Y1193" s="551"/>
      <c r="Z1193" s="547"/>
      <c r="AA1193" s="547"/>
      <c r="AB1193" s="547"/>
      <c r="AC1193" s="547"/>
      <c r="AD1193" s="547"/>
      <c r="AE1193" s="547"/>
      <c r="AF1193" s="547"/>
      <c r="AG1193" s="690"/>
      <c r="AH1193" s="26"/>
    </row>
    <row r="1194" spans="1:34">
      <c r="C1194" s="2" t="s">
        <v>282</v>
      </c>
      <c r="V1194" s="201"/>
      <c r="Y1194" s="26"/>
      <c r="AH1194" s="26"/>
    </row>
    <row r="1195" spans="1:34">
      <c r="C1195" s="2" t="s">
        <v>479</v>
      </c>
      <c r="V1195" s="201"/>
      <c r="Y1195" s="26"/>
      <c r="AH1195" s="26"/>
    </row>
    <row r="1196" spans="1:34">
      <c r="C1196" s="2" t="s">
        <v>1093</v>
      </c>
      <c r="V1196" s="469"/>
      <c r="Y1196" s="26"/>
      <c r="AH1196" s="26"/>
    </row>
    <row r="1197" spans="1:34">
      <c r="Y1197" s="26"/>
      <c r="AH1197" s="26"/>
    </row>
    <row r="1198" spans="1:34">
      <c r="A1198" s="33" t="s">
        <v>482</v>
      </c>
      <c r="Y1198" s="551" t="s">
        <v>772</v>
      </c>
      <c r="Z1198" s="547"/>
      <c r="AA1198" s="547"/>
      <c r="AB1198" s="547"/>
      <c r="AC1198" s="547"/>
      <c r="AD1198" s="547"/>
      <c r="AE1198" s="547"/>
      <c r="AF1198" s="547"/>
      <c r="AG1198" s="690"/>
      <c r="AH1198" s="26"/>
    </row>
    <row r="1199" spans="1:34">
      <c r="Y1199" s="551"/>
      <c r="Z1199" s="547"/>
      <c r="AA1199" s="547"/>
      <c r="AB1199" s="547"/>
      <c r="AC1199" s="547"/>
      <c r="AD1199" s="547"/>
      <c r="AE1199" s="547"/>
      <c r="AF1199" s="547"/>
      <c r="AG1199" s="690"/>
      <c r="AH1199" s="26"/>
    </row>
    <row r="1200" spans="1:34">
      <c r="B1200" s="80" t="s">
        <v>731</v>
      </c>
      <c r="C1200" s="2"/>
      <c r="D1200" s="2"/>
      <c r="E1200" s="2"/>
      <c r="F1200" s="2"/>
      <c r="G1200" s="2"/>
      <c r="H1200" s="2"/>
      <c r="I1200" s="2"/>
      <c r="J1200" s="2"/>
      <c r="K1200" s="2"/>
      <c r="L1200" s="2"/>
      <c r="M1200" s="2"/>
      <c r="N1200" s="2"/>
      <c r="O1200" s="2"/>
      <c r="P1200" s="2"/>
      <c r="Q1200" s="328"/>
      <c r="R1200" s="343"/>
      <c r="S1200" s="2" t="s">
        <v>171</v>
      </c>
      <c r="Y1200" s="551"/>
      <c r="Z1200" s="551"/>
      <c r="AA1200" s="551"/>
      <c r="AB1200" s="551"/>
      <c r="AC1200" s="551"/>
      <c r="AD1200" s="551"/>
      <c r="AE1200" s="551"/>
      <c r="AF1200" s="551"/>
      <c r="AG1200" s="551"/>
      <c r="AH1200" s="26"/>
    </row>
    <row r="1201" spans="1:34">
      <c r="Y1201" s="551"/>
      <c r="Z1201" s="551"/>
      <c r="AA1201" s="551"/>
      <c r="AB1201" s="551"/>
      <c r="AC1201" s="551"/>
      <c r="AD1201" s="551"/>
      <c r="AE1201" s="551"/>
      <c r="AF1201" s="551"/>
      <c r="AG1201" s="551"/>
      <c r="AH1201" s="26"/>
    </row>
    <row r="1202" spans="1:34">
      <c r="B1202" s="80" t="s">
        <v>485</v>
      </c>
      <c r="Y1202" s="551"/>
      <c r="Z1202" s="547"/>
      <c r="AA1202" s="547"/>
      <c r="AB1202" s="547"/>
      <c r="AC1202" s="547"/>
      <c r="AD1202" s="547"/>
      <c r="AE1202" s="547"/>
      <c r="AF1202" s="547"/>
      <c r="AG1202" s="690"/>
      <c r="AH1202" s="26"/>
    </row>
    <row r="1203" spans="1:34">
      <c r="Y1203" s="551"/>
      <c r="Z1203" s="547"/>
      <c r="AA1203" s="547"/>
      <c r="AB1203" s="547"/>
      <c r="AC1203" s="547"/>
      <c r="AD1203" s="547"/>
      <c r="AE1203" s="547"/>
      <c r="AF1203" s="547"/>
      <c r="AG1203" s="690"/>
      <c r="AH1203" s="26"/>
    </row>
    <row r="1204" spans="1:34">
      <c r="L1204" s="201"/>
      <c r="M1204" s="52" t="s">
        <v>372</v>
      </c>
      <c r="N1204" s="52"/>
      <c r="O1204" s="52"/>
      <c r="P1204" s="52"/>
      <c r="Q1204" s="201"/>
      <c r="R1204" s="2" t="s">
        <v>339</v>
      </c>
      <c r="Y1204" s="551"/>
      <c r="Z1204" s="547"/>
      <c r="AA1204" s="547"/>
      <c r="AB1204" s="547"/>
      <c r="AC1204" s="547"/>
      <c r="AD1204" s="547"/>
      <c r="AE1204" s="547"/>
      <c r="AF1204" s="547"/>
      <c r="AG1204" s="690"/>
      <c r="AH1204" s="26"/>
    </row>
    <row r="1205" spans="1:34">
      <c r="Y1205" s="551"/>
      <c r="Z1205" s="547"/>
      <c r="AA1205" s="547"/>
      <c r="AB1205" s="547"/>
      <c r="AC1205" s="547"/>
      <c r="AD1205" s="547"/>
      <c r="AE1205" s="547"/>
      <c r="AF1205" s="547"/>
      <c r="AG1205" s="690"/>
      <c r="AH1205" s="26"/>
    </row>
    <row r="1206" spans="1:34">
      <c r="B1206" s="52" t="s">
        <v>489</v>
      </c>
      <c r="Y1206" s="26"/>
      <c r="AH1206" s="26"/>
    </row>
    <row r="1207" spans="1:34">
      <c r="Y1207" s="26"/>
      <c r="AH1207" s="26"/>
    </row>
    <row r="1208" spans="1:34">
      <c r="H1208" s="2" t="s">
        <v>491</v>
      </c>
      <c r="L1208" s="328"/>
      <c r="M1208" s="343"/>
      <c r="N1208" s="2" t="s">
        <v>490</v>
      </c>
      <c r="Q1208" s="2" t="s">
        <v>492</v>
      </c>
      <c r="U1208" s="328"/>
      <c r="V1208" s="343"/>
      <c r="W1208" s="2" t="s">
        <v>490</v>
      </c>
      <c r="Y1208" s="26"/>
      <c r="AH1208" s="26"/>
    </row>
    <row r="1209" spans="1:34">
      <c r="Y1209" s="26"/>
      <c r="AH1209" s="26"/>
    </row>
    <row r="1210" spans="1:34">
      <c r="B1210" s="52" t="s">
        <v>493</v>
      </c>
      <c r="Y1210" s="26"/>
      <c r="AH1210" s="26"/>
    </row>
    <row r="1211" spans="1:34">
      <c r="Y1211" s="26"/>
      <c r="AH1211" s="26"/>
    </row>
    <row r="1212" spans="1:34">
      <c r="L1212" s="201"/>
      <c r="M1212" s="52" t="s">
        <v>273</v>
      </c>
      <c r="N1212" s="52"/>
      <c r="O1212" s="52"/>
      <c r="P1212" s="52"/>
      <c r="Q1212" s="201"/>
      <c r="R1212" s="52" t="s">
        <v>283</v>
      </c>
      <c r="S1212" s="52"/>
      <c r="Y1212" s="26"/>
      <c r="AH1212" s="26"/>
    </row>
    <row r="1213" spans="1:34">
      <c r="Y1213" s="26"/>
      <c r="AH1213" s="26"/>
    </row>
    <row r="1214" spans="1:34">
      <c r="Y1214" s="26"/>
      <c r="AH1214" s="26"/>
    </row>
    <row r="1215" spans="1:34">
      <c r="A1215" s="12"/>
      <c r="B1215" s="58"/>
      <c r="C1215" s="58"/>
      <c r="D1215" s="58"/>
      <c r="E1215" s="58"/>
      <c r="F1215" s="58"/>
      <c r="G1215" s="58"/>
      <c r="H1215" s="58"/>
      <c r="I1215" s="58"/>
      <c r="J1215" s="58"/>
      <c r="K1215" s="58"/>
      <c r="L1215" s="58"/>
      <c r="M1215" s="58"/>
      <c r="N1215" s="58"/>
      <c r="O1215" s="58"/>
      <c r="P1215" s="58"/>
      <c r="Q1215" s="58"/>
      <c r="R1215" s="58"/>
      <c r="S1215" s="58"/>
      <c r="T1215" s="58"/>
      <c r="U1215" s="58"/>
      <c r="V1215" s="58"/>
      <c r="W1215" s="58"/>
      <c r="X1215" s="58"/>
      <c r="Y1215" s="35"/>
      <c r="Z1215" s="58"/>
      <c r="AA1215" s="58"/>
      <c r="AB1215" s="58"/>
      <c r="AC1215" s="58"/>
      <c r="AD1215" s="58"/>
      <c r="AE1215" s="58"/>
      <c r="AF1215" s="58"/>
      <c r="AG1215" s="660"/>
      <c r="AH1215" s="26"/>
    </row>
    <row r="1216" spans="1:34">
      <c r="A1216" s="45" t="s">
        <v>133</v>
      </c>
      <c r="B1216" s="45"/>
      <c r="C1216" s="45"/>
      <c r="D1216" s="45"/>
      <c r="E1216" s="45"/>
      <c r="F1216" s="45"/>
      <c r="G1216" s="45"/>
      <c r="H1216" s="45"/>
      <c r="I1216" s="45"/>
      <c r="J1216" s="45"/>
      <c r="K1216" s="45"/>
      <c r="L1216" s="45"/>
      <c r="M1216" s="45"/>
      <c r="N1216" s="45"/>
      <c r="O1216" s="45"/>
      <c r="P1216" s="45"/>
      <c r="Q1216" s="45"/>
      <c r="R1216" s="45"/>
      <c r="S1216" s="45"/>
      <c r="T1216" s="45"/>
      <c r="U1216" s="45"/>
      <c r="V1216" s="45"/>
      <c r="W1216" s="45"/>
      <c r="X1216" s="45"/>
      <c r="Y1216" s="555" t="s">
        <v>361</v>
      </c>
      <c r="Z1216" s="555"/>
      <c r="AA1216" s="555"/>
      <c r="AB1216" s="555"/>
      <c r="AC1216" s="555"/>
      <c r="AD1216" s="555"/>
      <c r="AE1216" s="555"/>
      <c r="AF1216" s="555"/>
      <c r="AG1216" s="555"/>
      <c r="AH1216" s="26"/>
    </row>
    <row r="1217" spans="1:34">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c r="Y1217" s="73"/>
      <c r="Z1217" s="73"/>
      <c r="AA1217" s="73"/>
      <c r="AB1217" s="73"/>
      <c r="AC1217" s="73"/>
      <c r="AD1217" s="73"/>
      <c r="AE1217" s="73"/>
      <c r="AF1217" s="73"/>
      <c r="AG1217" s="73"/>
      <c r="AH1217" s="26"/>
    </row>
    <row r="1218" spans="1:34">
      <c r="B1218" s="52" t="s">
        <v>169</v>
      </c>
      <c r="C1218" s="57" t="s">
        <v>247</v>
      </c>
      <c r="D1218" s="57"/>
      <c r="E1218" s="57"/>
      <c r="F1218" s="57"/>
      <c r="G1218" s="57"/>
      <c r="H1218" s="57"/>
      <c r="I1218" s="57"/>
      <c r="J1218" s="57"/>
      <c r="K1218" s="57"/>
      <c r="L1218" s="57"/>
      <c r="M1218" s="57"/>
      <c r="N1218" s="57"/>
      <c r="O1218" s="57"/>
      <c r="P1218" s="57"/>
      <c r="Q1218" s="57"/>
      <c r="R1218" s="57"/>
      <c r="S1218" s="57"/>
      <c r="T1218" s="57"/>
      <c r="U1218" s="57"/>
      <c r="V1218" s="57"/>
      <c r="Y1218" s="26"/>
      <c r="AH1218" s="26"/>
    </row>
    <row r="1219" spans="1:34">
      <c r="C1219" s="57"/>
      <c r="D1219" s="57"/>
      <c r="E1219" s="57"/>
      <c r="F1219" s="57"/>
      <c r="G1219" s="57"/>
      <c r="H1219" s="57"/>
      <c r="I1219" s="57"/>
      <c r="J1219" s="57"/>
      <c r="K1219" s="57"/>
      <c r="L1219" s="57"/>
      <c r="M1219" s="57"/>
      <c r="N1219" s="57"/>
      <c r="O1219" s="57"/>
      <c r="P1219" s="57"/>
      <c r="Q1219" s="57"/>
      <c r="R1219" s="57"/>
      <c r="S1219" s="57"/>
      <c r="T1219" s="57"/>
      <c r="U1219" s="57"/>
      <c r="V1219" s="57"/>
      <c r="Y1219" s="26"/>
      <c r="AH1219" s="26"/>
    </row>
    <row r="1220" spans="1:34">
      <c r="C1220" s="57"/>
      <c r="D1220" s="57"/>
      <c r="E1220" s="57"/>
      <c r="F1220" s="57"/>
      <c r="G1220" s="57"/>
      <c r="H1220" s="57"/>
      <c r="I1220" s="57"/>
      <c r="J1220" s="57"/>
      <c r="K1220" s="57"/>
      <c r="L1220" s="57"/>
      <c r="M1220" s="57"/>
      <c r="N1220" s="57"/>
      <c r="O1220" s="57"/>
      <c r="P1220" s="57"/>
      <c r="Q1220" s="57"/>
      <c r="R1220" s="57"/>
      <c r="S1220" s="57"/>
      <c r="T1220" s="57"/>
      <c r="U1220" s="57"/>
      <c r="V1220" s="57"/>
      <c r="Y1220" s="26"/>
      <c r="AH1220" s="26"/>
    </row>
    <row r="1221" spans="1:34">
      <c r="B1221" s="67"/>
      <c r="C1221" s="67"/>
      <c r="D1221" s="67"/>
      <c r="E1221" s="67"/>
      <c r="F1221" s="67"/>
      <c r="G1221" s="67"/>
      <c r="H1221" s="67"/>
      <c r="I1221" s="67"/>
      <c r="J1221" s="67"/>
      <c r="K1221" s="67"/>
      <c r="L1221" s="201"/>
      <c r="M1221" s="52" t="s">
        <v>273</v>
      </c>
      <c r="N1221" s="52"/>
      <c r="O1221" s="52"/>
      <c r="P1221" s="52"/>
      <c r="Q1221" s="201"/>
      <c r="R1221" s="52" t="s">
        <v>283</v>
      </c>
      <c r="S1221" s="52"/>
      <c r="T1221" s="67"/>
      <c r="U1221" s="67"/>
      <c r="V1221" s="67"/>
      <c r="W1221" s="67"/>
      <c r="X1221" s="67"/>
      <c r="Y1221" s="26"/>
      <c r="Z1221" s="67"/>
      <c r="AA1221" s="67"/>
      <c r="AB1221" s="67"/>
      <c r="AC1221" s="67"/>
      <c r="AD1221" s="67"/>
      <c r="AE1221" s="67"/>
      <c r="AF1221" s="67"/>
      <c r="AH1221" s="26"/>
    </row>
    <row r="1222" spans="1:34">
      <c r="B1222" s="67"/>
      <c r="C1222" s="67"/>
      <c r="D1222" s="67"/>
      <c r="E1222" s="67"/>
      <c r="F1222" s="67"/>
      <c r="G1222" s="67"/>
      <c r="H1222" s="67"/>
      <c r="I1222" s="67"/>
      <c r="J1222" s="67"/>
      <c r="K1222" s="67"/>
      <c r="L1222" s="67"/>
      <c r="M1222" s="67"/>
      <c r="N1222" s="67"/>
      <c r="O1222" s="67"/>
      <c r="P1222" s="67"/>
      <c r="Q1222" s="67"/>
      <c r="R1222" s="67"/>
      <c r="S1222" s="67"/>
      <c r="T1222" s="67"/>
      <c r="U1222" s="67"/>
      <c r="V1222" s="67"/>
      <c r="W1222" s="67"/>
      <c r="X1222" s="67"/>
      <c r="Y1222" s="26"/>
      <c r="Z1222" s="67"/>
      <c r="AA1222" s="67"/>
      <c r="AB1222" s="67"/>
      <c r="AC1222" s="67"/>
      <c r="AD1222" s="67"/>
      <c r="AE1222" s="67"/>
      <c r="AF1222" s="67"/>
      <c r="AH1222" s="26"/>
    </row>
    <row r="1223" spans="1:34">
      <c r="B1223" s="52" t="s">
        <v>169</v>
      </c>
      <c r="C1223" s="57" t="s">
        <v>354</v>
      </c>
      <c r="D1223" s="57"/>
      <c r="E1223" s="57"/>
      <c r="F1223" s="57"/>
      <c r="G1223" s="57"/>
      <c r="H1223" s="57"/>
      <c r="I1223" s="57"/>
      <c r="J1223" s="57"/>
      <c r="K1223" s="57"/>
      <c r="L1223" s="57"/>
      <c r="M1223" s="57"/>
      <c r="N1223" s="57"/>
      <c r="O1223" s="57"/>
      <c r="P1223" s="57"/>
      <c r="Q1223" s="57"/>
      <c r="R1223" s="57"/>
      <c r="S1223" s="57"/>
      <c r="T1223" s="57"/>
      <c r="U1223" s="57"/>
      <c r="V1223" s="57"/>
      <c r="Y1223" s="26"/>
      <c r="AH1223" s="26"/>
    </row>
    <row r="1224" spans="1:34">
      <c r="C1224" s="57"/>
      <c r="D1224" s="57"/>
      <c r="E1224" s="57"/>
      <c r="F1224" s="57"/>
      <c r="G1224" s="57"/>
      <c r="H1224" s="57"/>
      <c r="I1224" s="57"/>
      <c r="J1224" s="57"/>
      <c r="K1224" s="57"/>
      <c r="L1224" s="57"/>
      <c r="M1224" s="57"/>
      <c r="N1224" s="57"/>
      <c r="O1224" s="57"/>
      <c r="P1224" s="57"/>
      <c r="Q1224" s="57"/>
      <c r="R1224" s="57"/>
      <c r="S1224" s="57"/>
      <c r="T1224" s="57"/>
      <c r="U1224" s="57"/>
      <c r="V1224" s="57"/>
      <c r="Y1224" s="26"/>
      <c r="AH1224" s="26"/>
    </row>
    <row r="1225" spans="1:34">
      <c r="C1225" s="57"/>
      <c r="D1225" s="57"/>
      <c r="E1225" s="57"/>
      <c r="F1225" s="57"/>
      <c r="G1225" s="57"/>
      <c r="H1225" s="57"/>
      <c r="I1225" s="57"/>
      <c r="J1225" s="57"/>
      <c r="K1225" s="57"/>
      <c r="L1225" s="57"/>
      <c r="M1225" s="57"/>
      <c r="N1225" s="57"/>
      <c r="O1225" s="57"/>
      <c r="P1225" s="57"/>
      <c r="Q1225" s="57"/>
      <c r="R1225" s="57"/>
      <c r="S1225" s="57"/>
      <c r="T1225" s="57"/>
      <c r="U1225" s="57"/>
      <c r="V1225" s="57"/>
      <c r="Y1225" s="26"/>
      <c r="AH1225" s="26"/>
    </row>
    <row r="1226" spans="1:34">
      <c r="L1226" s="201"/>
      <c r="M1226" s="52" t="s">
        <v>273</v>
      </c>
      <c r="N1226" s="52"/>
      <c r="O1226" s="52"/>
      <c r="P1226" s="52"/>
      <c r="Q1226" s="201"/>
      <c r="R1226" s="52" t="s">
        <v>283</v>
      </c>
      <c r="S1226" s="52"/>
      <c r="Y1226" s="26"/>
      <c r="AH1226" s="26"/>
    </row>
    <row r="1227" spans="1:34">
      <c r="C1227" s="2" t="s">
        <v>495</v>
      </c>
      <c r="P1227" s="2" t="s">
        <v>496</v>
      </c>
      <c r="Y1227" s="26"/>
      <c r="AH1227" s="26"/>
    </row>
    <row r="1228" spans="1:34">
      <c r="C1228" s="207"/>
      <c r="D1228" s="254"/>
      <c r="E1228" s="254"/>
      <c r="F1228" s="254"/>
      <c r="G1228" s="254"/>
      <c r="H1228" s="254"/>
      <c r="I1228" s="254"/>
      <c r="J1228" s="254"/>
      <c r="K1228" s="254"/>
      <c r="L1228" s="254"/>
      <c r="M1228" s="254"/>
      <c r="N1228" s="393"/>
      <c r="P1228" s="328"/>
      <c r="Q1228" s="376"/>
      <c r="R1228" s="343"/>
      <c r="S1228" s="2" t="s">
        <v>25</v>
      </c>
      <c r="T1228" s="328"/>
      <c r="U1228" s="343"/>
      <c r="V1228" s="2" t="s">
        <v>232</v>
      </c>
      <c r="Y1228" s="26"/>
      <c r="AH1228" s="26"/>
    </row>
    <row r="1229" spans="1:34">
      <c r="Y1229" s="551" t="s">
        <v>508</v>
      </c>
      <c r="Z1229" s="547"/>
      <c r="AA1229" s="547"/>
      <c r="AB1229" s="547"/>
      <c r="AC1229" s="547"/>
      <c r="AD1229" s="547"/>
      <c r="AE1229" s="547"/>
      <c r="AF1229" s="547"/>
      <c r="AG1229" s="690"/>
      <c r="AH1229" s="26"/>
    </row>
    <row r="1230" spans="1:34">
      <c r="B1230" s="52" t="s">
        <v>498</v>
      </c>
      <c r="Y1230" s="551"/>
      <c r="Z1230" s="547"/>
      <c r="AA1230" s="547"/>
      <c r="AB1230" s="547"/>
      <c r="AC1230" s="547"/>
      <c r="AD1230" s="547"/>
      <c r="AE1230" s="547"/>
      <c r="AF1230" s="547"/>
      <c r="AG1230" s="690"/>
      <c r="AH1230" s="26"/>
    </row>
    <row r="1231" spans="1:34">
      <c r="L1231" s="201"/>
      <c r="M1231" s="52" t="s">
        <v>372</v>
      </c>
      <c r="N1231" s="52"/>
      <c r="O1231" s="52"/>
      <c r="P1231" s="52"/>
      <c r="Q1231" s="201"/>
      <c r="R1231" s="2" t="s">
        <v>339</v>
      </c>
      <c r="Y1231" s="551"/>
      <c r="Z1231" s="547"/>
      <c r="AA1231" s="547"/>
      <c r="AB1231" s="547"/>
      <c r="AC1231" s="547"/>
      <c r="AD1231" s="547"/>
      <c r="AE1231" s="547"/>
      <c r="AF1231" s="547"/>
      <c r="AG1231" s="690"/>
      <c r="AH1231" s="26"/>
    </row>
    <row r="1232" spans="1:34">
      <c r="Y1232" s="551"/>
      <c r="Z1232" s="547"/>
      <c r="AA1232" s="547"/>
      <c r="AB1232" s="547"/>
      <c r="AC1232" s="547"/>
      <c r="AD1232" s="547"/>
      <c r="AE1232" s="547"/>
      <c r="AF1232" s="547"/>
      <c r="AG1232" s="690"/>
      <c r="AH1232" s="26"/>
    </row>
    <row r="1233" spans="1:34">
      <c r="B1233" s="52" t="s">
        <v>202</v>
      </c>
      <c r="Y1233" s="551"/>
      <c r="Z1233" s="547"/>
      <c r="AA1233" s="547"/>
      <c r="AB1233" s="547"/>
      <c r="AC1233" s="547"/>
      <c r="AD1233" s="547"/>
      <c r="AE1233" s="547"/>
      <c r="AF1233" s="547"/>
      <c r="AG1233" s="690"/>
      <c r="AH1233" s="26"/>
    </row>
    <row r="1234" spans="1:34">
      <c r="Y1234" s="551"/>
      <c r="Z1234" s="547"/>
      <c r="AA1234" s="547"/>
      <c r="AB1234" s="547"/>
      <c r="AC1234" s="547"/>
      <c r="AD1234" s="547"/>
      <c r="AE1234" s="547"/>
      <c r="AF1234" s="547"/>
      <c r="AG1234" s="690"/>
      <c r="AH1234" s="26"/>
    </row>
    <row r="1235" spans="1:34">
      <c r="C1235" s="187"/>
      <c r="D1235" s="234"/>
      <c r="E1235" s="234"/>
      <c r="F1235" s="234"/>
      <c r="G1235" s="234"/>
      <c r="H1235" s="234"/>
      <c r="I1235" s="234"/>
      <c r="J1235" s="234"/>
      <c r="K1235" s="234"/>
      <c r="L1235" s="234"/>
      <c r="M1235" s="234"/>
      <c r="N1235" s="234"/>
      <c r="O1235" s="234"/>
      <c r="P1235" s="234"/>
      <c r="Q1235" s="234"/>
      <c r="R1235" s="234"/>
      <c r="S1235" s="234"/>
      <c r="T1235" s="234"/>
      <c r="U1235" s="234"/>
      <c r="V1235" s="455"/>
      <c r="Y1235" s="551"/>
      <c r="Z1235" s="547"/>
      <c r="AA1235" s="547"/>
      <c r="AB1235" s="547"/>
      <c r="AC1235" s="547"/>
      <c r="AD1235" s="547"/>
      <c r="AE1235" s="547"/>
      <c r="AF1235" s="547"/>
      <c r="AG1235" s="690"/>
      <c r="AH1235" s="26"/>
    </row>
    <row r="1236" spans="1:34">
      <c r="C1236" s="188"/>
      <c r="D1236" s="235"/>
      <c r="E1236" s="235"/>
      <c r="F1236" s="235"/>
      <c r="G1236" s="235"/>
      <c r="H1236" s="235"/>
      <c r="I1236" s="235"/>
      <c r="J1236" s="235"/>
      <c r="K1236" s="235"/>
      <c r="L1236" s="235"/>
      <c r="M1236" s="235"/>
      <c r="N1236" s="235"/>
      <c r="O1236" s="235"/>
      <c r="P1236" s="235"/>
      <c r="Q1236" s="235"/>
      <c r="R1236" s="235"/>
      <c r="S1236" s="235"/>
      <c r="T1236" s="235"/>
      <c r="U1236" s="235"/>
      <c r="V1236" s="456"/>
      <c r="Y1236" s="551"/>
      <c r="Z1236" s="547"/>
      <c r="AA1236" s="547"/>
      <c r="AB1236" s="547"/>
      <c r="AC1236" s="547"/>
      <c r="AD1236" s="547"/>
      <c r="AE1236" s="547"/>
      <c r="AF1236" s="547"/>
      <c r="AG1236" s="690"/>
      <c r="AH1236" s="26"/>
    </row>
    <row r="1237" spans="1:34">
      <c r="C1237" s="188"/>
      <c r="D1237" s="235"/>
      <c r="E1237" s="235"/>
      <c r="F1237" s="235"/>
      <c r="G1237" s="235"/>
      <c r="H1237" s="235"/>
      <c r="I1237" s="235"/>
      <c r="J1237" s="235"/>
      <c r="K1237" s="235"/>
      <c r="L1237" s="235"/>
      <c r="M1237" s="235"/>
      <c r="N1237" s="235"/>
      <c r="O1237" s="235"/>
      <c r="P1237" s="235"/>
      <c r="Q1237" s="235"/>
      <c r="R1237" s="235"/>
      <c r="S1237" s="235"/>
      <c r="T1237" s="235"/>
      <c r="U1237" s="235"/>
      <c r="V1237" s="456"/>
      <c r="Y1237" s="551"/>
      <c r="Z1237" s="547"/>
      <c r="AA1237" s="547"/>
      <c r="AB1237" s="547"/>
      <c r="AC1237" s="547"/>
      <c r="AD1237" s="547"/>
      <c r="AE1237" s="547"/>
      <c r="AF1237" s="547"/>
      <c r="AG1237" s="690"/>
      <c r="AH1237" s="26"/>
    </row>
    <row r="1238" spans="1:34">
      <c r="C1238" s="189"/>
      <c r="D1238" s="236"/>
      <c r="E1238" s="236"/>
      <c r="F1238" s="236"/>
      <c r="G1238" s="236"/>
      <c r="H1238" s="236"/>
      <c r="I1238" s="236"/>
      <c r="J1238" s="236"/>
      <c r="K1238" s="236"/>
      <c r="L1238" s="236"/>
      <c r="M1238" s="236"/>
      <c r="N1238" s="236"/>
      <c r="O1238" s="236"/>
      <c r="P1238" s="236"/>
      <c r="Q1238" s="236"/>
      <c r="R1238" s="236"/>
      <c r="S1238" s="236"/>
      <c r="T1238" s="236"/>
      <c r="U1238" s="236"/>
      <c r="V1238" s="457"/>
      <c r="Y1238" s="26"/>
      <c r="AH1238" s="26"/>
    </row>
    <row r="1239" spans="1:34">
      <c r="Y1239" s="26"/>
      <c r="AH1239" s="26"/>
    </row>
    <row r="1240" spans="1:34">
      <c r="B1240" s="52" t="s">
        <v>500</v>
      </c>
      <c r="Y1240" s="26"/>
      <c r="AH1240" s="26"/>
    </row>
    <row r="1241" spans="1:34">
      <c r="A1241" s="26"/>
      <c r="C1241" s="187"/>
      <c r="D1241" s="234"/>
      <c r="E1241" s="234"/>
      <c r="F1241" s="234"/>
      <c r="G1241" s="234"/>
      <c r="H1241" s="234"/>
      <c r="I1241" s="234"/>
      <c r="J1241" s="234"/>
      <c r="K1241" s="234"/>
      <c r="L1241" s="234"/>
      <c r="M1241" s="234"/>
      <c r="N1241" s="234"/>
      <c r="O1241" s="234"/>
      <c r="P1241" s="234"/>
      <c r="Q1241" s="234"/>
      <c r="R1241" s="234"/>
      <c r="S1241" s="234"/>
      <c r="T1241" s="234"/>
      <c r="U1241" s="234"/>
      <c r="V1241" s="455"/>
      <c r="Y1241" s="26"/>
      <c r="AH1241" s="26"/>
    </row>
    <row r="1242" spans="1:34">
      <c r="A1242" s="26"/>
      <c r="C1242" s="188"/>
      <c r="D1242" s="235"/>
      <c r="E1242" s="235"/>
      <c r="F1242" s="235"/>
      <c r="G1242" s="235"/>
      <c r="H1242" s="235"/>
      <c r="I1242" s="235"/>
      <c r="J1242" s="235"/>
      <c r="K1242" s="235"/>
      <c r="L1242" s="235"/>
      <c r="M1242" s="235"/>
      <c r="N1242" s="235"/>
      <c r="O1242" s="235"/>
      <c r="P1242" s="235"/>
      <c r="Q1242" s="235"/>
      <c r="R1242" s="235"/>
      <c r="S1242" s="235"/>
      <c r="T1242" s="235"/>
      <c r="U1242" s="235"/>
      <c r="V1242" s="456"/>
      <c r="Y1242" s="551" t="s">
        <v>774</v>
      </c>
      <c r="Z1242" s="547"/>
      <c r="AA1242" s="547"/>
      <c r="AB1242" s="547"/>
      <c r="AC1242" s="547"/>
      <c r="AD1242" s="547"/>
      <c r="AE1242" s="547"/>
      <c r="AF1242" s="547"/>
      <c r="AG1242" s="690"/>
      <c r="AH1242" s="26"/>
    </row>
    <row r="1243" spans="1:34">
      <c r="A1243" s="26"/>
      <c r="C1243" s="188"/>
      <c r="D1243" s="235"/>
      <c r="E1243" s="235"/>
      <c r="F1243" s="235"/>
      <c r="G1243" s="235"/>
      <c r="H1243" s="235"/>
      <c r="I1243" s="235"/>
      <c r="J1243" s="235"/>
      <c r="K1243" s="235"/>
      <c r="L1243" s="235"/>
      <c r="M1243" s="235"/>
      <c r="N1243" s="235"/>
      <c r="O1243" s="235"/>
      <c r="P1243" s="235"/>
      <c r="Q1243" s="235"/>
      <c r="R1243" s="235"/>
      <c r="S1243" s="235"/>
      <c r="T1243" s="235"/>
      <c r="U1243" s="235"/>
      <c r="V1243" s="456"/>
      <c r="Y1243" s="551"/>
      <c r="Z1243" s="547"/>
      <c r="AA1243" s="547"/>
      <c r="AB1243" s="547"/>
      <c r="AC1243" s="547"/>
      <c r="AD1243" s="547"/>
      <c r="AE1243" s="547"/>
      <c r="AF1243" s="547"/>
      <c r="AG1243" s="690"/>
      <c r="AH1243" s="26"/>
    </row>
    <row r="1244" spans="1:34">
      <c r="A1244" s="26"/>
      <c r="C1244" s="189"/>
      <c r="D1244" s="236"/>
      <c r="E1244" s="236"/>
      <c r="F1244" s="236"/>
      <c r="G1244" s="236"/>
      <c r="H1244" s="236"/>
      <c r="I1244" s="236"/>
      <c r="J1244" s="236"/>
      <c r="K1244" s="236"/>
      <c r="L1244" s="236"/>
      <c r="M1244" s="236"/>
      <c r="N1244" s="236"/>
      <c r="O1244" s="236"/>
      <c r="P1244" s="236"/>
      <c r="Q1244" s="236"/>
      <c r="R1244" s="236"/>
      <c r="S1244" s="236"/>
      <c r="T1244" s="236"/>
      <c r="U1244" s="236"/>
      <c r="V1244" s="457"/>
      <c r="Y1244" s="551"/>
      <c r="Z1244" s="547"/>
      <c r="AA1244" s="547"/>
      <c r="AB1244" s="547"/>
      <c r="AC1244" s="547"/>
      <c r="AD1244" s="547"/>
      <c r="AE1244" s="547"/>
      <c r="AF1244" s="547"/>
      <c r="AG1244" s="690"/>
      <c r="AH1244" s="26"/>
    </row>
    <row r="1245" spans="1:34">
      <c r="A1245" s="26"/>
      <c r="Y1245" s="551"/>
      <c r="Z1245" s="547"/>
      <c r="AA1245" s="547"/>
      <c r="AB1245" s="547"/>
      <c r="AC1245" s="547"/>
      <c r="AD1245" s="547"/>
      <c r="AE1245" s="547"/>
      <c r="AF1245" s="547"/>
      <c r="AG1245" s="690"/>
      <c r="AH1245" s="26"/>
    </row>
    <row r="1246" spans="1:34">
      <c r="A1246" s="26"/>
      <c r="B1246" s="52" t="s">
        <v>200</v>
      </c>
      <c r="Y1246" s="551"/>
      <c r="Z1246" s="547"/>
      <c r="AA1246" s="547"/>
      <c r="AB1246" s="547"/>
      <c r="AC1246" s="547"/>
      <c r="AD1246" s="547"/>
      <c r="AE1246" s="547"/>
      <c r="AF1246" s="547"/>
      <c r="AG1246" s="690"/>
      <c r="AH1246" s="26"/>
    </row>
    <row r="1247" spans="1:34">
      <c r="A1247" s="26"/>
      <c r="C1247" s="202" t="s">
        <v>472</v>
      </c>
      <c r="D1247" s="249"/>
      <c r="E1247" s="249"/>
      <c r="F1247" s="249"/>
      <c r="G1247" s="299"/>
      <c r="H1247" s="202" t="s">
        <v>474</v>
      </c>
      <c r="I1247" s="249"/>
      <c r="J1247" s="249"/>
      <c r="K1247" s="249"/>
      <c r="L1247" s="299"/>
      <c r="M1247" s="202" t="s">
        <v>475</v>
      </c>
      <c r="N1247" s="249"/>
      <c r="O1247" s="249"/>
      <c r="P1247" s="249"/>
      <c r="Q1247" s="299"/>
      <c r="Y1247" s="26"/>
      <c r="AH1247" s="26"/>
    </row>
    <row r="1248" spans="1:34">
      <c r="A1248" s="26"/>
      <c r="C1248" s="208"/>
      <c r="D1248" s="255"/>
      <c r="E1248" s="255"/>
      <c r="F1248" s="255"/>
      <c r="G1248" s="301"/>
      <c r="H1248" s="314"/>
      <c r="I1248" s="330"/>
      <c r="J1248" s="330"/>
      <c r="K1248" s="330"/>
      <c r="L1248" s="368"/>
      <c r="M1248" s="314"/>
      <c r="N1248" s="330"/>
      <c r="O1248" s="330"/>
      <c r="P1248" s="330"/>
      <c r="Q1248" s="368"/>
      <c r="Y1248" s="26"/>
      <c r="AH1248" s="26"/>
    </row>
    <row r="1249" spans="1:34">
      <c r="A1249" s="26"/>
      <c r="Y1249" s="26"/>
      <c r="AH1249" s="26"/>
    </row>
    <row r="1250" spans="1:34">
      <c r="A1250" s="46"/>
      <c r="B1250" s="141"/>
      <c r="C1250" s="141"/>
      <c r="D1250" s="141"/>
      <c r="E1250" s="141"/>
      <c r="F1250" s="141"/>
      <c r="G1250" s="141"/>
      <c r="H1250" s="141"/>
      <c r="I1250" s="141"/>
      <c r="J1250" s="141"/>
      <c r="K1250" s="141"/>
      <c r="L1250" s="141"/>
      <c r="M1250" s="141"/>
      <c r="N1250" s="141"/>
      <c r="O1250" s="141"/>
      <c r="P1250" s="141"/>
      <c r="Q1250" s="141"/>
      <c r="R1250" s="141"/>
      <c r="S1250" s="141"/>
      <c r="T1250" s="141"/>
      <c r="U1250" s="141"/>
      <c r="V1250" s="141"/>
      <c r="W1250" s="141"/>
      <c r="X1250" s="141"/>
      <c r="Y1250" s="7"/>
      <c r="Z1250" s="54"/>
      <c r="AA1250" s="54"/>
      <c r="AB1250" s="54"/>
      <c r="AC1250" s="54"/>
      <c r="AD1250" s="54"/>
      <c r="AE1250" s="54"/>
      <c r="AF1250" s="54"/>
      <c r="AG1250" s="270"/>
      <c r="AH1250" s="26"/>
    </row>
    <row r="1251" spans="1:34">
      <c r="A1251" s="33" t="s">
        <v>501</v>
      </c>
      <c r="Y1251" s="26"/>
      <c r="AH1251" s="26"/>
    </row>
    <row r="1252" spans="1:34">
      <c r="A1252" s="26"/>
      <c r="Y1252" s="26"/>
      <c r="AH1252" s="26"/>
    </row>
    <row r="1253" spans="1:34">
      <c r="A1253" s="26"/>
      <c r="B1253" s="52" t="s">
        <v>321</v>
      </c>
      <c r="Y1253" s="26"/>
      <c r="AH1253" s="26"/>
    </row>
    <row r="1254" spans="1:34">
      <c r="A1254" s="26"/>
      <c r="Y1254" s="26"/>
      <c r="AH1254" s="26"/>
    </row>
    <row r="1255" spans="1:34">
      <c r="A1255" s="26"/>
      <c r="B1255" s="89" t="s">
        <v>520</v>
      </c>
      <c r="L1255" s="328"/>
      <c r="M1255" s="376"/>
      <c r="N1255" s="343"/>
      <c r="O1255" s="2" t="s">
        <v>25</v>
      </c>
      <c r="P1255" s="328"/>
      <c r="Q1255" s="343"/>
      <c r="R1255" s="2" t="s">
        <v>232</v>
      </c>
      <c r="Y1255" s="26"/>
      <c r="AH1255" s="26"/>
    </row>
    <row r="1256" spans="1:34">
      <c r="A1256" s="26"/>
      <c r="Y1256" s="26"/>
      <c r="AH1256" s="26"/>
    </row>
    <row r="1257" spans="1:34">
      <c r="A1257" s="26"/>
      <c r="B1257" s="89" t="s">
        <v>523</v>
      </c>
      <c r="L1257" s="201"/>
      <c r="M1257" s="52" t="s">
        <v>372</v>
      </c>
      <c r="N1257" s="52"/>
      <c r="O1257" s="52"/>
      <c r="P1257" s="52"/>
      <c r="Q1257" s="201"/>
      <c r="R1257" s="2" t="s">
        <v>339</v>
      </c>
      <c r="Y1257" s="26"/>
      <c r="AH1257" s="26"/>
    </row>
    <row r="1258" spans="1:34">
      <c r="Y1258" s="26"/>
      <c r="AH1258" s="26"/>
    </row>
    <row r="1259" spans="1:34">
      <c r="B1259" s="89" t="s">
        <v>1274</v>
      </c>
      <c r="Y1259" s="26"/>
      <c r="AH1259" s="26"/>
    </row>
    <row r="1260" spans="1:34">
      <c r="C1260" s="187"/>
      <c r="D1260" s="234"/>
      <c r="E1260" s="234"/>
      <c r="F1260" s="234"/>
      <c r="G1260" s="234"/>
      <c r="H1260" s="234"/>
      <c r="I1260" s="234"/>
      <c r="J1260" s="234"/>
      <c r="K1260" s="234"/>
      <c r="L1260" s="234"/>
      <c r="M1260" s="234"/>
      <c r="N1260" s="234"/>
      <c r="O1260" s="234"/>
      <c r="P1260" s="234"/>
      <c r="Q1260" s="234"/>
      <c r="R1260" s="234"/>
      <c r="S1260" s="234"/>
      <c r="T1260" s="234"/>
      <c r="U1260" s="234"/>
      <c r="V1260" s="455"/>
      <c r="Y1260" s="26"/>
      <c r="AH1260" s="26"/>
    </row>
    <row r="1261" spans="1:34">
      <c r="C1261" s="188"/>
      <c r="D1261" s="235"/>
      <c r="E1261" s="235"/>
      <c r="F1261" s="235"/>
      <c r="G1261" s="235"/>
      <c r="H1261" s="235"/>
      <c r="I1261" s="235"/>
      <c r="J1261" s="235"/>
      <c r="K1261" s="235"/>
      <c r="L1261" s="235"/>
      <c r="M1261" s="235"/>
      <c r="N1261" s="235"/>
      <c r="O1261" s="235"/>
      <c r="P1261" s="235"/>
      <c r="Q1261" s="235"/>
      <c r="R1261" s="235"/>
      <c r="S1261" s="235"/>
      <c r="T1261" s="235"/>
      <c r="U1261" s="235"/>
      <c r="V1261" s="456"/>
      <c r="Y1261" s="26"/>
      <c r="AH1261" s="26"/>
    </row>
    <row r="1262" spans="1:34">
      <c r="C1262" s="188"/>
      <c r="D1262" s="235"/>
      <c r="E1262" s="235"/>
      <c r="F1262" s="235"/>
      <c r="G1262" s="235"/>
      <c r="H1262" s="235"/>
      <c r="I1262" s="235"/>
      <c r="J1262" s="235"/>
      <c r="K1262" s="235"/>
      <c r="L1262" s="235"/>
      <c r="M1262" s="235"/>
      <c r="N1262" s="235"/>
      <c r="O1262" s="235"/>
      <c r="P1262" s="235"/>
      <c r="Q1262" s="235"/>
      <c r="R1262" s="235"/>
      <c r="S1262" s="235"/>
      <c r="T1262" s="235"/>
      <c r="U1262" s="235"/>
      <c r="V1262" s="456"/>
      <c r="Y1262" s="26"/>
      <c r="AH1262" s="26"/>
    </row>
    <row r="1263" spans="1:34">
      <c r="C1263" s="189"/>
      <c r="D1263" s="236"/>
      <c r="E1263" s="236"/>
      <c r="F1263" s="236"/>
      <c r="G1263" s="236"/>
      <c r="H1263" s="236"/>
      <c r="I1263" s="236"/>
      <c r="J1263" s="236"/>
      <c r="K1263" s="236"/>
      <c r="L1263" s="236"/>
      <c r="M1263" s="236"/>
      <c r="N1263" s="236"/>
      <c r="O1263" s="236"/>
      <c r="P1263" s="236"/>
      <c r="Q1263" s="236"/>
      <c r="R1263" s="236"/>
      <c r="S1263" s="236"/>
      <c r="T1263" s="236"/>
      <c r="U1263" s="236"/>
      <c r="V1263" s="457"/>
      <c r="Y1263" s="26"/>
      <c r="AH1263" s="26"/>
    </row>
    <row r="1264" spans="1:34">
      <c r="B1264" s="52"/>
      <c r="Y1264" s="26"/>
      <c r="AH1264" s="26"/>
    </row>
    <row r="1265" spans="1:34">
      <c r="B1265" s="52" t="s">
        <v>525</v>
      </c>
      <c r="V1265" s="110"/>
      <c r="Y1265" s="26"/>
      <c r="AH1265" s="26"/>
    </row>
    <row r="1266" spans="1:34">
      <c r="V1266" s="110"/>
      <c r="Y1266" s="26"/>
      <c r="AH1266" s="26"/>
    </row>
    <row r="1267" spans="1:34">
      <c r="B1267" s="89" t="s">
        <v>526</v>
      </c>
      <c r="M1267" s="377"/>
      <c r="N1267" s="394"/>
      <c r="O1267" s="412"/>
      <c r="P1267" s="2" t="s">
        <v>25</v>
      </c>
      <c r="Q1267" s="377"/>
      <c r="R1267" s="412"/>
      <c r="S1267" s="2" t="s">
        <v>232</v>
      </c>
      <c r="V1267" s="110"/>
      <c r="Y1267" s="26"/>
      <c r="AH1267" s="26"/>
    </row>
    <row r="1268" spans="1:34">
      <c r="Y1268" s="26"/>
      <c r="AH1268" s="26"/>
    </row>
    <row r="1269" spans="1:34">
      <c r="B1269" s="89" t="s">
        <v>529</v>
      </c>
      <c r="L1269" s="201"/>
      <c r="M1269" s="52" t="s">
        <v>372</v>
      </c>
      <c r="N1269" s="52"/>
      <c r="O1269" s="52"/>
      <c r="P1269" s="52"/>
      <c r="Q1269" s="201"/>
      <c r="R1269" s="2" t="s">
        <v>339</v>
      </c>
      <c r="Y1269" s="26"/>
      <c r="AH1269" s="26"/>
    </row>
    <row r="1270" spans="1:34">
      <c r="C1270" s="110"/>
      <c r="D1270" s="110"/>
      <c r="E1270" s="110"/>
      <c r="F1270" s="110"/>
      <c r="G1270" s="110"/>
      <c r="H1270" s="110"/>
      <c r="I1270" s="110"/>
      <c r="J1270" s="110"/>
      <c r="K1270" s="110"/>
      <c r="L1270" s="110"/>
      <c r="M1270" s="110"/>
      <c r="N1270" s="110"/>
      <c r="O1270" s="110"/>
      <c r="P1270" s="110"/>
      <c r="Q1270" s="110"/>
      <c r="R1270" s="110"/>
      <c r="S1270" s="110"/>
      <c r="T1270" s="110"/>
      <c r="U1270" s="110"/>
      <c r="V1270" s="110"/>
      <c r="Y1270" s="26"/>
      <c r="AH1270" s="26"/>
    </row>
    <row r="1271" spans="1:34">
      <c r="B1271" s="89" t="s">
        <v>851</v>
      </c>
      <c r="Y1271" s="26"/>
      <c r="AH1271" s="26"/>
    </row>
    <row r="1272" spans="1:34">
      <c r="C1272" s="187"/>
      <c r="D1272" s="234"/>
      <c r="E1272" s="234"/>
      <c r="F1272" s="234"/>
      <c r="G1272" s="234"/>
      <c r="H1272" s="234"/>
      <c r="I1272" s="234"/>
      <c r="J1272" s="234"/>
      <c r="K1272" s="234"/>
      <c r="L1272" s="234"/>
      <c r="M1272" s="234"/>
      <c r="N1272" s="234"/>
      <c r="O1272" s="234"/>
      <c r="P1272" s="234"/>
      <c r="Q1272" s="234"/>
      <c r="R1272" s="234"/>
      <c r="S1272" s="234"/>
      <c r="T1272" s="234"/>
      <c r="U1272" s="234"/>
      <c r="V1272" s="455"/>
      <c r="Y1272" s="26"/>
      <c r="AH1272" s="26"/>
    </row>
    <row r="1273" spans="1:34">
      <c r="C1273" s="188"/>
      <c r="D1273" s="256"/>
      <c r="E1273" s="256"/>
      <c r="F1273" s="256"/>
      <c r="G1273" s="256"/>
      <c r="H1273" s="256"/>
      <c r="I1273" s="256"/>
      <c r="J1273" s="256"/>
      <c r="K1273" s="256"/>
      <c r="L1273" s="256"/>
      <c r="M1273" s="256"/>
      <c r="N1273" s="256"/>
      <c r="O1273" s="256"/>
      <c r="P1273" s="256"/>
      <c r="Q1273" s="256"/>
      <c r="R1273" s="256"/>
      <c r="S1273" s="256"/>
      <c r="T1273" s="256"/>
      <c r="U1273" s="256"/>
      <c r="V1273" s="456"/>
      <c r="Y1273" s="26"/>
      <c r="AH1273" s="26"/>
    </row>
    <row r="1274" spans="1:34">
      <c r="C1274" s="188"/>
      <c r="D1274" s="235"/>
      <c r="E1274" s="235"/>
      <c r="F1274" s="235"/>
      <c r="G1274" s="235"/>
      <c r="H1274" s="235"/>
      <c r="I1274" s="235"/>
      <c r="J1274" s="235"/>
      <c r="K1274" s="235"/>
      <c r="L1274" s="235"/>
      <c r="M1274" s="235"/>
      <c r="N1274" s="235"/>
      <c r="O1274" s="235"/>
      <c r="P1274" s="235"/>
      <c r="Q1274" s="235"/>
      <c r="R1274" s="235"/>
      <c r="S1274" s="235"/>
      <c r="T1274" s="235"/>
      <c r="U1274" s="235"/>
      <c r="V1274" s="456"/>
      <c r="Y1274" s="26"/>
      <c r="AH1274" s="26"/>
    </row>
    <row r="1275" spans="1:34">
      <c r="B1275" s="67"/>
      <c r="C1275" s="189"/>
      <c r="D1275" s="236"/>
      <c r="E1275" s="236"/>
      <c r="F1275" s="236"/>
      <c r="G1275" s="236"/>
      <c r="H1275" s="236"/>
      <c r="I1275" s="236"/>
      <c r="J1275" s="236"/>
      <c r="K1275" s="236"/>
      <c r="L1275" s="236"/>
      <c r="M1275" s="236"/>
      <c r="N1275" s="236"/>
      <c r="O1275" s="236"/>
      <c r="P1275" s="236"/>
      <c r="Q1275" s="236"/>
      <c r="R1275" s="236"/>
      <c r="S1275" s="236"/>
      <c r="T1275" s="236"/>
      <c r="U1275" s="236"/>
      <c r="V1275" s="457"/>
      <c r="W1275" s="67"/>
      <c r="X1275" s="67"/>
      <c r="Y1275" s="26"/>
      <c r="Z1275" s="67"/>
      <c r="AA1275" s="67"/>
      <c r="AB1275" s="67"/>
      <c r="AC1275" s="67"/>
      <c r="AD1275" s="67"/>
      <c r="AE1275" s="67"/>
      <c r="AF1275" s="67"/>
      <c r="AH1275" s="26"/>
    </row>
    <row r="1276" spans="1:34">
      <c r="A1276" s="35"/>
      <c r="B1276" s="58"/>
      <c r="C1276" s="58"/>
      <c r="D1276" s="58"/>
      <c r="E1276" s="58"/>
      <c r="F1276" s="58"/>
      <c r="G1276" s="58"/>
      <c r="H1276" s="58"/>
      <c r="I1276" s="58"/>
      <c r="J1276" s="58"/>
      <c r="K1276" s="58"/>
      <c r="L1276" s="58"/>
      <c r="M1276" s="58"/>
      <c r="N1276" s="58"/>
      <c r="O1276" s="58"/>
      <c r="P1276" s="58"/>
      <c r="Q1276" s="58"/>
      <c r="R1276" s="58"/>
      <c r="S1276" s="58"/>
      <c r="T1276" s="58"/>
      <c r="U1276" s="58"/>
      <c r="V1276" s="58"/>
      <c r="W1276" s="58"/>
      <c r="X1276" s="58"/>
      <c r="Y1276" s="35"/>
      <c r="Z1276" s="58"/>
      <c r="AA1276" s="58"/>
      <c r="AB1276" s="58"/>
      <c r="AC1276" s="58"/>
      <c r="AD1276" s="58"/>
      <c r="AE1276" s="58"/>
      <c r="AF1276" s="58"/>
      <c r="AG1276" s="660"/>
      <c r="AH1276" s="26"/>
    </row>
    <row r="1277" spans="1:34">
      <c r="Y1277" s="26"/>
      <c r="AH1277" s="26"/>
    </row>
    <row r="1278" spans="1:34">
      <c r="Y1278" s="26"/>
      <c r="AH1278" s="26"/>
    </row>
    <row r="1279" spans="1:34">
      <c r="Y1279" s="26"/>
      <c r="AH1279" s="26"/>
    </row>
    <row r="1280" spans="1:34">
      <c r="A1280" s="35"/>
      <c r="B1280" s="58"/>
      <c r="C1280" s="58"/>
      <c r="D1280" s="58"/>
      <c r="E1280" s="58"/>
      <c r="F1280" s="58"/>
      <c r="G1280" s="58"/>
      <c r="H1280" s="58"/>
      <c r="I1280" s="58"/>
      <c r="J1280" s="58"/>
      <c r="K1280" s="58"/>
      <c r="L1280" s="58"/>
      <c r="M1280" s="58"/>
      <c r="N1280" s="58"/>
      <c r="O1280" s="58"/>
      <c r="P1280" s="58"/>
      <c r="Q1280" s="58"/>
      <c r="R1280" s="58"/>
      <c r="S1280" s="58"/>
      <c r="T1280" s="58"/>
      <c r="U1280" s="58"/>
      <c r="V1280" s="58"/>
      <c r="W1280" s="58"/>
      <c r="X1280" s="58"/>
      <c r="Y1280" s="35"/>
      <c r="Z1280" s="58"/>
      <c r="AA1280" s="58"/>
      <c r="AB1280" s="58"/>
      <c r="AC1280" s="58"/>
      <c r="AD1280" s="58"/>
      <c r="AE1280" s="58"/>
      <c r="AF1280" s="58"/>
      <c r="AG1280" s="660"/>
      <c r="AH1280" s="26"/>
    </row>
    <row r="1281" spans="1:34">
      <c r="A1281" s="26"/>
      <c r="Y1281" s="26"/>
      <c r="AH1281" s="26"/>
    </row>
    <row r="1282" spans="1:34">
      <c r="A1282" s="26"/>
      <c r="Y1282" s="26"/>
      <c r="AH1282" s="26"/>
    </row>
    <row r="1283" spans="1:34">
      <c r="A1283" s="26"/>
      <c r="Y1283" s="26"/>
      <c r="AH1283" s="26"/>
    </row>
    <row r="1284" spans="1:34">
      <c r="A1284" s="26"/>
      <c r="Y1284" s="26"/>
      <c r="AH1284" s="26"/>
    </row>
    <row r="1285" spans="1:34">
      <c r="A1285" s="26"/>
      <c r="Y1285" s="26"/>
      <c r="AH1285" s="26"/>
    </row>
    <row r="1286" spans="1:34">
      <c r="A1286" s="26"/>
      <c r="Y1286" s="26"/>
      <c r="AH1286" s="26"/>
    </row>
    <row r="1287" spans="1:34">
      <c r="A1287" s="26"/>
      <c r="Y1287" s="26"/>
      <c r="AH1287" s="26"/>
    </row>
    <row r="1288" spans="1:34">
      <c r="A1288" s="26"/>
      <c r="Y1288" s="26"/>
      <c r="AH1288" s="26"/>
    </row>
    <row r="1289" spans="1:34">
      <c r="A1289" s="47"/>
      <c r="B1289" s="142"/>
      <c r="C1289" s="58"/>
      <c r="D1289" s="58"/>
      <c r="E1289" s="58"/>
      <c r="F1289" s="58"/>
      <c r="G1289" s="58"/>
      <c r="H1289" s="58"/>
      <c r="I1289" s="58"/>
      <c r="J1289" s="58"/>
      <c r="K1289" s="58"/>
      <c r="L1289" s="58"/>
      <c r="M1289" s="58"/>
      <c r="N1289" s="58"/>
      <c r="O1289" s="58"/>
      <c r="P1289" s="58"/>
      <c r="Q1289" s="58"/>
      <c r="R1289" s="58"/>
      <c r="S1289" s="58"/>
      <c r="T1289" s="58"/>
      <c r="U1289" s="58"/>
      <c r="V1289" s="58"/>
      <c r="W1289" s="58"/>
      <c r="X1289" s="58"/>
      <c r="Y1289" s="35"/>
      <c r="Z1289" s="58"/>
      <c r="AA1289" s="58"/>
      <c r="AB1289" s="58"/>
      <c r="AC1289" s="58"/>
      <c r="AD1289" s="58"/>
      <c r="AE1289" s="58"/>
      <c r="AF1289" s="58"/>
      <c r="AG1289" s="660"/>
      <c r="AH1289" s="26"/>
    </row>
    <row r="1290" spans="1:34">
      <c r="A1290" s="26"/>
      <c r="AH1290" s="26"/>
    </row>
    <row r="1297" ht="12" customHeight="1"/>
  </sheetData>
  <mergeCells count="1297">
    <mergeCell ref="U4:V4"/>
    <mergeCell ref="X4:Y4"/>
    <mergeCell ref="AA4:AB4"/>
    <mergeCell ref="H6:AF6"/>
    <mergeCell ref="I9:K9"/>
    <mergeCell ref="M9:P9"/>
    <mergeCell ref="Q9:AG9"/>
    <mergeCell ref="G22:I22"/>
    <mergeCell ref="J22:L22"/>
    <mergeCell ref="M22:O22"/>
    <mergeCell ref="P22:R22"/>
    <mergeCell ref="AF120:AG120"/>
    <mergeCell ref="O121:P121"/>
    <mergeCell ref="O123:P123"/>
    <mergeCell ref="AF123:AG123"/>
    <mergeCell ref="AF124:AG124"/>
    <mergeCell ref="O125:P125"/>
    <mergeCell ref="AF125:AG125"/>
    <mergeCell ref="O126:P126"/>
    <mergeCell ref="O127:P127"/>
    <mergeCell ref="AF127:AG127"/>
    <mergeCell ref="O128:P128"/>
    <mergeCell ref="O129:P129"/>
    <mergeCell ref="AF129:AG129"/>
    <mergeCell ref="O130:P130"/>
    <mergeCell ref="O131:P131"/>
    <mergeCell ref="AF131:AG131"/>
    <mergeCell ref="O132:P132"/>
    <mergeCell ref="O133:P133"/>
    <mergeCell ref="O134:P134"/>
    <mergeCell ref="AF134:AG134"/>
    <mergeCell ref="O135:P135"/>
    <mergeCell ref="AF135:AG135"/>
    <mergeCell ref="O136:P136"/>
    <mergeCell ref="AF136:AG136"/>
    <mergeCell ref="O137:P137"/>
    <mergeCell ref="AF137:AG137"/>
    <mergeCell ref="O138:P138"/>
    <mergeCell ref="O139:P139"/>
    <mergeCell ref="O140:P140"/>
    <mergeCell ref="AF140:AG140"/>
    <mergeCell ref="O141:P141"/>
    <mergeCell ref="AF141:AG141"/>
    <mergeCell ref="O142:P142"/>
    <mergeCell ref="AF142:AG142"/>
    <mergeCell ref="O143:P143"/>
    <mergeCell ref="O144:P144"/>
    <mergeCell ref="AF144:AG144"/>
    <mergeCell ref="O145:P145"/>
    <mergeCell ref="O146:P146"/>
    <mergeCell ref="AF146:AG146"/>
    <mergeCell ref="O148:P148"/>
    <mergeCell ref="AF148:AG148"/>
    <mergeCell ref="O149:P149"/>
    <mergeCell ref="O150:P150"/>
    <mergeCell ref="O151:P151"/>
    <mergeCell ref="AF151:AG151"/>
    <mergeCell ref="O152:P152"/>
    <mergeCell ref="AF152:AG152"/>
    <mergeCell ref="O153:P153"/>
    <mergeCell ref="O154:P154"/>
    <mergeCell ref="O155:P155"/>
    <mergeCell ref="AF155:AG155"/>
    <mergeCell ref="O156:P156"/>
    <mergeCell ref="AF156:AG156"/>
    <mergeCell ref="O157:P157"/>
    <mergeCell ref="AF157:AG157"/>
    <mergeCell ref="O158:P158"/>
    <mergeCell ref="O161:P161"/>
    <mergeCell ref="O162:P162"/>
    <mergeCell ref="O163:P163"/>
    <mergeCell ref="O164:P164"/>
    <mergeCell ref="O167:P167"/>
    <mergeCell ref="O168:P168"/>
    <mergeCell ref="O169:P169"/>
    <mergeCell ref="O170:P170"/>
    <mergeCell ref="O171:P171"/>
    <mergeCell ref="O172:P172"/>
    <mergeCell ref="A179:AE179"/>
    <mergeCell ref="A184:AE184"/>
    <mergeCell ref="N188:O188"/>
    <mergeCell ref="AD188:AE188"/>
    <mergeCell ref="N191:O191"/>
    <mergeCell ref="AD191:AE191"/>
    <mergeCell ref="N192:O192"/>
    <mergeCell ref="AD192:AE192"/>
    <mergeCell ref="N193:O193"/>
    <mergeCell ref="AD193:AE193"/>
    <mergeCell ref="N194:O194"/>
    <mergeCell ref="AD194:AE194"/>
    <mergeCell ref="N195:O195"/>
    <mergeCell ref="AD195:AE195"/>
    <mergeCell ref="N196:O196"/>
    <mergeCell ref="AD196:AE196"/>
    <mergeCell ref="N197:O197"/>
    <mergeCell ref="AD197:AE197"/>
    <mergeCell ref="N198:O198"/>
    <mergeCell ref="N199:O199"/>
    <mergeCell ref="N200:O200"/>
    <mergeCell ref="N201:O201"/>
    <mergeCell ref="N202:O202"/>
    <mergeCell ref="N203:O203"/>
    <mergeCell ref="N204:O204"/>
    <mergeCell ref="N205:O205"/>
    <mergeCell ref="N206:O206"/>
    <mergeCell ref="N207:O207"/>
    <mergeCell ref="N208:O208"/>
    <mergeCell ref="N209:O209"/>
    <mergeCell ref="N210:O210"/>
    <mergeCell ref="N211:O211"/>
    <mergeCell ref="N212:O212"/>
    <mergeCell ref="N213:O213"/>
    <mergeCell ref="N214:O214"/>
    <mergeCell ref="N219:O219"/>
    <mergeCell ref="N220:O220"/>
    <mergeCell ref="N221:O221"/>
    <mergeCell ref="B248:C248"/>
    <mergeCell ref="D248:F248"/>
    <mergeCell ref="G248:I248"/>
    <mergeCell ref="J248:L248"/>
    <mergeCell ref="M248:O248"/>
    <mergeCell ref="P248:R248"/>
    <mergeCell ref="S248:U248"/>
    <mergeCell ref="V248:X248"/>
    <mergeCell ref="Y248:AA248"/>
    <mergeCell ref="AB248:AD248"/>
    <mergeCell ref="AE248:AF248"/>
    <mergeCell ref="B249:C249"/>
    <mergeCell ref="D249:F249"/>
    <mergeCell ref="G249:I249"/>
    <mergeCell ref="J249:L249"/>
    <mergeCell ref="M249:O249"/>
    <mergeCell ref="P249:R249"/>
    <mergeCell ref="S249:U249"/>
    <mergeCell ref="V249:X249"/>
    <mergeCell ref="Y249:AA249"/>
    <mergeCell ref="AB249:AD249"/>
    <mergeCell ref="AE249:AF249"/>
    <mergeCell ref="B250:C250"/>
    <mergeCell ref="D250:F250"/>
    <mergeCell ref="G250:I250"/>
    <mergeCell ref="J250:L250"/>
    <mergeCell ref="M250:O250"/>
    <mergeCell ref="P250:R250"/>
    <mergeCell ref="S250:U250"/>
    <mergeCell ref="V250:X250"/>
    <mergeCell ref="Y250:AA250"/>
    <mergeCell ref="AB250:AD250"/>
    <mergeCell ref="AE250:AF250"/>
    <mergeCell ref="B251:C251"/>
    <mergeCell ref="D251:F251"/>
    <mergeCell ref="G251:I251"/>
    <mergeCell ref="J251:L251"/>
    <mergeCell ref="M251:O251"/>
    <mergeCell ref="P251:R251"/>
    <mergeCell ref="S251:U251"/>
    <mergeCell ref="V251:X251"/>
    <mergeCell ref="Y251:AA251"/>
    <mergeCell ref="AB251:AD251"/>
    <mergeCell ref="AE251:AF251"/>
    <mergeCell ref="B252:C252"/>
    <mergeCell ref="D252:F252"/>
    <mergeCell ref="G252:I252"/>
    <mergeCell ref="J252:L252"/>
    <mergeCell ref="M252:O252"/>
    <mergeCell ref="P252:R252"/>
    <mergeCell ref="S252:U252"/>
    <mergeCell ref="V252:X252"/>
    <mergeCell ref="Y252:AA252"/>
    <mergeCell ref="AB252:AD252"/>
    <mergeCell ref="AE252:AF252"/>
    <mergeCell ref="B253:C253"/>
    <mergeCell ref="D253:F253"/>
    <mergeCell ref="G253:I253"/>
    <mergeCell ref="J253:L253"/>
    <mergeCell ref="M253:O253"/>
    <mergeCell ref="P253:R253"/>
    <mergeCell ref="S253:U253"/>
    <mergeCell ref="V253:X253"/>
    <mergeCell ref="Y253:AA253"/>
    <mergeCell ref="AB253:AD253"/>
    <mergeCell ref="AE253:AF253"/>
    <mergeCell ref="B254:C254"/>
    <mergeCell ref="D254:F254"/>
    <mergeCell ref="G254:I254"/>
    <mergeCell ref="J254:L254"/>
    <mergeCell ref="M254:O254"/>
    <mergeCell ref="P254:R254"/>
    <mergeCell ref="S254:U254"/>
    <mergeCell ref="V254:X254"/>
    <mergeCell ref="Y254:AA254"/>
    <mergeCell ref="AB254:AD254"/>
    <mergeCell ref="AE254:AF254"/>
    <mergeCell ref="B255:C255"/>
    <mergeCell ref="D255:F255"/>
    <mergeCell ref="G255:I255"/>
    <mergeCell ref="J255:L255"/>
    <mergeCell ref="M255:O255"/>
    <mergeCell ref="P255:R255"/>
    <mergeCell ref="S255:U255"/>
    <mergeCell ref="V255:X255"/>
    <mergeCell ref="Y255:AA255"/>
    <mergeCell ref="AB255:AD255"/>
    <mergeCell ref="AE255:AF255"/>
    <mergeCell ref="B256:C256"/>
    <mergeCell ref="D256:F256"/>
    <mergeCell ref="G256:I256"/>
    <mergeCell ref="J256:L256"/>
    <mergeCell ref="M256:O256"/>
    <mergeCell ref="P256:R256"/>
    <mergeCell ref="S256:U256"/>
    <mergeCell ref="V256:X256"/>
    <mergeCell ref="Y256:AA256"/>
    <mergeCell ref="AB256:AD256"/>
    <mergeCell ref="AE256:AF256"/>
    <mergeCell ref="B257:C257"/>
    <mergeCell ref="D257:F257"/>
    <mergeCell ref="G257:I257"/>
    <mergeCell ref="J257:L257"/>
    <mergeCell ref="M257:O257"/>
    <mergeCell ref="P257:R257"/>
    <mergeCell ref="S257:U257"/>
    <mergeCell ref="V257:X257"/>
    <mergeCell ref="Y257:AA257"/>
    <mergeCell ref="AB257:AD257"/>
    <mergeCell ref="AE257:AF257"/>
    <mergeCell ref="B258:C258"/>
    <mergeCell ref="D258:F258"/>
    <mergeCell ref="G258:I258"/>
    <mergeCell ref="J258:L258"/>
    <mergeCell ref="M258:O258"/>
    <mergeCell ref="P258:R258"/>
    <mergeCell ref="S258:U258"/>
    <mergeCell ref="V258:X258"/>
    <mergeCell ref="Y258:AA258"/>
    <mergeCell ref="AB258:AD258"/>
    <mergeCell ref="AE258:AF258"/>
    <mergeCell ref="B259:C259"/>
    <mergeCell ref="D259:F259"/>
    <mergeCell ref="G259:I259"/>
    <mergeCell ref="J259:L259"/>
    <mergeCell ref="M259:O259"/>
    <mergeCell ref="P259:R259"/>
    <mergeCell ref="S259:U259"/>
    <mergeCell ref="V259:X259"/>
    <mergeCell ref="Y259:AA259"/>
    <mergeCell ref="AB259:AD259"/>
    <mergeCell ref="AE259:AF259"/>
    <mergeCell ref="D260:F260"/>
    <mergeCell ref="G260:I260"/>
    <mergeCell ref="J260:L260"/>
    <mergeCell ref="M260:O260"/>
    <mergeCell ref="P260:R260"/>
    <mergeCell ref="S260:U260"/>
    <mergeCell ref="V260:X260"/>
    <mergeCell ref="Y260:AA260"/>
    <mergeCell ref="AB260:AD260"/>
    <mergeCell ref="AE260:AF260"/>
    <mergeCell ref="B261:X261"/>
    <mergeCell ref="Y261:AF261"/>
    <mergeCell ref="B268:C268"/>
    <mergeCell ref="D268:F268"/>
    <mergeCell ref="G268:I268"/>
    <mergeCell ref="J268:L268"/>
    <mergeCell ref="M268:O268"/>
    <mergeCell ref="P268:R268"/>
    <mergeCell ref="S268:U268"/>
    <mergeCell ref="V268:X268"/>
    <mergeCell ref="Y268:AA268"/>
    <mergeCell ref="AB268:AD268"/>
    <mergeCell ref="AE268:AF268"/>
    <mergeCell ref="B269:C269"/>
    <mergeCell ref="D269:F269"/>
    <mergeCell ref="G269:I269"/>
    <mergeCell ref="J269:L269"/>
    <mergeCell ref="M269:O269"/>
    <mergeCell ref="P269:R269"/>
    <mergeCell ref="S269:U269"/>
    <mergeCell ref="V269:X269"/>
    <mergeCell ref="Y269:AA269"/>
    <mergeCell ref="AB269:AD269"/>
    <mergeCell ref="AE269:AF269"/>
    <mergeCell ref="B270:C270"/>
    <mergeCell ref="D270:F270"/>
    <mergeCell ref="G270:I270"/>
    <mergeCell ref="J270:L270"/>
    <mergeCell ref="M270:O270"/>
    <mergeCell ref="P270:R270"/>
    <mergeCell ref="S270:U270"/>
    <mergeCell ref="V270:X270"/>
    <mergeCell ref="Y270:AA270"/>
    <mergeCell ref="AB270:AD270"/>
    <mergeCell ref="AE270:AF270"/>
    <mergeCell ref="B271:C271"/>
    <mergeCell ref="D271:F271"/>
    <mergeCell ref="G271:I271"/>
    <mergeCell ref="J271:L271"/>
    <mergeCell ref="M271:O271"/>
    <mergeCell ref="P271:R271"/>
    <mergeCell ref="S271:U271"/>
    <mergeCell ref="V271:X271"/>
    <mergeCell ref="Y271:AA271"/>
    <mergeCell ref="AB271:AD271"/>
    <mergeCell ref="AE271:AF271"/>
    <mergeCell ref="B272:C272"/>
    <mergeCell ref="D272:F272"/>
    <mergeCell ref="G272:I272"/>
    <mergeCell ref="J272:L272"/>
    <mergeCell ref="M272:O272"/>
    <mergeCell ref="P272:R272"/>
    <mergeCell ref="S272:U272"/>
    <mergeCell ref="V272:X272"/>
    <mergeCell ref="Y272:AA272"/>
    <mergeCell ref="AB272:AD272"/>
    <mergeCell ref="AE272:AF272"/>
    <mergeCell ref="B273:C273"/>
    <mergeCell ref="D273:F273"/>
    <mergeCell ref="G273:I273"/>
    <mergeCell ref="J273:L273"/>
    <mergeCell ref="M273:O273"/>
    <mergeCell ref="P273:R273"/>
    <mergeCell ref="S273:U273"/>
    <mergeCell ref="V273:X273"/>
    <mergeCell ref="Y273:AA273"/>
    <mergeCell ref="AB273:AD273"/>
    <mergeCell ref="AE273:AF273"/>
    <mergeCell ref="B274:C274"/>
    <mergeCell ref="D274:F274"/>
    <mergeCell ref="G274:I274"/>
    <mergeCell ref="J274:L274"/>
    <mergeCell ref="M274:O274"/>
    <mergeCell ref="P274:R274"/>
    <mergeCell ref="S274:U274"/>
    <mergeCell ref="V274:X274"/>
    <mergeCell ref="Y274:AA274"/>
    <mergeCell ref="AB274:AD274"/>
    <mergeCell ref="AE274:AF274"/>
    <mergeCell ref="B275:C275"/>
    <mergeCell ref="D275:F275"/>
    <mergeCell ref="G275:I275"/>
    <mergeCell ref="J275:L275"/>
    <mergeCell ref="M275:O275"/>
    <mergeCell ref="P275:R275"/>
    <mergeCell ref="S275:U275"/>
    <mergeCell ref="V275:X275"/>
    <mergeCell ref="Y275:AA275"/>
    <mergeCell ref="AB275:AD275"/>
    <mergeCell ref="AE275:AF275"/>
    <mergeCell ref="B276:C276"/>
    <mergeCell ref="D276:F276"/>
    <mergeCell ref="G276:I276"/>
    <mergeCell ref="J276:L276"/>
    <mergeCell ref="M276:O276"/>
    <mergeCell ref="P276:R276"/>
    <mergeCell ref="S276:U276"/>
    <mergeCell ref="V276:X276"/>
    <mergeCell ref="Y276:AA276"/>
    <mergeCell ref="AB276:AD276"/>
    <mergeCell ref="AE276:AF276"/>
    <mergeCell ref="B277:C277"/>
    <mergeCell ref="D277:F277"/>
    <mergeCell ref="G277:I277"/>
    <mergeCell ref="J277:L277"/>
    <mergeCell ref="M277:O277"/>
    <mergeCell ref="P277:R277"/>
    <mergeCell ref="S277:U277"/>
    <mergeCell ref="V277:X277"/>
    <mergeCell ref="Y277:AA277"/>
    <mergeCell ref="AB277:AD277"/>
    <mergeCell ref="AE277:AF277"/>
    <mergeCell ref="B278:C278"/>
    <mergeCell ref="D278:F278"/>
    <mergeCell ref="G278:I278"/>
    <mergeCell ref="J278:L278"/>
    <mergeCell ref="M278:O278"/>
    <mergeCell ref="P278:R278"/>
    <mergeCell ref="S278:U278"/>
    <mergeCell ref="V278:X278"/>
    <mergeCell ref="Y278:AA278"/>
    <mergeCell ref="AB278:AD278"/>
    <mergeCell ref="AE278:AF278"/>
    <mergeCell ref="B279:C279"/>
    <mergeCell ref="D279:F279"/>
    <mergeCell ref="G279:I279"/>
    <mergeCell ref="J279:L279"/>
    <mergeCell ref="M279:O279"/>
    <mergeCell ref="P279:R279"/>
    <mergeCell ref="S279:U279"/>
    <mergeCell ref="V279:X279"/>
    <mergeCell ref="Y279:AA279"/>
    <mergeCell ref="AB279:AD279"/>
    <mergeCell ref="AE279:AF279"/>
    <mergeCell ref="D280:F280"/>
    <mergeCell ref="G280:I280"/>
    <mergeCell ref="J280:L280"/>
    <mergeCell ref="M280:O280"/>
    <mergeCell ref="P280:R280"/>
    <mergeCell ref="S280:U280"/>
    <mergeCell ref="V280:X280"/>
    <mergeCell ref="Y280:AA280"/>
    <mergeCell ref="AB280:AD280"/>
    <mergeCell ref="AE280:AF280"/>
    <mergeCell ref="B281:X281"/>
    <mergeCell ref="Y281:AF281"/>
    <mergeCell ref="B306:J306"/>
    <mergeCell ref="K306:N306"/>
    <mergeCell ref="O306:AF306"/>
    <mergeCell ref="B307:J307"/>
    <mergeCell ref="K307:N307"/>
    <mergeCell ref="O307:AF307"/>
    <mergeCell ref="B308:J308"/>
    <mergeCell ref="K308:N308"/>
    <mergeCell ref="B309:J309"/>
    <mergeCell ref="K309:N309"/>
    <mergeCell ref="B310:J310"/>
    <mergeCell ref="K310:N310"/>
    <mergeCell ref="B311:J311"/>
    <mergeCell ref="K311:N311"/>
    <mergeCell ref="O311:AF311"/>
    <mergeCell ref="B312:J312"/>
    <mergeCell ref="K312:N312"/>
    <mergeCell ref="O312:AF312"/>
    <mergeCell ref="B313:J313"/>
    <mergeCell ref="K313:N313"/>
    <mergeCell ref="B314:J314"/>
    <mergeCell ref="K314:N314"/>
    <mergeCell ref="B318:C318"/>
    <mergeCell ref="D318:L318"/>
    <mergeCell ref="M318:U318"/>
    <mergeCell ref="V318:AC318"/>
    <mergeCell ref="AD318:AF318"/>
    <mergeCell ref="B319:C319"/>
    <mergeCell ref="V319:AC319"/>
    <mergeCell ref="AD319:AF319"/>
    <mergeCell ref="B320:C320"/>
    <mergeCell ref="V320:AC320"/>
    <mergeCell ref="AD320:AF320"/>
    <mergeCell ref="B321:C321"/>
    <mergeCell ref="V321:AC321"/>
    <mergeCell ref="AD321:AF321"/>
    <mergeCell ref="V322:AC322"/>
    <mergeCell ref="AD322:AF322"/>
    <mergeCell ref="V323:AC323"/>
    <mergeCell ref="AD323:AF323"/>
    <mergeCell ref="V324:AC324"/>
    <mergeCell ref="AD324:AF324"/>
    <mergeCell ref="B325:C325"/>
    <mergeCell ref="D325:L325"/>
    <mergeCell ref="V325:AC325"/>
    <mergeCell ref="AD325:AF325"/>
    <mergeCell ref="B353:E353"/>
    <mergeCell ref="F353:Q353"/>
    <mergeCell ref="R353:Y353"/>
    <mergeCell ref="Z353:AF353"/>
    <mergeCell ref="B375:H375"/>
    <mergeCell ref="I375:W375"/>
    <mergeCell ref="M376:Q376"/>
    <mergeCell ref="W376:AA376"/>
    <mergeCell ref="L377:Z377"/>
    <mergeCell ref="L378:P378"/>
    <mergeCell ref="V378:Z378"/>
    <mergeCell ref="L379:Z379"/>
    <mergeCell ref="B380:H380"/>
    <mergeCell ref="B383:W383"/>
    <mergeCell ref="B386:W386"/>
    <mergeCell ref="H398:J398"/>
    <mergeCell ref="AC398:AF398"/>
    <mergeCell ref="H399:J399"/>
    <mergeCell ref="AC399:AF399"/>
    <mergeCell ref="H400:J400"/>
    <mergeCell ref="K400:N400"/>
    <mergeCell ref="H401:J401"/>
    <mergeCell ref="K401:N401"/>
    <mergeCell ref="H402:J402"/>
    <mergeCell ref="K402:N402"/>
    <mergeCell ref="H403:J403"/>
    <mergeCell ref="K403:N403"/>
    <mergeCell ref="L407:O407"/>
    <mergeCell ref="Y407:AB407"/>
    <mergeCell ref="L408:O408"/>
    <mergeCell ref="Y408:AB408"/>
    <mergeCell ref="L409:O409"/>
    <mergeCell ref="S409:AB409"/>
    <mergeCell ref="D413:R413"/>
    <mergeCell ref="S413:AG413"/>
    <mergeCell ref="H416:L416"/>
    <mergeCell ref="M416:O416"/>
    <mergeCell ref="P416:R416"/>
    <mergeCell ref="W416:AA416"/>
    <mergeCell ref="AB416:AD416"/>
    <mergeCell ref="AE416:AG416"/>
    <mergeCell ref="H417:L417"/>
    <mergeCell ref="M417:O417"/>
    <mergeCell ref="P417:R417"/>
    <mergeCell ref="W417:AA417"/>
    <mergeCell ref="AB417:AD417"/>
    <mergeCell ref="AE417:AG417"/>
    <mergeCell ref="H418:L418"/>
    <mergeCell ref="M418:O418"/>
    <mergeCell ref="P418:R418"/>
    <mergeCell ref="W418:AA418"/>
    <mergeCell ref="AB418:AD418"/>
    <mergeCell ref="AE418:AG418"/>
    <mergeCell ref="H419:L419"/>
    <mergeCell ref="M419:O419"/>
    <mergeCell ref="P419:R419"/>
    <mergeCell ref="W419:AA419"/>
    <mergeCell ref="AB419:AD419"/>
    <mergeCell ref="AE419:AG419"/>
    <mergeCell ref="B449:I449"/>
    <mergeCell ref="J449:K449"/>
    <mergeCell ref="L449:P449"/>
    <mergeCell ref="Q449:AG449"/>
    <mergeCell ref="B450:I450"/>
    <mergeCell ref="J450:K450"/>
    <mergeCell ref="L450:M450"/>
    <mergeCell ref="AD450:AG450"/>
    <mergeCell ref="B451:I451"/>
    <mergeCell ref="J451:K451"/>
    <mergeCell ref="L451:M451"/>
    <mergeCell ref="AD451:AG451"/>
    <mergeCell ref="B452:I452"/>
    <mergeCell ref="J452:K452"/>
    <mergeCell ref="L452:M452"/>
    <mergeCell ref="AD452:AG452"/>
    <mergeCell ref="E453:H453"/>
    <mergeCell ref="J453:K453"/>
    <mergeCell ref="L453:M453"/>
    <mergeCell ref="AD453:AG453"/>
    <mergeCell ref="B490:E490"/>
    <mergeCell ref="F490:Q490"/>
    <mergeCell ref="R490:Y490"/>
    <mergeCell ref="Z490:AF490"/>
    <mergeCell ref="H501:I501"/>
    <mergeCell ref="B549:F549"/>
    <mergeCell ref="B556:Z556"/>
    <mergeCell ref="AB556:AE556"/>
    <mergeCell ref="O571:Q571"/>
    <mergeCell ref="S571:T571"/>
    <mergeCell ref="V571:W571"/>
    <mergeCell ref="AC581:AE581"/>
    <mergeCell ref="AF581:AG581"/>
    <mergeCell ref="AC582:AE582"/>
    <mergeCell ref="AF582:AG582"/>
    <mergeCell ref="AC583:AE583"/>
    <mergeCell ref="AF583:AG583"/>
    <mergeCell ref="AC584:AE584"/>
    <mergeCell ref="AF584:AG584"/>
    <mergeCell ref="AC585:AE585"/>
    <mergeCell ref="AF585:AG585"/>
    <mergeCell ref="AC586:AE586"/>
    <mergeCell ref="AF586:AG586"/>
    <mergeCell ref="AC587:AE587"/>
    <mergeCell ref="AF587:AG587"/>
    <mergeCell ref="AC588:AE588"/>
    <mergeCell ref="AF588:AG588"/>
    <mergeCell ref="AC589:AE589"/>
    <mergeCell ref="AF589:AG589"/>
    <mergeCell ref="AC590:AE590"/>
    <mergeCell ref="AF590:AG590"/>
    <mergeCell ref="AC591:AE591"/>
    <mergeCell ref="AF591:AG591"/>
    <mergeCell ref="AC592:AE592"/>
    <mergeCell ref="AF592:AG592"/>
    <mergeCell ref="AC615:AE615"/>
    <mergeCell ref="AF615:AG615"/>
    <mergeCell ref="AC616:AE616"/>
    <mergeCell ref="AF616:AG616"/>
    <mergeCell ref="AC617:AE617"/>
    <mergeCell ref="AF617:AG617"/>
    <mergeCell ref="AC618:AE618"/>
    <mergeCell ref="AF618:AG618"/>
    <mergeCell ref="AC619:AE619"/>
    <mergeCell ref="AF619:AG619"/>
    <mergeCell ref="AC620:AE620"/>
    <mergeCell ref="AF620:AG620"/>
    <mergeCell ref="AC621:AE621"/>
    <mergeCell ref="AF621:AG621"/>
    <mergeCell ref="AC622:AE622"/>
    <mergeCell ref="AF622:AG622"/>
    <mergeCell ref="AC623:AE623"/>
    <mergeCell ref="AF623:AG623"/>
    <mergeCell ref="AC624:AE624"/>
    <mergeCell ref="AF624:AG624"/>
    <mergeCell ref="G627:I627"/>
    <mergeCell ref="K627:L627"/>
    <mergeCell ref="N627:O627"/>
    <mergeCell ref="AC634:AE634"/>
    <mergeCell ref="AF634:AG634"/>
    <mergeCell ref="AC635:AE635"/>
    <mergeCell ref="AF635:AG635"/>
    <mergeCell ref="B676:G676"/>
    <mergeCell ref="H676:I676"/>
    <mergeCell ref="J676:N676"/>
    <mergeCell ref="O676:AG676"/>
    <mergeCell ref="B677:G677"/>
    <mergeCell ref="H677:I677"/>
    <mergeCell ref="J677:K677"/>
    <mergeCell ref="AB677:AG677"/>
    <mergeCell ref="B678:G678"/>
    <mergeCell ref="H678:I678"/>
    <mergeCell ref="J678:K678"/>
    <mergeCell ref="AB678:AG678"/>
    <mergeCell ref="B679:G679"/>
    <mergeCell ref="H679:I679"/>
    <mergeCell ref="J679:K679"/>
    <mergeCell ref="AB679:AG679"/>
    <mergeCell ref="B680:G680"/>
    <mergeCell ref="H680:I680"/>
    <mergeCell ref="J680:K680"/>
    <mergeCell ref="AB680:AG680"/>
    <mergeCell ref="B681:G681"/>
    <mergeCell ref="H681:I681"/>
    <mergeCell ref="J681:K681"/>
    <mergeCell ref="AB681:AG681"/>
    <mergeCell ref="B682:G682"/>
    <mergeCell ref="H682:I682"/>
    <mergeCell ref="J682:K682"/>
    <mergeCell ref="AB682:AG682"/>
    <mergeCell ref="B683:G683"/>
    <mergeCell ref="H683:I683"/>
    <mergeCell ref="J683:K683"/>
    <mergeCell ref="AB683:AG683"/>
    <mergeCell ref="B684:G684"/>
    <mergeCell ref="H684:I684"/>
    <mergeCell ref="J684:K684"/>
    <mergeCell ref="AB684:AG684"/>
    <mergeCell ref="B685:G685"/>
    <mergeCell ref="H685:I685"/>
    <mergeCell ref="J685:K685"/>
    <mergeCell ref="AB685:AG685"/>
    <mergeCell ref="B686:G686"/>
    <mergeCell ref="H686:I686"/>
    <mergeCell ref="J686:K686"/>
    <mergeCell ref="AB686:AG686"/>
    <mergeCell ref="B687:G687"/>
    <mergeCell ref="H687:I687"/>
    <mergeCell ref="J687:K687"/>
    <mergeCell ref="AB687:AG687"/>
    <mergeCell ref="B688:G688"/>
    <mergeCell ref="H688:I688"/>
    <mergeCell ref="J688:K688"/>
    <mergeCell ref="AB688:AG688"/>
    <mergeCell ref="B689:AG689"/>
    <mergeCell ref="B690:I690"/>
    <mergeCell ref="J690:K690"/>
    <mergeCell ref="AB690:AG690"/>
    <mergeCell ref="B691:I691"/>
    <mergeCell ref="F697:H697"/>
    <mergeCell ref="N697:P697"/>
    <mergeCell ref="F700:H700"/>
    <mergeCell ref="N700:P700"/>
    <mergeCell ref="B739:F739"/>
    <mergeCell ref="G739:N739"/>
    <mergeCell ref="O739:V739"/>
    <mergeCell ref="B740:F740"/>
    <mergeCell ref="G740:N740"/>
    <mergeCell ref="O740:V740"/>
    <mergeCell ref="B741:F741"/>
    <mergeCell ref="G741:N741"/>
    <mergeCell ref="O741:V741"/>
    <mergeCell ref="E768:F768"/>
    <mergeCell ref="L768:M768"/>
    <mergeCell ref="S768:T768"/>
    <mergeCell ref="K837:M837"/>
    <mergeCell ref="P837:V837"/>
    <mergeCell ref="I876:J876"/>
    <mergeCell ref="O876:P876"/>
    <mergeCell ref="L893:V893"/>
    <mergeCell ref="L895:V895"/>
    <mergeCell ref="J905:M905"/>
    <mergeCell ref="P905:V905"/>
    <mergeCell ref="L914:M914"/>
    <mergeCell ref="P914:R914"/>
    <mergeCell ref="J941:M941"/>
    <mergeCell ref="P941:V941"/>
    <mergeCell ref="J966:M966"/>
    <mergeCell ref="P966:V966"/>
    <mergeCell ref="J968:M968"/>
    <mergeCell ref="P968:V968"/>
    <mergeCell ref="G978:V978"/>
    <mergeCell ref="L982:M982"/>
    <mergeCell ref="I1020:J1020"/>
    <mergeCell ref="Q1020:R1020"/>
    <mergeCell ref="L1028:N1028"/>
    <mergeCell ref="P1028:Q1028"/>
    <mergeCell ref="L1030:N1030"/>
    <mergeCell ref="P1030:Q1030"/>
    <mergeCell ref="L1051:N1051"/>
    <mergeCell ref="P1051:Q1051"/>
    <mergeCell ref="L1053:N1053"/>
    <mergeCell ref="P1053:Q1053"/>
    <mergeCell ref="F1064:G1064"/>
    <mergeCell ref="I1064:J1064"/>
    <mergeCell ref="P1064:Q1064"/>
    <mergeCell ref="S1064:T1064"/>
    <mergeCell ref="P1065:Q1065"/>
    <mergeCell ref="S1065:T1065"/>
    <mergeCell ref="P1066:Q1066"/>
    <mergeCell ref="S1066:T1066"/>
    <mergeCell ref="G1068:I1068"/>
    <mergeCell ref="K1068:L1068"/>
    <mergeCell ref="I1116:T1116"/>
    <mergeCell ref="D1134:F1134"/>
    <mergeCell ref="I1134:L1134"/>
    <mergeCell ref="I1136:J1136"/>
    <mergeCell ref="C1176:G1176"/>
    <mergeCell ref="H1176:L1176"/>
    <mergeCell ref="M1176:Q1176"/>
    <mergeCell ref="R1176:V1176"/>
    <mergeCell ref="C1177:G1177"/>
    <mergeCell ref="H1177:L1177"/>
    <mergeCell ref="M1177:Q1177"/>
    <mergeCell ref="R1177:V1177"/>
    <mergeCell ref="C1178:G1178"/>
    <mergeCell ref="H1178:L1178"/>
    <mergeCell ref="M1178:Q1178"/>
    <mergeCell ref="R1178:V1178"/>
    <mergeCell ref="C1179:G1179"/>
    <mergeCell ref="H1179:L1179"/>
    <mergeCell ref="M1179:Q1179"/>
    <mergeCell ref="R1179:V1179"/>
    <mergeCell ref="C1180:G1180"/>
    <mergeCell ref="H1180:L1180"/>
    <mergeCell ref="M1180:Q1180"/>
    <mergeCell ref="R1180:V1180"/>
    <mergeCell ref="C1190:G1190"/>
    <mergeCell ref="H1190:L1190"/>
    <mergeCell ref="M1190:Q1190"/>
    <mergeCell ref="R1190:V1190"/>
    <mergeCell ref="C1191:G1191"/>
    <mergeCell ref="H1191:L1191"/>
    <mergeCell ref="M1191:Q1191"/>
    <mergeCell ref="R1191:V1191"/>
    <mergeCell ref="C1192:G1192"/>
    <mergeCell ref="H1192:L1192"/>
    <mergeCell ref="M1192:Q1192"/>
    <mergeCell ref="R1192:V1192"/>
    <mergeCell ref="Q1200:R1200"/>
    <mergeCell ref="L1208:M1208"/>
    <mergeCell ref="U1208:V1208"/>
    <mergeCell ref="C1228:N1228"/>
    <mergeCell ref="P1228:R1228"/>
    <mergeCell ref="T1228:U1228"/>
    <mergeCell ref="C1247:G1247"/>
    <mergeCell ref="H1247:L1247"/>
    <mergeCell ref="M1247:Q1247"/>
    <mergeCell ref="C1248:G1248"/>
    <mergeCell ref="H1248:L1248"/>
    <mergeCell ref="M1248:Q1248"/>
    <mergeCell ref="L1255:N1255"/>
    <mergeCell ref="P1255:Q1255"/>
    <mergeCell ref="M1267:O1267"/>
    <mergeCell ref="Q1267:R1267"/>
    <mergeCell ref="B1:AF2"/>
    <mergeCell ref="A6:F8"/>
    <mergeCell ref="G7:AG8"/>
    <mergeCell ref="A9:F11"/>
    <mergeCell ref="G10:AG11"/>
    <mergeCell ref="A12:F13"/>
    <mergeCell ref="G12:R13"/>
    <mergeCell ref="S12:X13"/>
    <mergeCell ref="Y12:AG13"/>
    <mergeCell ref="A14:F15"/>
    <mergeCell ref="G14:AG15"/>
    <mergeCell ref="A16:F17"/>
    <mergeCell ref="G16:AG17"/>
    <mergeCell ref="A18:F19"/>
    <mergeCell ref="G18:R19"/>
    <mergeCell ref="S18:X19"/>
    <mergeCell ref="Y18:AG19"/>
    <mergeCell ref="A20:F21"/>
    <mergeCell ref="G20:R21"/>
    <mergeCell ref="S20:X21"/>
    <mergeCell ref="Y20:AG21"/>
    <mergeCell ref="A22:F24"/>
    <mergeCell ref="S22:X24"/>
    <mergeCell ref="Y22:AE24"/>
    <mergeCell ref="AF22:AG24"/>
    <mergeCell ref="G23:I24"/>
    <mergeCell ref="J23:L24"/>
    <mergeCell ref="M23:O24"/>
    <mergeCell ref="P23:R24"/>
    <mergeCell ref="A25:F26"/>
    <mergeCell ref="G25:I26"/>
    <mergeCell ref="J25:R26"/>
    <mergeCell ref="S25:AG26"/>
    <mergeCell ref="B42:AF45"/>
    <mergeCell ref="A54:AG55"/>
    <mergeCell ref="A60:K61"/>
    <mergeCell ref="L60:V61"/>
    <mergeCell ref="W60:AG61"/>
    <mergeCell ref="A115:AG116"/>
    <mergeCell ref="A118:N119"/>
    <mergeCell ref="O118:P119"/>
    <mergeCell ref="R118:AE119"/>
    <mergeCell ref="AF118:AG119"/>
    <mergeCell ref="A176:AG177"/>
    <mergeCell ref="A180:AG181"/>
    <mergeCell ref="B186:B187"/>
    <mergeCell ref="C186:K187"/>
    <mergeCell ref="L186:L187"/>
    <mergeCell ref="M186:M187"/>
    <mergeCell ref="N186:O187"/>
    <mergeCell ref="R186:R187"/>
    <mergeCell ref="S186:AA187"/>
    <mergeCell ref="AB186:AB187"/>
    <mergeCell ref="AC186:AC187"/>
    <mergeCell ref="AD186:AE187"/>
    <mergeCell ref="B189:B190"/>
    <mergeCell ref="C189:K190"/>
    <mergeCell ref="L189:L190"/>
    <mergeCell ref="M189:M190"/>
    <mergeCell ref="N189:O190"/>
    <mergeCell ref="R189:R190"/>
    <mergeCell ref="S189:AA190"/>
    <mergeCell ref="AB189:AB190"/>
    <mergeCell ref="AC189:AC190"/>
    <mergeCell ref="AD189:AE190"/>
    <mergeCell ref="R206:R207"/>
    <mergeCell ref="S206:AA207"/>
    <mergeCell ref="AB206:AB207"/>
    <mergeCell ref="AC206:AC207"/>
    <mergeCell ref="AD206:AE207"/>
    <mergeCell ref="R208:R210"/>
    <mergeCell ref="S208:AA210"/>
    <mergeCell ref="AB208:AB210"/>
    <mergeCell ref="AC208:AC210"/>
    <mergeCell ref="AD208:AE210"/>
    <mergeCell ref="S211:AE213"/>
    <mergeCell ref="B215:B216"/>
    <mergeCell ref="C215:K216"/>
    <mergeCell ref="L215:L216"/>
    <mergeCell ref="M215:M216"/>
    <mergeCell ref="N215:O216"/>
    <mergeCell ref="B217:B218"/>
    <mergeCell ref="C217:K218"/>
    <mergeCell ref="L217:L218"/>
    <mergeCell ref="M217:M218"/>
    <mergeCell ref="N217:O218"/>
    <mergeCell ref="D224:G226"/>
    <mergeCell ref="H224:AB226"/>
    <mergeCell ref="A237:X238"/>
    <mergeCell ref="Y237:AG238"/>
    <mergeCell ref="B246:C247"/>
    <mergeCell ref="D246:F247"/>
    <mergeCell ref="G246:I247"/>
    <mergeCell ref="J246:L247"/>
    <mergeCell ref="M246:O247"/>
    <mergeCell ref="P246:R247"/>
    <mergeCell ref="S246:U247"/>
    <mergeCell ref="V246:X247"/>
    <mergeCell ref="Y246:AA247"/>
    <mergeCell ref="AB246:AD247"/>
    <mergeCell ref="AE246:AF247"/>
    <mergeCell ref="B266:C267"/>
    <mergeCell ref="D266:F267"/>
    <mergeCell ref="G266:I267"/>
    <mergeCell ref="J266:L267"/>
    <mergeCell ref="M266:O267"/>
    <mergeCell ref="P266:R267"/>
    <mergeCell ref="S266:U267"/>
    <mergeCell ref="V266:X267"/>
    <mergeCell ref="Y266:AA267"/>
    <mergeCell ref="AB266:AD267"/>
    <mergeCell ref="AE266:AF267"/>
    <mergeCell ref="D293:W295"/>
    <mergeCell ref="A298:X299"/>
    <mergeCell ref="Z298:AG299"/>
    <mergeCell ref="B304:J305"/>
    <mergeCell ref="K304:N305"/>
    <mergeCell ref="O304:AF305"/>
    <mergeCell ref="B322:C324"/>
    <mergeCell ref="Z331:AG336"/>
    <mergeCell ref="Z337:AG340"/>
    <mergeCell ref="B354:E355"/>
    <mergeCell ref="F354:Q355"/>
    <mergeCell ref="R354:Y355"/>
    <mergeCell ref="Z354:AF355"/>
    <mergeCell ref="B356:E357"/>
    <mergeCell ref="F356:Q357"/>
    <mergeCell ref="R356:Y357"/>
    <mergeCell ref="Z356:AF357"/>
    <mergeCell ref="A359:Y360"/>
    <mergeCell ref="Z359:AG360"/>
    <mergeCell ref="Z361:AG363"/>
    <mergeCell ref="C362:V365"/>
    <mergeCell ref="B376:H377"/>
    <mergeCell ref="B378:H379"/>
    <mergeCell ref="B381:H382"/>
    <mergeCell ref="I381:M382"/>
    <mergeCell ref="N381:O382"/>
    <mergeCell ref="P381:Q382"/>
    <mergeCell ref="R381:AA382"/>
    <mergeCell ref="C398:G399"/>
    <mergeCell ref="C400:G401"/>
    <mergeCell ref="C402:G403"/>
    <mergeCell ref="B413:C415"/>
    <mergeCell ref="D414:G415"/>
    <mergeCell ref="H414:L415"/>
    <mergeCell ref="M414:O415"/>
    <mergeCell ref="P414:R415"/>
    <mergeCell ref="S414:V415"/>
    <mergeCell ref="W414:AA415"/>
    <mergeCell ref="AB414:AD415"/>
    <mergeCell ref="AE414:AG415"/>
    <mergeCell ref="B416:C417"/>
    <mergeCell ref="B418:C419"/>
    <mergeCell ref="A421:Y422"/>
    <mergeCell ref="Z421:AG422"/>
    <mergeCell ref="Z431:AG434"/>
    <mergeCell ref="C432:Y433"/>
    <mergeCell ref="Z437:AG441"/>
    <mergeCell ref="B443:Y444"/>
    <mergeCell ref="Z456:AG459"/>
    <mergeCell ref="Z461:AG464"/>
    <mergeCell ref="Z466:AG470"/>
    <mergeCell ref="Z475:AG478"/>
    <mergeCell ref="A483:Y484"/>
    <mergeCell ref="Z483:AG484"/>
    <mergeCell ref="C485:Y486"/>
    <mergeCell ref="B491:E492"/>
    <mergeCell ref="F491:Q492"/>
    <mergeCell ref="R491:Y492"/>
    <mergeCell ref="Z491:AF492"/>
    <mergeCell ref="B493:E494"/>
    <mergeCell ref="F493:Q494"/>
    <mergeCell ref="R493:Y494"/>
    <mergeCell ref="Z493:AF494"/>
    <mergeCell ref="Z499:AG504"/>
    <mergeCell ref="R501:X502"/>
    <mergeCell ref="C504:Y505"/>
    <mergeCell ref="Z505:AG510"/>
    <mergeCell ref="C512:X515"/>
    <mergeCell ref="Z518:AG519"/>
    <mergeCell ref="A543:W544"/>
    <mergeCell ref="X543:AG544"/>
    <mergeCell ref="X550:AG555"/>
    <mergeCell ref="X566:AG569"/>
    <mergeCell ref="C567:W569"/>
    <mergeCell ref="E572:AG573"/>
    <mergeCell ref="B575:D580"/>
    <mergeCell ref="E575:H576"/>
    <mergeCell ref="I575:L576"/>
    <mergeCell ref="M575:P576"/>
    <mergeCell ref="Q575:T576"/>
    <mergeCell ref="U575:Z576"/>
    <mergeCell ref="AA575:AG578"/>
    <mergeCell ref="E577:F580"/>
    <mergeCell ref="G577:H580"/>
    <mergeCell ref="I577:J580"/>
    <mergeCell ref="K577:L580"/>
    <mergeCell ref="M577:N580"/>
    <mergeCell ref="O577:P580"/>
    <mergeCell ref="Q577:R580"/>
    <mergeCell ref="S577:T580"/>
    <mergeCell ref="U577:V580"/>
    <mergeCell ref="W577:Z578"/>
    <mergeCell ref="W579:X580"/>
    <mergeCell ref="Y579:Z580"/>
    <mergeCell ref="AA579:AB580"/>
    <mergeCell ref="AC579:AG580"/>
    <mergeCell ref="B581:D582"/>
    <mergeCell ref="E581:F582"/>
    <mergeCell ref="G581:H582"/>
    <mergeCell ref="I581:J582"/>
    <mergeCell ref="K581:L582"/>
    <mergeCell ref="M581:N582"/>
    <mergeCell ref="O581:P582"/>
    <mergeCell ref="Q581:R582"/>
    <mergeCell ref="S581:T582"/>
    <mergeCell ref="U581:V582"/>
    <mergeCell ref="W581:X582"/>
    <mergeCell ref="Y581:Z582"/>
    <mergeCell ref="AA581:AB582"/>
    <mergeCell ref="B583:D584"/>
    <mergeCell ref="E583:F584"/>
    <mergeCell ref="G583:H584"/>
    <mergeCell ref="I583:J584"/>
    <mergeCell ref="K583:L584"/>
    <mergeCell ref="M583:N584"/>
    <mergeCell ref="O583:P584"/>
    <mergeCell ref="Q583:R584"/>
    <mergeCell ref="S583:T584"/>
    <mergeCell ref="U583:V584"/>
    <mergeCell ref="W583:X584"/>
    <mergeCell ref="Y583:Z584"/>
    <mergeCell ref="AA583:AB584"/>
    <mergeCell ref="B585:D586"/>
    <mergeCell ref="E585:F586"/>
    <mergeCell ref="G585:H586"/>
    <mergeCell ref="I585:J586"/>
    <mergeCell ref="K585:L586"/>
    <mergeCell ref="M585:N586"/>
    <mergeCell ref="O585:P586"/>
    <mergeCell ref="Q585:R586"/>
    <mergeCell ref="S585:T586"/>
    <mergeCell ref="U585:V586"/>
    <mergeCell ref="W585:X586"/>
    <mergeCell ref="Y585:Z586"/>
    <mergeCell ref="AA585:AB586"/>
    <mergeCell ref="B587:D588"/>
    <mergeCell ref="E587:F588"/>
    <mergeCell ref="G587:H588"/>
    <mergeCell ref="I587:J588"/>
    <mergeCell ref="K587:L588"/>
    <mergeCell ref="M587:N588"/>
    <mergeCell ref="O587:P588"/>
    <mergeCell ref="Q587:R588"/>
    <mergeCell ref="S587:T588"/>
    <mergeCell ref="U587:V588"/>
    <mergeCell ref="W587:X588"/>
    <mergeCell ref="Y587:Z588"/>
    <mergeCell ref="AA587:AB588"/>
    <mergeCell ref="B589:D590"/>
    <mergeCell ref="E589:F590"/>
    <mergeCell ref="G589:H590"/>
    <mergeCell ref="I589:J590"/>
    <mergeCell ref="K589:L590"/>
    <mergeCell ref="M589:N590"/>
    <mergeCell ref="O589:P590"/>
    <mergeCell ref="Q589:R590"/>
    <mergeCell ref="S589:T590"/>
    <mergeCell ref="U589:V590"/>
    <mergeCell ref="W589:X590"/>
    <mergeCell ref="Y589:Z590"/>
    <mergeCell ref="AA589:AB590"/>
    <mergeCell ref="B591:D592"/>
    <mergeCell ref="E591:F592"/>
    <mergeCell ref="G591:H592"/>
    <mergeCell ref="I591:J592"/>
    <mergeCell ref="K591:L592"/>
    <mergeCell ref="M591:N592"/>
    <mergeCell ref="O591:P592"/>
    <mergeCell ref="Q591:R592"/>
    <mergeCell ref="S591:T592"/>
    <mergeCell ref="U591:V592"/>
    <mergeCell ref="W591:X592"/>
    <mergeCell ref="Y591:Z592"/>
    <mergeCell ref="AA591:AB592"/>
    <mergeCell ref="A604:W605"/>
    <mergeCell ref="X604:AG605"/>
    <mergeCell ref="E606:AG607"/>
    <mergeCell ref="B609:D614"/>
    <mergeCell ref="E609:H610"/>
    <mergeCell ref="I609:L610"/>
    <mergeCell ref="M609:P610"/>
    <mergeCell ref="Q609:T610"/>
    <mergeCell ref="U609:Z610"/>
    <mergeCell ref="AA609:AG612"/>
    <mergeCell ref="E611:F614"/>
    <mergeCell ref="G611:H614"/>
    <mergeCell ref="I611:J614"/>
    <mergeCell ref="K611:L614"/>
    <mergeCell ref="M611:N614"/>
    <mergeCell ref="O611:P614"/>
    <mergeCell ref="Q611:R614"/>
    <mergeCell ref="S611:T614"/>
    <mergeCell ref="U611:V614"/>
    <mergeCell ref="W611:Z612"/>
    <mergeCell ref="W613:X614"/>
    <mergeCell ref="Y613:Z614"/>
    <mergeCell ref="AA613:AB614"/>
    <mergeCell ref="AC613:AG614"/>
    <mergeCell ref="B615:D616"/>
    <mergeCell ref="E615:F616"/>
    <mergeCell ref="G615:H616"/>
    <mergeCell ref="I615:J616"/>
    <mergeCell ref="K615:L616"/>
    <mergeCell ref="M615:N616"/>
    <mergeCell ref="O615:P616"/>
    <mergeCell ref="Q615:R616"/>
    <mergeCell ref="S615:T616"/>
    <mergeCell ref="U615:V616"/>
    <mergeCell ref="W615:X616"/>
    <mergeCell ref="Y615:Z616"/>
    <mergeCell ref="AA615:AB616"/>
    <mergeCell ref="B617:D618"/>
    <mergeCell ref="E617:F618"/>
    <mergeCell ref="G617:H618"/>
    <mergeCell ref="I617:J618"/>
    <mergeCell ref="K617:L618"/>
    <mergeCell ref="M617:N618"/>
    <mergeCell ref="O617:P618"/>
    <mergeCell ref="Q617:R618"/>
    <mergeCell ref="S617:T618"/>
    <mergeCell ref="U617:V618"/>
    <mergeCell ref="W617:X618"/>
    <mergeCell ref="Y617:Z618"/>
    <mergeCell ref="AA617:AB618"/>
    <mergeCell ref="B619:D620"/>
    <mergeCell ref="E619:F620"/>
    <mergeCell ref="G619:H620"/>
    <mergeCell ref="I619:J620"/>
    <mergeCell ref="K619:L620"/>
    <mergeCell ref="M619:N620"/>
    <mergeCell ref="O619:P620"/>
    <mergeCell ref="Q619:R620"/>
    <mergeCell ref="S619:T620"/>
    <mergeCell ref="U619:V620"/>
    <mergeCell ref="W619:X620"/>
    <mergeCell ref="Y619:Z620"/>
    <mergeCell ref="AA619:AB620"/>
    <mergeCell ref="B621:D622"/>
    <mergeCell ref="E621:F622"/>
    <mergeCell ref="G621:H622"/>
    <mergeCell ref="I621:J622"/>
    <mergeCell ref="K621:L622"/>
    <mergeCell ref="M621:N622"/>
    <mergeCell ref="O621:P622"/>
    <mergeCell ref="Q621:R622"/>
    <mergeCell ref="S621:T622"/>
    <mergeCell ref="U621:V622"/>
    <mergeCell ref="W621:X622"/>
    <mergeCell ref="Y621:Z622"/>
    <mergeCell ref="AA621:AB622"/>
    <mergeCell ref="B623:D624"/>
    <mergeCell ref="E623:F624"/>
    <mergeCell ref="G623:H624"/>
    <mergeCell ref="I623:J624"/>
    <mergeCell ref="K623:L624"/>
    <mergeCell ref="M623:N624"/>
    <mergeCell ref="O623:P624"/>
    <mergeCell ref="Q623:R624"/>
    <mergeCell ref="S623:T624"/>
    <mergeCell ref="U623:V624"/>
    <mergeCell ref="W623:X624"/>
    <mergeCell ref="Y623:Z624"/>
    <mergeCell ref="AA623:AB624"/>
    <mergeCell ref="B628:D633"/>
    <mergeCell ref="E628:H629"/>
    <mergeCell ref="I628:L629"/>
    <mergeCell ref="M628:P629"/>
    <mergeCell ref="Q628:T629"/>
    <mergeCell ref="U628:Z629"/>
    <mergeCell ref="AA628:AG631"/>
    <mergeCell ref="E630:F633"/>
    <mergeCell ref="G630:H633"/>
    <mergeCell ref="I630:J633"/>
    <mergeCell ref="K630:L633"/>
    <mergeCell ref="M630:N633"/>
    <mergeCell ref="O630:P633"/>
    <mergeCell ref="Q630:R633"/>
    <mergeCell ref="S630:T633"/>
    <mergeCell ref="U630:V633"/>
    <mergeCell ref="W630:Z631"/>
    <mergeCell ref="W632:X633"/>
    <mergeCell ref="Y632:Z633"/>
    <mergeCell ref="AA632:AB633"/>
    <mergeCell ref="AC632:AG633"/>
    <mergeCell ref="B634:D635"/>
    <mergeCell ref="E634:F635"/>
    <mergeCell ref="G634:H635"/>
    <mergeCell ref="I634:J635"/>
    <mergeCell ref="K634:L635"/>
    <mergeCell ref="M634:N635"/>
    <mergeCell ref="O634:P635"/>
    <mergeCell ref="Q634:R635"/>
    <mergeCell ref="S634:T635"/>
    <mergeCell ref="U634:V635"/>
    <mergeCell ref="W634:X635"/>
    <mergeCell ref="Y634:Z635"/>
    <mergeCell ref="AA634:AB635"/>
    <mergeCell ref="C638:V639"/>
    <mergeCell ref="X638:AG640"/>
    <mergeCell ref="X641:AG645"/>
    <mergeCell ref="C651:V652"/>
    <mergeCell ref="C657:V658"/>
    <mergeCell ref="A666:W667"/>
    <mergeCell ref="X666:AG667"/>
    <mergeCell ref="C670:V671"/>
    <mergeCell ref="X670:AG673"/>
    <mergeCell ref="X692:AG694"/>
    <mergeCell ref="X695:AG700"/>
    <mergeCell ref="X703:AG705"/>
    <mergeCell ref="C704:V707"/>
    <mergeCell ref="X706:AG709"/>
    <mergeCell ref="C709:V712"/>
    <mergeCell ref="X710:AG713"/>
    <mergeCell ref="C714:V715"/>
    <mergeCell ref="C718:V721"/>
    <mergeCell ref="X721:AG723"/>
    <mergeCell ref="C723:V726"/>
    <mergeCell ref="A728:W729"/>
    <mergeCell ref="X728:AG729"/>
    <mergeCell ref="C735:W736"/>
    <mergeCell ref="C744:V747"/>
    <mergeCell ref="C750:V751"/>
    <mergeCell ref="X750:AG753"/>
    <mergeCell ref="X754:AG759"/>
    <mergeCell ref="D756:V757"/>
    <mergeCell ref="D760:W761"/>
    <mergeCell ref="C771:V773"/>
    <mergeCell ref="X771:AG776"/>
    <mergeCell ref="C780:V783"/>
    <mergeCell ref="A788:W789"/>
    <mergeCell ref="X788:AG789"/>
    <mergeCell ref="C791:V793"/>
    <mergeCell ref="X791:AG795"/>
    <mergeCell ref="C797:V798"/>
    <mergeCell ref="X797:AG801"/>
    <mergeCell ref="X802:AG807"/>
    <mergeCell ref="C805:V806"/>
    <mergeCell ref="X808:AG813"/>
    <mergeCell ref="C809:V810"/>
    <mergeCell ref="C813:V814"/>
    <mergeCell ref="C818:V819"/>
    <mergeCell ref="C827:V830"/>
    <mergeCell ref="X833:AG835"/>
    <mergeCell ref="X836:AG839"/>
    <mergeCell ref="C839:V840"/>
    <mergeCell ref="X842:AG846"/>
    <mergeCell ref="A849:W850"/>
    <mergeCell ref="X849:AG850"/>
    <mergeCell ref="X851:AG853"/>
    <mergeCell ref="D857:V858"/>
    <mergeCell ref="C879:V882"/>
    <mergeCell ref="X879:AG881"/>
    <mergeCell ref="X889:AG894"/>
    <mergeCell ref="X897:AG901"/>
    <mergeCell ref="A910:W911"/>
    <mergeCell ref="X910:AG911"/>
    <mergeCell ref="X914:AG916"/>
    <mergeCell ref="C916:W917"/>
    <mergeCell ref="X917:AG919"/>
    <mergeCell ref="C918:V921"/>
    <mergeCell ref="X920:AG924"/>
    <mergeCell ref="X925:AG929"/>
    <mergeCell ref="C927:W928"/>
    <mergeCell ref="C931:W932"/>
    <mergeCell ref="C949:W950"/>
    <mergeCell ref="D953:W955"/>
    <mergeCell ref="A971:W972"/>
    <mergeCell ref="X971:AG972"/>
    <mergeCell ref="C974:V975"/>
    <mergeCell ref="X983:AG984"/>
    <mergeCell ref="C985:V987"/>
    <mergeCell ref="D989:V990"/>
    <mergeCell ref="D993:V994"/>
    <mergeCell ref="X998:AG1003"/>
    <mergeCell ref="X1008:AG1012"/>
    <mergeCell ref="X1025:AG1027"/>
    <mergeCell ref="X1028:AG1029"/>
    <mergeCell ref="A1032:X1033"/>
    <mergeCell ref="Y1032:AG1033"/>
    <mergeCell ref="D1034:V1035"/>
    <mergeCell ref="C1038:V1040"/>
    <mergeCell ref="C1043:V1045"/>
    <mergeCell ref="C1047:V1048"/>
    <mergeCell ref="C1071:V1073"/>
    <mergeCell ref="Y1076:AG1077"/>
    <mergeCell ref="Y1078:AG1079"/>
    <mergeCell ref="Y1080:AG1084"/>
    <mergeCell ref="Y1085:AG1089"/>
    <mergeCell ref="Y1090:AG1092"/>
    <mergeCell ref="A1094:X1095"/>
    <mergeCell ref="Y1094:AG1095"/>
    <mergeCell ref="C1107:V1109"/>
    <mergeCell ref="C1119:V1121"/>
    <mergeCell ref="Y1123:AG1128"/>
    <mergeCell ref="C1127:V1128"/>
    <mergeCell ref="Y1132:AG1134"/>
    <mergeCell ref="Y1139:AG1141"/>
    <mergeCell ref="Y1144:AG1147"/>
    <mergeCell ref="C1148:W1151"/>
    <mergeCell ref="Y1149:AG1152"/>
    <mergeCell ref="A1155:X1156"/>
    <mergeCell ref="Y1155:AG1156"/>
    <mergeCell ref="C1157:X1158"/>
    <mergeCell ref="K1170:W1171"/>
    <mergeCell ref="K1172:W1173"/>
    <mergeCell ref="Y1175:AG1179"/>
    <mergeCell ref="C1184:V1187"/>
    <mergeCell ref="Y1190:AG1193"/>
    <mergeCell ref="A1216:X1217"/>
    <mergeCell ref="Y1216:AG1217"/>
    <mergeCell ref="C1218:V1220"/>
    <mergeCell ref="C1223:V1225"/>
    <mergeCell ref="C1235:V1238"/>
    <mergeCell ref="C1241:V1244"/>
    <mergeCell ref="Y1242:AG1246"/>
    <mergeCell ref="C1260:V1263"/>
    <mergeCell ref="C1272:V1275"/>
    <mergeCell ref="Y286:AG297"/>
    <mergeCell ref="Z341:AG349"/>
    <mergeCell ref="Z442:AG448"/>
    <mergeCell ref="Z521:AG532"/>
    <mergeCell ref="X779:AG785"/>
    <mergeCell ref="X949:AG955"/>
    <mergeCell ref="X960:AG966"/>
    <mergeCell ref="X973:AG980"/>
    <mergeCell ref="X1016:AG1024"/>
    <mergeCell ref="Y1060:AG1074"/>
    <mergeCell ref="Y1097:AG1107"/>
    <mergeCell ref="Y1161:AG1169"/>
    <mergeCell ref="Y1198:AG1205"/>
    <mergeCell ref="Y1229:AG1237"/>
  </mergeCells>
  <phoneticPr fontId="2"/>
  <dataValidations count="13">
    <dataValidation type="list" allowBlank="1" showDropDown="0" showInputMessage="1" showErrorMessage="1" sqref="P325 M329 R329 M325 S325 Z310 S308:S309 X309 AC309 O308:O310 T310 R291 M291 S313 O313 N487 S487 N499 S499 N496 S496 C506:C510 Q506:Q509 L525 Q525 L522 Q522 T519 L519 M445:M447 R445:R447 R440 M440 M437:M438 R437:R438 M434 R434 M428 R428 R425 M425 V398:V399 O398:O399 K398:K399 S398:S399 Y398:Y399 W393 R393 R391 M391 S378 S376 X380 U380 R380 O380 L380 I380 I378 I376 R387 M387 R371 M371 W395 R395 R397 W397 R350 M350 R342 M342 M338 R338 M334 R334 R346 M346 M457 R457 R464 M464 M469 R469 M461 R461 M473 R473 R477 M477 R480 M480 L1092:L1093 Q1092:Q1093 R643:R644 M643:M644 M646 R646 M649:M650 R649:R650 R655:R656 M655:M656 M661:M662 R661:R662 R664:R665 M664:M665 L1080 Q1080 L1084 Q1084 L1088 Q1088 L1212 Q1212 V1194:V1196 Q1166 L1166 Q1160 L1160 L1141 Q1141 L1145 Q1145 L1153 Q1153 C1101:C1105 S1134 N1134 H1134 C1134 L1117 H1116:H1117 C1116:C1117 L1112 Q1112 Q1124 L1124 J1101:J1105 Q1101:Q1105 L1204 Q1204 L1221 Q1221 Q1226 L1226 Q1231 L1231 L1269 Q1269 L1257 Q1257 L219:M221 AB188:AC189 L188:M189 L217:M217 L191:M215 AB191:AC205 AB208:AC208 AB206">
      <formula1>"○"</formula1>
    </dataValidation>
    <dataValidation type="list" allowBlank="1" showDropDown="0" showInputMessage="1" showErrorMessage="1" sqref="AC563:AF564 AC570:AF570 J557:M558 J550:M555 AF571 L1081:N1083 L1085:N1085 K1081:K1085 K400:N403 Y407:AB408 L407:O409 I384:L384 K306:N314 AD319:AF325">
      <formula1>"有,無"</formula1>
    </dataValidation>
    <dataValidation type="list" allowBlank="1" showDropDown="0" showInputMessage="1" showErrorMessage="1" sqref="U563:AB564 U570:AB570 V319:AC325">
      <formula1>"全出,一部出,全欠"</formula1>
    </dataValidation>
    <dataValidation type="list" allowBlank="1" showDropDown="0" showInputMessage="1" showErrorMessage="0" sqref="V378:Z378 L378:P378 W376:AA376 M376:Q376">
      <formula1>"歳児別,クラス別"</formula1>
    </dataValidation>
    <dataValidation type="list" allowBlank="0" showDropDown="0" showInputMessage="1" showErrorMessage="1" sqref="L956 Q956 AA450:AA453 U450:U453 Q450:Q453 X450:X453 Q823 L823 L820 Q820 Q844 Q835 L835 L844 S847 K847 F847 O847 Q807 L807 L811 Q811 Q815 L815 M803 C803 H803 Q803 L799 Q799 L795 Q795 C976:C978 S855 K855 S853 K853 F853 O853 F855 O855 D907 D905 L886 C876 L872 L868 Q868 Q872 S876 Q886 L889 R889 D893 D895 Q901 Q899 L901 L899 Q863 L863 L859 Q859 L951 Q951 Q933 L933 Q937 L937 D943 D941 L947 Q947 L925 Q925 Q929 L929 Q962 L962 O976 I976:I977 S976 Q1000 L991 I982 Q982 L1000 Q1010 L1010 Q1014 L1014 L1018 Q1018 Q1026 L1026 Q1055 Q1049 L1049 L1055 M1058 C1058 G1058 Q1058 O1068 C1068 Q784 Q778 Q774 L774 L778 L784 C762:C764 C756 C758:C760 L748 Q748 L753 Q753 L737 Q737 L733 Q733 V677:V688 O677:O688 S677:S688 Y677:Y688 L672 Q672 Q716 L716 Q694 L694 Y690 S690 O690 V690 M640 R640">
      <formula1>"○"</formula1>
    </dataValidation>
    <dataValidation type="list" errorStyle="warning" allowBlank="1" showDropDown="0" showInputMessage="1" showErrorMessage="1" sqref="H677:I688 J450:K453">
      <formula1>"有,無"</formula1>
    </dataValidation>
    <dataValidation allowBlank="1" showDropDown="0" showInputMessage="1" showErrorMessage="0" sqref="J690:K690 J677:K688 L450:M453"/>
    <dataValidation type="list" allowBlank="1" showDropDown="0" showInputMessage="1" showErrorMessage="1" sqref="O1083 N552">
      <formula1>"一般型,訪問型"</formula1>
    </dataValidation>
    <dataValidation type="list" allowBlank="1" showDropDown="0" showInputMessage="1" showErrorMessage="1" sqref="O1085 N554">
      <formula1>"病児対応型,病後児対応型,病児対応型・病後児対応型,体調不良児対応型"</formula1>
    </dataValidation>
    <dataValidation type="list" allowBlank="1" showDropDown="0" showInputMessage="1" showErrorMessage="1" sqref="N558">
      <formula1>"一般型,連携型"</formula1>
    </dataValidation>
    <dataValidation type="list" allowBlank="1" showDropDown="0" showInputMessage="1" showErrorMessage="1" sqref="N553">
      <formula1>"一般型,幼稚園型,余裕活用型,居宅訪問型,地域密着Ⅱ型"</formula1>
    </dataValidation>
    <dataValidation type="list" allowBlank="1" showDropDown="0" showInputMessage="1" showErrorMessage="1" sqref="AB556:AE556">
      <formula1>"満年齢,歳児別"</formula1>
    </dataValidation>
    <dataValidation errorStyle="warning" allowBlank="1" showDropDown="0" showInputMessage="1" showErrorMessage="1" sqref="B690:I690"/>
  </dataValidations>
  <printOptions horizontalCentered="1"/>
  <pageMargins left="0.59055118110236227" right="0.59055118110236227" top="0.59055118110236227" bottom="0.59055118110236227" header="0.51181102362204722" footer="0.51181102362204722"/>
  <pageSetup paperSize="9" scale="97" fitToWidth="1" fitToHeight="0" orientation="portrait" usePrinterDefaults="1" r:id="rId1"/>
  <headerFooter alignWithMargins="0">
    <oddFooter>&amp;C- &amp;P -</oddFooter>
  </headerFooter>
  <rowBreaks count="20" manualBreakCount="20">
    <brk id="53" max="32" man="1"/>
    <brk id="114" max="32" man="1"/>
    <brk id="175" max="32" man="1"/>
    <brk id="236" max="32" man="1"/>
    <brk id="297" max="32" man="1"/>
    <brk id="358" max="32" man="1"/>
    <brk id="420" max="32" man="1"/>
    <brk id="482" max="32" man="1"/>
    <brk id="542" max="32" man="1"/>
    <brk id="603" max="32" man="1"/>
    <brk id="665" max="32" man="1"/>
    <brk id="727" max="32" man="1"/>
    <brk id="787" max="32" man="1"/>
    <brk id="848" max="32" man="1"/>
    <brk id="909" max="32" man="1"/>
    <brk id="970" max="32" man="1"/>
    <brk id="1031" max="32" man="1"/>
    <brk id="1093" max="32" man="1"/>
    <brk id="1154" max="32" man="1"/>
    <brk id="1215"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R1297"/>
  <sheetViews>
    <sheetView view="pageBreakPreview" zoomScaleSheetLayoutView="100" workbookViewId="0">
      <selection sqref="A1:XFD1048576"/>
    </sheetView>
  </sheetViews>
  <sheetFormatPr defaultRowHeight="13.5"/>
  <cols>
    <col min="1" max="1" width="2.75" style="1" customWidth="1"/>
    <col min="2" max="10" width="2.75" style="2" customWidth="1"/>
    <col min="11" max="11" width="1.6328125" style="2" customWidth="1"/>
    <col min="12" max="32" width="2.75" style="2" customWidth="1"/>
    <col min="33" max="33" width="2.75" style="3" customWidth="1"/>
    <col min="34" max="59" width="2.75" style="2" customWidth="1"/>
    <col min="60" max="16384" width="9" style="2" customWidth="1"/>
  </cols>
  <sheetData>
    <row r="1" spans="1:33" ht="15" customHeight="1">
      <c r="A1" s="31" t="s">
        <v>133</v>
      </c>
      <c r="B1" s="31"/>
      <c r="C1" s="31"/>
      <c r="D1" s="31"/>
      <c r="E1" s="31"/>
      <c r="F1" s="31"/>
      <c r="G1" s="31"/>
      <c r="H1" s="31"/>
      <c r="I1" s="31"/>
      <c r="J1" s="31"/>
      <c r="K1" s="31"/>
      <c r="L1" s="31"/>
      <c r="M1" s="31"/>
      <c r="N1" s="31"/>
      <c r="O1" s="31"/>
      <c r="P1" s="31"/>
      <c r="Q1" s="31"/>
      <c r="R1" s="31"/>
      <c r="S1" s="31"/>
      <c r="T1" s="31"/>
      <c r="U1" s="31"/>
      <c r="V1" s="31"/>
      <c r="W1" s="31"/>
      <c r="X1" s="31"/>
      <c r="Y1" s="73" t="s">
        <v>361</v>
      </c>
      <c r="Z1" s="73"/>
      <c r="AA1" s="73"/>
      <c r="AB1" s="73"/>
      <c r="AC1" s="73"/>
      <c r="AD1" s="73"/>
      <c r="AE1" s="73"/>
      <c r="AF1" s="73"/>
      <c r="AG1" s="73"/>
    </row>
    <row r="2" spans="1:33" ht="15" customHeight="1">
      <c r="A2" s="31"/>
      <c r="B2" s="31"/>
      <c r="C2" s="31"/>
      <c r="D2" s="31"/>
      <c r="E2" s="31"/>
      <c r="F2" s="31"/>
      <c r="G2" s="31"/>
      <c r="H2" s="31"/>
      <c r="I2" s="31"/>
      <c r="J2" s="31"/>
      <c r="K2" s="31"/>
      <c r="L2" s="31"/>
      <c r="M2" s="31"/>
      <c r="N2" s="31"/>
      <c r="O2" s="31"/>
      <c r="P2" s="31"/>
      <c r="Q2" s="31"/>
      <c r="R2" s="31"/>
      <c r="S2" s="31"/>
      <c r="T2" s="31"/>
      <c r="U2" s="31"/>
      <c r="V2" s="31"/>
      <c r="W2" s="31"/>
      <c r="X2" s="31"/>
      <c r="Y2" s="73"/>
      <c r="Z2" s="73"/>
      <c r="AA2" s="73"/>
      <c r="AB2" s="73"/>
      <c r="AC2" s="73"/>
      <c r="AD2" s="73"/>
      <c r="AE2" s="73"/>
      <c r="AF2" s="73"/>
      <c r="AG2" s="73"/>
    </row>
    <row r="3" spans="1:33" ht="15" customHeight="1">
      <c r="A3" s="7">
        <v>5</v>
      </c>
      <c r="B3" s="2" t="s">
        <v>152</v>
      </c>
      <c r="Y3" s="26"/>
    </row>
    <row r="4" spans="1:33" ht="15" customHeight="1">
      <c r="A4" s="33" t="s">
        <v>1169</v>
      </c>
      <c r="Y4" s="26"/>
    </row>
    <row r="5" spans="1:33" ht="15" customHeight="1">
      <c r="Y5" s="26"/>
    </row>
    <row r="6" spans="1:33" ht="15" customHeight="1">
      <c r="B6" s="52" t="s">
        <v>248</v>
      </c>
      <c r="Y6" s="551" t="s">
        <v>478</v>
      </c>
      <c r="Z6" s="547"/>
      <c r="AA6" s="547"/>
      <c r="AB6" s="547"/>
      <c r="AC6" s="547"/>
      <c r="AD6" s="547"/>
      <c r="AE6" s="547"/>
      <c r="AF6" s="547"/>
      <c r="AG6" s="690"/>
    </row>
    <row r="7" spans="1:33" ht="15" customHeight="1">
      <c r="Y7" s="551"/>
      <c r="Z7" s="547"/>
      <c r="AA7" s="547"/>
      <c r="AB7" s="547"/>
      <c r="AC7" s="547"/>
      <c r="AD7" s="547"/>
      <c r="AE7" s="547"/>
      <c r="AF7" s="547"/>
      <c r="AG7" s="690"/>
    </row>
    <row r="8" spans="1:33" ht="15" customHeight="1">
      <c r="L8" s="201"/>
      <c r="M8" s="52" t="s">
        <v>273</v>
      </c>
      <c r="N8" s="52"/>
      <c r="O8" s="52"/>
      <c r="P8" s="52"/>
      <c r="Q8" s="201"/>
      <c r="R8" s="52" t="s">
        <v>283</v>
      </c>
      <c r="S8" s="52"/>
      <c r="Y8" s="551"/>
      <c r="Z8" s="547"/>
      <c r="AA8" s="547"/>
      <c r="AB8" s="547"/>
      <c r="AC8" s="547"/>
      <c r="AD8" s="547"/>
      <c r="AE8" s="547"/>
      <c r="AF8" s="547"/>
      <c r="AG8" s="690"/>
    </row>
    <row r="9" spans="1:33" ht="15" customHeight="1">
      <c r="X9" s="379"/>
    </row>
    <row r="10" spans="1:33" ht="15" customHeight="1">
      <c r="B10" s="52" t="s">
        <v>1084</v>
      </c>
      <c r="X10" s="379"/>
    </row>
    <row r="11" spans="1:33" ht="15" customHeight="1">
      <c r="X11" s="379"/>
    </row>
    <row r="12" spans="1:33" ht="15" customHeight="1">
      <c r="L12" s="201"/>
      <c r="M12" s="52" t="s">
        <v>273</v>
      </c>
      <c r="N12" s="52"/>
      <c r="O12" s="52"/>
      <c r="P12" s="52"/>
      <c r="Q12" s="201"/>
      <c r="R12" s="52" t="s">
        <v>283</v>
      </c>
      <c r="S12" s="52"/>
      <c r="Y12" s="551" t="s">
        <v>102</v>
      </c>
      <c r="Z12" s="547"/>
      <c r="AA12" s="547"/>
      <c r="AB12" s="547"/>
      <c r="AC12" s="547"/>
      <c r="AD12" s="547"/>
      <c r="AE12" s="547"/>
      <c r="AF12" s="547"/>
      <c r="AG12" s="690"/>
    </row>
    <row r="13" spans="1:33" ht="15" customHeight="1">
      <c r="Y13" s="551"/>
      <c r="Z13" s="547"/>
      <c r="AA13" s="547"/>
      <c r="AB13" s="547"/>
      <c r="AC13" s="547"/>
      <c r="AD13" s="547"/>
      <c r="AE13" s="547"/>
      <c r="AF13" s="547"/>
      <c r="AG13" s="690"/>
    </row>
    <row r="14" spans="1:33" ht="15" customHeight="1">
      <c r="B14" s="52" t="s">
        <v>42</v>
      </c>
      <c r="Y14" s="26"/>
    </row>
    <row r="15" spans="1:33" ht="15" customHeight="1">
      <c r="Y15" s="26"/>
    </row>
    <row r="16" spans="1:33" ht="15" customHeight="1">
      <c r="L16" s="201"/>
      <c r="M16" s="52" t="s">
        <v>372</v>
      </c>
      <c r="N16" s="52"/>
      <c r="O16" s="52"/>
      <c r="P16" s="52"/>
      <c r="Q16" s="201"/>
      <c r="R16" s="2" t="s">
        <v>339</v>
      </c>
      <c r="Y16" s="26"/>
    </row>
    <row r="17" spans="1:33" ht="15" customHeight="1">
      <c r="Y17" s="26"/>
    </row>
    <row r="18" spans="1:33" ht="15" customHeight="1">
      <c r="B18" s="52" t="s">
        <v>347</v>
      </c>
      <c r="Y18" s="26"/>
    </row>
    <row r="19" spans="1:33" ht="15" customHeight="1">
      <c r="Y19" s="26"/>
    </row>
    <row r="20" spans="1:33" ht="15" customHeight="1">
      <c r="B20" s="89" t="s">
        <v>530</v>
      </c>
      <c r="Y20" s="26"/>
    </row>
    <row r="21" spans="1:33" ht="15" customHeight="1">
      <c r="B21" s="2" t="s">
        <v>531</v>
      </c>
      <c r="C21" s="2" t="s">
        <v>532</v>
      </c>
      <c r="Y21" s="26"/>
    </row>
    <row r="22" spans="1:33" ht="15" customHeight="1">
      <c r="C22" s="2" t="s">
        <v>534</v>
      </c>
      <c r="Y22" s="26"/>
    </row>
    <row r="23" spans="1:33" ht="15" customHeight="1">
      <c r="Y23" s="26"/>
    </row>
    <row r="24" spans="1:33" ht="15" customHeight="1">
      <c r="Y24" s="26"/>
    </row>
    <row r="25" spans="1:33" ht="15" customHeight="1">
      <c r="B25" s="9" t="s">
        <v>539</v>
      </c>
      <c r="C25" s="53"/>
      <c r="D25" s="150"/>
      <c r="E25" s="9" t="s">
        <v>21</v>
      </c>
      <c r="F25" s="53"/>
      <c r="G25" s="53"/>
      <c r="H25" s="53"/>
      <c r="I25" s="91" t="s">
        <v>535</v>
      </c>
      <c r="J25" s="91"/>
      <c r="K25" s="91"/>
      <c r="L25" s="91"/>
      <c r="M25" s="91"/>
      <c r="N25" s="91"/>
      <c r="O25" s="91"/>
      <c r="P25" s="91"/>
      <c r="Q25" s="91"/>
      <c r="R25" s="91"/>
      <c r="S25" s="91"/>
      <c r="T25" s="91"/>
      <c r="U25" s="91"/>
      <c r="V25" s="91"/>
      <c r="W25" s="91"/>
      <c r="X25" s="91"/>
      <c r="Y25" s="91"/>
      <c r="Z25" s="91"/>
      <c r="AA25" s="91"/>
      <c r="AB25" s="91"/>
      <c r="AC25" s="91"/>
      <c r="AD25" s="91"/>
      <c r="AE25" s="91"/>
      <c r="AF25" s="91"/>
    </row>
    <row r="26" spans="1:33" ht="15" customHeight="1">
      <c r="B26" s="7"/>
      <c r="C26" s="51"/>
      <c r="D26" s="270"/>
      <c r="E26" s="7"/>
      <c r="F26" s="51"/>
      <c r="G26" s="51"/>
      <c r="H26" s="51"/>
      <c r="I26" s="596" t="s">
        <v>543</v>
      </c>
      <c r="J26" s="596"/>
      <c r="K26" s="596"/>
      <c r="L26" s="73" t="s">
        <v>539</v>
      </c>
      <c r="M26" s="73"/>
      <c r="N26" s="73"/>
      <c r="O26" s="100" t="s">
        <v>65</v>
      </c>
      <c r="P26" s="100"/>
      <c r="Q26" s="100"/>
      <c r="R26" s="100"/>
      <c r="S26" s="100"/>
      <c r="T26" s="100"/>
      <c r="U26" s="100"/>
      <c r="V26" s="100"/>
      <c r="W26" s="100"/>
      <c r="X26" s="100"/>
      <c r="Y26" s="100" t="s">
        <v>301</v>
      </c>
      <c r="Z26" s="100"/>
      <c r="AA26" s="100"/>
      <c r="AB26" s="100"/>
      <c r="AC26" s="942" t="s">
        <v>519</v>
      </c>
      <c r="AD26" s="942"/>
      <c r="AE26" s="942"/>
      <c r="AF26" s="942"/>
    </row>
    <row r="27" spans="1:33" ht="15" customHeight="1">
      <c r="B27" s="7"/>
      <c r="C27" s="51"/>
      <c r="D27" s="270"/>
      <c r="E27" s="7"/>
      <c r="F27" s="51"/>
      <c r="G27" s="51"/>
      <c r="H27" s="51"/>
      <c r="I27" s="596"/>
      <c r="J27" s="596"/>
      <c r="K27" s="596"/>
      <c r="L27" s="73"/>
      <c r="M27" s="73"/>
      <c r="N27" s="73"/>
      <c r="O27" s="100"/>
      <c r="P27" s="100"/>
      <c r="Q27" s="100"/>
      <c r="R27" s="100"/>
      <c r="S27" s="100"/>
      <c r="T27" s="100"/>
      <c r="U27" s="100"/>
      <c r="V27" s="100"/>
      <c r="W27" s="100"/>
      <c r="X27" s="100"/>
      <c r="Y27" s="100"/>
      <c r="Z27" s="100"/>
      <c r="AA27" s="100"/>
      <c r="AB27" s="100"/>
      <c r="AC27" s="942"/>
      <c r="AD27" s="942"/>
      <c r="AE27" s="942"/>
      <c r="AF27" s="942"/>
    </row>
    <row r="28" spans="1:33" ht="15" customHeight="1">
      <c r="B28" s="8"/>
      <c r="C28" s="55"/>
      <c r="D28" s="271"/>
      <c r="E28" s="8"/>
      <c r="F28" s="55"/>
      <c r="G28" s="55"/>
      <c r="H28" s="55"/>
      <c r="I28" s="596"/>
      <c r="J28" s="596"/>
      <c r="K28" s="596"/>
      <c r="L28" s="73"/>
      <c r="M28" s="73"/>
      <c r="N28" s="73"/>
      <c r="O28" s="100"/>
      <c r="P28" s="100"/>
      <c r="Q28" s="100"/>
      <c r="R28" s="100"/>
      <c r="S28" s="100"/>
      <c r="T28" s="100"/>
      <c r="U28" s="100"/>
      <c r="V28" s="100"/>
      <c r="W28" s="100"/>
      <c r="X28" s="100"/>
      <c r="Y28" s="100"/>
      <c r="Z28" s="100"/>
      <c r="AA28" s="100"/>
      <c r="AB28" s="100"/>
      <c r="AC28" s="942"/>
      <c r="AD28" s="942"/>
      <c r="AE28" s="942"/>
      <c r="AF28" s="942"/>
    </row>
    <row r="29" spans="1:33" ht="15" customHeight="1">
      <c r="B29" s="702"/>
      <c r="C29" s="732"/>
      <c r="D29" s="749"/>
      <c r="E29" s="702"/>
      <c r="F29" s="732"/>
      <c r="G29" s="732"/>
      <c r="H29" s="749"/>
      <c r="I29" s="788"/>
      <c r="J29" s="788"/>
      <c r="K29" s="788"/>
      <c r="L29" s="788"/>
      <c r="M29" s="788"/>
      <c r="N29" s="788"/>
      <c r="O29" s="851" t="s">
        <v>545</v>
      </c>
      <c r="P29" s="788"/>
      <c r="Q29" s="788"/>
      <c r="R29" s="788"/>
      <c r="S29" s="788"/>
      <c r="T29" s="788"/>
      <c r="U29" s="788"/>
      <c r="V29" s="788"/>
      <c r="W29" s="788"/>
      <c r="X29" s="788"/>
      <c r="Y29" s="902" t="s">
        <v>487</v>
      </c>
      <c r="Z29" s="925"/>
      <c r="AA29" s="925"/>
      <c r="AB29" s="936"/>
      <c r="AC29" s="943" t="s">
        <v>149</v>
      </c>
      <c r="AD29" s="943"/>
      <c r="AE29" s="943"/>
      <c r="AF29" s="943"/>
    </row>
    <row r="30" spans="1:33" ht="15" customHeight="1">
      <c r="B30" s="703"/>
      <c r="C30" s="733"/>
      <c r="D30" s="750"/>
      <c r="E30" s="703"/>
      <c r="F30" s="733"/>
      <c r="G30" s="733"/>
      <c r="H30" s="750"/>
      <c r="I30" s="788"/>
      <c r="J30" s="788"/>
      <c r="K30" s="788"/>
      <c r="L30" s="788"/>
      <c r="M30" s="788"/>
      <c r="N30" s="788"/>
      <c r="O30" s="788"/>
      <c r="P30" s="788"/>
      <c r="Q30" s="788"/>
      <c r="R30" s="788"/>
      <c r="S30" s="788"/>
      <c r="T30" s="788"/>
      <c r="U30" s="788"/>
      <c r="V30" s="788"/>
      <c r="W30" s="788"/>
      <c r="X30" s="788"/>
      <c r="Y30" s="903"/>
      <c r="Z30" s="926"/>
      <c r="AA30" s="926"/>
      <c r="AB30" s="937"/>
      <c r="AC30" s="943"/>
      <c r="AD30" s="943"/>
      <c r="AE30" s="943"/>
      <c r="AF30" s="943"/>
    </row>
    <row r="31" spans="1:33" s="2" customFormat="1" ht="15" customHeight="1">
      <c r="A31" s="1"/>
      <c r="B31" s="704"/>
      <c r="C31" s="734"/>
      <c r="D31" s="751"/>
      <c r="E31" s="704"/>
      <c r="F31" s="734"/>
      <c r="G31" s="734"/>
      <c r="H31" s="751"/>
      <c r="I31" s="788"/>
      <c r="J31" s="788"/>
      <c r="K31" s="788"/>
      <c r="L31" s="788"/>
      <c r="M31" s="788"/>
      <c r="N31" s="788"/>
      <c r="O31" s="788"/>
      <c r="P31" s="788"/>
      <c r="Q31" s="788"/>
      <c r="R31" s="788"/>
      <c r="S31" s="788"/>
      <c r="T31" s="788"/>
      <c r="U31" s="788"/>
      <c r="V31" s="788"/>
      <c r="W31" s="788"/>
      <c r="X31" s="788"/>
      <c r="Y31" s="904" t="s">
        <v>794</v>
      </c>
      <c r="Z31" s="927"/>
      <c r="AA31" s="927"/>
      <c r="AB31" s="938"/>
      <c r="AC31" s="943"/>
      <c r="AD31" s="943"/>
      <c r="AE31" s="943"/>
      <c r="AF31" s="943"/>
      <c r="AG31" s="3"/>
    </row>
    <row r="32" spans="1:33" ht="15" customHeight="1">
      <c r="B32" s="702"/>
      <c r="C32" s="732"/>
      <c r="D32" s="749"/>
      <c r="E32" s="702"/>
      <c r="F32" s="732"/>
      <c r="G32" s="732"/>
      <c r="H32" s="749"/>
      <c r="I32" s="788"/>
      <c r="J32" s="788"/>
      <c r="K32" s="788"/>
      <c r="L32" s="788"/>
      <c r="M32" s="788"/>
      <c r="N32" s="788"/>
      <c r="O32" s="851" t="s">
        <v>545</v>
      </c>
      <c r="P32" s="788"/>
      <c r="Q32" s="788"/>
      <c r="R32" s="788"/>
      <c r="S32" s="788"/>
      <c r="T32" s="788"/>
      <c r="U32" s="788"/>
      <c r="V32" s="788"/>
      <c r="W32" s="788"/>
      <c r="X32" s="788"/>
      <c r="Y32" s="902" t="s">
        <v>487</v>
      </c>
      <c r="Z32" s="925"/>
      <c r="AA32" s="925"/>
      <c r="AB32" s="936"/>
      <c r="AC32" s="943" t="s">
        <v>149</v>
      </c>
      <c r="AD32" s="943"/>
      <c r="AE32" s="943"/>
      <c r="AF32" s="943"/>
    </row>
    <row r="33" spans="2:32" ht="15" customHeight="1">
      <c r="B33" s="703"/>
      <c r="C33" s="733"/>
      <c r="D33" s="750"/>
      <c r="E33" s="703"/>
      <c r="F33" s="733"/>
      <c r="G33" s="733"/>
      <c r="H33" s="750"/>
      <c r="I33" s="788"/>
      <c r="J33" s="788"/>
      <c r="K33" s="788"/>
      <c r="L33" s="788"/>
      <c r="M33" s="788"/>
      <c r="N33" s="788"/>
      <c r="O33" s="788"/>
      <c r="P33" s="788"/>
      <c r="Q33" s="788"/>
      <c r="R33" s="788"/>
      <c r="S33" s="788"/>
      <c r="T33" s="788"/>
      <c r="U33" s="788"/>
      <c r="V33" s="788"/>
      <c r="W33" s="788"/>
      <c r="X33" s="788"/>
      <c r="Y33" s="903"/>
      <c r="Z33" s="926"/>
      <c r="AA33" s="926"/>
      <c r="AB33" s="937"/>
      <c r="AC33" s="943"/>
      <c r="AD33" s="943"/>
      <c r="AE33" s="943"/>
      <c r="AF33" s="943"/>
    </row>
    <row r="34" spans="2:32" ht="15" customHeight="1">
      <c r="B34" s="704"/>
      <c r="C34" s="734"/>
      <c r="D34" s="751"/>
      <c r="E34" s="704"/>
      <c r="F34" s="734"/>
      <c r="G34" s="734"/>
      <c r="H34" s="751"/>
      <c r="I34" s="788"/>
      <c r="J34" s="788"/>
      <c r="K34" s="788"/>
      <c r="L34" s="788"/>
      <c r="M34" s="788"/>
      <c r="N34" s="788"/>
      <c r="O34" s="788"/>
      <c r="P34" s="788"/>
      <c r="Q34" s="788"/>
      <c r="R34" s="788"/>
      <c r="S34" s="788"/>
      <c r="T34" s="788"/>
      <c r="U34" s="788"/>
      <c r="V34" s="788"/>
      <c r="W34" s="788"/>
      <c r="X34" s="788"/>
      <c r="Y34" s="904" t="s">
        <v>794</v>
      </c>
      <c r="Z34" s="927"/>
      <c r="AA34" s="927"/>
      <c r="AB34" s="938"/>
      <c r="AC34" s="943"/>
      <c r="AD34" s="943"/>
      <c r="AE34" s="943"/>
      <c r="AF34" s="943"/>
    </row>
    <row r="35" spans="2:32" ht="15" customHeight="1">
      <c r="B35" s="702"/>
      <c r="C35" s="732"/>
      <c r="D35" s="749"/>
      <c r="E35" s="702"/>
      <c r="F35" s="732"/>
      <c r="G35" s="732"/>
      <c r="H35" s="749"/>
      <c r="I35" s="788"/>
      <c r="J35" s="788"/>
      <c r="K35" s="788"/>
      <c r="L35" s="788"/>
      <c r="M35" s="788"/>
      <c r="N35" s="788"/>
      <c r="O35" s="851" t="s">
        <v>545</v>
      </c>
      <c r="P35" s="788"/>
      <c r="Q35" s="788"/>
      <c r="R35" s="788"/>
      <c r="S35" s="788"/>
      <c r="T35" s="788"/>
      <c r="U35" s="788"/>
      <c r="V35" s="788"/>
      <c r="W35" s="788"/>
      <c r="X35" s="788"/>
      <c r="Y35" s="902" t="s">
        <v>487</v>
      </c>
      <c r="Z35" s="925"/>
      <c r="AA35" s="925"/>
      <c r="AB35" s="936"/>
      <c r="AC35" s="943" t="s">
        <v>149</v>
      </c>
      <c r="AD35" s="943"/>
      <c r="AE35" s="943"/>
      <c r="AF35" s="943"/>
    </row>
    <row r="36" spans="2:32" ht="15" customHeight="1">
      <c r="B36" s="703"/>
      <c r="C36" s="733"/>
      <c r="D36" s="750"/>
      <c r="E36" s="703"/>
      <c r="F36" s="733"/>
      <c r="G36" s="733"/>
      <c r="H36" s="750"/>
      <c r="I36" s="788"/>
      <c r="J36" s="788"/>
      <c r="K36" s="788"/>
      <c r="L36" s="788"/>
      <c r="M36" s="788"/>
      <c r="N36" s="788"/>
      <c r="O36" s="788"/>
      <c r="P36" s="788"/>
      <c r="Q36" s="788"/>
      <c r="R36" s="788"/>
      <c r="S36" s="788"/>
      <c r="T36" s="788"/>
      <c r="U36" s="788"/>
      <c r="V36" s="788"/>
      <c r="W36" s="788"/>
      <c r="X36" s="788"/>
      <c r="Y36" s="903"/>
      <c r="Z36" s="926"/>
      <c r="AA36" s="926"/>
      <c r="AB36" s="937"/>
      <c r="AC36" s="943"/>
      <c r="AD36" s="943"/>
      <c r="AE36" s="943"/>
      <c r="AF36" s="943"/>
    </row>
    <row r="37" spans="2:32" ht="15" customHeight="1">
      <c r="B37" s="704"/>
      <c r="C37" s="734"/>
      <c r="D37" s="751"/>
      <c r="E37" s="704"/>
      <c r="F37" s="734"/>
      <c r="G37" s="734"/>
      <c r="H37" s="751"/>
      <c r="I37" s="788"/>
      <c r="J37" s="788"/>
      <c r="K37" s="788"/>
      <c r="L37" s="788"/>
      <c r="M37" s="788"/>
      <c r="N37" s="788"/>
      <c r="O37" s="788"/>
      <c r="P37" s="788"/>
      <c r="Q37" s="788"/>
      <c r="R37" s="788"/>
      <c r="S37" s="788"/>
      <c r="T37" s="788"/>
      <c r="U37" s="788"/>
      <c r="V37" s="788"/>
      <c r="W37" s="788"/>
      <c r="X37" s="788"/>
      <c r="Y37" s="904" t="s">
        <v>794</v>
      </c>
      <c r="Z37" s="927"/>
      <c r="AA37" s="927"/>
      <c r="AB37" s="938"/>
      <c r="AC37" s="943"/>
      <c r="AD37" s="943"/>
      <c r="AE37" s="943"/>
      <c r="AF37" s="943"/>
    </row>
    <row r="38" spans="2:32" ht="15" customHeight="1">
      <c r="B38" s="702"/>
      <c r="C38" s="732"/>
      <c r="D38" s="749"/>
      <c r="E38" s="702"/>
      <c r="F38" s="732"/>
      <c r="G38" s="732"/>
      <c r="H38" s="749"/>
      <c r="I38" s="788"/>
      <c r="J38" s="788"/>
      <c r="K38" s="788"/>
      <c r="L38" s="788"/>
      <c r="M38" s="788"/>
      <c r="N38" s="788"/>
      <c r="O38" s="851" t="s">
        <v>545</v>
      </c>
      <c r="P38" s="788"/>
      <c r="Q38" s="788"/>
      <c r="R38" s="788"/>
      <c r="S38" s="788"/>
      <c r="T38" s="788"/>
      <c r="U38" s="788"/>
      <c r="V38" s="788"/>
      <c r="W38" s="788"/>
      <c r="X38" s="788"/>
      <c r="Y38" s="902" t="s">
        <v>487</v>
      </c>
      <c r="Z38" s="925"/>
      <c r="AA38" s="925"/>
      <c r="AB38" s="936"/>
      <c r="AC38" s="943" t="s">
        <v>149</v>
      </c>
      <c r="AD38" s="943"/>
      <c r="AE38" s="943"/>
      <c r="AF38" s="943"/>
    </row>
    <row r="39" spans="2:32" ht="15" customHeight="1">
      <c r="B39" s="703"/>
      <c r="C39" s="733"/>
      <c r="D39" s="750"/>
      <c r="E39" s="703"/>
      <c r="F39" s="733"/>
      <c r="G39" s="733"/>
      <c r="H39" s="750"/>
      <c r="I39" s="788"/>
      <c r="J39" s="788"/>
      <c r="K39" s="788"/>
      <c r="L39" s="788"/>
      <c r="M39" s="788"/>
      <c r="N39" s="788"/>
      <c r="O39" s="788"/>
      <c r="P39" s="788"/>
      <c r="Q39" s="788"/>
      <c r="R39" s="788"/>
      <c r="S39" s="788"/>
      <c r="T39" s="788"/>
      <c r="U39" s="788"/>
      <c r="V39" s="788"/>
      <c r="W39" s="788"/>
      <c r="X39" s="788"/>
      <c r="Y39" s="903"/>
      <c r="Z39" s="926"/>
      <c r="AA39" s="926"/>
      <c r="AB39" s="937"/>
      <c r="AC39" s="943"/>
      <c r="AD39" s="943"/>
      <c r="AE39" s="943"/>
      <c r="AF39" s="943"/>
    </row>
    <row r="40" spans="2:32" ht="15" customHeight="1">
      <c r="B40" s="704"/>
      <c r="C40" s="734"/>
      <c r="D40" s="751"/>
      <c r="E40" s="704"/>
      <c r="F40" s="734"/>
      <c r="G40" s="734"/>
      <c r="H40" s="751"/>
      <c r="I40" s="788"/>
      <c r="J40" s="788"/>
      <c r="K40" s="788"/>
      <c r="L40" s="788"/>
      <c r="M40" s="788"/>
      <c r="N40" s="788"/>
      <c r="O40" s="788"/>
      <c r="P40" s="788"/>
      <c r="Q40" s="788"/>
      <c r="R40" s="788"/>
      <c r="S40" s="788"/>
      <c r="T40" s="788"/>
      <c r="U40" s="788"/>
      <c r="V40" s="788"/>
      <c r="W40" s="788"/>
      <c r="X40" s="788"/>
      <c r="Y40" s="904" t="s">
        <v>794</v>
      </c>
      <c r="Z40" s="927"/>
      <c r="AA40" s="927"/>
      <c r="AB40" s="938"/>
      <c r="AC40" s="943"/>
      <c r="AD40" s="943"/>
      <c r="AE40" s="943"/>
      <c r="AF40" s="943"/>
    </row>
    <row r="41" spans="2:32" ht="15" customHeight="1">
      <c r="B41" s="702"/>
      <c r="C41" s="732"/>
      <c r="D41" s="749"/>
      <c r="E41" s="702"/>
      <c r="F41" s="732"/>
      <c r="G41" s="732"/>
      <c r="H41" s="749"/>
      <c r="I41" s="788"/>
      <c r="J41" s="788"/>
      <c r="K41" s="788"/>
      <c r="L41" s="788"/>
      <c r="M41" s="788"/>
      <c r="N41" s="788"/>
      <c r="O41" s="851" t="s">
        <v>545</v>
      </c>
      <c r="P41" s="788"/>
      <c r="Q41" s="788"/>
      <c r="R41" s="788"/>
      <c r="S41" s="788"/>
      <c r="T41" s="788"/>
      <c r="U41" s="788"/>
      <c r="V41" s="788"/>
      <c r="W41" s="788"/>
      <c r="X41" s="788"/>
      <c r="Y41" s="902" t="s">
        <v>487</v>
      </c>
      <c r="Z41" s="925"/>
      <c r="AA41" s="925"/>
      <c r="AB41" s="936"/>
      <c r="AC41" s="943" t="s">
        <v>149</v>
      </c>
      <c r="AD41" s="943"/>
      <c r="AE41" s="943"/>
      <c r="AF41" s="943"/>
    </row>
    <row r="42" spans="2:32" ht="15" customHeight="1">
      <c r="B42" s="703"/>
      <c r="C42" s="733"/>
      <c r="D42" s="750"/>
      <c r="E42" s="703"/>
      <c r="F42" s="733"/>
      <c r="G42" s="733"/>
      <c r="H42" s="750"/>
      <c r="I42" s="788"/>
      <c r="J42" s="788"/>
      <c r="K42" s="788"/>
      <c r="L42" s="788"/>
      <c r="M42" s="788"/>
      <c r="N42" s="788"/>
      <c r="O42" s="788"/>
      <c r="P42" s="788"/>
      <c r="Q42" s="788"/>
      <c r="R42" s="788"/>
      <c r="S42" s="788"/>
      <c r="T42" s="788"/>
      <c r="U42" s="788"/>
      <c r="V42" s="788"/>
      <c r="W42" s="788"/>
      <c r="X42" s="788"/>
      <c r="Y42" s="903"/>
      <c r="Z42" s="926"/>
      <c r="AA42" s="926"/>
      <c r="AB42" s="937"/>
      <c r="AC42" s="943"/>
      <c r="AD42" s="943"/>
      <c r="AE42" s="943"/>
      <c r="AF42" s="943"/>
    </row>
    <row r="43" spans="2:32" ht="15" customHeight="1">
      <c r="B43" s="704"/>
      <c r="C43" s="734"/>
      <c r="D43" s="751"/>
      <c r="E43" s="704"/>
      <c r="F43" s="734"/>
      <c r="G43" s="734"/>
      <c r="H43" s="751"/>
      <c r="I43" s="788"/>
      <c r="J43" s="788"/>
      <c r="K43" s="788"/>
      <c r="L43" s="788"/>
      <c r="M43" s="788"/>
      <c r="N43" s="788"/>
      <c r="O43" s="788"/>
      <c r="P43" s="788"/>
      <c r="Q43" s="788"/>
      <c r="R43" s="788"/>
      <c r="S43" s="788"/>
      <c r="T43" s="788"/>
      <c r="U43" s="788"/>
      <c r="V43" s="788"/>
      <c r="W43" s="788"/>
      <c r="X43" s="788"/>
      <c r="Y43" s="904" t="s">
        <v>794</v>
      </c>
      <c r="Z43" s="927"/>
      <c r="AA43" s="927"/>
      <c r="AB43" s="938"/>
      <c r="AC43" s="943"/>
      <c r="AD43" s="943"/>
      <c r="AE43" s="943"/>
      <c r="AF43" s="943"/>
    </row>
    <row r="44" spans="2:32" ht="15" customHeight="1">
      <c r="Y44" s="26"/>
    </row>
    <row r="45" spans="2:32" ht="15" customHeight="1">
      <c r="Y45" s="26"/>
    </row>
    <row r="46" spans="2:32" ht="15" customHeight="1">
      <c r="Y46" s="26"/>
    </row>
    <row r="47" spans="2:32" ht="15" customHeight="1">
      <c r="Y47" s="26"/>
    </row>
    <row r="48" spans="2:32" ht="15" customHeight="1">
      <c r="Y48" s="26"/>
    </row>
    <row r="49" spans="1:33" ht="15" customHeight="1">
      <c r="Y49" s="26"/>
    </row>
    <row r="50" spans="1:33" ht="15" customHeight="1">
      <c r="Y50" s="26"/>
    </row>
    <row r="51" spans="1:33" ht="15" customHeight="1">
      <c r="Y51" s="26"/>
    </row>
    <row r="52" spans="1:33" ht="12" customHeight="1">
      <c r="Y52" s="26"/>
    </row>
    <row r="53" spans="1:33">
      <c r="A53" s="12"/>
      <c r="B53" s="58"/>
      <c r="C53" s="58"/>
      <c r="D53" s="58"/>
      <c r="E53" s="58"/>
      <c r="F53" s="58"/>
      <c r="G53" s="58"/>
      <c r="H53" s="58"/>
      <c r="I53" s="58"/>
      <c r="J53" s="58"/>
      <c r="K53" s="58"/>
      <c r="L53" s="58"/>
      <c r="M53" s="58"/>
      <c r="N53" s="58"/>
      <c r="O53" s="58"/>
      <c r="P53" s="58"/>
      <c r="Q53" s="58"/>
      <c r="R53" s="58"/>
      <c r="S53" s="58"/>
      <c r="T53" s="58"/>
      <c r="U53" s="58"/>
      <c r="V53" s="58"/>
      <c r="W53" s="58"/>
      <c r="X53" s="58"/>
      <c r="Y53" s="35"/>
      <c r="Z53" s="58"/>
      <c r="AA53" s="58"/>
      <c r="AB53" s="58"/>
      <c r="AC53" s="58"/>
      <c r="AD53" s="58"/>
      <c r="AE53" s="58"/>
      <c r="AF53" s="58"/>
      <c r="AG53" s="660"/>
    </row>
    <row r="54" spans="1:33">
      <c r="A54" s="31" t="s">
        <v>133</v>
      </c>
      <c r="B54" s="31"/>
      <c r="C54" s="31"/>
      <c r="D54" s="31"/>
      <c r="E54" s="31"/>
      <c r="F54" s="31"/>
      <c r="G54" s="31"/>
      <c r="H54" s="31"/>
      <c r="I54" s="31"/>
      <c r="J54" s="31"/>
      <c r="K54" s="31"/>
      <c r="L54" s="31"/>
      <c r="M54" s="31"/>
      <c r="N54" s="31"/>
      <c r="O54" s="31"/>
      <c r="P54" s="31"/>
      <c r="Q54" s="31"/>
      <c r="R54" s="31"/>
      <c r="S54" s="31"/>
      <c r="T54" s="31"/>
      <c r="U54" s="31"/>
      <c r="V54" s="31"/>
      <c r="W54" s="31"/>
      <c r="X54" s="31"/>
      <c r="Y54" s="73" t="s">
        <v>361</v>
      </c>
      <c r="Z54" s="73"/>
      <c r="AA54" s="73"/>
      <c r="AB54" s="73"/>
      <c r="AC54" s="73"/>
      <c r="AD54" s="73"/>
      <c r="AE54" s="73"/>
      <c r="AF54" s="73"/>
      <c r="AG54" s="73"/>
    </row>
    <row r="55" spans="1:33">
      <c r="A55" s="31"/>
      <c r="B55" s="31"/>
      <c r="C55" s="31"/>
      <c r="D55" s="31"/>
      <c r="E55" s="31"/>
      <c r="F55" s="31"/>
      <c r="G55" s="31"/>
      <c r="H55" s="31"/>
      <c r="I55" s="31"/>
      <c r="J55" s="31"/>
      <c r="K55" s="31"/>
      <c r="L55" s="31"/>
      <c r="M55" s="31"/>
      <c r="N55" s="31"/>
      <c r="O55" s="31"/>
      <c r="P55" s="31"/>
      <c r="Q55" s="31"/>
      <c r="R55" s="31"/>
      <c r="S55" s="31"/>
      <c r="T55" s="31"/>
      <c r="U55" s="31"/>
      <c r="V55" s="31"/>
      <c r="W55" s="31"/>
      <c r="X55" s="31"/>
      <c r="Y55" s="73"/>
      <c r="Z55" s="73"/>
      <c r="AA55" s="73"/>
      <c r="AB55" s="73"/>
      <c r="AC55" s="73"/>
      <c r="AD55" s="73"/>
      <c r="AE55" s="73"/>
      <c r="AF55" s="73"/>
      <c r="AG55" s="73"/>
    </row>
    <row r="56" spans="1:33">
      <c r="A56" s="41" t="s">
        <v>548</v>
      </c>
      <c r="N56" s="135"/>
      <c r="Y56" s="905" t="s">
        <v>868</v>
      </c>
      <c r="Z56" s="928"/>
      <c r="AA56" s="928"/>
      <c r="AB56" s="928"/>
      <c r="AC56" s="928"/>
      <c r="AD56" s="928"/>
      <c r="AE56" s="928"/>
      <c r="AF56" s="928"/>
      <c r="AG56" s="951"/>
    </row>
    <row r="57" spans="1:33">
      <c r="B57" s="2" t="s">
        <v>169</v>
      </c>
      <c r="C57" s="561" t="s">
        <v>540</v>
      </c>
      <c r="D57" s="561"/>
      <c r="E57" s="561"/>
      <c r="F57" s="561"/>
      <c r="G57" s="561"/>
      <c r="H57" s="561"/>
      <c r="I57" s="561"/>
      <c r="J57" s="561"/>
      <c r="K57" s="561"/>
      <c r="L57" s="561"/>
      <c r="M57" s="561"/>
      <c r="N57" s="561"/>
      <c r="O57" s="561"/>
      <c r="P57" s="561"/>
      <c r="Q57" s="561"/>
      <c r="R57" s="561"/>
      <c r="S57" s="561"/>
      <c r="T57" s="561"/>
      <c r="U57" s="561"/>
      <c r="V57" s="561"/>
      <c r="W57" s="561"/>
      <c r="Y57" s="906"/>
      <c r="Z57" s="929"/>
      <c r="AA57" s="929"/>
      <c r="AB57" s="929"/>
      <c r="AC57" s="929"/>
      <c r="AD57" s="929"/>
      <c r="AE57" s="929"/>
      <c r="AF57" s="929"/>
      <c r="AG57" s="952"/>
    </row>
    <row r="58" spans="1:33">
      <c r="C58" s="561"/>
      <c r="D58" s="561"/>
      <c r="E58" s="561"/>
      <c r="F58" s="561"/>
      <c r="G58" s="561"/>
      <c r="H58" s="561"/>
      <c r="I58" s="561"/>
      <c r="J58" s="561"/>
      <c r="K58" s="561"/>
      <c r="L58" s="561"/>
      <c r="M58" s="561"/>
      <c r="N58" s="561"/>
      <c r="O58" s="561"/>
      <c r="P58" s="561"/>
      <c r="Q58" s="561"/>
      <c r="R58" s="561"/>
      <c r="S58" s="561"/>
      <c r="T58" s="561"/>
      <c r="U58" s="561"/>
      <c r="V58" s="561"/>
      <c r="W58" s="561"/>
      <c r="Y58" s="906"/>
      <c r="Z58" s="929"/>
      <c r="AA58" s="929"/>
      <c r="AB58" s="929"/>
      <c r="AC58" s="929"/>
      <c r="AD58" s="929"/>
      <c r="AE58" s="929"/>
      <c r="AF58" s="929"/>
      <c r="AG58" s="952"/>
    </row>
    <row r="59" spans="1:33">
      <c r="B59" s="705"/>
      <c r="C59" s="735"/>
      <c r="D59" s="752"/>
      <c r="E59" s="2" t="s">
        <v>25</v>
      </c>
      <c r="F59" s="705"/>
      <c r="G59" s="752"/>
      <c r="H59" s="707" t="s">
        <v>45</v>
      </c>
      <c r="I59" s="705"/>
      <c r="J59" s="752"/>
      <c r="K59" s="707" t="s">
        <v>276</v>
      </c>
      <c r="N59" s="2" t="s">
        <v>50</v>
      </c>
      <c r="O59" s="320" t="s">
        <v>554</v>
      </c>
      <c r="Y59" s="26"/>
    </row>
    <row r="60" spans="1:33">
      <c r="B60" s="9" t="s">
        <v>203</v>
      </c>
      <c r="C60" s="53"/>
      <c r="D60" s="53"/>
      <c r="E60" s="150"/>
      <c r="F60" s="119" t="s">
        <v>556</v>
      </c>
      <c r="G60" s="175"/>
      <c r="H60" s="175"/>
      <c r="I60" s="238"/>
      <c r="J60" s="238"/>
      <c r="K60" s="238"/>
      <c r="L60" s="238"/>
      <c r="M60" s="238"/>
      <c r="N60" s="651"/>
      <c r="O60" s="119" t="s">
        <v>560</v>
      </c>
      <c r="P60" s="175"/>
      <c r="Q60" s="175"/>
      <c r="R60" s="238"/>
      <c r="S60" s="238"/>
      <c r="T60" s="238"/>
      <c r="U60" s="238"/>
      <c r="V60" s="238"/>
      <c r="W60" s="651"/>
      <c r="X60" s="9" t="s">
        <v>563</v>
      </c>
      <c r="Y60" s="53"/>
      <c r="Z60" s="53"/>
      <c r="AA60" s="53"/>
      <c r="AB60" s="53"/>
      <c r="AC60" s="150"/>
    </row>
    <row r="61" spans="1:33">
      <c r="B61" s="7"/>
      <c r="C61" s="51"/>
      <c r="D61" s="51"/>
      <c r="E61" s="270"/>
      <c r="F61" s="120"/>
      <c r="G61" s="176"/>
      <c r="H61" s="176"/>
      <c r="I61" s="58"/>
      <c r="J61" s="58"/>
      <c r="K61" s="58"/>
      <c r="L61" s="58"/>
      <c r="M61" s="58"/>
      <c r="N61" s="660"/>
      <c r="O61" s="120"/>
      <c r="P61" s="176"/>
      <c r="Q61" s="176"/>
      <c r="R61" s="58"/>
      <c r="S61" s="58"/>
      <c r="T61" s="58"/>
      <c r="U61" s="58"/>
      <c r="V61" s="58"/>
      <c r="W61" s="660"/>
      <c r="X61" s="7"/>
      <c r="Y61" s="51"/>
      <c r="Z61" s="51"/>
      <c r="AA61" s="51"/>
      <c r="AB61" s="51"/>
      <c r="AC61" s="270"/>
    </row>
    <row r="62" spans="1:33">
      <c r="B62" s="8"/>
      <c r="C62" s="55"/>
      <c r="D62" s="55"/>
      <c r="E62" s="271"/>
      <c r="F62" s="121"/>
      <c r="G62" s="177"/>
      <c r="H62" s="177"/>
      <c r="I62" s="202" t="s">
        <v>555</v>
      </c>
      <c r="J62" s="249"/>
      <c r="K62" s="249"/>
      <c r="L62" s="249"/>
      <c r="M62" s="249"/>
      <c r="N62" s="299"/>
      <c r="O62" s="121"/>
      <c r="P62" s="177"/>
      <c r="Q62" s="177"/>
      <c r="R62" s="202" t="s">
        <v>555</v>
      </c>
      <c r="S62" s="249"/>
      <c r="T62" s="249"/>
      <c r="U62" s="249"/>
      <c r="V62" s="249"/>
      <c r="W62" s="299"/>
      <c r="X62" s="8"/>
      <c r="Y62" s="55"/>
      <c r="Z62" s="55"/>
      <c r="AA62" s="55"/>
      <c r="AB62" s="55"/>
      <c r="AC62" s="271"/>
    </row>
    <row r="63" spans="1:33">
      <c r="B63" s="17" t="s">
        <v>86</v>
      </c>
      <c r="C63" s="82"/>
      <c r="D63" s="82"/>
      <c r="E63" s="528"/>
      <c r="F63" s="757"/>
      <c r="G63" s="768"/>
      <c r="H63" s="777"/>
      <c r="I63" s="9" t="s">
        <v>89</v>
      </c>
      <c r="J63" s="53"/>
      <c r="K63" s="150"/>
      <c r="L63" s="759">
        <f>ROUNDDOWN(F63/3,1)</f>
        <v>0</v>
      </c>
      <c r="M63" s="770"/>
      <c r="N63" s="779"/>
      <c r="O63" s="757"/>
      <c r="P63" s="768"/>
      <c r="Q63" s="777"/>
      <c r="R63" s="9" t="s">
        <v>89</v>
      </c>
      <c r="S63" s="53"/>
      <c r="T63" s="150"/>
      <c r="U63" s="759">
        <f>ROUNDDOWN(O63/3,1)</f>
        <v>0</v>
      </c>
      <c r="V63" s="770"/>
      <c r="W63" s="779"/>
      <c r="X63" s="866" t="s">
        <v>565</v>
      </c>
      <c r="Y63" s="868"/>
      <c r="Z63" s="868"/>
      <c r="AA63" s="868"/>
      <c r="AB63" s="868"/>
      <c r="AC63" s="876"/>
    </row>
    <row r="64" spans="1:33">
      <c r="B64" s="706"/>
      <c r="C64" s="96"/>
      <c r="D64" s="96"/>
      <c r="E64" s="754"/>
      <c r="F64" s="758"/>
      <c r="G64" s="769"/>
      <c r="H64" s="778"/>
      <c r="I64" s="8"/>
      <c r="J64" s="55"/>
      <c r="K64" s="271"/>
      <c r="L64" s="760"/>
      <c r="M64" s="771"/>
      <c r="N64" s="780"/>
      <c r="O64" s="758"/>
      <c r="P64" s="769"/>
      <c r="Q64" s="778"/>
      <c r="R64" s="8"/>
      <c r="S64" s="55"/>
      <c r="T64" s="271"/>
      <c r="U64" s="760"/>
      <c r="V64" s="771"/>
      <c r="W64" s="780"/>
      <c r="X64" s="889"/>
      <c r="Y64" s="907"/>
      <c r="Z64" s="907"/>
      <c r="AA64" s="907"/>
      <c r="AB64" s="907"/>
      <c r="AC64" s="944"/>
    </row>
    <row r="65" spans="1:33">
      <c r="B65" s="17" t="s">
        <v>275</v>
      </c>
      <c r="C65" s="82"/>
      <c r="D65" s="82"/>
      <c r="E65" s="528"/>
      <c r="F65" s="757"/>
      <c r="G65" s="768"/>
      <c r="H65" s="777"/>
      <c r="I65" s="9" t="s">
        <v>465</v>
      </c>
      <c r="J65" s="53"/>
      <c r="K65" s="150"/>
      <c r="L65" s="759">
        <f>ROUNDDOWN(F65/6,1)</f>
        <v>0</v>
      </c>
      <c r="M65" s="770"/>
      <c r="N65" s="779"/>
      <c r="O65" s="757"/>
      <c r="P65" s="768"/>
      <c r="Q65" s="777"/>
      <c r="R65" s="9" t="s">
        <v>465</v>
      </c>
      <c r="S65" s="53"/>
      <c r="T65" s="150"/>
      <c r="U65" s="759">
        <f>ROUNDDOWN(O65/6,1)</f>
        <v>0</v>
      </c>
      <c r="V65" s="770"/>
      <c r="W65" s="779"/>
      <c r="X65" s="889"/>
      <c r="Y65" s="907"/>
      <c r="Z65" s="907"/>
      <c r="AA65" s="907"/>
      <c r="AB65" s="907"/>
      <c r="AC65" s="944"/>
    </row>
    <row r="66" spans="1:33">
      <c r="B66" s="706"/>
      <c r="C66" s="96"/>
      <c r="D66" s="96"/>
      <c r="E66" s="754"/>
      <c r="F66" s="758"/>
      <c r="G66" s="769"/>
      <c r="H66" s="778"/>
      <c r="I66" s="8"/>
      <c r="J66" s="55"/>
      <c r="K66" s="271"/>
      <c r="L66" s="760"/>
      <c r="M66" s="771"/>
      <c r="N66" s="780"/>
      <c r="O66" s="758"/>
      <c r="P66" s="769"/>
      <c r="Q66" s="778"/>
      <c r="R66" s="8"/>
      <c r="S66" s="55"/>
      <c r="T66" s="271"/>
      <c r="U66" s="760"/>
      <c r="V66" s="771"/>
      <c r="W66" s="780"/>
      <c r="X66" s="889"/>
      <c r="Y66" s="907"/>
      <c r="Z66" s="907"/>
      <c r="AA66" s="907"/>
      <c r="AB66" s="907"/>
      <c r="AC66" s="944"/>
    </row>
    <row r="67" spans="1:33">
      <c r="B67" s="17" t="s">
        <v>29</v>
      </c>
      <c r="C67" s="82"/>
      <c r="D67" s="82"/>
      <c r="E67" s="528"/>
      <c r="F67" s="757"/>
      <c r="G67" s="768"/>
      <c r="H67" s="777"/>
      <c r="I67" s="9" t="s">
        <v>48</v>
      </c>
      <c r="J67" s="53"/>
      <c r="K67" s="150"/>
      <c r="L67" s="759">
        <f>ROUNDDOWN(F67/20,1)</f>
        <v>0</v>
      </c>
      <c r="M67" s="770"/>
      <c r="N67" s="779"/>
      <c r="O67" s="757"/>
      <c r="P67" s="768"/>
      <c r="Q67" s="777"/>
      <c r="R67" s="9" t="s">
        <v>48</v>
      </c>
      <c r="S67" s="53"/>
      <c r="T67" s="150"/>
      <c r="U67" s="759">
        <f>ROUNDDOWN(O67/20,1)</f>
        <v>0</v>
      </c>
      <c r="V67" s="770"/>
      <c r="W67" s="779"/>
      <c r="X67" s="889"/>
      <c r="Y67" s="907"/>
      <c r="Z67" s="907"/>
      <c r="AA67" s="907"/>
      <c r="AB67" s="907"/>
      <c r="AC67" s="944"/>
    </row>
    <row r="68" spans="1:33">
      <c r="B68" s="706"/>
      <c r="C68" s="96"/>
      <c r="D68" s="96"/>
      <c r="E68" s="754"/>
      <c r="F68" s="758"/>
      <c r="G68" s="769"/>
      <c r="H68" s="778"/>
      <c r="I68" s="8"/>
      <c r="J68" s="55"/>
      <c r="K68" s="271"/>
      <c r="L68" s="760"/>
      <c r="M68" s="771"/>
      <c r="N68" s="780"/>
      <c r="O68" s="758"/>
      <c r="P68" s="769"/>
      <c r="Q68" s="778"/>
      <c r="R68" s="8"/>
      <c r="S68" s="55"/>
      <c r="T68" s="271"/>
      <c r="U68" s="760"/>
      <c r="V68" s="771"/>
      <c r="W68" s="780"/>
      <c r="X68" s="889"/>
      <c r="Y68" s="907"/>
      <c r="Z68" s="907"/>
      <c r="AA68" s="907"/>
      <c r="AB68" s="907"/>
      <c r="AC68" s="944"/>
    </row>
    <row r="69" spans="1:33">
      <c r="B69" s="17" t="s">
        <v>306</v>
      </c>
      <c r="C69" s="82"/>
      <c r="D69" s="82"/>
      <c r="E69" s="528"/>
      <c r="F69" s="757"/>
      <c r="G69" s="768"/>
      <c r="H69" s="777"/>
      <c r="I69" s="9" t="s">
        <v>329</v>
      </c>
      <c r="J69" s="53"/>
      <c r="K69" s="150"/>
      <c r="L69" s="759">
        <f>ROUNDDOWN(F69/30,1)</f>
        <v>0</v>
      </c>
      <c r="M69" s="770"/>
      <c r="N69" s="779"/>
      <c r="O69" s="757"/>
      <c r="P69" s="768"/>
      <c r="Q69" s="777"/>
      <c r="R69" s="9" t="s">
        <v>329</v>
      </c>
      <c r="S69" s="53"/>
      <c r="T69" s="150"/>
      <c r="U69" s="759">
        <f>ROUNDDOWN(O69/30,1)</f>
        <v>0</v>
      </c>
      <c r="V69" s="770"/>
      <c r="W69" s="779"/>
      <c r="X69" s="889"/>
      <c r="Y69" s="907"/>
      <c r="Z69" s="907"/>
      <c r="AA69" s="907"/>
      <c r="AB69" s="907"/>
      <c r="AC69" s="944"/>
    </row>
    <row r="70" spans="1:33">
      <c r="B70" s="706"/>
      <c r="C70" s="96"/>
      <c r="D70" s="96"/>
      <c r="E70" s="754"/>
      <c r="F70" s="758"/>
      <c r="G70" s="769"/>
      <c r="H70" s="778"/>
      <c r="I70" s="8"/>
      <c r="J70" s="55"/>
      <c r="K70" s="271"/>
      <c r="L70" s="760"/>
      <c r="M70" s="771"/>
      <c r="N70" s="780"/>
      <c r="O70" s="758"/>
      <c r="P70" s="769"/>
      <c r="Q70" s="778"/>
      <c r="R70" s="8"/>
      <c r="S70" s="55"/>
      <c r="T70" s="271"/>
      <c r="U70" s="760"/>
      <c r="V70" s="771"/>
      <c r="W70" s="780"/>
      <c r="X70" s="867"/>
      <c r="Y70" s="869"/>
      <c r="Z70" s="869"/>
      <c r="AA70" s="869"/>
      <c r="AB70" s="869"/>
      <c r="AC70" s="877"/>
    </row>
    <row r="71" spans="1:33">
      <c r="B71" s="9" t="s">
        <v>167</v>
      </c>
      <c r="C71" s="53"/>
      <c r="D71" s="53"/>
      <c r="E71" s="150"/>
      <c r="F71" s="759">
        <f>SUM(F63:H70)</f>
        <v>0</v>
      </c>
      <c r="G71" s="770"/>
      <c r="H71" s="779"/>
      <c r="I71" s="789" t="s">
        <v>239</v>
      </c>
      <c r="J71" s="803"/>
      <c r="K71" s="815"/>
      <c r="L71" s="759">
        <f>ROUND(SUM(L63:N70),0)</f>
        <v>0</v>
      </c>
      <c r="M71" s="770"/>
      <c r="N71" s="779"/>
      <c r="O71" s="759">
        <f>SUM(O63:Q70)</f>
        <v>0</v>
      </c>
      <c r="P71" s="770"/>
      <c r="Q71" s="779"/>
      <c r="R71" s="789" t="s">
        <v>611</v>
      </c>
      <c r="S71" s="803"/>
      <c r="T71" s="815"/>
      <c r="U71" s="759">
        <f>ROUND(SUM(U63:W70),0)</f>
        <v>0</v>
      </c>
      <c r="V71" s="770"/>
      <c r="W71" s="779"/>
      <c r="X71" s="890" t="s">
        <v>795</v>
      </c>
      <c r="Y71" s="908"/>
      <c r="Z71" s="908"/>
      <c r="AA71" s="908"/>
      <c r="AB71" s="908"/>
      <c r="AC71" s="945"/>
    </row>
    <row r="72" spans="1:33">
      <c r="B72" s="8"/>
      <c r="C72" s="55"/>
      <c r="D72" s="55"/>
      <c r="E72" s="271"/>
      <c r="F72" s="760"/>
      <c r="G72" s="771"/>
      <c r="H72" s="780"/>
      <c r="I72" s="790"/>
      <c r="J72" s="804"/>
      <c r="K72" s="816"/>
      <c r="L72" s="760"/>
      <c r="M72" s="771"/>
      <c r="N72" s="780"/>
      <c r="O72" s="760"/>
      <c r="P72" s="771"/>
      <c r="Q72" s="780"/>
      <c r="R72" s="790"/>
      <c r="S72" s="804"/>
      <c r="T72" s="816"/>
      <c r="U72" s="760"/>
      <c r="V72" s="771"/>
      <c r="W72" s="780"/>
      <c r="X72" s="891"/>
      <c r="Y72" s="909"/>
      <c r="Z72" s="909"/>
      <c r="AA72" s="909"/>
      <c r="AB72" s="909"/>
      <c r="AC72" s="946"/>
    </row>
    <row r="73" spans="1:33">
      <c r="B73" s="137" t="s">
        <v>50</v>
      </c>
      <c r="C73" s="137" t="s">
        <v>512</v>
      </c>
      <c r="Y73" s="26"/>
    </row>
    <row r="74" spans="1:33" ht="8.25" customHeight="1">
      <c r="Y74" s="26"/>
    </row>
    <row r="75" spans="1:33">
      <c r="B75" s="2" t="s">
        <v>1269</v>
      </c>
      <c r="Y75" s="26"/>
    </row>
    <row r="76" spans="1:33" ht="14.25">
      <c r="B76" s="89" t="s">
        <v>289</v>
      </c>
      <c r="N76" s="843" t="s">
        <v>606</v>
      </c>
      <c r="O76" s="843"/>
      <c r="P76" s="843"/>
      <c r="Q76" s="328"/>
      <c r="R76" s="343"/>
      <c r="S76" s="2" t="s">
        <v>255</v>
      </c>
      <c r="U76" s="562" t="s">
        <v>481</v>
      </c>
      <c r="V76" s="562"/>
      <c r="W76" s="562"/>
      <c r="X76" s="328"/>
      <c r="Y76" s="343"/>
      <c r="Z76" s="2" t="s">
        <v>604</v>
      </c>
    </row>
    <row r="77" spans="1:33" ht="15">
      <c r="B77" s="89"/>
      <c r="N77" s="350"/>
      <c r="O77" s="350" t="s">
        <v>374</v>
      </c>
      <c r="P77" s="562" t="s">
        <v>56</v>
      </c>
      <c r="Q77" s="562"/>
      <c r="R77" s="562"/>
      <c r="S77" s="562"/>
      <c r="T77" s="562"/>
      <c r="U77" s="562"/>
      <c r="V77" s="562"/>
      <c r="W77" s="562"/>
      <c r="X77" s="562"/>
      <c r="Y77" s="562"/>
      <c r="Z77" s="562"/>
      <c r="AA77" s="934">
        <f>Q76*X76</f>
        <v>0</v>
      </c>
      <c r="AB77" s="939"/>
      <c r="AC77" s="947"/>
      <c r="AD77" s="2" t="s">
        <v>604</v>
      </c>
    </row>
    <row r="78" spans="1:33" ht="9" customHeight="1">
      <c r="A78" s="696"/>
      <c r="B78" s="707"/>
      <c r="C78" s="707"/>
      <c r="D78" s="707"/>
      <c r="E78" s="707"/>
      <c r="F78" s="707"/>
      <c r="G78" s="707"/>
      <c r="H78" s="707"/>
      <c r="I78" s="707"/>
      <c r="J78" s="707"/>
      <c r="K78" s="707"/>
      <c r="L78" s="707"/>
      <c r="M78" s="707"/>
      <c r="N78" s="707"/>
      <c r="O78" s="707"/>
      <c r="P78" s="707"/>
      <c r="Q78" s="707"/>
      <c r="R78" s="707"/>
      <c r="S78" s="707"/>
      <c r="T78" s="707"/>
      <c r="U78" s="707"/>
      <c r="V78" s="707"/>
      <c r="W78" s="707"/>
      <c r="X78" s="707"/>
      <c r="Y78" s="910"/>
      <c r="Z78" s="707"/>
      <c r="AA78" s="707"/>
      <c r="AB78" s="707"/>
      <c r="AC78" s="707"/>
      <c r="AD78" s="707"/>
      <c r="AE78" s="707"/>
      <c r="AF78" s="707"/>
      <c r="AG78" s="953"/>
    </row>
    <row r="79" spans="1:33">
      <c r="A79" s="696"/>
      <c r="B79" s="9" t="s">
        <v>16</v>
      </c>
      <c r="C79" s="53"/>
      <c r="D79" s="53"/>
      <c r="E79" s="53"/>
      <c r="F79" s="150"/>
      <c r="G79" s="10" t="s">
        <v>613</v>
      </c>
      <c r="H79" s="53"/>
      <c r="I79" s="150"/>
      <c r="J79" s="75" t="s">
        <v>607</v>
      </c>
      <c r="K79" s="83"/>
      <c r="L79" s="83"/>
      <c r="M79" s="83"/>
      <c r="N79" s="83"/>
      <c r="O79" s="83"/>
      <c r="P79" s="83"/>
      <c r="Q79" s="83"/>
      <c r="R79" s="83"/>
      <c r="S79" s="83"/>
      <c r="T79" s="83"/>
      <c r="U79" s="149"/>
      <c r="V79" s="9" t="s">
        <v>494</v>
      </c>
      <c r="W79" s="53"/>
      <c r="X79" s="53"/>
      <c r="Y79" s="150"/>
      <c r="Z79" s="9" t="s">
        <v>563</v>
      </c>
      <c r="AA79" s="53"/>
      <c r="AB79" s="53"/>
      <c r="AC79" s="150"/>
      <c r="AD79" s="707"/>
      <c r="AE79" s="707"/>
      <c r="AF79" s="707"/>
      <c r="AG79" s="953"/>
    </row>
    <row r="80" spans="1:33">
      <c r="A80" s="696"/>
      <c r="B80" s="7"/>
      <c r="C80" s="51"/>
      <c r="D80" s="51"/>
      <c r="E80" s="51"/>
      <c r="F80" s="270"/>
      <c r="G80" s="7"/>
      <c r="H80" s="51"/>
      <c r="I80" s="270"/>
      <c r="J80" s="9" t="s">
        <v>1041</v>
      </c>
      <c r="K80" s="53"/>
      <c r="L80" s="53"/>
      <c r="M80" s="150"/>
      <c r="N80" s="710" t="s">
        <v>610</v>
      </c>
      <c r="O80" s="738"/>
      <c r="P80" s="738"/>
      <c r="Q80" s="763"/>
      <c r="R80" s="866" t="s">
        <v>8</v>
      </c>
      <c r="S80" s="868"/>
      <c r="T80" s="868"/>
      <c r="U80" s="876"/>
      <c r="V80" s="7"/>
      <c r="W80" s="51"/>
      <c r="X80" s="51"/>
      <c r="Y80" s="270"/>
      <c r="Z80" s="7"/>
      <c r="AA80" s="51"/>
      <c r="AB80" s="51"/>
      <c r="AC80" s="270"/>
      <c r="AD80" s="707"/>
      <c r="AE80" s="707"/>
      <c r="AF80" s="707"/>
      <c r="AG80" s="953"/>
    </row>
    <row r="81" spans="1:33">
      <c r="A81" s="696"/>
      <c r="B81" s="8"/>
      <c r="C81" s="55"/>
      <c r="D81" s="55"/>
      <c r="E81" s="55"/>
      <c r="F81" s="271"/>
      <c r="G81" s="8"/>
      <c r="H81" s="55"/>
      <c r="I81" s="271"/>
      <c r="J81" s="8"/>
      <c r="K81" s="55"/>
      <c r="L81" s="55"/>
      <c r="M81" s="271"/>
      <c r="N81" s="711"/>
      <c r="O81" s="739"/>
      <c r="P81" s="739"/>
      <c r="Q81" s="764"/>
      <c r="R81" s="867"/>
      <c r="S81" s="869"/>
      <c r="T81" s="869"/>
      <c r="U81" s="877"/>
      <c r="V81" s="8"/>
      <c r="W81" s="55"/>
      <c r="X81" s="55"/>
      <c r="Y81" s="271"/>
      <c r="Z81" s="8"/>
      <c r="AA81" s="55"/>
      <c r="AB81" s="55"/>
      <c r="AC81" s="271"/>
      <c r="AD81" s="707"/>
      <c r="AE81" s="707"/>
      <c r="AF81" s="707"/>
      <c r="AG81" s="953"/>
    </row>
    <row r="82" spans="1:33">
      <c r="A82" s="696"/>
      <c r="B82" s="9" t="s">
        <v>364</v>
      </c>
      <c r="C82" s="53"/>
      <c r="D82" s="53"/>
      <c r="E82" s="53"/>
      <c r="F82" s="150"/>
      <c r="G82" s="772">
        <f>P38職員調書!I57</f>
        <v>0</v>
      </c>
      <c r="H82" s="781"/>
      <c r="I82" s="791"/>
      <c r="J82" s="772">
        <f>P38職員調書!J57</f>
        <v>0</v>
      </c>
      <c r="K82" s="781"/>
      <c r="L82" s="781"/>
      <c r="M82" s="791"/>
      <c r="N82" s="844">
        <f>P38職員調書!Y55</f>
        <v>0</v>
      </c>
      <c r="O82" s="852"/>
      <c r="P82" s="852"/>
      <c r="Q82" s="860"/>
      <c r="R82" s="772" t="str">
        <f>IFERROR(ROUND(N82/AA77,0),"")</f>
        <v/>
      </c>
      <c r="S82" s="781"/>
      <c r="T82" s="781"/>
      <c r="U82" s="791"/>
      <c r="V82" s="772" t="str">
        <f>IFERROR(G82+R82,"")</f>
        <v/>
      </c>
      <c r="W82" s="781"/>
      <c r="X82" s="781"/>
      <c r="Y82" s="791"/>
      <c r="Z82" s="17" t="s">
        <v>614</v>
      </c>
      <c r="AA82" s="82"/>
      <c r="AB82" s="82"/>
      <c r="AC82" s="528"/>
      <c r="AD82" s="707"/>
      <c r="AE82" s="707"/>
      <c r="AF82" s="707"/>
      <c r="AG82" s="953"/>
    </row>
    <row r="83" spans="1:33">
      <c r="A83" s="696"/>
      <c r="B83" s="8"/>
      <c r="C83" s="55"/>
      <c r="D83" s="55"/>
      <c r="E83" s="55"/>
      <c r="F83" s="271"/>
      <c r="G83" s="773"/>
      <c r="H83" s="782"/>
      <c r="I83" s="792"/>
      <c r="J83" s="773"/>
      <c r="K83" s="782"/>
      <c r="L83" s="782"/>
      <c r="M83" s="792"/>
      <c r="N83" s="845"/>
      <c r="O83" s="853"/>
      <c r="P83" s="853"/>
      <c r="Q83" s="861"/>
      <c r="R83" s="773"/>
      <c r="S83" s="782"/>
      <c r="T83" s="782"/>
      <c r="U83" s="792"/>
      <c r="V83" s="773"/>
      <c r="W83" s="782"/>
      <c r="X83" s="782"/>
      <c r="Y83" s="792"/>
      <c r="Z83" s="706"/>
      <c r="AA83" s="96"/>
      <c r="AB83" s="96"/>
      <c r="AC83" s="754"/>
      <c r="AD83" s="707"/>
      <c r="AE83" s="707"/>
      <c r="AF83" s="707"/>
      <c r="AG83" s="953"/>
    </row>
    <row r="84" spans="1:33">
      <c r="A84" s="696"/>
      <c r="B84" s="708" t="s">
        <v>813</v>
      </c>
      <c r="C84" s="736"/>
      <c r="D84" s="736"/>
      <c r="E84" s="736"/>
      <c r="F84" s="761"/>
      <c r="G84" s="772">
        <f>P38職員調書!I58</f>
        <v>0</v>
      </c>
      <c r="H84" s="781"/>
      <c r="I84" s="791"/>
      <c r="J84" s="772">
        <f>P38職員調書!J58</f>
        <v>0</v>
      </c>
      <c r="K84" s="781"/>
      <c r="L84" s="781"/>
      <c r="M84" s="791"/>
      <c r="N84" s="844">
        <f>P38職員調書!AA55</f>
        <v>0</v>
      </c>
      <c r="O84" s="852"/>
      <c r="P84" s="852"/>
      <c r="Q84" s="860"/>
      <c r="R84" s="772" t="str">
        <f>IFERROR(ROUND(N84/AA77,0),"")</f>
        <v/>
      </c>
      <c r="S84" s="781"/>
      <c r="T84" s="781"/>
      <c r="U84" s="791"/>
      <c r="V84" s="772" t="str">
        <f>IFERROR(G84+R84,"")</f>
        <v/>
      </c>
      <c r="W84" s="781"/>
      <c r="X84" s="781"/>
      <c r="Y84" s="791"/>
      <c r="Z84" s="17" t="s">
        <v>616</v>
      </c>
      <c r="AA84" s="82"/>
      <c r="AB84" s="82"/>
      <c r="AC84" s="528"/>
      <c r="AD84" s="707"/>
      <c r="AE84" s="707"/>
      <c r="AF84" s="707"/>
      <c r="AG84" s="953"/>
    </row>
    <row r="85" spans="1:33">
      <c r="A85" s="696"/>
      <c r="B85" s="709"/>
      <c r="C85" s="737"/>
      <c r="D85" s="737"/>
      <c r="E85" s="737"/>
      <c r="F85" s="762"/>
      <c r="G85" s="773"/>
      <c r="H85" s="782"/>
      <c r="I85" s="792"/>
      <c r="J85" s="773"/>
      <c r="K85" s="782"/>
      <c r="L85" s="782"/>
      <c r="M85" s="792"/>
      <c r="N85" s="845"/>
      <c r="O85" s="853"/>
      <c r="P85" s="853"/>
      <c r="Q85" s="861"/>
      <c r="R85" s="773"/>
      <c r="S85" s="782"/>
      <c r="T85" s="782"/>
      <c r="U85" s="792"/>
      <c r="V85" s="773"/>
      <c r="W85" s="782"/>
      <c r="X85" s="782"/>
      <c r="Y85" s="792"/>
      <c r="Z85" s="706"/>
      <c r="AA85" s="96"/>
      <c r="AB85" s="96"/>
      <c r="AC85" s="754"/>
      <c r="AD85" s="707"/>
      <c r="AE85" s="707"/>
      <c r="AF85" s="707"/>
      <c r="AG85" s="953"/>
    </row>
    <row r="86" spans="1:33">
      <c r="A86" s="696"/>
      <c r="B86" s="119" t="s">
        <v>814</v>
      </c>
      <c r="C86" s="175"/>
      <c r="D86" s="175"/>
      <c r="E86" s="175"/>
      <c r="F86" s="226"/>
      <c r="G86" s="772">
        <f>P38職員調書!I60</f>
        <v>0</v>
      </c>
      <c r="H86" s="781"/>
      <c r="I86" s="791"/>
      <c r="J86" s="772">
        <f>P38職員調書!J60</f>
        <v>0</v>
      </c>
      <c r="K86" s="781"/>
      <c r="L86" s="781"/>
      <c r="M86" s="791"/>
      <c r="N86" s="844">
        <f>P38職員調書!AC55</f>
        <v>0</v>
      </c>
      <c r="O86" s="852"/>
      <c r="P86" s="852"/>
      <c r="Q86" s="860"/>
      <c r="R86" s="772" t="str">
        <f>IFERROR(ROUND(N86/AA77,0),"")</f>
        <v/>
      </c>
      <c r="S86" s="781"/>
      <c r="T86" s="781"/>
      <c r="U86" s="791"/>
      <c r="V86" s="772" t="str">
        <f>IFERROR(G86+R86,"")</f>
        <v/>
      </c>
      <c r="W86" s="781"/>
      <c r="X86" s="781"/>
      <c r="Y86" s="791"/>
      <c r="Z86" s="17" t="s">
        <v>617</v>
      </c>
      <c r="AA86" s="82"/>
      <c r="AB86" s="82"/>
      <c r="AC86" s="528"/>
      <c r="AD86" s="707"/>
      <c r="AE86" s="707"/>
      <c r="AF86" s="707"/>
      <c r="AG86" s="953"/>
    </row>
    <row r="87" spans="1:33">
      <c r="A87" s="696"/>
      <c r="B87" s="121"/>
      <c r="C87" s="177"/>
      <c r="D87" s="177"/>
      <c r="E87" s="177"/>
      <c r="F87" s="228"/>
      <c r="G87" s="773"/>
      <c r="H87" s="782"/>
      <c r="I87" s="792"/>
      <c r="J87" s="773"/>
      <c r="K87" s="782"/>
      <c r="L87" s="782"/>
      <c r="M87" s="792"/>
      <c r="N87" s="845"/>
      <c r="O87" s="853"/>
      <c r="P87" s="853"/>
      <c r="Q87" s="861"/>
      <c r="R87" s="773"/>
      <c r="S87" s="782"/>
      <c r="T87" s="782"/>
      <c r="U87" s="792"/>
      <c r="V87" s="773"/>
      <c r="W87" s="782"/>
      <c r="X87" s="782"/>
      <c r="Y87" s="792"/>
      <c r="Z87" s="706"/>
      <c r="AA87" s="96"/>
      <c r="AB87" s="96"/>
      <c r="AC87" s="754"/>
      <c r="AD87" s="707"/>
      <c r="AE87" s="707"/>
      <c r="AF87" s="707"/>
      <c r="AG87" s="953"/>
    </row>
    <row r="88" spans="1:33">
      <c r="A88" s="696"/>
      <c r="B88" s="324" t="s">
        <v>815</v>
      </c>
      <c r="C88" s="339"/>
      <c r="D88" s="339"/>
      <c r="E88" s="339"/>
      <c r="F88" s="361"/>
      <c r="G88" s="772">
        <f>P38職員調書!I61</f>
        <v>0</v>
      </c>
      <c r="H88" s="781"/>
      <c r="I88" s="791"/>
      <c r="J88" s="772">
        <f>P38職員調書!J61</f>
        <v>0</v>
      </c>
      <c r="K88" s="781"/>
      <c r="L88" s="781"/>
      <c r="M88" s="791"/>
      <c r="N88" s="844">
        <f>P38職員調書!AE55</f>
        <v>0</v>
      </c>
      <c r="O88" s="852"/>
      <c r="P88" s="852"/>
      <c r="Q88" s="860"/>
      <c r="R88" s="772" t="str">
        <f>IFERROR(ROUND(N88/AA77,0),"")</f>
        <v/>
      </c>
      <c r="S88" s="781"/>
      <c r="T88" s="781"/>
      <c r="U88" s="791"/>
      <c r="V88" s="772" t="str">
        <f>IFERROR(G88+R88,"")</f>
        <v/>
      </c>
      <c r="W88" s="781"/>
      <c r="X88" s="781"/>
      <c r="Y88" s="791"/>
      <c r="Z88" s="17" t="s">
        <v>131</v>
      </c>
      <c r="AA88" s="82"/>
      <c r="AB88" s="82"/>
      <c r="AC88" s="528"/>
      <c r="AD88" s="707"/>
      <c r="AE88" s="707"/>
      <c r="AF88" s="707"/>
      <c r="AG88" s="953"/>
    </row>
    <row r="89" spans="1:33">
      <c r="A89" s="696"/>
      <c r="B89" s="325"/>
      <c r="C89" s="340"/>
      <c r="D89" s="340"/>
      <c r="E89" s="340"/>
      <c r="F89" s="362"/>
      <c r="G89" s="773"/>
      <c r="H89" s="782"/>
      <c r="I89" s="792"/>
      <c r="J89" s="773"/>
      <c r="K89" s="782"/>
      <c r="L89" s="782"/>
      <c r="M89" s="792"/>
      <c r="N89" s="845"/>
      <c r="O89" s="853"/>
      <c r="P89" s="853"/>
      <c r="Q89" s="861"/>
      <c r="R89" s="773"/>
      <c r="S89" s="782"/>
      <c r="T89" s="782"/>
      <c r="U89" s="792"/>
      <c r="V89" s="773"/>
      <c r="W89" s="782"/>
      <c r="X89" s="782"/>
      <c r="Y89" s="792"/>
      <c r="Z89" s="706"/>
      <c r="AA89" s="96"/>
      <c r="AB89" s="96"/>
      <c r="AC89" s="754"/>
      <c r="AD89" s="707"/>
      <c r="AE89" s="707"/>
      <c r="AF89" s="707"/>
      <c r="AG89" s="953"/>
    </row>
    <row r="90" spans="1:33">
      <c r="A90" s="696"/>
      <c r="B90" s="710" t="s">
        <v>316</v>
      </c>
      <c r="C90" s="738"/>
      <c r="D90" s="738"/>
      <c r="E90" s="738"/>
      <c r="F90" s="763"/>
      <c r="G90" s="772">
        <f>P38職員調書!I63</f>
        <v>0</v>
      </c>
      <c r="H90" s="781"/>
      <c r="I90" s="791"/>
      <c r="J90" s="772">
        <f>P38職員調書!J63</f>
        <v>0</v>
      </c>
      <c r="K90" s="781"/>
      <c r="L90" s="781"/>
      <c r="M90" s="791"/>
      <c r="N90" s="846"/>
      <c r="O90" s="854"/>
      <c r="P90" s="854"/>
      <c r="Q90" s="862"/>
      <c r="R90" s="846"/>
      <c r="S90" s="854"/>
      <c r="T90" s="854"/>
      <c r="U90" s="862"/>
      <c r="V90" s="846"/>
      <c r="W90" s="854"/>
      <c r="X90" s="854"/>
      <c r="Y90" s="862"/>
      <c r="Z90" s="9"/>
      <c r="AA90" s="53"/>
      <c r="AB90" s="53"/>
      <c r="AC90" s="150"/>
      <c r="AD90" s="707"/>
      <c r="AE90" s="707"/>
      <c r="AF90" s="707"/>
      <c r="AG90" s="953"/>
    </row>
    <row r="91" spans="1:33">
      <c r="A91" s="696"/>
      <c r="B91" s="711"/>
      <c r="C91" s="739"/>
      <c r="D91" s="739"/>
      <c r="E91" s="739"/>
      <c r="F91" s="764"/>
      <c r="G91" s="773"/>
      <c r="H91" s="782"/>
      <c r="I91" s="792"/>
      <c r="J91" s="773"/>
      <c r="K91" s="782"/>
      <c r="L91" s="782"/>
      <c r="M91" s="792"/>
      <c r="N91" s="847"/>
      <c r="O91" s="855"/>
      <c r="P91" s="855"/>
      <c r="Q91" s="863"/>
      <c r="R91" s="847"/>
      <c r="S91" s="855"/>
      <c r="T91" s="855"/>
      <c r="U91" s="863"/>
      <c r="V91" s="847"/>
      <c r="W91" s="855"/>
      <c r="X91" s="855"/>
      <c r="Y91" s="863"/>
      <c r="Z91" s="8"/>
      <c r="AA91" s="55"/>
      <c r="AB91" s="55"/>
      <c r="AC91" s="271"/>
      <c r="AD91" s="707"/>
      <c r="AE91" s="707"/>
      <c r="AF91" s="707"/>
      <c r="AG91" s="953"/>
    </row>
    <row r="92" spans="1:33">
      <c r="A92" s="696"/>
      <c r="B92" s="9" t="s">
        <v>576</v>
      </c>
      <c r="C92" s="53"/>
      <c r="D92" s="53"/>
      <c r="E92" s="53"/>
      <c r="F92" s="150"/>
      <c r="G92" s="772">
        <f>P38職員調書!I65</f>
        <v>0</v>
      </c>
      <c r="H92" s="781"/>
      <c r="I92" s="791"/>
      <c r="J92" s="772">
        <f>P38職員調書!J65</f>
        <v>0</v>
      </c>
      <c r="K92" s="781"/>
      <c r="L92" s="781"/>
      <c r="M92" s="791"/>
      <c r="N92" s="846"/>
      <c r="O92" s="854"/>
      <c r="P92" s="854"/>
      <c r="Q92" s="862"/>
      <c r="R92" s="846"/>
      <c r="S92" s="854"/>
      <c r="T92" s="854"/>
      <c r="U92" s="862"/>
      <c r="V92" s="846"/>
      <c r="W92" s="854"/>
      <c r="X92" s="854"/>
      <c r="Y92" s="862"/>
      <c r="Z92" s="9"/>
      <c r="AA92" s="53"/>
      <c r="AB92" s="53"/>
      <c r="AC92" s="150"/>
      <c r="AD92" s="707"/>
      <c r="AE92" s="707"/>
      <c r="AF92" s="707"/>
      <c r="AG92" s="953"/>
    </row>
    <row r="93" spans="1:33">
      <c r="A93" s="696"/>
      <c r="B93" s="8"/>
      <c r="C93" s="55"/>
      <c r="D93" s="55"/>
      <c r="E93" s="55"/>
      <c r="F93" s="271"/>
      <c r="G93" s="773"/>
      <c r="H93" s="782"/>
      <c r="I93" s="792"/>
      <c r="J93" s="773"/>
      <c r="K93" s="782"/>
      <c r="L93" s="782"/>
      <c r="M93" s="792"/>
      <c r="N93" s="847"/>
      <c r="O93" s="855"/>
      <c r="P93" s="855"/>
      <c r="Q93" s="863"/>
      <c r="R93" s="847"/>
      <c r="S93" s="855"/>
      <c r="T93" s="855"/>
      <c r="U93" s="863"/>
      <c r="V93" s="847"/>
      <c r="W93" s="855"/>
      <c r="X93" s="855"/>
      <c r="Y93" s="863"/>
      <c r="Z93" s="8"/>
      <c r="AA93" s="55"/>
      <c r="AB93" s="55"/>
      <c r="AC93" s="271"/>
      <c r="AD93" s="707"/>
      <c r="AE93" s="707"/>
      <c r="AF93" s="707"/>
      <c r="AG93" s="953"/>
    </row>
    <row r="94" spans="1:33">
      <c r="A94" s="696"/>
      <c r="B94" s="9" t="s">
        <v>577</v>
      </c>
      <c r="C94" s="53"/>
      <c r="D94" s="53"/>
      <c r="E94" s="53"/>
      <c r="F94" s="150"/>
      <c r="G94" s="772">
        <f>P38職員調書!I66</f>
        <v>0</v>
      </c>
      <c r="H94" s="781"/>
      <c r="I94" s="791"/>
      <c r="J94" s="772">
        <f>P38職員調書!J66</f>
        <v>0</v>
      </c>
      <c r="K94" s="781"/>
      <c r="L94" s="781"/>
      <c r="M94" s="791"/>
      <c r="N94" s="846"/>
      <c r="O94" s="854"/>
      <c r="P94" s="854"/>
      <c r="Q94" s="862"/>
      <c r="R94" s="846"/>
      <c r="S94" s="854"/>
      <c r="T94" s="854"/>
      <c r="U94" s="862"/>
      <c r="V94" s="846"/>
      <c r="W94" s="854"/>
      <c r="X94" s="854"/>
      <c r="Y94" s="862"/>
      <c r="Z94" s="9"/>
      <c r="AA94" s="53"/>
      <c r="AB94" s="53"/>
      <c r="AC94" s="150"/>
      <c r="AD94" s="707"/>
      <c r="AE94" s="707"/>
      <c r="AF94" s="707"/>
      <c r="AG94" s="953"/>
    </row>
    <row r="95" spans="1:33">
      <c r="A95" s="696"/>
      <c r="B95" s="8"/>
      <c r="C95" s="55"/>
      <c r="D95" s="55"/>
      <c r="E95" s="55"/>
      <c r="F95" s="271"/>
      <c r="G95" s="773"/>
      <c r="H95" s="782"/>
      <c r="I95" s="792"/>
      <c r="J95" s="773"/>
      <c r="K95" s="782"/>
      <c r="L95" s="782"/>
      <c r="M95" s="792"/>
      <c r="N95" s="847"/>
      <c r="O95" s="855"/>
      <c r="P95" s="855"/>
      <c r="Q95" s="863"/>
      <c r="R95" s="847"/>
      <c r="S95" s="855"/>
      <c r="T95" s="855"/>
      <c r="U95" s="863"/>
      <c r="V95" s="847"/>
      <c r="W95" s="855"/>
      <c r="X95" s="855"/>
      <c r="Y95" s="863"/>
      <c r="Z95" s="8"/>
      <c r="AA95" s="55"/>
      <c r="AB95" s="55"/>
      <c r="AC95" s="271"/>
      <c r="AD95" s="707"/>
      <c r="AE95" s="707"/>
      <c r="AF95" s="707"/>
      <c r="AG95" s="953"/>
    </row>
    <row r="96" spans="1:33">
      <c r="A96" s="696"/>
      <c r="B96" s="9" t="s">
        <v>302</v>
      </c>
      <c r="C96" s="53"/>
      <c r="D96" s="53"/>
      <c r="E96" s="53"/>
      <c r="F96" s="150"/>
      <c r="G96" s="772">
        <f>P38職員調書!I67</f>
        <v>0</v>
      </c>
      <c r="H96" s="781"/>
      <c r="I96" s="791"/>
      <c r="J96" s="772">
        <f>P38職員調書!J67</f>
        <v>0</v>
      </c>
      <c r="K96" s="781"/>
      <c r="L96" s="781"/>
      <c r="M96" s="791"/>
      <c r="N96" s="846"/>
      <c r="O96" s="854"/>
      <c r="P96" s="854"/>
      <c r="Q96" s="862"/>
      <c r="R96" s="846"/>
      <c r="S96" s="854"/>
      <c r="T96" s="854"/>
      <c r="U96" s="862"/>
      <c r="V96" s="846"/>
      <c r="W96" s="854"/>
      <c r="X96" s="854"/>
      <c r="Y96" s="862"/>
      <c r="Z96" s="9"/>
      <c r="AA96" s="53"/>
      <c r="AB96" s="53"/>
      <c r="AC96" s="150"/>
      <c r="AD96" s="707"/>
      <c r="AE96" s="707"/>
      <c r="AF96" s="707"/>
      <c r="AG96" s="953"/>
    </row>
    <row r="97" spans="1:70">
      <c r="A97" s="696"/>
      <c r="B97" s="8"/>
      <c r="C97" s="55"/>
      <c r="D97" s="55"/>
      <c r="E97" s="55"/>
      <c r="F97" s="271"/>
      <c r="G97" s="773"/>
      <c r="H97" s="782"/>
      <c r="I97" s="792"/>
      <c r="J97" s="773"/>
      <c r="K97" s="782"/>
      <c r="L97" s="782"/>
      <c r="M97" s="792"/>
      <c r="N97" s="847"/>
      <c r="O97" s="855"/>
      <c r="P97" s="855"/>
      <c r="Q97" s="863"/>
      <c r="R97" s="847"/>
      <c r="S97" s="855"/>
      <c r="T97" s="855"/>
      <c r="U97" s="863"/>
      <c r="V97" s="847"/>
      <c r="W97" s="855"/>
      <c r="X97" s="855"/>
      <c r="Y97" s="863"/>
      <c r="Z97" s="8"/>
      <c r="AA97" s="55"/>
      <c r="AB97" s="55"/>
      <c r="AC97" s="271"/>
      <c r="AD97" s="707"/>
      <c r="AE97" s="707"/>
      <c r="AF97" s="707"/>
      <c r="AG97" s="953"/>
    </row>
    <row r="98" spans="1:70">
      <c r="A98" s="696"/>
      <c r="B98" s="9" t="s">
        <v>192</v>
      </c>
      <c r="C98" s="53"/>
      <c r="D98" s="53"/>
      <c r="E98" s="53"/>
      <c r="F98" s="150"/>
      <c r="G98" s="772">
        <f>P38職員調書!I55+P38職員調書!I56+P38職員調書!I68</f>
        <v>0</v>
      </c>
      <c r="H98" s="781"/>
      <c r="I98" s="791"/>
      <c r="J98" s="772">
        <f>P38職員調書!J55+P38職員調書!J56+P38職員調書!J68</f>
        <v>0</v>
      </c>
      <c r="K98" s="781"/>
      <c r="L98" s="781"/>
      <c r="M98" s="791"/>
      <c r="N98" s="846"/>
      <c r="O98" s="854"/>
      <c r="P98" s="854"/>
      <c r="Q98" s="862"/>
      <c r="R98" s="846"/>
      <c r="S98" s="854"/>
      <c r="T98" s="854"/>
      <c r="U98" s="862"/>
      <c r="V98" s="846"/>
      <c r="W98" s="854"/>
      <c r="X98" s="854"/>
      <c r="Y98" s="862"/>
      <c r="Z98" s="324" t="s">
        <v>1184</v>
      </c>
      <c r="AA98" s="339"/>
      <c r="AB98" s="339"/>
      <c r="AC98" s="361"/>
      <c r="AD98" s="707"/>
      <c r="AE98" s="707"/>
      <c r="AF98" s="707"/>
      <c r="AG98" s="953"/>
    </row>
    <row r="99" spans="1:70">
      <c r="A99" s="696"/>
      <c r="B99" s="8"/>
      <c r="C99" s="55"/>
      <c r="D99" s="55"/>
      <c r="E99" s="55"/>
      <c r="F99" s="271"/>
      <c r="G99" s="773"/>
      <c r="H99" s="782"/>
      <c r="I99" s="792"/>
      <c r="J99" s="773"/>
      <c r="K99" s="782"/>
      <c r="L99" s="782"/>
      <c r="M99" s="792"/>
      <c r="N99" s="847"/>
      <c r="O99" s="855"/>
      <c r="P99" s="855"/>
      <c r="Q99" s="863"/>
      <c r="R99" s="847"/>
      <c r="S99" s="855"/>
      <c r="T99" s="855"/>
      <c r="U99" s="863"/>
      <c r="V99" s="847"/>
      <c r="W99" s="855"/>
      <c r="X99" s="855"/>
      <c r="Y99" s="863"/>
      <c r="Z99" s="325"/>
      <c r="AA99" s="340"/>
      <c r="AB99" s="340"/>
      <c r="AC99" s="362"/>
      <c r="AD99" s="707"/>
      <c r="AE99" s="707"/>
      <c r="AF99" s="707"/>
      <c r="AG99" s="953"/>
    </row>
    <row r="100" spans="1:70">
      <c r="A100" s="696"/>
      <c r="B100" s="75" t="s">
        <v>504</v>
      </c>
      <c r="C100" s="83"/>
      <c r="D100" s="83"/>
      <c r="E100" s="83"/>
      <c r="F100" s="83"/>
      <c r="G100" s="83"/>
      <c r="H100" s="83"/>
      <c r="I100" s="149"/>
      <c r="J100" s="805">
        <f>SUM(G82:M99)</f>
        <v>0</v>
      </c>
      <c r="K100" s="817"/>
      <c r="L100" s="817"/>
      <c r="M100" s="834" t="s">
        <v>171</v>
      </c>
      <c r="N100" s="707"/>
      <c r="O100" s="707"/>
      <c r="P100" s="707"/>
      <c r="Q100" s="707"/>
      <c r="R100" s="707"/>
      <c r="S100" s="707"/>
      <c r="T100" s="707"/>
      <c r="U100" s="707"/>
      <c r="V100" s="707"/>
      <c r="W100" s="707"/>
      <c r="X100" s="707"/>
      <c r="Y100" s="910"/>
      <c r="Z100" s="707"/>
      <c r="AA100" s="707"/>
      <c r="AB100" s="707"/>
      <c r="AC100" s="707"/>
      <c r="AD100" s="707"/>
      <c r="AE100" s="707"/>
      <c r="AF100" s="707"/>
      <c r="AG100" s="953"/>
    </row>
    <row r="101" spans="1:70">
      <c r="A101" s="696"/>
      <c r="B101" s="707" t="s">
        <v>550</v>
      </c>
      <c r="C101" s="707"/>
      <c r="D101" s="707"/>
      <c r="E101" s="707"/>
      <c r="F101" s="707"/>
      <c r="G101" s="707"/>
      <c r="H101" s="707"/>
      <c r="I101" s="707"/>
      <c r="J101" s="707"/>
      <c r="K101" s="707"/>
      <c r="L101" s="707"/>
      <c r="M101" s="707"/>
      <c r="N101" s="707"/>
      <c r="O101" s="707"/>
      <c r="P101" s="707"/>
      <c r="Q101" s="707"/>
      <c r="R101" s="707"/>
      <c r="S101" s="707"/>
      <c r="T101" s="707"/>
      <c r="U101" s="707"/>
      <c r="V101" s="707"/>
      <c r="W101" s="707"/>
      <c r="X101" s="707"/>
      <c r="Y101" s="910"/>
      <c r="Z101" s="707"/>
      <c r="AA101" s="707"/>
      <c r="AB101" s="707"/>
      <c r="AC101" s="707"/>
      <c r="AD101" s="707"/>
      <c r="AE101" s="707"/>
      <c r="AF101" s="707"/>
      <c r="AG101" s="953"/>
    </row>
    <row r="102" spans="1:70">
      <c r="A102" s="696"/>
      <c r="B102" s="86" t="s">
        <v>17</v>
      </c>
      <c r="C102" s="86"/>
      <c r="D102" s="86"/>
      <c r="E102" s="86"/>
      <c r="F102" s="86"/>
      <c r="G102" s="86"/>
      <c r="H102" s="86"/>
      <c r="I102" s="86"/>
      <c r="J102" s="86"/>
      <c r="K102" s="86"/>
      <c r="L102" s="825" t="s">
        <v>620</v>
      </c>
      <c r="M102" s="825"/>
      <c r="N102" s="825"/>
      <c r="O102" s="825"/>
      <c r="P102" s="825"/>
      <c r="Q102" s="825"/>
      <c r="R102" s="825"/>
      <c r="S102" s="825"/>
      <c r="T102" s="825"/>
      <c r="U102" s="825"/>
      <c r="V102" s="825"/>
      <c r="W102" s="707"/>
      <c r="X102" s="707"/>
      <c r="Y102" s="910"/>
      <c r="Z102" s="707"/>
      <c r="AA102" s="707"/>
      <c r="AB102" s="707"/>
      <c r="AC102" s="707"/>
      <c r="AD102" s="707"/>
      <c r="AE102" s="707"/>
      <c r="AF102" s="707"/>
      <c r="AG102" s="953"/>
    </row>
    <row r="103" spans="1:70">
      <c r="A103" s="696"/>
      <c r="B103" s="712" t="s">
        <v>194</v>
      </c>
      <c r="C103" s="740"/>
      <c r="D103" s="740"/>
      <c r="E103" s="740"/>
      <c r="F103" s="740"/>
      <c r="G103" s="740"/>
      <c r="H103" s="740"/>
      <c r="I103" s="740"/>
      <c r="J103" s="740"/>
      <c r="K103" s="740"/>
      <c r="L103" s="825"/>
      <c r="M103" s="825"/>
      <c r="N103" s="825"/>
      <c r="O103" s="825"/>
      <c r="P103" s="825"/>
      <c r="Q103" s="825"/>
      <c r="R103" s="825"/>
      <c r="S103" s="825"/>
      <c r="T103" s="825"/>
      <c r="U103" s="825"/>
      <c r="V103" s="825"/>
      <c r="W103" s="707"/>
      <c r="X103" s="707"/>
      <c r="Y103" s="910"/>
      <c r="Z103" s="707"/>
      <c r="AA103" s="707"/>
      <c r="AB103" s="707"/>
      <c r="AC103" s="707"/>
      <c r="AD103" s="707"/>
      <c r="AE103" s="707"/>
      <c r="AF103" s="707"/>
      <c r="AG103" s="953"/>
    </row>
    <row r="104" spans="1:70">
      <c r="A104" s="696"/>
      <c r="B104" s="713" t="s">
        <v>622</v>
      </c>
      <c r="C104" s="713"/>
      <c r="D104" s="713"/>
      <c r="E104" s="713"/>
      <c r="F104" s="713"/>
      <c r="G104" s="713"/>
      <c r="H104" s="713"/>
      <c r="I104" s="713"/>
      <c r="J104" s="713"/>
      <c r="K104" s="713"/>
      <c r="L104" s="713"/>
      <c r="M104" s="713"/>
      <c r="N104" s="713"/>
      <c r="O104" s="713"/>
      <c r="P104" s="713"/>
      <c r="Q104" s="713"/>
      <c r="R104" s="713"/>
      <c r="S104" s="713"/>
      <c r="T104" s="713"/>
      <c r="U104" s="713"/>
      <c r="V104" s="713"/>
      <c r="W104" s="713"/>
      <c r="X104" s="713"/>
      <c r="Y104" s="911"/>
      <c r="Z104" s="713"/>
      <c r="AA104" s="713"/>
      <c r="AB104" s="713"/>
      <c r="AC104" s="713"/>
      <c r="AD104" s="713"/>
      <c r="AE104" s="713"/>
      <c r="AF104" s="713"/>
      <c r="AG104" s="954"/>
    </row>
    <row r="105" spans="1:70" s="2" customFormat="1">
      <c r="A105" s="696"/>
      <c r="B105" s="713" t="s">
        <v>1233</v>
      </c>
      <c r="C105" s="741" t="s">
        <v>1234</v>
      </c>
      <c r="D105" s="741"/>
      <c r="E105" s="741"/>
      <c r="F105" s="741"/>
      <c r="G105" s="741"/>
      <c r="H105" s="741"/>
      <c r="I105" s="741"/>
      <c r="J105" s="741"/>
      <c r="K105" s="741"/>
      <c r="L105" s="741"/>
      <c r="M105" s="741"/>
      <c r="N105" s="741"/>
      <c r="O105" s="741"/>
      <c r="P105" s="741"/>
      <c r="Q105" s="741"/>
      <c r="R105" s="741"/>
      <c r="S105" s="741"/>
      <c r="T105" s="741"/>
      <c r="U105" s="741"/>
      <c r="V105" s="741"/>
      <c r="W105" s="741"/>
      <c r="X105" s="741"/>
      <c r="Y105" s="741"/>
      <c r="Z105" s="741"/>
      <c r="AA105" s="741"/>
      <c r="AB105" s="741"/>
      <c r="AC105" s="741"/>
      <c r="AD105" s="741"/>
      <c r="AE105" s="741"/>
      <c r="AF105" s="741"/>
      <c r="AG105" s="955"/>
    </row>
    <row r="106" spans="1:70">
      <c r="A106" s="696"/>
      <c r="B106" s="713"/>
      <c r="C106" s="741"/>
      <c r="D106" s="741"/>
      <c r="E106" s="741"/>
      <c r="F106" s="741"/>
      <c r="G106" s="741"/>
      <c r="H106" s="741"/>
      <c r="I106" s="741"/>
      <c r="J106" s="741"/>
      <c r="K106" s="741"/>
      <c r="L106" s="741"/>
      <c r="M106" s="741"/>
      <c r="N106" s="741"/>
      <c r="O106" s="741"/>
      <c r="P106" s="741"/>
      <c r="Q106" s="741"/>
      <c r="R106" s="741"/>
      <c r="S106" s="741"/>
      <c r="T106" s="741"/>
      <c r="U106" s="741"/>
      <c r="V106" s="741"/>
      <c r="W106" s="741"/>
      <c r="X106" s="741"/>
      <c r="Y106" s="741"/>
      <c r="Z106" s="741"/>
      <c r="AA106" s="741"/>
      <c r="AB106" s="741"/>
      <c r="AC106" s="741"/>
      <c r="AD106" s="741"/>
      <c r="AE106" s="741"/>
      <c r="AF106" s="741"/>
      <c r="AG106" s="955"/>
    </row>
    <row r="107" spans="1:70">
      <c r="A107" s="696"/>
      <c r="B107" s="713" t="s">
        <v>626</v>
      </c>
      <c r="C107" s="741" t="s">
        <v>627</v>
      </c>
      <c r="D107" s="741"/>
      <c r="E107" s="741"/>
      <c r="F107" s="741"/>
      <c r="G107" s="741"/>
      <c r="H107" s="741"/>
      <c r="I107" s="741"/>
      <c r="J107" s="741"/>
      <c r="K107" s="741"/>
      <c r="L107" s="741"/>
      <c r="M107" s="741"/>
      <c r="N107" s="741"/>
      <c r="O107" s="741"/>
      <c r="P107" s="741"/>
      <c r="Q107" s="741"/>
      <c r="R107" s="741"/>
      <c r="S107" s="741"/>
      <c r="T107" s="741"/>
      <c r="U107" s="741"/>
      <c r="V107" s="741"/>
      <c r="W107" s="741"/>
      <c r="X107" s="741"/>
      <c r="Y107" s="741"/>
      <c r="Z107" s="741"/>
      <c r="AA107" s="741"/>
      <c r="AB107" s="741"/>
      <c r="AC107" s="741"/>
      <c r="AD107" s="741"/>
      <c r="AE107" s="741"/>
      <c r="AF107" s="741"/>
      <c r="AG107" s="955"/>
    </row>
    <row r="108" spans="1:70">
      <c r="A108" s="696"/>
      <c r="B108" s="713"/>
      <c r="C108" s="741"/>
      <c r="D108" s="741"/>
      <c r="E108" s="741"/>
      <c r="F108" s="741"/>
      <c r="G108" s="741"/>
      <c r="H108" s="741"/>
      <c r="I108" s="741"/>
      <c r="J108" s="741"/>
      <c r="K108" s="741"/>
      <c r="L108" s="741"/>
      <c r="M108" s="741"/>
      <c r="N108" s="741"/>
      <c r="O108" s="741"/>
      <c r="P108" s="741"/>
      <c r="Q108" s="741"/>
      <c r="R108" s="741"/>
      <c r="S108" s="741"/>
      <c r="T108" s="741"/>
      <c r="U108" s="741"/>
      <c r="V108" s="741"/>
      <c r="W108" s="741"/>
      <c r="X108" s="741"/>
      <c r="Y108" s="741"/>
      <c r="Z108" s="741"/>
      <c r="AA108" s="741"/>
      <c r="AB108" s="741"/>
      <c r="AC108" s="741"/>
      <c r="AD108" s="741"/>
      <c r="AE108" s="741"/>
      <c r="AF108" s="741"/>
      <c r="AG108" s="955"/>
    </row>
    <row r="109" spans="1:70">
      <c r="A109" s="696"/>
      <c r="B109" s="713" t="s">
        <v>1270</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910"/>
      <c r="Z109" s="707"/>
      <c r="AA109" s="707"/>
      <c r="AB109" s="707"/>
      <c r="AC109" s="707"/>
      <c r="AD109" s="707"/>
      <c r="AE109" s="707"/>
      <c r="AF109" s="707"/>
      <c r="AG109" s="953"/>
    </row>
    <row r="110" spans="1:70">
      <c r="A110" s="696"/>
      <c r="B110" s="713" t="s">
        <v>628</v>
      </c>
      <c r="C110" s="707"/>
      <c r="D110" s="707"/>
      <c r="E110" s="707"/>
      <c r="F110" s="707"/>
      <c r="G110" s="707"/>
      <c r="H110" s="707"/>
      <c r="I110" s="707"/>
      <c r="J110" s="707"/>
      <c r="K110" s="707"/>
      <c r="L110" s="707"/>
      <c r="M110" s="707"/>
      <c r="N110" s="707"/>
      <c r="O110" s="707"/>
      <c r="P110" s="707"/>
      <c r="Q110" s="707"/>
      <c r="R110" s="707"/>
      <c r="S110" s="707"/>
      <c r="T110" s="707"/>
      <c r="U110" s="707"/>
      <c r="V110" s="707"/>
      <c r="W110" s="707"/>
      <c r="X110" s="707"/>
      <c r="Y110" s="910"/>
      <c r="Z110" s="707"/>
      <c r="AA110" s="707"/>
      <c r="AB110" s="707"/>
      <c r="AC110" s="707"/>
      <c r="AD110" s="707"/>
      <c r="AE110" s="707"/>
      <c r="AF110" s="707"/>
      <c r="AG110" s="953"/>
      <c r="BR110" s="965"/>
    </row>
    <row r="111" spans="1:70">
      <c r="A111" s="696"/>
      <c r="B111" s="707"/>
      <c r="C111" s="707"/>
      <c r="D111" s="707"/>
      <c r="E111" s="707"/>
      <c r="F111" s="707"/>
      <c r="G111" s="707"/>
      <c r="H111" s="707"/>
      <c r="I111" s="707"/>
      <c r="J111" s="707"/>
      <c r="K111" s="707"/>
      <c r="L111" s="707"/>
      <c r="M111" s="707"/>
      <c r="N111" s="707"/>
      <c r="O111" s="707"/>
      <c r="P111" s="707"/>
      <c r="Q111" s="707"/>
      <c r="R111" s="707"/>
      <c r="S111" s="707"/>
      <c r="T111" s="707"/>
      <c r="U111" s="707"/>
      <c r="V111" s="707"/>
      <c r="W111" s="707"/>
      <c r="X111" s="707"/>
      <c r="Y111" s="910"/>
      <c r="Z111" s="707"/>
      <c r="AA111" s="707"/>
      <c r="AB111" s="707"/>
      <c r="AC111" s="707"/>
      <c r="AD111" s="707"/>
      <c r="AE111" s="707"/>
      <c r="AF111" s="707"/>
      <c r="AG111" s="953"/>
    </row>
    <row r="112" spans="1:70">
      <c r="A112" s="696"/>
      <c r="B112" s="707" t="s">
        <v>621</v>
      </c>
      <c r="C112" s="707" t="s">
        <v>629</v>
      </c>
      <c r="D112" s="707"/>
      <c r="E112" s="707"/>
      <c r="F112" s="707"/>
      <c r="G112" s="707"/>
      <c r="H112" s="707"/>
      <c r="I112" s="707"/>
      <c r="J112" s="707"/>
      <c r="K112" s="707"/>
      <c r="L112" s="707"/>
      <c r="M112" s="707"/>
      <c r="N112" s="707"/>
      <c r="O112" s="707"/>
      <c r="P112" s="707"/>
      <c r="Q112" s="707" t="s">
        <v>393</v>
      </c>
      <c r="R112" s="707"/>
      <c r="S112" s="707"/>
      <c r="T112" s="707"/>
      <c r="U112" s="707"/>
      <c r="V112" s="882" t="str">
        <f>IFERROR(IF(V82+V84+V86&gt;=L71,"○","×"),"")</f>
        <v/>
      </c>
      <c r="W112" s="882"/>
      <c r="X112" s="882"/>
      <c r="Y112" s="882"/>
      <c r="Z112" s="707"/>
      <c r="AA112" s="707"/>
      <c r="AB112" s="707"/>
      <c r="AC112" s="707"/>
      <c r="AD112" s="707"/>
      <c r="AE112" s="707"/>
      <c r="AF112" s="707"/>
      <c r="AG112" s="953"/>
    </row>
    <row r="113" spans="1:33">
      <c r="A113" s="696"/>
      <c r="B113" s="707" t="s">
        <v>621</v>
      </c>
      <c r="C113" s="707" t="s">
        <v>371</v>
      </c>
      <c r="D113" s="707"/>
      <c r="E113" s="707"/>
      <c r="F113" s="707"/>
      <c r="G113" s="707"/>
      <c r="H113" s="707"/>
      <c r="I113" s="707"/>
      <c r="J113" s="707"/>
      <c r="K113" s="707"/>
      <c r="L113" s="707"/>
      <c r="M113" s="707"/>
      <c r="N113" s="707"/>
      <c r="O113" s="707"/>
      <c r="P113" s="707"/>
      <c r="Q113" s="707" t="s">
        <v>393</v>
      </c>
      <c r="R113" s="707"/>
      <c r="S113" s="707"/>
      <c r="T113" s="707"/>
      <c r="U113" s="707"/>
      <c r="V113" s="882" t="str">
        <f>IFERROR(IF(V82+V84+V86+V88&gt;=U71,"○","×"),"")</f>
        <v/>
      </c>
      <c r="W113" s="882"/>
      <c r="X113" s="882"/>
      <c r="Y113" s="882"/>
      <c r="Z113" s="707"/>
      <c r="AA113" s="707"/>
      <c r="AB113" s="707"/>
      <c r="AC113" s="707"/>
      <c r="AD113" s="707"/>
      <c r="AE113" s="707"/>
      <c r="AF113" s="707"/>
      <c r="AG113" s="953"/>
    </row>
    <row r="114" spans="1:33">
      <c r="A114" s="697"/>
      <c r="B114" s="714" t="s">
        <v>621</v>
      </c>
      <c r="C114" s="714" t="s">
        <v>369</v>
      </c>
      <c r="D114" s="714"/>
      <c r="E114" s="714"/>
      <c r="F114" s="714"/>
      <c r="G114" s="714"/>
      <c r="H114" s="714"/>
      <c r="I114" s="714"/>
      <c r="J114" s="714"/>
      <c r="K114" s="714"/>
      <c r="L114" s="714"/>
      <c r="M114" s="714"/>
      <c r="N114" s="714"/>
      <c r="O114" s="714"/>
      <c r="P114" s="714"/>
      <c r="Q114" s="714" t="s">
        <v>393</v>
      </c>
      <c r="R114" s="714"/>
      <c r="S114" s="714"/>
      <c r="T114" s="714"/>
      <c r="U114" s="714"/>
      <c r="V114" s="882" t="str">
        <f>IFERROR(IF(V82/U71&gt;=0.66,"○","×"),"")</f>
        <v/>
      </c>
      <c r="W114" s="882"/>
      <c r="X114" s="882"/>
      <c r="Y114" s="882"/>
      <c r="Z114" s="714"/>
      <c r="AA114" s="714"/>
      <c r="AB114" s="714"/>
      <c r="AC114" s="714"/>
      <c r="AD114" s="714"/>
      <c r="AE114" s="714"/>
      <c r="AF114" s="714"/>
      <c r="AG114" s="956"/>
    </row>
    <row r="115" spans="1:33">
      <c r="A115" s="31" t="s">
        <v>133</v>
      </c>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73" t="s">
        <v>361</v>
      </c>
      <c r="Z115" s="73"/>
      <c r="AA115" s="73"/>
      <c r="AB115" s="73"/>
      <c r="AC115" s="73"/>
      <c r="AD115" s="73"/>
      <c r="AE115" s="73"/>
      <c r="AF115" s="73"/>
      <c r="AG115" s="73"/>
    </row>
    <row r="116" spans="1:33">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73"/>
      <c r="Z116" s="73"/>
      <c r="AA116" s="73"/>
      <c r="AB116" s="73"/>
      <c r="AC116" s="73"/>
      <c r="AD116" s="73"/>
      <c r="AE116" s="73"/>
      <c r="AF116" s="73"/>
      <c r="AG116" s="73"/>
    </row>
    <row r="117" spans="1:33">
      <c r="A117" s="698"/>
      <c r="B117" s="715"/>
      <c r="C117" s="715"/>
      <c r="D117" s="715"/>
      <c r="E117" s="715"/>
      <c r="F117" s="715"/>
      <c r="G117" s="715"/>
      <c r="H117" s="715"/>
      <c r="I117" s="715"/>
      <c r="J117" s="715"/>
      <c r="K117" s="715"/>
      <c r="L117" s="715"/>
      <c r="M117" s="715"/>
      <c r="N117" s="715"/>
      <c r="O117" s="715"/>
      <c r="P117" s="715"/>
      <c r="Q117" s="715"/>
      <c r="R117" s="715"/>
      <c r="S117" s="715"/>
      <c r="T117" s="715"/>
      <c r="U117" s="715"/>
      <c r="V117" s="715"/>
      <c r="W117" s="715"/>
      <c r="X117" s="715"/>
      <c r="Y117" s="912" t="s">
        <v>1304</v>
      </c>
      <c r="Z117" s="548"/>
      <c r="AA117" s="548"/>
      <c r="AB117" s="548"/>
      <c r="AC117" s="548"/>
      <c r="AD117" s="548"/>
      <c r="AE117" s="548"/>
      <c r="AF117" s="548"/>
      <c r="AG117" s="693"/>
    </row>
    <row r="118" spans="1:33">
      <c r="A118" s="698"/>
      <c r="B118" s="715" t="s">
        <v>639</v>
      </c>
      <c r="C118" s="715"/>
      <c r="D118" s="715"/>
      <c r="E118" s="715"/>
      <c r="F118" s="715"/>
      <c r="G118" s="715"/>
      <c r="H118" s="715"/>
      <c r="I118" s="715"/>
      <c r="J118" s="715"/>
      <c r="K118" s="715"/>
      <c r="L118" s="715"/>
      <c r="M118" s="715"/>
      <c r="N118" s="715"/>
      <c r="O118" s="715"/>
      <c r="P118" s="715"/>
      <c r="Q118" s="715"/>
      <c r="R118" s="715"/>
      <c r="S118" s="715"/>
      <c r="T118" s="715"/>
      <c r="U118" s="715"/>
      <c r="V118" s="715"/>
      <c r="W118" s="715"/>
      <c r="X118" s="715"/>
      <c r="Y118" s="497"/>
      <c r="Z118" s="491"/>
      <c r="AA118" s="491"/>
      <c r="AB118" s="491"/>
      <c r="AC118" s="491"/>
      <c r="AD118" s="491"/>
      <c r="AE118" s="491"/>
      <c r="AF118" s="491"/>
      <c r="AG118" s="667"/>
    </row>
    <row r="119" spans="1:33">
      <c r="A119" s="698"/>
      <c r="B119" s="715"/>
      <c r="C119" s="715"/>
      <c r="D119" s="715"/>
      <c r="E119" s="715"/>
      <c r="F119" s="715"/>
      <c r="G119" s="715"/>
      <c r="H119" s="715"/>
      <c r="I119" s="715"/>
      <c r="J119" s="715"/>
      <c r="K119" s="715"/>
      <c r="L119" s="715"/>
      <c r="M119" s="715"/>
      <c r="N119" s="715"/>
      <c r="O119" s="715"/>
      <c r="P119" s="715"/>
      <c r="Q119" s="715"/>
      <c r="R119" s="715"/>
      <c r="S119" s="715"/>
      <c r="T119" s="715"/>
      <c r="U119" s="715"/>
      <c r="V119" s="715"/>
      <c r="W119" s="715"/>
      <c r="X119" s="715"/>
      <c r="Y119" s="497"/>
      <c r="Z119" s="491"/>
      <c r="AA119" s="491"/>
      <c r="AB119" s="491"/>
      <c r="AC119" s="491"/>
      <c r="AD119" s="491"/>
      <c r="AE119" s="491"/>
      <c r="AF119" s="491"/>
      <c r="AG119" s="667"/>
    </row>
    <row r="120" spans="1:33">
      <c r="A120" s="698"/>
      <c r="B120" s="715"/>
      <c r="C120" s="715"/>
      <c r="D120" s="201"/>
      <c r="E120" s="52" t="s">
        <v>632</v>
      </c>
      <c r="F120" s="52"/>
      <c r="G120" s="52"/>
      <c r="H120" s="52"/>
      <c r="J120" s="201"/>
      <c r="K120" s="52" t="s">
        <v>634</v>
      </c>
      <c r="L120" s="52"/>
      <c r="M120" s="715"/>
      <c r="N120" s="715"/>
      <c r="O120" s="715"/>
      <c r="P120" s="201"/>
      <c r="Q120" s="52" t="s">
        <v>636</v>
      </c>
      <c r="R120" s="52"/>
      <c r="S120" s="715"/>
      <c r="T120" s="715"/>
      <c r="U120" s="715"/>
      <c r="V120" s="715"/>
      <c r="W120" s="715"/>
      <c r="X120" s="715"/>
      <c r="Y120" s="497"/>
      <c r="Z120" s="491"/>
      <c r="AA120" s="491"/>
      <c r="AB120" s="491"/>
      <c r="AC120" s="491"/>
      <c r="AD120" s="491"/>
      <c r="AE120" s="491"/>
      <c r="AF120" s="491"/>
      <c r="AG120" s="667"/>
    </row>
    <row r="121" spans="1:33">
      <c r="A121" s="698"/>
      <c r="B121" s="715"/>
      <c r="C121" s="715"/>
      <c r="D121" s="715"/>
      <c r="E121" s="715"/>
      <c r="F121" s="715"/>
      <c r="G121" s="715"/>
      <c r="H121" s="715"/>
      <c r="I121" s="715"/>
      <c r="J121" s="715"/>
      <c r="K121" s="715"/>
      <c r="L121" s="715"/>
      <c r="M121" s="715"/>
      <c r="N121" s="715"/>
      <c r="O121" s="715"/>
      <c r="P121" s="195"/>
      <c r="Q121" s="241"/>
      <c r="R121" s="241"/>
      <c r="S121" s="241"/>
      <c r="T121" s="241"/>
      <c r="U121" s="241"/>
      <c r="V121" s="241"/>
      <c r="W121" s="241"/>
      <c r="X121" s="460"/>
      <c r="Y121" s="497" t="s">
        <v>251</v>
      </c>
      <c r="Z121" s="491"/>
      <c r="AA121" s="491"/>
      <c r="AB121" s="491"/>
      <c r="AC121" s="491"/>
      <c r="AD121" s="491"/>
      <c r="AE121" s="491"/>
      <c r="AF121" s="491"/>
      <c r="AG121" s="667"/>
    </row>
    <row r="122" spans="1:33">
      <c r="A122" s="698"/>
      <c r="B122" s="715"/>
      <c r="C122" s="715"/>
      <c r="D122" s="715"/>
      <c r="E122" s="715"/>
      <c r="F122" s="715"/>
      <c r="G122" s="715"/>
      <c r="H122" s="715"/>
      <c r="I122" s="715"/>
      <c r="J122" s="715"/>
      <c r="K122" s="715"/>
      <c r="L122" s="715"/>
      <c r="M122" s="715"/>
      <c r="N122" s="715"/>
      <c r="O122" s="715"/>
      <c r="P122" s="197"/>
      <c r="Q122" s="243"/>
      <c r="R122" s="243"/>
      <c r="S122" s="243"/>
      <c r="T122" s="243"/>
      <c r="U122" s="243"/>
      <c r="V122" s="243"/>
      <c r="W122" s="243"/>
      <c r="X122" s="462"/>
      <c r="Y122" s="497"/>
      <c r="Z122" s="491"/>
      <c r="AA122" s="491"/>
      <c r="AB122" s="491"/>
      <c r="AC122" s="491"/>
      <c r="AD122" s="491"/>
      <c r="AE122" s="491"/>
      <c r="AF122" s="491"/>
      <c r="AG122" s="667"/>
    </row>
    <row r="123" spans="1:33">
      <c r="A123" s="698"/>
      <c r="B123" s="715" t="s">
        <v>618</v>
      </c>
      <c r="C123" s="715"/>
      <c r="D123" s="715"/>
      <c r="E123" s="715"/>
      <c r="F123" s="715"/>
      <c r="G123" s="715"/>
      <c r="H123" s="715"/>
      <c r="I123" s="715"/>
      <c r="J123" s="715"/>
      <c r="K123" s="715"/>
      <c r="L123" s="715"/>
      <c r="M123" s="715"/>
      <c r="N123" s="715"/>
      <c r="O123" s="715"/>
      <c r="P123" s="715"/>
      <c r="Q123" s="715"/>
      <c r="R123" s="715"/>
      <c r="S123" s="715"/>
      <c r="T123" s="715"/>
      <c r="U123" s="715"/>
      <c r="V123" s="715"/>
      <c r="W123" s="715"/>
      <c r="X123" s="715"/>
      <c r="Y123" s="497"/>
      <c r="Z123" s="491"/>
      <c r="AA123" s="491"/>
      <c r="AB123" s="491"/>
      <c r="AC123" s="491"/>
      <c r="AD123" s="491"/>
      <c r="AE123" s="491"/>
      <c r="AF123" s="491"/>
      <c r="AG123" s="667"/>
    </row>
    <row r="124" spans="1:33">
      <c r="A124" s="698"/>
      <c r="B124" s="715"/>
      <c r="C124" s="742" t="s">
        <v>274</v>
      </c>
      <c r="D124" s="493"/>
      <c r="E124" s="493"/>
      <c r="F124" s="493"/>
      <c r="G124" s="493"/>
      <c r="H124" s="493"/>
      <c r="I124" s="493"/>
      <c r="J124" s="493"/>
      <c r="K124" s="493"/>
      <c r="L124" s="493"/>
      <c r="M124" s="493"/>
      <c r="N124" s="493"/>
      <c r="O124" s="493"/>
      <c r="P124" s="493"/>
      <c r="Q124" s="493"/>
      <c r="R124" s="493"/>
      <c r="S124" s="493"/>
      <c r="T124" s="493"/>
      <c r="U124" s="493"/>
      <c r="V124" s="493"/>
      <c r="W124" s="493"/>
      <c r="X124" s="683"/>
      <c r="Y124" s="497"/>
      <c r="Z124" s="491"/>
      <c r="AA124" s="491"/>
      <c r="AB124" s="491"/>
      <c r="AC124" s="491"/>
      <c r="AD124" s="491"/>
      <c r="AE124" s="491"/>
      <c r="AF124" s="491"/>
      <c r="AG124" s="667"/>
    </row>
    <row r="125" spans="1:33">
      <c r="A125" s="698"/>
      <c r="B125" s="715"/>
      <c r="C125" s="493"/>
      <c r="D125" s="493"/>
      <c r="E125" s="493"/>
      <c r="F125" s="493"/>
      <c r="G125" s="493"/>
      <c r="H125" s="493"/>
      <c r="I125" s="493"/>
      <c r="J125" s="493"/>
      <c r="K125" s="493"/>
      <c r="L125" s="493"/>
      <c r="M125" s="493"/>
      <c r="N125" s="493"/>
      <c r="O125" s="493"/>
      <c r="P125" s="493"/>
      <c r="Q125" s="493"/>
      <c r="R125" s="493"/>
      <c r="S125" s="493"/>
      <c r="T125" s="493"/>
      <c r="U125" s="493"/>
      <c r="V125" s="493"/>
      <c r="W125" s="493"/>
      <c r="X125" s="683"/>
      <c r="Y125" s="881"/>
      <c r="Z125" s="715"/>
      <c r="AA125" s="715"/>
      <c r="AB125" s="715"/>
      <c r="AC125" s="715"/>
      <c r="AD125" s="715"/>
      <c r="AE125" s="715"/>
      <c r="AF125" s="715"/>
      <c r="AG125" s="824"/>
    </row>
    <row r="126" spans="1:33">
      <c r="A126" s="698"/>
      <c r="B126" s="715"/>
      <c r="C126" s="715"/>
      <c r="D126" s="715"/>
      <c r="E126" s="715"/>
      <c r="F126" s="715"/>
      <c r="G126" s="715"/>
      <c r="H126" s="715"/>
      <c r="I126" s="715"/>
      <c r="J126" s="715"/>
      <c r="K126" s="715"/>
      <c r="L126" s="824"/>
      <c r="M126" s="715"/>
      <c r="N126" s="715"/>
      <c r="O126" s="715"/>
      <c r="P126" s="715"/>
      <c r="Q126" s="715"/>
      <c r="R126" s="715"/>
      <c r="S126" s="133"/>
      <c r="T126" s="133"/>
      <c r="U126" s="730" t="s">
        <v>292</v>
      </c>
      <c r="V126" s="730"/>
      <c r="W126" s="730"/>
      <c r="X126" s="730"/>
      <c r="Y126" s="730"/>
      <c r="Z126" s="730"/>
      <c r="AA126" s="730"/>
      <c r="AB126" s="730"/>
      <c r="AC126" s="730"/>
      <c r="AD126" s="730"/>
      <c r="AE126" s="730"/>
      <c r="AF126" s="730"/>
      <c r="AG126" s="730"/>
    </row>
    <row r="127" spans="1:33">
      <c r="A127" s="698"/>
      <c r="B127" s="716" t="s">
        <v>180</v>
      </c>
      <c r="C127" s="716"/>
      <c r="D127" s="716"/>
      <c r="E127" s="716"/>
      <c r="F127" s="124" t="s">
        <v>117</v>
      </c>
      <c r="G127" s="124"/>
      <c r="H127" s="124"/>
      <c r="I127" s="124"/>
      <c r="J127" s="730" t="s">
        <v>927</v>
      </c>
      <c r="K127" s="730"/>
      <c r="L127" s="730"/>
      <c r="M127" s="835" t="s">
        <v>641</v>
      </c>
      <c r="N127" s="784" t="s">
        <v>642</v>
      </c>
      <c r="O127" s="730"/>
      <c r="P127" s="730"/>
      <c r="Q127" s="730"/>
      <c r="R127" s="730"/>
      <c r="S127" s="730"/>
      <c r="T127" s="835" t="s">
        <v>641</v>
      </c>
      <c r="U127" s="878"/>
      <c r="V127" s="883"/>
      <c r="W127" s="883"/>
      <c r="X127" s="883"/>
      <c r="Y127" s="883"/>
      <c r="Z127" s="883"/>
      <c r="AA127" s="835" t="s">
        <v>641</v>
      </c>
      <c r="AB127" s="940"/>
      <c r="AC127" s="948"/>
      <c r="AD127" s="948"/>
      <c r="AE127" s="948"/>
      <c r="AF127" s="948"/>
      <c r="AG127" s="948"/>
    </row>
    <row r="128" spans="1:33">
      <c r="A128" s="698"/>
      <c r="B128" s="717"/>
      <c r="C128" s="717"/>
      <c r="D128" s="717"/>
      <c r="E128" s="717"/>
      <c r="F128" s="717"/>
      <c r="G128" s="717"/>
      <c r="H128" s="717"/>
      <c r="I128" s="717"/>
      <c r="J128" s="806"/>
      <c r="K128" s="806"/>
      <c r="L128" s="806"/>
      <c r="M128" s="836"/>
      <c r="N128" s="842"/>
      <c r="O128" s="717"/>
      <c r="P128" s="717"/>
      <c r="Q128" s="717"/>
      <c r="R128" s="717"/>
      <c r="S128" s="717"/>
      <c r="T128" s="836"/>
      <c r="U128" s="842"/>
      <c r="V128" s="717"/>
      <c r="W128" s="717"/>
      <c r="X128" s="717"/>
      <c r="Y128" s="717"/>
      <c r="Z128" s="717"/>
      <c r="AA128" s="836"/>
      <c r="AB128" s="842"/>
      <c r="AC128" s="717"/>
      <c r="AD128" s="717"/>
      <c r="AE128" s="717"/>
      <c r="AF128" s="717"/>
      <c r="AG128" s="717"/>
    </row>
    <row r="129" spans="1:33">
      <c r="A129" s="698"/>
      <c r="B129" s="717"/>
      <c r="C129" s="717"/>
      <c r="D129" s="717"/>
      <c r="E129" s="717"/>
      <c r="F129" s="717"/>
      <c r="G129" s="717"/>
      <c r="H129" s="717"/>
      <c r="I129" s="717"/>
      <c r="J129" s="806"/>
      <c r="K129" s="806"/>
      <c r="L129" s="806"/>
      <c r="M129" s="836"/>
      <c r="N129" s="842"/>
      <c r="O129" s="717"/>
      <c r="P129" s="717"/>
      <c r="Q129" s="717"/>
      <c r="R129" s="717"/>
      <c r="S129" s="717"/>
      <c r="T129" s="836"/>
      <c r="U129" s="842"/>
      <c r="V129" s="717"/>
      <c r="W129" s="717"/>
      <c r="X129" s="717"/>
      <c r="Y129" s="717"/>
      <c r="Z129" s="717"/>
      <c r="AA129" s="836"/>
      <c r="AB129" s="842"/>
      <c r="AC129" s="717"/>
      <c r="AD129" s="717"/>
      <c r="AE129" s="717"/>
      <c r="AF129" s="717"/>
      <c r="AG129" s="717"/>
    </row>
    <row r="130" spans="1:33">
      <c r="A130" s="698"/>
      <c r="B130" s="717"/>
      <c r="C130" s="717"/>
      <c r="D130" s="717"/>
      <c r="E130" s="717"/>
      <c r="F130" s="717"/>
      <c r="G130" s="717"/>
      <c r="H130" s="717"/>
      <c r="I130" s="717"/>
      <c r="J130" s="806"/>
      <c r="K130" s="806"/>
      <c r="L130" s="806"/>
      <c r="M130" s="836"/>
      <c r="N130" s="842"/>
      <c r="O130" s="717"/>
      <c r="P130" s="717"/>
      <c r="Q130" s="717"/>
      <c r="R130" s="717"/>
      <c r="S130" s="717"/>
      <c r="T130" s="836"/>
      <c r="U130" s="842"/>
      <c r="V130" s="717"/>
      <c r="W130" s="717"/>
      <c r="X130" s="717"/>
      <c r="Y130" s="717"/>
      <c r="Z130" s="717"/>
      <c r="AA130" s="836"/>
      <c r="AB130" s="842"/>
      <c r="AC130" s="717"/>
      <c r="AD130" s="717"/>
      <c r="AE130" s="717"/>
      <c r="AF130" s="717"/>
      <c r="AG130" s="717"/>
    </row>
    <row r="131" spans="1:33">
      <c r="A131" s="698"/>
      <c r="B131" s="717"/>
      <c r="C131" s="717"/>
      <c r="D131" s="717"/>
      <c r="E131" s="717"/>
      <c r="F131" s="717"/>
      <c r="G131" s="717"/>
      <c r="H131" s="717"/>
      <c r="I131" s="717"/>
      <c r="J131" s="806"/>
      <c r="K131" s="806"/>
      <c r="L131" s="806"/>
      <c r="M131" s="836"/>
      <c r="N131" s="842"/>
      <c r="O131" s="717"/>
      <c r="P131" s="717"/>
      <c r="Q131" s="717"/>
      <c r="R131" s="717"/>
      <c r="S131" s="717"/>
      <c r="T131" s="836"/>
      <c r="U131" s="842"/>
      <c r="V131" s="717"/>
      <c r="W131" s="717"/>
      <c r="X131" s="717"/>
      <c r="Y131" s="717"/>
      <c r="Z131" s="717"/>
      <c r="AA131" s="836"/>
      <c r="AB131" s="842"/>
      <c r="AC131" s="717"/>
      <c r="AD131" s="717"/>
      <c r="AE131" s="717"/>
      <c r="AF131" s="717"/>
      <c r="AG131" s="717"/>
    </row>
    <row r="132" spans="1:33">
      <c r="A132" s="698"/>
      <c r="B132" s="717"/>
      <c r="C132" s="717"/>
      <c r="D132" s="717"/>
      <c r="E132" s="717"/>
      <c r="F132" s="717"/>
      <c r="G132" s="717"/>
      <c r="H132" s="717"/>
      <c r="I132" s="717"/>
      <c r="J132" s="806"/>
      <c r="K132" s="806"/>
      <c r="L132" s="806"/>
      <c r="M132" s="836"/>
      <c r="N132" s="842"/>
      <c r="O132" s="717"/>
      <c r="P132" s="717"/>
      <c r="Q132" s="717"/>
      <c r="R132" s="717"/>
      <c r="S132" s="717"/>
      <c r="T132" s="836"/>
      <c r="U132" s="842"/>
      <c r="V132" s="717"/>
      <c r="W132" s="717"/>
      <c r="X132" s="717"/>
      <c r="Y132" s="717"/>
      <c r="Z132" s="717"/>
      <c r="AA132" s="836"/>
      <c r="AB132" s="842"/>
      <c r="AC132" s="717"/>
      <c r="AD132" s="717"/>
      <c r="AE132" s="717"/>
      <c r="AF132" s="717"/>
      <c r="AG132" s="717"/>
    </row>
    <row r="133" spans="1:33">
      <c r="A133" s="698"/>
      <c r="B133" s="717"/>
      <c r="C133" s="717"/>
      <c r="D133" s="717"/>
      <c r="E133" s="717"/>
      <c r="F133" s="717"/>
      <c r="G133" s="717"/>
      <c r="H133" s="717"/>
      <c r="I133" s="717"/>
      <c r="J133" s="806"/>
      <c r="K133" s="806"/>
      <c r="L133" s="806"/>
      <c r="M133" s="836"/>
      <c r="N133" s="842"/>
      <c r="O133" s="717"/>
      <c r="P133" s="717"/>
      <c r="Q133" s="717"/>
      <c r="R133" s="717"/>
      <c r="S133" s="717"/>
      <c r="T133" s="836"/>
      <c r="U133" s="842"/>
      <c r="V133" s="717"/>
      <c r="W133" s="717"/>
      <c r="X133" s="717"/>
      <c r="Y133" s="717"/>
      <c r="Z133" s="717"/>
      <c r="AA133" s="836"/>
      <c r="AB133" s="842"/>
      <c r="AC133" s="717"/>
      <c r="AD133" s="717"/>
      <c r="AE133" s="717"/>
      <c r="AF133" s="717"/>
      <c r="AG133" s="717"/>
    </row>
    <row r="134" spans="1:33">
      <c r="A134" s="698"/>
      <c r="B134" s="717"/>
      <c r="C134" s="717"/>
      <c r="D134" s="717"/>
      <c r="E134" s="717"/>
      <c r="F134" s="717"/>
      <c r="G134" s="717"/>
      <c r="H134" s="717"/>
      <c r="I134" s="717"/>
      <c r="J134" s="806"/>
      <c r="K134" s="806"/>
      <c r="L134" s="806"/>
      <c r="M134" s="836"/>
      <c r="N134" s="842"/>
      <c r="O134" s="717"/>
      <c r="P134" s="717"/>
      <c r="Q134" s="717"/>
      <c r="R134" s="717"/>
      <c r="S134" s="717"/>
      <c r="T134" s="836"/>
      <c r="U134" s="842"/>
      <c r="V134" s="717"/>
      <c r="W134" s="717"/>
      <c r="X134" s="717"/>
      <c r="Y134" s="717"/>
      <c r="Z134" s="717"/>
      <c r="AA134" s="836"/>
      <c r="AB134" s="842"/>
      <c r="AC134" s="717"/>
      <c r="AD134" s="717"/>
      <c r="AE134" s="717"/>
      <c r="AF134" s="717"/>
      <c r="AG134" s="717"/>
    </row>
    <row r="135" spans="1:33">
      <c r="A135" s="698"/>
      <c r="B135" s="717"/>
      <c r="C135" s="717"/>
      <c r="D135" s="717"/>
      <c r="E135" s="717"/>
      <c r="F135" s="717"/>
      <c r="G135" s="717"/>
      <c r="H135" s="717"/>
      <c r="I135" s="717"/>
      <c r="J135" s="806"/>
      <c r="K135" s="806"/>
      <c r="L135" s="806"/>
      <c r="M135" s="836"/>
      <c r="N135" s="842"/>
      <c r="O135" s="717"/>
      <c r="P135" s="717"/>
      <c r="Q135" s="717"/>
      <c r="R135" s="717"/>
      <c r="S135" s="717"/>
      <c r="T135" s="836"/>
      <c r="U135" s="842"/>
      <c r="V135" s="717"/>
      <c r="W135" s="717"/>
      <c r="X135" s="717"/>
      <c r="Y135" s="717"/>
      <c r="Z135" s="717"/>
      <c r="AA135" s="836"/>
      <c r="AB135" s="842"/>
      <c r="AC135" s="717"/>
      <c r="AD135" s="717"/>
      <c r="AE135" s="717"/>
      <c r="AF135" s="717"/>
      <c r="AG135" s="717"/>
    </row>
    <row r="136" spans="1:33">
      <c r="A136" s="698"/>
      <c r="B136" s="717"/>
      <c r="C136" s="717"/>
      <c r="D136" s="717"/>
      <c r="E136" s="717"/>
      <c r="F136" s="717"/>
      <c r="G136" s="717"/>
      <c r="H136" s="717"/>
      <c r="I136" s="717"/>
      <c r="J136" s="806"/>
      <c r="K136" s="806"/>
      <c r="L136" s="806"/>
      <c r="M136" s="836"/>
      <c r="N136" s="842"/>
      <c r="O136" s="717"/>
      <c r="P136" s="717"/>
      <c r="Q136" s="717"/>
      <c r="R136" s="717"/>
      <c r="S136" s="717"/>
      <c r="T136" s="836"/>
      <c r="U136" s="842"/>
      <c r="V136" s="717"/>
      <c r="W136" s="717"/>
      <c r="X136" s="717"/>
      <c r="Y136" s="717"/>
      <c r="Z136" s="717"/>
      <c r="AA136" s="836"/>
      <c r="AB136" s="842"/>
      <c r="AC136" s="717"/>
      <c r="AD136" s="717"/>
      <c r="AE136" s="717"/>
      <c r="AF136" s="717"/>
      <c r="AG136" s="717"/>
    </row>
    <row r="137" spans="1:33">
      <c r="A137" s="698"/>
      <c r="B137" s="717"/>
      <c r="C137" s="717"/>
      <c r="D137" s="717"/>
      <c r="E137" s="717"/>
      <c r="F137" s="717"/>
      <c r="G137" s="717"/>
      <c r="H137" s="717"/>
      <c r="I137" s="717"/>
      <c r="J137" s="806"/>
      <c r="K137" s="806"/>
      <c r="L137" s="806"/>
      <c r="M137" s="836"/>
      <c r="N137" s="842"/>
      <c r="O137" s="717"/>
      <c r="P137" s="717"/>
      <c r="Q137" s="717"/>
      <c r="R137" s="717"/>
      <c r="S137" s="717"/>
      <c r="T137" s="836"/>
      <c r="U137" s="842"/>
      <c r="V137" s="717"/>
      <c r="W137" s="717"/>
      <c r="X137" s="717"/>
      <c r="Y137" s="717"/>
      <c r="Z137" s="717"/>
      <c r="AA137" s="836"/>
      <c r="AB137" s="842"/>
      <c r="AC137" s="717"/>
      <c r="AD137" s="717"/>
      <c r="AE137" s="717"/>
      <c r="AF137" s="717"/>
      <c r="AG137" s="717"/>
    </row>
    <row r="138" spans="1:33">
      <c r="A138" s="698"/>
      <c r="B138" s="715"/>
      <c r="C138" s="715"/>
      <c r="D138" s="715"/>
      <c r="E138" s="715"/>
      <c r="F138" s="715"/>
      <c r="G138" s="715"/>
      <c r="H138" s="715"/>
      <c r="I138" s="715"/>
      <c r="J138" s="715"/>
      <c r="K138" s="715"/>
      <c r="L138" s="715"/>
      <c r="M138" s="715"/>
      <c r="N138" s="715"/>
      <c r="O138" s="715"/>
      <c r="P138" s="715"/>
      <c r="Q138" s="715"/>
      <c r="R138" s="133"/>
      <c r="S138" s="133"/>
      <c r="T138" s="133"/>
      <c r="U138" s="133"/>
      <c r="V138" s="133"/>
      <c r="W138" s="133"/>
      <c r="X138" s="715"/>
      <c r="Y138" s="881"/>
      <c r="Z138" s="715"/>
      <c r="AA138" s="715"/>
      <c r="AB138" s="715"/>
      <c r="AC138" s="715"/>
      <c r="AD138" s="715"/>
      <c r="AE138" s="715"/>
      <c r="AF138" s="715"/>
      <c r="AG138" s="824"/>
    </row>
    <row r="139" spans="1:33">
      <c r="A139" s="698"/>
      <c r="B139" s="715" t="str">
        <v>●　</v>
      </c>
      <c r="C139" s="57" t="s">
        <v>643</v>
      </c>
      <c r="D139" s="57"/>
      <c r="E139" s="57"/>
      <c r="F139" s="57"/>
      <c r="G139" s="57"/>
      <c r="H139" s="57"/>
      <c r="I139" s="57"/>
      <c r="J139" s="57"/>
      <c r="K139" s="57"/>
      <c r="L139" s="57"/>
      <c r="M139" s="57"/>
      <c r="N139" s="57"/>
      <c r="O139" s="57"/>
      <c r="P139" s="57"/>
      <c r="Q139" s="57"/>
      <c r="R139" s="57"/>
      <c r="S139" s="57"/>
      <c r="T139" s="57"/>
      <c r="U139" s="57"/>
      <c r="V139" s="57"/>
      <c r="W139" s="57"/>
      <c r="X139" s="487"/>
      <c r="Y139" s="881"/>
      <c r="Z139" s="715"/>
      <c r="AA139" s="715"/>
      <c r="AB139" s="715"/>
      <c r="AC139" s="715"/>
      <c r="AD139" s="715"/>
      <c r="AE139" s="715"/>
      <c r="AF139" s="715"/>
      <c r="AG139" s="824"/>
    </row>
    <row r="140" spans="1:33">
      <c r="A140" s="698"/>
      <c r="B140" s="715"/>
      <c r="C140" s="57"/>
      <c r="D140" s="57"/>
      <c r="E140" s="57"/>
      <c r="F140" s="57"/>
      <c r="G140" s="57"/>
      <c r="H140" s="57"/>
      <c r="I140" s="57"/>
      <c r="J140" s="57"/>
      <c r="K140" s="57"/>
      <c r="L140" s="57"/>
      <c r="M140" s="57"/>
      <c r="N140" s="57"/>
      <c r="O140" s="57"/>
      <c r="P140" s="57"/>
      <c r="Q140" s="57"/>
      <c r="R140" s="57"/>
      <c r="S140" s="57"/>
      <c r="T140" s="57"/>
      <c r="U140" s="57"/>
      <c r="V140" s="57"/>
      <c r="W140" s="57"/>
      <c r="X140" s="487"/>
      <c r="Y140" s="881"/>
      <c r="Z140" s="715"/>
      <c r="AA140" s="715"/>
      <c r="AB140" s="715"/>
      <c r="AC140" s="715"/>
      <c r="AD140" s="715"/>
      <c r="AE140" s="715"/>
      <c r="AF140" s="715"/>
      <c r="AG140" s="824"/>
    </row>
    <row r="141" spans="1:33">
      <c r="A141" s="698"/>
      <c r="B141" s="715"/>
      <c r="C141" s="57"/>
      <c r="D141" s="57"/>
      <c r="E141" s="57"/>
      <c r="F141" s="57"/>
      <c r="G141" s="57"/>
      <c r="H141" s="57"/>
      <c r="I141" s="57"/>
      <c r="J141" s="57"/>
      <c r="K141" s="57"/>
      <c r="L141" s="57"/>
      <c r="M141" s="57"/>
      <c r="N141" s="57"/>
      <c r="O141" s="57"/>
      <c r="P141" s="57"/>
      <c r="Q141" s="57"/>
      <c r="R141" s="57"/>
      <c r="S141" s="57"/>
      <c r="T141" s="57"/>
      <c r="U141" s="57"/>
      <c r="V141" s="57"/>
      <c r="W141" s="57"/>
      <c r="X141" s="487"/>
      <c r="Y141" s="881"/>
      <c r="Z141" s="715"/>
      <c r="AA141" s="715"/>
      <c r="AB141" s="715"/>
      <c r="AC141" s="715"/>
      <c r="AD141" s="715"/>
      <c r="AE141" s="715"/>
      <c r="AF141" s="715"/>
      <c r="AG141" s="824"/>
    </row>
    <row r="142" spans="1:33">
      <c r="A142" s="698"/>
      <c r="B142" s="715"/>
      <c r="C142" s="715"/>
      <c r="D142" s="715"/>
      <c r="E142" s="715"/>
      <c r="F142" s="715"/>
      <c r="G142" s="715"/>
      <c r="H142" s="715"/>
      <c r="I142" s="715"/>
      <c r="J142" s="715"/>
      <c r="K142" s="715"/>
      <c r="L142" s="715"/>
      <c r="M142" s="715"/>
      <c r="N142" s="715"/>
      <c r="O142" s="715"/>
      <c r="P142" s="715"/>
      <c r="Q142" s="715"/>
      <c r="R142" s="715"/>
      <c r="S142" s="715"/>
      <c r="T142" s="715"/>
      <c r="U142" s="715"/>
      <c r="V142" s="715"/>
      <c r="W142" s="715"/>
      <c r="X142" s="715"/>
      <c r="Y142" s="881"/>
      <c r="Z142" s="715"/>
      <c r="AA142" s="715"/>
      <c r="AB142" s="715"/>
      <c r="AC142" s="715"/>
      <c r="AD142" s="715"/>
      <c r="AE142" s="715"/>
      <c r="AF142" s="715"/>
      <c r="AG142" s="824"/>
    </row>
    <row r="143" spans="1:33">
      <c r="A143" s="698"/>
      <c r="B143" s="715"/>
      <c r="C143" s="715"/>
      <c r="D143" s="715"/>
      <c r="E143" s="715"/>
      <c r="F143" s="715"/>
      <c r="G143" s="715"/>
      <c r="H143" s="715"/>
      <c r="I143" s="715"/>
      <c r="J143" s="715"/>
      <c r="K143" s="715"/>
      <c r="L143" s="201"/>
      <c r="M143" s="52" t="s">
        <v>273</v>
      </c>
      <c r="N143" s="52"/>
      <c r="O143" s="52"/>
      <c r="P143" s="52"/>
      <c r="Q143" s="201"/>
      <c r="R143" s="52" t="s">
        <v>283</v>
      </c>
      <c r="S143" s="52"/>
      <c r="T143" s="715"/>
      <c r="U143" s="715"/>
      <c r="V143" s="715"/>
      <c r="W143" s="715"/>
      <c r="X143" s="715"/>
      <c r="Y143" s="881"/>
      <c r="Z143" s="715"/>
      <c r="AA143" s="715"/>
      <c r="AB143" s="715"/>
      <c r="AC143" s="715"/>
      <c r="AD143" s="715"/>
      <c r="AE143" s="715"/>
      <c r="AF143" s="715"/>
      <c r="AG143" s="824"/>
    </row>
    <row r="144" spans="1:33">
      <c r="A144" s="698"/>
      <c r="B144" s="715"/>
      <c r="C144" s="715"/>
      <c r="D144" s="715"/>
      <c r="E144" s="715"/>
      <c r="F144" s="715"/>
      <c r="G144" s="715"/>
      <c r="H144" s="715"/>
      <c r="I144" s="715"/>
      <c r="J144" s="715"/>
      <c r="K144" s="715"/>
      <c r="L144" s="715"/>
      <c r="M144" s="715"/>
      <c r="N144" s="715"/>
      <c r="O144" s="715"/>
      <c r="P144" s="715"/>
      <c r="Q144" s="715"/>
      <c r="R144" s="715"/>
      <c r="S144" s="715"/>
      <c r="T144" s="715"/>
      <c r="U144" s="715"/>
      <c r="V144" s="715"/>
      <c r="W144" s="715"/>
      <c r="X144" s="715"/>
      <c r="Y144" s="881"/>
      <c r="Z144" s="715"/>
      <c r="AA144" s="715"/>
      <c r="AB144" s="715"/>
      <c r="AC144" s="715"/>
      <c r="AD144" s="715"/>
      <c r="AE144" s="715"/>
      <c r="AF144" s="715"/>
      <c r="AG144" s="824"/>
    </row>
    <row r="145" spans="1:33">
      <c r="A145" s="698"/>
      <c r="B145" s="715"/>
      <c r="C145" s="715"/>
      <c r="D145" s="715"/>
      <c r="E145" s="715"/>
      <c r="F145" s="715"/>
      <c r="G145" s="715"/>
      <c r="H145" s="715"/>
      <c r="I145" s="715"/>
      <c r="J145" s="715"/>
      <c r="K145" s="715"/>
      <c r="L145" s="715"/>
      <c r="M145" s="715"/>
      <c r="N145" s="715"/>
      <c r="O145" s="715"/>
      <c r="P145" s="715"/>
      <c r="Q145" s="715"/>
      <c r="R145" s="715"/>
      <c r="S145" s="715"/>
      <c r="T145" s="715"/>
      <c r="U145" s="715"/>
      <c r="V145" s="715"/>
      <c r="W145" s="715"/>
      <c r="X145" s="715"/>
      <c r="Y145" s="881"/>
      <c r="Z145" s="715"/>
      <c r="AA145" s="715"/>
      <c r="AB145" s="715"/>
      <c r="AC145" s="715"/>
      <c r="AD145" s="715"/>
      <c r="AE145" s="715"/>
      <c r="AF145" s="715"/>
      <c r="AG145" s="824"/>
    </row>
    <row r="146" spans="1:33">
      <c r="A146" s="699" t="s">
        <v>405</v>
      </c>
      <c r="B146" s="715"/>
      <c r="C146" s="715"/>
      <c r="D146" s="715"/>
      <c r="E146" s="715"/>
      <c r="F146" s="715"/>
      <c r="G146" s="715"/>
      <c r="H146" s="715"/>
      <c r="I146" s="715"/>
      <c r="J146" s="715"/>
      <c r="K146" s="715"/>
      <c r="L146" s="715"/>
      <c r="M146" s="715"/>
      <c r="N146" s="715"/>
      <c r="O146" s="715"/>
      <c r="P146" s="715"/>
      <c r="Q146" s="715"/>
      <c r="R146" s="715"/>
      <c r="S146" s="715"/>
      <c r="T146" s="715"/>
      <c r="U146" s="715"/>
      <c r="V146" s="715"/>
      <c r="W146" s="715"/>
      <c r="X146" s="715"/>
      <c r="Y146" s="881"/>
      <c r="Z146" s="715"/>
      <c r="AA146" s="715"/>
      <c r="AB146" s="715"/>
      <c r="AC146" s="715"/>
      <c r="AD146" s="715"/>
      <c r="AE146" s="715"/>
      <c r="AF146" s="715"/>
      <c r="AG146" s="824"/>
    </row>
    <row r="147" spans="1:33">
      <c r="A147" s="698"/>
      <c r="B147" s="112" t="s">
        <v>645</v>
      </c>
      <c r="C147" s="715"/>
      <c r="D147" s="715"/>
      <c r="E147" s="715"/>
      <c r="F147" s="715"/>
      <c r="G147" s="715"/>
      <c r="H147" s="715"/>
      <c r="I147" s="715"/>
      <c r="J147" s="715"/>
      <c r="K147" s="715"/>
      <c r="L147" s="715"/>
      <c r="M147" s="715"/>
      <c r="N147" s="715"/>
      <c r="O147" s="715"/>
      <c r="P147" s="715"/>
      <c r="Q147" s="715"/>
      <c r="R147" s="715"/>
      <c r="S147" s="715"/>
      <c r="T147" s="715"/>
      <c r="U147" s="715"/>
      <c r="V147" s="715"/>
      <c r="W147" s="715"/>
      <c r="X147" s="715"/>
      <c r="Y147" s="881"/>
      <c r="Z147" s="715"/>
      <c r="AA147" s="715"/>
      <c r="AB147" s="715"/>
      <c r="AC147" s="715"/>
      <c r="AD147" s="715"/>
      <c r="AE147" s="715"/>
      <c r="AF147" s="715"/>
      <c r="AG147" s="824"/>
    </row>
    <row r="148" spans="1:33">
      <c r="A148" s="698"/>
      <c r="B148" s="715"/>
      <c r="C148" s="715"/>
      <c r="D148" s="715"/>
      <c r="E148" s="715"/>
      <c r="F148" s="715"/>
      <c r="G148" s="715"/>
      <c r="H148" s="715"/>
      <c r="I148" s="715"/>
      <c r="J148" s="715"/>
      <c r="K148" s="715"/>
      <c r="L148" s="715"/>
      <c r="M148" s="715"/>
      <c r="N148" s="715"/>
      <c r="O148" s="715"/>
      <c r="P148" s="715"/>
      <c r="Q148" s="715"/>
      <c r="R148" s="715"/>
      <c r="S148" s="715"/>
      <c r="T148" s="715"/>
      <c r="U148" s="715"/>
      <c r="V148" s="715"/>
      <c r="W148" s="715" t="s">
        <v>397</v>
      </c>
      <c r="X148" s="715"/>
      <c r="Y148" s="881"/>
      <c r="Z148" s="715"/>
      <c r="AA148" s="715"/>
      <c r="AB148" s="715"/>
      <c r="AC148" s="715"/>
      <c r="AD148" s="715"/>
      <c r="AE148" s="715"/>
      <c r="AF148" s="715"/>
      <c r="AG148" s="824"/>
    </row>
    <row r="149" spans="1:33">
      <c r="A149" s="698"/>
      <c r="B149" s="718"/>
      <c r="C149" s="743"/>
      <c r="D149" s="743"/>
      <c r="E149" s="743"/>
      <c r="F149" s="765"/>
      <c r="G149" s="719" t="s">
        <v>418</v>
      </c>
      <c r="H149" s="476"/>
      <c r="I149" s="476"/>
      <c r="J149" s="476"/>
      <c r="K149" s="766"/>
      <c r="L149" s="719" t="s">
        <v>647</v>
      </c>
      <c r="M149" s="476"/>
      <c r="N149" s="476"/>
      <c r="O149" s="476"/>
      <c r="P149" s="766"/>
      <c r="Q149" s="719" t="s">
        <v>139</v>
      </c>
      <c r="R149" s="476"/>
      <c r="S149" s="476"/>
      <c r="T149" s="476"/>
      <c r="U149" s="766"/>
      <c r="V149" s="719" t="s">
        <v>648</v>
      </c>
      <c r="W149" s="476"/>
      <c r="X149" s="476"/>
      <c r="Y149" s="476"/>
      <c r="Z149" s="766"/>
      <c r="AA149" s="715"/>
      <c r="AB149" s="715"/>
      <c r="AC149" s="715"/>
      <c r="AD149" s="715"/>
      <c r="AE149" s="715"/>
      <c r="AF149" s="715"/>
      <c r="AG149" s="824"/>
    </row>
    <row r="150" spans="1:33">
      <c r="A150" s="698"/>
      <c r="B150" s="719" t="s">
        <v>646</v>
      </c>
      <c r="C150" s="476"/>
      <c r="D150" s="476"/>
      <c r="E150" s="476"/>
      <c r="F150" s="766"/>
      <c r="G150" s="774"/>
      <c r="H150" s="783"/>
      <c r="I150" s="783"/>
      <c r="J150" s="783"/>
      <c r="K150" s="818"/>
      <c r="L150" s="774"/>
      <c r="M150" s="783"/>
      <c r="N150" s="783"/>
      <c r="O150" s="783"/>
      <c r="P150" s="818"/>
      <c r="Q150" s="774"/>
      <c r="R150" s="783"/>
      <c r="S150" s="783"/>
      <c r="T150" s="783"/>
      <c r="U150" s="818"/>
      <c r="V150" s="774"/>
      <c r="W150" s="783"/>
      <c r="X150" s="783"/>
      <c r="Y150" s="783"/>
      <c r="Z150" s="818"/>
      <c r="AA150" s="715"/>
      <c r="AB150" s="715"/>
      <c r="AC150" s="715"/>
      <c r="AD150" s="715"/>
      <c r="AE150" s="715"/>
      <c r="AF150" s="715"/>
      <c r="AG150" s="824"/>
    </row>
    <row r="151" spans="1:33">
      <c r="A151" s="698"/>
      <c r="B151" s="719" t="s">
        <v>985</v>
      </c>
      <c r="C151" s="476"/>
      <c r="D151" s="476"/>
      <c r="E151" s="476"/>
      <c r="F151" s="766"/>
      <c r="G151" s="774"/>
      <c r="H151" s="783"/>
      <c r="I151" s="783"/>
      <c r="J151" s="783"/>
      <c r="K151" s="818"/>
      <c r="L151" s="774"/>
      <c r="M151" s="783"/>
      <c r="N151" s="783"/>
      <c r="O151" s="783"/>
      <c r="P151" s="818"/>
      <c r="Q151" s="774"/>
      <c r="R151" s="783"/>
      <c r="S151" s="783"/>
      <c r="T151" s="783"/>
      <c r="U151" s="818"/>
      <c r="V151" s="774"/>
      <c r="W151" s="783"/>
      <c r="X151" s="783"/>
      <c r="Y151" s="783"/>
      <c r="Z151" s="818"/>
      <c r="AA151" s="715"/>
      <c r="AB151" s="715"/>
      <c r="AC151" s="715"/>
      <c r="AD151" s="715"/>
      <c r="AE151" s="715"/>
      <c r="AF151" s="715"/>
      <c r="AG151" s="824"/>
    </row>
    <row r="152" spans="1:33">
      <c r="A152" s="698"/>
      <c r="B152" s="715"/>
      <c r="C152" s="715"/>
      <c r="D152" s="715" t="s">
        <v>476</v>
      </c>
      <c r="E152" s="715"/>
      <c r="F152" s="715"/>
      <c r="G152" s="715"/>
      <c r="H152" s="715"/>
      <c r="I152" s="715"/>
      <c r="J152" s="715"/>
      <c r="K152" s="715"/>
      <c r="L152" s="715"/>
      <c r="M152" s="715"/>
      <c r="N152" s="715"/>
      <c r="O152" s="715"/>
      <c r="P152" s="715"/>
      <c r="Q152" s="715"/>
      <c r="R152" s="715"/>
      <c r="S152" s="715"/>
      <c r="T152" s="715"/>
      <c r="U152" s="715"/>
      <c r="V152" s="715"/>
      <c r="W152" s="715"/>
      <c r="X152" s="715"/>
      <c r="Y152" s="881"/>
      <c r="Z152" s="715"/>
      <c r="AA152" s="715"/>
      <c r="AB152" s="715"/>
      <c r="AC152" s="715"/>
      <c r="AD152" s="715"/>
      <c r="AE152" s="715"/>
      <c r="AF152" s="715"/>
      <c r="AG152" s="824"/>
    </row>
    <row r="153" spans="1:33">
      <c r="A153" s="698"/>
      <c r="B153" s="715"/>
      <c r="C153" s="715"/>
      <c r="D153" s="715" t="s">
        <v>170</v>
      </c>
      <c r="E153" s="715"/>
      <c r="F153" s="715"/>
      <c r="G153" s="715"/>
      <c r="H153" s="715"/>
      <c r="I153" s="715"/>
      <c r="J153" s="715"/>
      <c r="K153" s="715"/>
      <c r="L153" s="715"/>
      <c r="M153" s="715"/>
      <c r="N153" s="715"/>
      <c r="O153" s="715"/>
      <c r="P153" s="715"/>
      <c r="Q153" s="715"/>
      <c r="R153" s="715"/>
      <c r="S153" s="715"/>
      <c r="T153" s="715"/>
      <c r="U153" s="715"/>
      <c r="V153" s="715"/>
      <c r="W153" s="715"/>
      <c r="X153" s="715"/>
      <c r="Y153" s="881"/>
      <c r="Z153" s="715"/>
      <c r="AA153" s="715"/>
      <c r="AB153" s="715"/>
      <c r="AC153" s="715"/>
      <c r="AD153" s="715"/>
      <c r="AE153" s="715"/>
      <c r="AF153" s="715"/>
      <c r="AG153" s="824"/>
    </row>
    <row r="154" spans="1:33">
      <c r="A154" s="698"/>
      <c r="B154" s="715"/>
      <c r="C154" s="715"/>
      <c r="D154" s="715"/>
      <c r="E154" s="715"/>
      <c r="F154" s="715"/>
      <c r="G154" s="715"/>
      <c r="H154" s="715"/>
      <c r="I154" s="715"/>
      <c r="J154" s="715"/>
      <c r="K154" s="715"/>
      <c r="L154" s="715"/>
      <c r="M154" s="715"/>
      <c r="N154" s="715"/>
      <c r="O154" s="715"/>
      <c r="P154" s="715"/>
      <c r="Q154" s="715"/>
      <c r="R154" s="715"/>
      <c r="S154" s="715"/>
      <c r="T154" s="715"/>
      <c r="U154" s="715"/>
      <c r="V154" s="715"/>
      <c r="W154" s="715"/>
      <c r="X154" s="715"/>
      <c r="Y154" s="881"/>
      <c r="Z154" s="715"/>
      <c r="AA154" s="715"/>
      <c r="AB154" s="715"/>
      <c r="AC154" s="715"/>
      <c r="AD154" s="715"/>
      <c r="AE154" s="715"/>
      <c r="AF154" s="715"/>
      <c r="AG154" s="824"/>
    </row>
    <row r="155" spans="1:33">
      <c r="A155" s="698"/>
      <c r="B155" s="715"/>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881"/>
      <c r="Z155" s="715"/>
      <c r="AA155" s="715"/>
      <c r="AB155" s="715"/>
      <c r="AC155" s="715"/>
      <c r="AD155" s="715"/>
      <c r="AE155" s="715"/>
      <c r="AF155" s="715"/>
      <c r="AG155" s="824"/>
    </row>
    <row r="156" spans="1:33">
      <c r="A156" s="698"/>
      <c r="B156" s="715"/>
      <c r="C156" s="715"/>
      <c r="D156" s="715"/>
      <c r="E156" s="715"/>
      <c r="F156" s="715"/>
      <c r="G156" s="715"/>
      <c r="H156" s="715"/>
      <c r="I156" s="715"/>
      <c r="J156" s="715"/>
      <c r="K156" s="715"/>
      <c r="L156" s="715"/>
      <c r="M156" s="715"/>
      <c r="N156" s="715"/>
      <c r="O156" s="715"/>
      <c r="P156" s="715"/>
      <c r="Q156" s="715"/>
      <c r="R156" s="715"/>
      <c r="S156" s="715"/>
      <c r="T156" s="715"/>
      <c r="U156" s="715"/>
      <c r="V156" s="715"/>
      <c r="W156" s="715"/>
      <c r="X156" s="715"/>
      <c r="Y156" s="881"/>
      <c r="Z156" s="715"/>
      <c r="AA156" s="715"/>
      <c r="AB156" s="715"/>
      <c r="AC156" s="715"/>
      <c r="AD156" s="715"/>
      <c r="AE156" s="715"/>
      <c r="AF156" s="715"/>
      <c r="AG156" s="824"/>
    </row>
    <row r="157" spans="1:33">
      <c r="A157" s="698"/>
      <c r="B157" s="715"/>
      <c r="C157" s="715"/>
      <c r="D157" s="715"/>
      <c r="E157" s="715"/>
      <c r="F157" s="715"/>
      <c r="G157" s="715"/>
      <c r="H157" s="715"/>
      <c r="I157" s="715"/>
      <c r="J157" s="715"/>
      <c r="K157" s="715"/>
      <c r="L157" s="715"/>
      <c r="M157" s="715"/>
      <c r="N157" s="715"/>
      <c r="O157" s="715"/>
      <c r="P157" s="715"/>
      <c r="Q157" s="715"/>
      <c r="R157" s="715"/>
      <c r="S157" s="715"/>
      <c r="T157" s="715"/>
      <c r="U157" s="715"/>
      <c r="V157" s="715"/>
      <c r="W157" s="715"/>
      <c r="X157" s="715"/>
      <c r="Y157" s="881"/>
      <c r="Z157" s="715"/>
      <c r="AA157" s="715"/>
      <c r="AB157" s="715"/>
      <c r="AC157" s="715"/>
      <c r="AD157" s="715"/>
      <c r="AE157" s="715"/>
      <c r="AF157" s="715"/>
      <c r="AG157" s="824"/>
    </row>
    <row r="158" spans="1:33">
      <c r="A158" s="698"/>
      <c r="B158" s="715"/>
      <c r="C158" s="715"/>
      <c r="D158" s="715"/>
      <c r="E158" s="715"/>
      <c r="F158" s="715"/>
      <c r="G158" s="715"/>
      <c r="H158" s="715"/>
      <c r="I158" s="715"/>
      <c r="J158" s="715"/>
      <c r="K158" s="715"/>
      <c r="L158" s="715"/>
      <c r="M158" s="715"/>
      <c r="N158" s="715"/>
      <c r="O158" s="715"/>
      <c r="P158" s="715"/>
      <c r="Q158" s="715"/>
      <c r="R158" s="715"/>
      <c r="S158" s="715"/>
      <c r="T158" s="715"/>
      <c r="U158" s="715"/>
      <c r="V158" s="715"/>
      <c r="W158" s="715"/>
      <c r="X158" s="715"/>
      <c r="Y158" s="881"/>
      <c r="Z158" s="715"/>
      <c r="AA158" s="715"/>
      <c r="AB158" s="715"/>
      <c r="AC158" s="715"/>
      <c r="AD158" s="715"/>
      <c r="AE158" s="715"/>
      <c r="AF158" s="715"/>
      <c r="AG158" s="824"/>
    </row>
    <row r="159" spans="1:33">
      <c r="A159" s="698"/>
      <c r="B159" s="715"/>
      <c r="C159" s="715"/>
      <c r="D159" s="715"/>
      <c r="E159" s="715"/>
      <c r="F159" s="715"/>
      <c r="G159" s="715"/>
      <c r="H159" s="715"/>
      <c r="I159" s="715"/>
      <c r="J159" s="715"/>
      <c r="K159" s="715"/>
      <c r="L159" s="715"/>
      <c r="M159" s="715"/>
      <c r="N159" s="715"/>
      <c r="O159" s="715"/>
      <c r="P159" s="715"/>
      <c r="Q159" s="715"/>
      <c r="R159" s="715"/>
      <c r="S159" s="715"/>
      <c r="T159" s="715"/>
      <c r="U159" s="715"/>
      <c r="V159" s="715"/>
      <c r="W159" s="715"/>
      <c r="X159" s="715"/>
      <c r="Y159" s="881"/>
      <c r="Z159" s="715"/>
      <c r="AA159" s="715"/>
      <c r="AB159" s="715"/>
      <c r="AC159" s="715"/>
      <c r="AD159" s="715"/>
      <c r="AE159" s="715"/>
      <c r="AF159" s="715"/>
      <c r="AG159" s="824"/>
    </row>
    <row r="160" spans="1:33">
      <c r="A160" s="698"/>
      <c r="B160" s="715"/>
      <c r="C160" s="715"/>
      <c r="D160" s="715"/>
      <c r="E160" s="715"/>
      <c r="F160" s="715"/>
      <c r="G160" s="715"/>
      <c r="H160" s="715"/>
      <c r="I160" s="715"/>
      <c r="J160" s="715"/>
      <c r="K160" s="715"/>
      <c r="L160" s="715"/>
      <c r="M160" s="715"/>
      <c r="N160" s="715"/>
      <c r="O160" s="715"/>
      <c r="P160" s="715"/>
      <c r="Q160" s="715"/>
      <c r="R160" s="715"/>
      <c r="S160" s="715"/>
      <c r="T160" s="715"/>
      <c r="U160" s="715"/>
      <c r="V160" s="715"/>
      <c r="W160" s="715"/>
      <c r="X160" s="715"/>
      <c r="Y160" s="881"/>
      <c r="Z160" s="715"/>
      <c r="AA160" s="715"/>
      <c r="AB160" s="715"/>
      <c r="AC160" s="715"/>
      <c r="AD160" s="715"/>
      <c r="AE160" s="715"/>
      <c r="AF160" s="715"/>
      <c r="AG160" s="824"/>
    </row>
    <row r="161" spans="1:33">
      <c r="A161" s="698"/>
      <c r="B161" s="715"/>
      <c r="C161" s="715"/>
      <c r="D161" s="715"/>
      <c r="E161" s="715"/>
      <c r="F161" s="715"/>
      <c r="G161" s="715"/>
      <c r="H161" s="715"/>
      <c r="I161" s="715"/>
      <c r="J161" s="715"/>
      <c r="K161" s="715"/>
      <c r="L161" s="715"/>
      <c r="M161" s="715"/>
      <c r="N161" s="715"/>
      <c r="O161" s="715"/>
      <c r="P161" s="715"/>
      <c r="Q161" s="715"/>
      <c r="R161" s="715"/>
      <c r="S161" s="715"/>
      <c r="T161" s="715"/>
      <c r="U161" s="715"/>
      <c r="V161" s="715"/>
      <c r="W161" s="715"/>
      <c r="X161" s="715"/>
      <c r="Y161" s="881"/>
      <c r="Z161" s="715"/>
      <c r="AA161" s="715"/>
      <c r="AB161" s="715"/>
      <c r="AC161" s="715"/>
      <c r="AD161" s="715"/>
      <c r="AE161" s="715"/>
      <c r="AF161" s="715"/>
      <c r="AG161" s="824"/>
    </row>
    <row r="162" spans="1:33">
      <c r="A162" s="698"/>
      <c r="B162" s="715"/>
      <c r="C162" s="715"/>
      <c r="D162" s="715"/>
      <c r="E162" s="715"/>
      <c r="F162" s="715"/>
      <c r="G162" s="715"/>
      <c r="H162" s="715"/>
      <c r="I162" s="715"/>
      <c r="J162" s="715"/>
      <c r="K162" s="715"/>
      <c r="L162" s="715"/>
      <c r="M162" s="715"/>
      <c r="N162" s="715"/>
      <c r="O162" s="715"/>
      <c r="P162" s="715"/>
      <c r="Q162" s="715"/>
      <c r="R162" s="715"/>
      <c r="S162" s="715"/>
      <c r="T162" s="715"/>
      <c r="U162" s="715"/>
      <c r="V162" s="715"/>
      <c r="W162" s="715"/>
      <c r="X162" s="715"/>
      <c r="Y162" s="881"/>
      <c r="Z162" s="715"/>
      <c r="AA162" s="715"/>
      <c r="AB162" s="715"/>
      <c r="AC162" s="715"/>
      <c r="AD162" s="715"/>
      <c r="AE162" s="715"/>
      <c r="AF162" s="715"/>
      <c r="AG162" s="824"/>
    </row>
    <row r="163" spans="1:33">
      <c r="A163" s="698"/>
      <c r="B163" s="715"/>
      <c r="C163" s="715"/>
      <c r="D163" s="715"/>
      <c r="E163" s="715"/>
      <c r="F163" s="715"/>
      <c r="G163" s="715"/>
      <c r="H163" s="715"/>
      <c r="I163" s="715"/>
      <c r="J163" s="715"/>
      <c r="K163" s="715"/>
      <c r="L163" s="715"/>
      <c r="M163" s="715"/>
      <c r="N163" s="715"/>
      <c r="O163" s="715"/>
      <c r="P163" s="715"/>
      <c r="Q163" s="715"/>
      <c r="R163" s="715"/>
      <c r="S163" s="715"/>
      <c r="T163" s="715"/>
      <c r="U163" s="715"/>
      <c r="V163" s="715"/>
      <c r="W163" s="715"/>
      <c r="X163" s="715"/>
      <c r="Y163" s="881"/>
      <c r="Z163" s="715"/>
      <c r="AA163" s="715"/>
      <c r="AB163" s="715"/>
      <c r="AC163" s="715"/>
      <c r="AD163" s="715"/>
      <c r="AE163" s="715"/>
      <c r="AF163" s="715"/>
      <c r="AG163" s="824"/>
    </row>
    <row r="164" spans="1:33">
      <c r="A164" s="698"/>
      <c r="B164" s="715"/>
      <c r="C164" s="715"/>
      <c r="D164" s="715"/>
      <c r="E164" s="715"/>
      <c r="F164" s="715"/>
      <c r="G164" s="715"/>
      <c r="H164" s="715"/>
      <c r="I164" s="715"/>
      <c r="J164" s="715"/>
      <c r="K164" s="715"/>
      <c r="L164" s="715"/>
      <c r="M164" s="715"/>
      <c r="N164" s="715"/>
      <c r="O164" s="715"/>
      <c r="P164" s="715"/>
      <c r="Q164" s="715"/>
      <c r="R164" s="715"/>
      <c r="S164" s="715"/>
      <c r="T164" s="715"/>
      <c r="U164" s="715"/>
      <c r="V164" s="715"/>
      <c r="W164" s="715"/>
      <c r="X164" s="715"/>
      <c r="Y164" s="881"/>
      <c r="Z164" s="715"/>
      <c r="AA164" s="715"/>
      <c r="AB164" s="715"/>
      <c r="AC164" s="715"/>
      <c r="AD164" s="715"/>
      <c r="AE164" s="715"/>
      <c r="AF164" s="715"/>
      <c r="AG164" s="824"/>
    </row>
    <row r="165" spans="1:33">
      <c r="A165" s="698"/>
      <c r="B165" s="715"/>
      <c r="C165" s="715"/>
      <c r="D165" s="715"/>
      <c r="E165" s="715"/>
      <c r="F165" s="715"/>
      <c r="G165" s="715"/>
      <c r="H165" s="715"/>
      <c r="I165" s="715"/>
      <c r="J165" s="715"/>
      <c r="K165" s="715"/>
      <c r="L165" s="715"/>
      <c r="M165" s="715"/>
      <c r="N165" s="715"/>
      <c r="O165" s="715"/>
      <c r="P165" s="715"/>
      <c r="Q165" s="715"/>
      <c r="R165" s="715"/>
      <c r="S165" s="715"/>
      <c r="T165" s="715"/>
      <c r="U165" s="715"/>
      <c r="V165" s="715"/>
      <c r="W165" s="715"/>
      <c r="X165" s="715"/>
      <c r="Y165" s="881"/>
      <c r="Z165" s="715"/>
      <c r="AA165" s="715"/>
      <c r="AB165" s="715"/>
      <c r="AC165" s="715"/>
      <c r="AD165" s="715"/>
      <c r="AE165" s="715"/>
      <c r="AF165" s="715"/>
      <c r="AG165" s="824"/>
    </row>
    <row r="166" spans="1:33">
      <c r="A166" s="698"/>
      <c r="B166" s="715"/>
      <c r="C166" s="715"/>
      <c r="D166" s="715"/>
      <c r="E166" s="715"/>
      <c r="F166" s="715"/>
      <c r="G166" s="715"/>
      <c r="H166" s="715"/>
      <c r="I166" s="715"/>
      <c r="J166" s="715"/>
      <c r="K166" s="715"/>
      <c r="L166" s="715"/>
      <c r="M166" s="715"/>
      <c r="N166" s="715"/>
      <c r="O166" s="715"/>
      <c r="P166" s="715"/>
      <c r="Q166" s="715"/>
      <c r="R166" s="715"/>
      <c r="S166" s="715"/>
      <c r="T166" s="715"/>
      <c r="U166" s="715"/>
      <c r="V166" s="715"/>
      <c r="W166" s="715"/>
      <c r="X166" s="715"/>
      <c r="Y166" s="881"/>
      <c r="Z166" s="715"/>
      <c r="AA166" s="715"/>
      <c r="AB166" s="715"/>
      <c r="AC166" s="715"/>
      <c r="AD166" s="715"/>
      <c r="AE166" s="715"/>
      <c r="AF166" s="715"/>
      <c r="AG166" s="824"/>
    </row>
    <row r="167" spans="1:33">
      <c r="A167" s="698"/>
      <c r="B167" s="715"/>
      <c r="C167" s="715"/>
      <c r="D167" s="715"/>
      <c r="E167" s="715"/>
      <c r="F167" s="715"/>
      <c r="G167" s="715"/>
      <c r="H167" s="715"/>
      <c r="I167" s="715"/>
      <c r="J167" s="715"/>
      <c r="K167" s="715"/>
      <c r="L167" s="715"/>
      <c r="M167" s="715"/>
      <c r="N167" s="715"/>
      <c r="O167" s="715"/>
      <c r="P167" s="715"/>
      <c r="Q167" s="715"/>
      <c r="R167" s="715"/>
      <c r="S167" s="715"/>
      <c r="T167" s="715"/>
      <c r="U167" s="715"/>
      <c r="V167" s="715"/>
      <c r="W167" s="715"/>
      <c r="X167" s="715"/>
      <c r="Y167" s="881"/>
      <c r="Z167" s="715"/>
      <c r="AA167" s="715"/>
      <c r="AB167" s="715"/>
      <c r="AC167" s="715"/>
      <c r="AD167" s="715"/>
      <c r="AE167" s="715"/>
      <c r="AF167" s="715"/>
      <c r="AG167" s="824"/>
    </row>
    <row r="168" spans="1:33">
      <c r="A168" s="698"/>
      <c r="B168" s="715"/>
      <c r="C168" s="715"/>
      <c r="D168" s="715"/>
      <c r="E168" s="715"/>
      <c r="F168" s="715"/>
      <c r="G168" s="715"/>
      <c r="H168" s="715"/>
      <c r="I168" s="715"/>
      <c r="J168" s="715"/>
      <c r="K168" s="715"/>
      <c r="L168" s="715"/>
      <c r="M168" s="715"/>
      <c r="N168" s="715"/>
      <c r="O168" s="715"/>
      <c r="P168" s="715"/>
      <c r="Q168" s="715"/>
      <c r="R168" s="715"/>
      <c r="S168" s="715"/>
      <c r="T168" s="715"/>
      <c r="U168" s="715"/>
      <c r="V168" s="715"/>
      <c r="W168" s="715"/>
      <c r="X168" s="715"/>
      <c r="Y168" s="881"/>
      <c r="Z168" s="715"/>
      <c r="AA168" s="715"/>
      <c r="AB168" s="715"/>
      <c r="AC168" s="715"/>
      <c r="AD168" s="715"/>
      <c r="AE168" s="715"/>
      <c r="AF168" s="715"/>
      <c r="AG168" s="824"/>
    </row>
    <row r="169" spans="1:33">
      <c r="A169" s="698"/>
      <c r="B169" s="715"/>
      <c r="C169" s="715"/>
      <c r="D169" s="715"/>
      <c r="E169" s="715"/>
      <c r="F169" s="715"/>
      <c r="G169" s="715"/>
      <c r="H169" s="715"/>
      <c r="I169" s="715"/>
      <c r="J169" s="715"/>
      <c r="K169" s="715"/>
      <c r="L169" s="715"/>
      <c r="M169" s="715"/>
      <c r="N169" s="715"/>
      <c r="O169" s="715"/>
      <c r="P169" s="715"/>
      <c r="Q169" s="715"/>
      <c r="R169" s="715"/>
      <c r="S169" s="715"/>
      <c r="T169" s="715"/>
      <c r="U169" s="715"/>
      <c r="V169" s="715"/>
      <c r="W169" s="715"/>
      <c r="X169" s="715"/>
      <c r="Y169" s="881"/>
      <c r="Z169" s="715"/>
      <c r="AA169" s="715"/>
      <c r="AB169" s="715"/>
      <c r="AC169" s="715"/>
      <c r="AD169" s="715"/>
      <c r="AE169" s="715"/>
      <c r="AF169" s="715"/>
      <c r="AG169" s="824"/>
    </row>
    <row r="170" spans="1:33">
      <c r="A170" s="698"/>
      <c r="B170" s="715"/>
      <c r="C170" s="715"/>
      <c r="D170" s="715"/>
      <c r="E170" s="715"/>
      <c r="F170" s="715"/>
      <c r="G170" s="715"/>
      <c r="H170" s="715"/>
      <c r="I170" s="715"/>
      <c r="J170" s="715"/>
      <c r="K170" s="715"/>
      <c r="L170" s="715"/>
      <c r="M170" s="715"/>
      <c r="N170" s="715"/>
      <c r="O170" s="715"/>
      <c r="P170" s="715"/>
      <c r="Q170" s="715"/>
      <c r="R170" s="715"/>
      <c r="S170" s="715"/>
      <c r="T170" s="715"/>
      <c r="U170" s="715"/>
      <c r="V170" s="715"/>
      <c r="W170" s="715"/>
      <c r="X170" s="715"/>
      <c r="Y170" s="881"/>
      <c r="Z170" s="715"/>
      <c r="AA170" s="715"/>
      <c r="AB170" s="715"/>
      <c r="AC170" s="715"/>
      <c r="AD170" s="715"/>
      <c r="AE170" s="715"/>
      <c r="AF170" s="715"/>
      <c r="AG170" s="824"/>
    </row>
    <row r="171" spans="1:33">
      <c r="A171" s="698"/>
      <c r="B171" s="715"/>
      <c r="C171" s="715"/>
      <c r="D171" s="715"/>
      <c r="E171" s="715"/>
      <c r="F171" s="715"/>
      <c r="G171" s="715"/>
      <c r="H171" s="715"/>
      <c r="I171" s="715"/>
      <c r="J171" s="715"/>
      <c r="K171" s="715"/>
      <c r="L171" s="715"/>
      <c r="M171" s="715"/>
      <c r="N171" s="715"/>
      <c r="O171" s="715"/>
      <c r="P171" s="715"/>
      <c r="Q171" s="715"/>
      <c r="R171" s="715"/>
      <c r="S171" s="715"/>
      <c r="T171" s="715"/>
      <c r="U171" s="715"/>
      <c r="V171" s="715"/>
      <c r="W171" s="715"/>
      <c r="X171" s="715"/>
      <c r="Y171" s="881"/>
      <c r="Z171" s="715"/>
      <c r="AA171" s="715"/>
      <c r="AB171" s="715"/>
      <c r="AC171" s="715"/>
      <c r="AD171" s="715"/>
      <c r="AE171" s="715"/>
      <c r="AF171" s="715"/>
      <c r="AG171" s="824"/>
    </row>
    <row r="172" spans="1:33">
      <c r="A172" s="698"/>
      <c r="B172" s="715"/>
      <c r="C172" s="715"/>
      <c r="D172" s="715"/>
      <c r="E172" s="715"/>
      <c r="F172" s="715"/>
      <c r="G172" s="715"/>
      <c r="H172" s="715"/>
      <c r="I172" s="715"/>
      <c r="J172" s="715"/>
      <c r="K172" s="715"/>
      <c r="L172" s="715"/>
      <c r="M172" s="715"/>
      <c r="N172" s="715"/>
      <c r="O172" s="715"/>
      <c r="P172" s="715"/>
      <c r="Q172" s="715"/>
      <c r="R172" s="715"/>
      <c r="S172" s="715"/>
      <c r="T172" s="715"/>
      <c r="U172" s="715"/>
      <c r="V172" s="715"/>
      <c r="W172" s="715"/>
      <c r="X172" s="715"/>
      <c r="Y172" s="881"/>
      <c r="Z172" s="715"/>
      <c r="AA172" s="715"/>
      <c r="AB172" s="715"/>
      <c r="AC172" s="715"/>
      <c r="AD172" s="715"/>
      <c r="AE172" s="715"/>
      <c r="AF172" s="715"/>
      <c r="AG172" s="824"/>
    </row>
    <row r="173" spans="1:33">
      <c r="A173" s="698"/>
      <c r="B173" s="715"/>
      <c r="C173" s="715"/>
      <c r="D173" s="715"/>
      <c r="E173" s="715"/>
      <c r="F173" s="715"/>
      <c r="G173" s="715"/>
      <c r="H173" s="715"/>
      <c r="I173" s="715"/>
      <c r="J173" s="715"/>
      <c r="K173" s="715"/>
      <c r="L173" s="715"/>
      <c r="M173" s="715"/>
      <c r="N173" s="715"/>
      <c r="O173" s="715"/>
      <c r="P173" s="715"/>
      <c r="Q173" s="715"/>
      <c r="R173" s="715"/>
      <c r="S173" s="715"/>
      <c r="T173" s="715"/>
      <c r="U173" s="715"/>
      <c r="V173" s="715"/>
      <c r="W173" s="715"/>
      <c r="X173" s="715"/>
      <c r="Y173" s="881"/>
      <c r="Z173" s="715"/>
      <c r="AA173" s="715"/>
      <c r="AB173" s="715"/>
      <c r="AC173" s="715"/>
      <c r="AD173" s="715"/>
      <c r="AE173" s="715"/>
      <c r="AF173" s="715"/>
      <c r="AG173" s="824"/>
    </row>
    <row r="174" spans="1:33">
      <c r="A174" s="700"/>
      <c r="B174" s="720"/>
      <c r="C174" s="720"/>
      <c r="D174" s="720"/>
      <c r="E174" s="720"/>
      <c r="F174" s="720"/>
      <c r="G174" s="720"/>
      <c r="H174" s="720"/>
      <c r="I174" s="720"/>
      <c r="J174" s="720"/>
      <c r="K174" s="720"/>
      <c r="L174" s="720"/>
      <c r="M174" s="720"/>
      <c r="N174" s="720"/>
      <c r="O174" s="720"/>
      <c r="P174" s="720"/>
      <c r="Q174" s="720"/>
      <c r="R174" s="720"/>
      <c r="S174" s="720"/>
      <c r="T174" s="720"/>
      <c r="U174" s="720"/>
      <c r="V174" s="720"/>
      <c r="W174" s="720"/>
      <c r="X174" s="720"/>
      <c r="Y174" s="913"/>
      <c r="Z174" s="720"/>
      <c r="AA174" s="720"/>
      <c r="AB174" s="720"/>
      <c r="AC174" s="720"/>
      <c r="AD174" s="720"/>
      <c r="AE174" s="720"/>
      <c r="AF174" s="720"/>
      <c r="AG174" s="957"/>
    </row>
    <row r="175" spans="1:33">
      <c r="A175" s="31" t="s">
        <v>133</v>
      </c>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73" t="s">
        <v>361</v>
      </c>
      <c r="Z175" s="73"/>
      <c r="AA175" s="73"/>
      <c r="AB175" s="73"/>
      <c r="AC175" s="73"/>
      <c r="AD175" s="73"/>
      <c r="AE175" s="73"/>
      <c r="AF175" s="73"/>
      <c r="AG175" s="73"/>
    </row>
    <row r="176" spans="1:33">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73"/>
      <c r="Z176" s="73"/>
      <c r="AA176" s="73"/>
      <c r="AB176" s="73"/>
      <c r="AC176" s="73"/>
      <c r="AD176" s="73"/>
      <c r="AE176" s="73"/>
      <c r="AF176" s="73"/>
      <c r="AG176" s="73"/>
    </row>
    <row r="177" spans="1:33">
      <c r="A177" s="7">
        <v>6</v>
      </c>
      <c r="B177" s="715" t="s">
        <v>692</v>
      </c>
      <c r="C177" s="715"/>
      <c r="D177" s="715"/>
      <c r="E177" s="715"/>
      <c r="F177" s="715"/>
      <c r="G177" s="715"/>
      <c r="H177" s="715"/>
      <c r="I177" s="715"/>
      <c r="J177" s="715"/>
      <c r="K177" s="715"/>
      <c r="L177" s="715"/>
      <c r="M177" s="715"/>
      <c r="N177" s="715"/>
      <c r="O177" s="715"/>
      <c r="P177" s="715"/>
      <c r="Q177" s="715"/>
      <c r="R177" s="715"/>
      <c r="S177" s="715"/>
      <c r="T177" s="715"/>
      <c r="U177" s="715"/>
      <c r="V177" s="715"/>
      <c r="W177" s="715"/>
      <c r="X177" s="133"/>
      <c r="Y177" s="133"/>
      <c r="Z177" s="715"/>
      <c r="AA177" s="715"/>
      <c r="AB177" s="715"/>
      <c r="AC177" s="715"/>
      <c r="AD177" s="715"/>
      <c r="AE177" s="715"/>
      <c r="AF177" s="715"/>
      <c r="AG177" s="824"/>
    </row>
    <row r="178" spans="1:33" ht="8.25" customHeight="1">
      <c r="A178" s="33"/>
      <c r="B178" s="715"/>
      <c r="C178" s="715"/>
      <c r="D178" s="715"/>
      <c r="E178" s="715"/>
      <c r="F178" s="715"/>
      <c r="G178" s="715"/>
      <c r="H178" s="715"/>
      <c r="I178" s="715"/>
      <c r="J178" s="715"/>
      <c r="K178" s="715"/>
      <c r="L178" s="715"/>
      <c r="M178" s="715"/>
      <c r="N178" s="715"/>
      <c r="O178" s="715"/>
      <c r="P178" s="715"/>
      <c r="Q178" s="715"/>
      <c r="R178" s="715"/>
      <c r="S178" s="715"/>
      <c r="T178" s="715"/>
      <c r="U178" s="715"/>
      <c r="V178" s="715"/>
      <c r="W178" s="715"/>
      <c r="X178" s="133"/>
      <c r="Y178" s="133"/>
      <c r="Z178" s="715"/>
      <c r="AA178" s="715"/>
      <c r="AB178" s="715"/>
      <c r="AC178" s="715"/>
      <c r="AD178" s="715"/>
      <c r="AE178" s="715"/>
      <c r="AF178" s="715"/>
      <c r="AG178" s="824"/>
    </row>
    <row r="179" spans="1:33">
      <c r="A179" s="698"/>
      <c r="B179" s="52" t="s">
        <v>229</v>
      </c>
      <c r="C179" s="715"/>
      <c r="D179" s="715"/>
      <c r="E179" s="715"/>
      <c r="F179" s="715"/>
      <c r="G179" s="715"/>
      <c r="H179" s="715"/>
      <c r="I179" s="715"/>
      <c r="J179" s="715"/>
      <c r="K179" s="715"/>
      <c r="L179" s="715"/>
      <c r="M179" s="715"/>
      <c r="N179" s="715"/>
      <c r="O179" s="715"/>
      <c r="P179" s="715"/>
      <c r="Q179" s="715"/>
      <c r="R179" s="715"/>
      <c r="S179" s="715"/>
      <c r="T179" s="715"/>
      <c r="U179" s="715"/>
      <c r="V179" s="715"/>
      <c r="W179" s="715"/>
      <c r="X179" s="133"/>
      <c r="Y179" s="133"/>
      <c r="Z179" s="715"/>
      <c r="AA179" s="715"/>
      <c r="AB179" s="715"/>
      <c r="AC179" s="715"/>
      <c r="AD179" s="715"/>
      <c r="AE179" s="715"/>
      <c r="AF179" s="715"/>
      <c r="AG179" s="824"/>
    </row>
    <row r="180" spans="1:33">
      <c r="A180" s="698"/>
      <c r="B180" s="715" t="s">
        <v>650</v>
      </c>
      <c r="C180" s="715"/>
      <c r="D180" s="715"/>
      <c r="E180" s="715"/>
      <c r="F180" s="715"/>
      <c r="G180" s="715"/>
      <c r="H180" s="715"/>
      <c r="I180" s="715"/>
      <c r="J180" s="715"/>
      <c r="K180" s="715"/>
      <c r="L180" s="715"/>
      <c r="M180" s="715"/>
      <c r="N180" s="715"/>
      <c r="O180" s="715"/>
      <c r="P180" s="715"/>
      <c r="Q180" s="715"/>
      <c r="R180" s="715"/>
      <c r="S180" s="715"/>
      <c r="T180" s="715"/>
      <c r="U180" s="715"/>
      <c r="V180" s="715"/>
      <c r="W180" s="715"/>
      <c r="X180" s="133"/>
      <c r="Y180" s="133"/>
      <c r="Z180" s="715"/>
      <c r="AA180" s="715"/>
      <c r="AB180" s="715"/>
      <c r="AC180" s="715"/>
      <c r="AD180" s="715"/>
      <c r="AE180" s="715"/>
      <c r="AF180" s="715"/>
      <c r="AG180" s="824"/>
    </row>
    <row r="181" spans="1:33">
      <c r="A181" s="698"/>
      <c r="B181" s="715"/>
      <c r="C181" s="715" t="s">
        <v>5</v>
      </c>
      <c r="D181" s="715"/>
      <c r="E181" s="715"/>
      <c r="F181" s="715"/>
      <c r="G181" s="715"/>
      <c r="H181" s="715"/>
      <c r="I181" s="715"/>
      <c r="J181" s="715"/>
      <c r="K181" s="715"/>
      <c r="L181" s="715"/>
      <c r="M181" s="715"/>
      <c r="N181" s="715"/>
      <c r="O181" s="715"/>
      <c r="P181" s="715"/>
      <c r="Q181" s="715"/>
      <c r="R181" s="715"/>
      <c r="S181" s="715"/>
      <c r="T181" s="715"/>
      <c r="U181" s="715"/>
      <c r="V181" s="715"/>
      <c r="W181" s="715"/>
      <c r="X181" s="133"/>
      <c r="Y181" s="133"/>
      <c r="Z181" s="715"/>
      <c r="AA181" s="715"/>
      <c r="AB181" s="715"/>
      <c r="AC181" s="715"/>
      <c r="AD181" s="715"/>
      <c r="AE181" s="715"/>
      <c r="AF181" s="715"/>
      <c r="AG181" s="824"/>
    </row>
    <row r="182" spans="1:33">
      <c r="A182" s="698"/>
      <c r="B182" s="715"/>
      <c r="C182" s="715" t="s">
        <v>1042</v>
      </c>
      <c r="D182" s="715"/>
      <c r="E182" s="715"/>
      <c r="F182" s="715"/>
      <c r="G182" s="715"/>
      <c r="H182" s="715"/>
      <c r="I182" s="715"/>
      <c r="J182" s="715"/>
      <c r="K182" s="715"/>
      <c r="L182" s="715"/>
      <c r="M182" s="715"/>
      <c r="N182" s="715"/>
      <c r="O182" s="715"/>
      <c r="P182" s="715"/>
      <c r="Q182" s="715"/>
      <c r="R182" s="715"/>
      <c r="S182" s="715"/>
      <c r="T182" s="715"/>
      <c r="U182" s="715"/>
      <c r="V182" s="715"/>
      <c r="W182" s="715"/>
      <c r="X182" s="715"/>
      <c r="Y182" s="715"/>
      <c r="Z182" s="715"/>
      <c r="AA182" s="715"/>
      <c r="AB182" s="715"/>
      <c r="AC182" s="715"/>
      <c r="AD182" s="715"/>
      <c r="AE182" s="715"/>
      <c r="AF182" s="715"/>
      <c r="AG182" s="824"/>
    </row>
    <row r="183" spans="1:33">
      <c r="A183" s="698"/>
      <c r="B183" s="721" t="s">
        <v>414</v>
      </c>
      <c r="C183" s="715"/>
      <c r="D183" s="715"/>
      <c r="E183" s="715"/>
      <c r="F183" s="715"/>
      <c r="G183" s="715"/>
      <c r="H183" s="715"/>
      <c r="I183" s="715"/>
      <c r="J183" s="715"/>
      <c r="K183" s="715"/>
      <c r="L183" s="715"/>
      <c r="M183" s="715"/>
      <c r="N183" s="715"/>
      <c r="O183" s="715"/>
      <c r="P183" s="715"/>
      <c r="Q183" s="715"/>
      <c r="R183" s="715"/>
      <c r="S183" s="715"/>
      <c r="T183" s="715"/>
      <c r="U183" s="715"/>
      <c r="V183" s="715"/>
      <c r="W183" s="715"/>
      <c r="X183" s="133"/>
      <c r="Y183" s="133"/>
      <c r="Z183" s="715"/>
      <c r="AA183" s="715"/>
      <c r="AB183" s="715"/>
      <c r="AC183" s="715"/>
      <c r="AD183" s="715"/>
      <c r="AE183" s="715"/>
      <c r="AF183" s="715"/>
      <c r="AG183" s="824"/>
    </row>
    <row r="184" spans="1:33">
      <c r="A184" s="698"/>
      <c r="B184" s="715"/>
      <c r="C184" s="715" t="s">
        <v>362</v>
      </c>
      <c r="D184" s="715"/>
      <c r="E184" s="715"/>
      <c r="F184" s="715"/>
      <c r="G184" s="715"/>
      <c r="H184" s="715"/>
      <c r="I184" s="715"/>
      <c r="J184" s="715"/>
      <c r="K184" s="715"/>
      <c r="L184" s="715"/>
      <c r="M184" s="715"/>
      <c r="N184" s="715"/>
      <c r="O184" s="715"/>
      <c r="P184" s="715"/>
      <c r="Q184" s="715"/>
      <c r="R184" s="715"/>
      <c r="S184" s="715"/>
      <c r="T184" s="715"/>
      <c r="U184" s="715"/>
      <c r="V184" s="715"/>
      <c r="W184" s="715"/>
      <c r="X184" s="133"/>
      <c r="Y184" s="133"/>
      <c r="Z184" s="715"/>
      <c r="AA184" s="715"/>
      <c r="AB184" s="715"/>
      <c r="AC184" s="715"/>
      <c r="AD184" s="715"/>
      <c r="AE184" s="715"/>
      <c r="AF184" s="715"/>
      <c r="AG184" s="824"/>
    </row>
    <row r="185" spans="1:33">
      <c r="A185" s="698"/>
      <c r="B185" s="715"/>
      <c r="C185" s="715"/>
      <c r="D185" s="715"/>
      <c r="E185" s="715"/>
      <c r="F185" s="715"/>
      <c r="G185" s="715"/>
      <c r="H185" s="715"/>
      <c r="I185" s="715"/>
      <c r="J185" s="715"/>
      <c r="K185" s="715"/>
      <c r="L185" s="715"/>
      <c r="M185" s="715"/>
      <c r="N185" s="715"/>
      <c r="O185" s="715"/>
      <c r="P185" s="715"/>
      <c r="Q185" s="715"/>
      <c r="R185" s="715"/>
      <c r="S185" s="715"/>
      <c r="T185" s="715"/>
      <c r="U185" s="715"/>
      <c r="V185" s="715"/>
      <c r="W185" s="715"/>
      <c r="X185" s="715"/>
      <c r="Y185" s="720"/>
      <c r="Z185" s="715"/>
      <c r="AA185" s="715"/>
      <c r="AB185" s="715"/>
      <c r="AC185" s="715"/>
      <c r="AD185" s="715"/>
      <c r="AE185" s="715"/>
      <c r="AF185" s="715"/>
      <c r="AG185" s="824"/>
    </row>
    <row r="186" spans="1:33">
      <c r="A186" s="698"/>
      <c r="B186" s="715"/>
      <c r="C186" s="715"/>
      <c r="D186" s="715"/>
      <c r="E186" s="715"/>
      <c r="F186" s="715"/>
      <c r="G186" s="715"/>
      <c r="H186" s="715"/>
      <c r="I186" s="715"/>
      <c r="J186" s="715"/>
      <c r="K186" s="715"/>
      <c r="L186" s="715"/>
      <c r="M186" s="715"/>
      <c r="N186" s="715"/>
      <c r="O186" s="715"/>
      <c r="P186" s="715"/>
      <c r="Q186" s="715"/>
      <c r="R186" s="705"/>
      <c r="S186" s="735"/>
      <c r="T186" s="752"/>
      <c r="U186" s="2" t="s">
        <v>25</v>
      </c>
      <c r="V186" s="705"/>
      <c r="W186" s="752"/>
      <c r="X186" s="707" t="s">
        <v>45</v>
      </c>
      <c r="Y186" s="914"/>
      <c r="Z186" s="752"/>
      <c r="AA186" s="707" t="s">
        <v>276</v>
      </c>
      <c r="AD186" s="715"/>
      <c r="AE186" s="715"/>
      <c r="AF186" s="715"/>
      <c r="AG186" s="824"/>
    </row>
    <row r="187" spans="1:33">
      <c r="A187" s="698"/>
      <c r="B187" s="722" t="s">
        <v>652</v>
      </c>
      <c r="C187" s="744"/>
      <c r="D187" s="744"/>
      <c r="E187" s="744"/>
      <c r="F187" s="744"/>
      <c r="G187" s="744"/>
      <c r="H187" s="744"/>
      <c r="I187" s="744"/>
      <c r="J187" s="744"/>
      <c r="K187" s="784"/>
      <c r="L187" s="806" t="s">
        <v>658</v>
      </c>
      <c r="M187" s="806"/>
      <c r="N187" s="806"/>
      <c r="O187" s="806"/>
      <c r="P187" s="806"/>
      <c r="Q187" s="806"/>
      <c r="R187" s="806"/>
      <c r="S187" s="806"/>
      <c r="T187" s="806"/>
      <c r="U187" s="806" t="s">
        <v>660</v>
      </c>
      <c r="V187" s="806"/>
      <c r="W187" s="806"/>
      <c r="X187" s="806"/>
      <c r="Y187" s="806"/>
      <c r="Z187" s="806"/>
      <c r="AA187" s="806"/>
      <c r="AB187" s="806"/>
      <c r="AC187" s="806"/>
      <c r="AD187" s="715"/>
      <c r="AE187" s="715"/>
      <c r="AF187" s="715"/>
      <c r="AG187" s="824"/>
    </row>
    <row r="188" spans="1:33">
      <c r="A188" s="698"/>
      <c r="B188" s="9" t="s">
        <v>654</v>
      </c>
      <c r="C188" s="53"/>
      <c r="D188" s="53"/>
      <c r="E188" s="53"/>
      <c r="F188" s="53"/>
      <c r="G188" s="53"/>
      <c r="H188" s="53"/>
      <c r="I188" s="53"/>
      <c r="J188" s="53"/>
      <c r="K188" s="150"/>
      <c r="L188" s="826"/>
      <c r="M188" s="837"/>
      <c r="N188" s="837"/>
      <c r="O188" s="837"/>
      <c r="P188" s="837"/>
      <c r="Q188" s="837"/>
      <c r="R188" s="837"/>
      <c r="S188" s="837"/>
      <c r="T188" s="872"/>
      <c r="U188" s="829"/>
      <c r="V188" s="840"/>
      <c r="W188" s="840"/>
      <c r="X188" s="840"/>
      <c r="Y188" s="840"/>
      <c r="Z188" s="840"/>
      <c r="AA188" s="840"/>
      <c r="AB188" s="840"/>
      <c r="AC188" s="949"/>
      <c r="AD188" s="411"/>
      <c r="AE188" s="715"/>
      <c r="AF188" s="715"/>
      <c r="AG188" s="824"/>
    </row>
    <row r="189" spans="1:33">
      <c r="A189" s="698"/>
      <c r="B189" s="8"/>
      <c r="C189" s="55"/>
      <c r="D189" s="55"/>
      <c r="E189" s="55"/>
      <c r="F189" s="55"/>
      <c r="G189" s="55"/>
      <c r="H189" s="55"/>
      <c r="I189" s="55"/>
      <c r="J189" s="55"/>
      <c r="K189" s="271"/>
      <c r="L189" s="827"/>
      <c r="M189" s="838"/>
      <c r="N189" s="838"/>
      <c r="O189" s="838"/>
      <c r="P189" s="838"/>
      <c r="Q189" s="838"/>
      <c r="R189" s="838"/>
      <c r="S189" s="838"/>
      <c r="T189" s="819" t="s">
        <v>651</v>
      </c>
      <c r="U189" s="830"/>
      <c r="V189" s="841"/>
      <c r="W189" s="841"/>
      <c r="X189" s="841"/>
      <c r="Y189" s="841"/>
      <c r="Z189" s="841"/>
      <c r="AA189" s="841"/>
      <c r="AB189" s="841"/>
      <c r="AC189" s="813" t="s">
        <v>651</v>
      </c>
      <c r="AD189" s="411"/>
      <c r="AE189" s="715"/>
      <c r="AF189" s="715"/>
      <c r="AG189" s="824"/>
    </row>
    <row r="190" spans="1:33">
      <c r="A190" s="698"/>
      <c r="B190" s="722" t="s">
        <v>373</v>
      </c>
      <c r="C190" s="744"/>
      <c r="D190" s="744"/>
      <c r="E190" s="744"/>
      <c r="F190" s="744"/>
      <c r="G190" s="744"/>
      <c r="H190" s="784"/>
      <c r="I190" s="793" t="s">
        <v>549</v>
      </c>
      <c r="J190" s="807"/>
      <c r="K190" s="226"/>
      <c r="L190" s="730" t="s">
        <v>649</v>
      </c>
      <c r="M190" s="730"/>
      <c r="N190" s="730"/>
      <c r="O190" s="202" t="s">
        <v>342</v>
      </c>
      <c r="P190" s="249"/>
      <c r="Q190" s="249"/>
      <c r="R190" s="249"/>
      <c r="S190" s="249"/>
      <c r="T190" s="299"/>
      <c r="U190" s="730" t="s">
        <v>649</v>
      </c>
      <c r="V190" s="730"/>
      <c r="W190" s="730"/>
      <c r="X190" s="202" t="s">
        <v>342</v>
      </c>
      <c r="Y190" s="249"/>
      <c r="Z190" s="249"/>
      <c r="AA190" s="249"/>
      <c r="AB190" s="249"/>
      <c r="AC190" s="299"/>
      <c r="AD190" s="715"/>
      <c r="AE190" s="715"/>
      <c r="AF190" s="715"/>
      <c r="AG190" s="824"/>
    </row>
    <row r="191" spans="1:33">
      <c r="A191" s="698"/>
      <c r="B191" s="99" t="s">
        <v>220</v>
      </c>
      <c r="C191" s="596" t="s">
        <v>358</v>
      </c>
      <c r="D191" s="73" t="s">
        <v>356</v>
      </c>
      <c r="E191" s="73"/>
      <c r="F191" s="73"/>
      <c r="G191" s="73"/>
      <c r="H191" s="73"/>
      <c r="I191" s="794">
        <v>1.65</v>
      </c>
      <c r="J191" s="808"/>
      <c r="K191" s="785" t="s">
        <v>651</v>
      </c>
      <c r="L191" s="809"/>
      <c r="M191" s="809"/>
      <c r="N191" s="812" t="s">
        <v>171</v>
      </c>
      <c r="O191" s="856">
        <f t="shared" ref="O191:O197" si="0">I191*L191</f>
        <v>0</v>
      </c>
      <c r="P191" s="858"/>
      <c r="Q191" s="858"/>
      <c r="R191" s="858"/>
      <c r="S191" s="858"/>
      <c r="T191" s="813" t="s">
        <v>651</v>
      </c>
      <c r="U191" s="809"/>
      <c r="V191" s="809"/>
      <c r="W191" s="812" t="s">
        <v>171</v>
      </c>
      <c r="X191" s="856">
        <f t="shared" ref="X191:X197" si="1">I191*U191</f>
        <v>0</v>
      </c>
      <c r="Y191" s="858"/>
      <c r="Z191" s="858"/>
      <c r="AA191" s="858"/>
      <c r="AB191" s="858"/>
      <c r="AC191" s="813" t="s">
        <v>651</v>
      </c>
      <c r="AD191" s="715"/>
      <c r="AE191" s="715"/>
      <c r="AF191" s="715"/>
      <c r="AG191" s="824"/>
    </row>
    <row r="192" spans="1:33">
      <c r="A192" s="698"/>
      <c r="B192" s="73"/>
      <c r="C192" s="596"/>
      <c r="D192" s="73" t="s">
        <v>656</v>
      </c>
      <c r="E192" s="73"/>
      <c r="F192" s="73"/>
      <c r="G192" s="73"/>
      <c r="H192" s="73"/>
      <c r="I192" s="794">
        <v>3.3</v>
      </c>
      <c r="J192" s="808"/>
      <c r="K192" s="819" t="s">
        <v>651</v>
      </c>
      <c r="L192" s="809"/>
      <c r="M192" s="809"/>
      <c r="N192" s="812" t="s">
        <v>171</v>
      </c>
      <c r="O192" s="856">
        <f t="shared" si="0"/>
        <v>0</v>
      </c>
      <c r="P192" s="858"/>
      <c r="Q192" s="858"/>
      <c r="R192" s="858"/>
      <c r="S192" s="858"/>
      <c r="T192" s="813" t="s">
        <v>651</v>
      </c>
      <c r="U192" s="809"/>
      <c r="V192" s="809"/>
      <c r="W192" s="812" t="s">
        <v>171</v>
      </c>
      <c r="X192" s="856">
        <f t="shared" si="1"/>
        <v>0</v>
      </c>
      <c r="Y192" s="858"/>
      <c r="Z192" s="858"/>
      <c r="AA192" s="858"/>
      <c r="AB192" s="858"/>
      <c r="AC192" s="813" t="s">
        <v>651</v>
      </c>
      <c r="AD192" s="715"/>
      <c r="AE192" s="715"/>
      <c r="AF192" s="715"/>
      <c r="AG192" s="824"/>
    </row>
    <row r="193" spans="1:33">
      <c r="A193" s="698"/>
      <c r="B193" s="73"/>
      <c r="C193" s="596"/>
      <c r="D193" s="716" t="s">
        <v>661</v>
      </c>
      <c r="E193" s="716"/>
      <c r="F193" s="716"/>
      <c r="G193" s="716"/>
      <c r="H193" s="716"/>
      <c r="I193" s="794">
        <v>3.3</v>
      </c>
      <c r="J193" s="808"/>
      <c r="K193" s="820" t="s">
        <v>651</v>
      </c>
      <c r="L193" s="809"/>
      <c r="M193" s="809"/>
      <c r="N193" s="812" t="s">
        <v>171</v>
      </c>
      <c r="O193" s="856">
        <f t="shared" si="0"/>
        <v>0</v>
      </c>
      <c r="P193" s="858"/>
      <c r="Q193" s="858"/>
      <c r="R193" s="858"/>
      <c r="S193" s="858"/>
      <c r="T193" s="813" t="s">
        <v>651</v>
      </c>
      <c r="U193" s="809"/>
      <c r="V193" s="809"/>
      <c r="W193" s="812" t="s">
        <v>171</v>
      </c>
      <c r="X193" s="856">
        <f t="shared" si="1"/>
        <v>0</v>
      </c>
      <c r="Y193" s="858"/>
      <c r="Z193" s="858"/>
      <c r="AA193" s="858"/>
      <c r="AB193" s="858"/>
      <c r="AC193" s="813" t="s">
        <v>651</v>
      </c>
      <c r="AD193" s="715"/>
      <c r="AE193" s="715"/>
      <c r="AF193" s="715"/>
      <c r="AG193" s="824"/>
    </row>
    <row r="194" spans="1:33">
      <c r="A194" s="698"/>
      <c r="B194" s="73"/>
      <c r="C194" s="596" t="s">
        <v>10</v>
      </c>
      <c r="D194" s="73" t="s">
        <v>356</v>
      </c>
      <c r="E194" s="73"/>
      <c r="F194" s="73"/>
      <c r="G194" s="73"/>
      <c r="H194" s="73"/>
      <c r="I194" s="794">
        <v>1.65</v>
      </c>
      <c r="J194" s="808"/>
      <c r="K194" s="820" t="s">
        <v>651</v>
      </c>
      <c r="L194" s="809"/>
      <c r="M194" s="809"/>
      <c r="N194" s="812" t="s">
        <v>171</v>
      </c>
      <c r="O194" s="856">
        <f t="shared" si="0"/>
        <v>0</v>
      </c>
      <c r="P194" s="858"/>
      <c r="Q194" s="858"/>
      <c r="R194" s="858"/>
      <c r="S194" s="858"/>
      <c r="T194" s="813" t="s">
        <v>651</v>
      </c>
      <c r="U194" s="809"/>
      <c r="V194" s="809"/>
      <c r="W194" s="812" t="s">
        <v>171</v>
      </c>
      <c r="X194" s="856">
        <f t="shared" si="1"/>
        <v>0</v>
      </c>
      <c r="Y194" s="858"/>
      <c r="Z194" s="858"/>
      <c r="AA194" s="858"/>
      <c r="AB194" s="858"/>
      <c r="AC194" s="813" t="s">
        <v>651</v>
      </c>
      <c r="AD194" s="715"/>
      <c r="AE194" s="715"/>
      <c r="AF194" s="715"/>
      <c r="AG194" s="824"/>
    </row>
    <row r="195" spans="1:33">
      <c r="A195" s="698"/>
      <c r="B195" s="73"/>
      <c r="C195" s="596"/>
      <c r="D195" s="73" t="s">
        <v>656</v>
      </c>
      <c r="E195" s="73"/>
      <c r="F195" s="73"/>
      <c r="G195" s="73"/>
      <c r="H195" s="73"/>
      <c r="I195" s="794">
        <v>3.3</v>
      </c>
      <c r="J195" s="808"/>
      <c r="K195" s="820" t="s">
        <v>651</v>
      </c>
      <c r="L195" s="809"/>
      <c r="M195" s="809"/>
      <c r="N195" s="812" t="s">
        <v>171</v>
      </c>
      <c r="O195" s="856">
        <f t="shared" si="0"/>
        <v>0</v>
      </c>
      <c r="P195" s="858"/>
      <c r="Q195" s="858"/>
      <c r="R195" s="858"/>
      <c r="S195" s="858"/>
      <c r="T195" s="813" t="s">
        <v>651</v>
      </c>
      <c r="U195" s="809"/>
      <c r="V195" s="809"/>
      <c r="W195" s="812" t="s">
        <v>171</v>
      </c>
      <c r="X195" s="856">
        <f t="shared" si="1"/>
        <v>0</v>
      </c>
      <c r="Y195" s="858"/>
      <c r="Z195" s="858"/>
      <c r="AA195" s="858"/>
      <c r="AB195" s="858"/>
      <c r="AC195" s="813" t="s">
        <v>651</v>
      </c>
      <c r="AD195" s="715"/>
      <c r="AE195" s="715"/>
      <c r="AF195" s="715"/>
      <c r="AG195" s="824"/>
    </row>
    <row r="196" spans="1:33">
      <c r="A196" s="698"/>
      <c r="B196" s="73"/>
      <c r="C196" s="596"/>
      <c r="D196" s="716" t="s">
        <v>661</v>
      </c>
      <c r="E196" s="716"/>
      <c r="F196" s="716"/>
      <c r="G196" s="716"/>
      <c r="H196" s="716"/>
      <c r="I196" s="794">
        <v>3.3</v>
      </c>
      <c r="J196" s="808"/>
      <c r="K196" s="820" t="s">
        <v>651</v>
      </c>
      <c r="L196" s="809"/>
      <c r="M196" s="809"/>
      <c r="N196" s="812" t="s">
        <v>171</v>
      </c>
      <c r="O196" s="856">
        <f t="shared" si="0"/>
        <v>0</v>
      </c>
      <c r="P196" s="858"/>
      <c r="Q196" s="858"/>
      <c r="R196" s="858"/>
      <c r="S196" s="858"/>
      <c r="T196" s="813" t="s">
        <v>651</v>
      </c>
      <c r="U196" s="809"/>
      <c r="V196" s="809"/>
      <c r="W196" s="812" t="s">
        <v>171</v>
      </c>
      <c r="X196" s="856">
        <f t="shared" si="1"/>
        <v>0</v>
      </c>
      <c r="Y196" s="858"/>
      <c r="Z196" s="858"/>
      <c r="AA196" s="858"/>
      <c r="AB196" s="858"/>
      <c r="AC196" s="813" t="s">
        <v>651</v>
      </c>
      <c r="AD196" s="715"/>
      <c r="AE196" s="715"/>
      <c r="AF196" s="715"/>
      <c r="AG196" s="824"/>
    </row>
    <row r="197" spans="1:33">
      <c r="A197" s="698"/>
      <c r="B197" s="73"/>
      <c r="C197" s="596"/>
      <c r="D197" s="73" t="s">
        <v>662</v>
      </c>
      <c r="E197" s="73"/>
      <c r="F197" s="73"/>
      <c r="G197" s="73"/>
      <c r="H197" s="73"/>
      <c r="I197" s="794">
        <v>1.98</v>
      </c>
      <c r="J197" s="808"/>
      <c r="K197" s="820" t="s">
        <v>651</v>
      </c>
      <c r="L197" s="809"/>
      <c r="M197" s="809"/>
      <c r="N197" s="812" t="s">
        <v>171</v>
      </c>
      <c r="O197" s="856">
        <f t="shared" si="0"/>
        <v>0</v>
      </c>
      <c r="P197" s="858"/>
      <c r="Q197" s="858"/>
      <c r="R197" s="858"/>
      <c r="S197" s="858"/>
      <c r="T197" s="813" t="s">
        <v>651</v>
      </c>
      <c r="U197" s="809"/>
      <c r="V197" s="809"/>
      <c r="W197" s="812" t="s">
        <v>171</v>
      </c>
      <c r="X197" s="856">
        <f t="shared" si="1"/>
        <v>0</v>
      </c>
      <c r="Y197" s="858"/>
      <c r="Z197" s="858"/>
      <c r="AA197" s="858"/>
      <c r="AB197" s="858"/>
      <c r="AC197" s="813" t="s">
        <v>651</v>
      </c>
      <c r="AD197" s="715"/>
      <c r="AE197" s="715"/>
      <c r="AF197" s="715"/>
      <c r="AG197" s="824"/>
    </row>
    <row r="198" spans="1:33">
      <c r="A198" s="698"/>
      <c r="B198" s="723"/>
      <c r="C198" s="723"/>
      <c r="D198" s="723"/>
      <c r="E198" s="723"/>
      <c r="F198" s="723"/>
      <c r="G198" s="723"/>
      <c r="H198" s="723"/>
      <c r="I198" s="723"/>
      <c r="J198" s="723"/>
      <c r="K198" s="723"/>
      <c r="L198" s="828">
        <f>SUM(L191:M197)</f>
        <v>0</v>
      </c>
      <c r="M198" s="839"/>
      <c r="N198" s="812" t="s">
        <v>171</v>
      </c>
      <c r="O198" s="856">
        <f>SUM(O191:S197)</f>
        <v>0</v>
      </c>
      <c r="P198" s="858"/>
      <c r="Q198" s="858"/>
      <c r="R198" s="858"/>
      <c r="S198" s="858"/>
      <c r="T198" s="813" t="s">
        <v>651</v>
      </c>
      <c r="U198" s="828">
        <f>SUM(U191:V197)</f>
        <v>0</v>
      </c>
      <c r="V198" s="839"/>
      <c r="W198" s="812" t="s">
        <v>171</v>
      </c>
      <c r="X198" s="856">
        <f>SUM(X191:AB197)</f>
        <v>0</v>
      </c>
      <c r="Y198" s="858"/>
      <c r="Z198" s="858"/>
      <c r="AA198" s="858"/>
      <c r="AB198" s="858"/>
      <c r="AC198" s="813" t="s">
        <v>651</v>
      </c>
      <c r="AD198" s="715"/>
      <c r="AE198" s="715"/>
      <c r="AF198" s="715"/>
      <c r="AG198" s="824"/>
    </row>
    <row r="199" spans="1:33">
      <c r="A199" s="698"/>
      <c r="B199" s="722" t="s">
        <v>447</v>
      </c>
      <c r="C199" s="744"/>
      <c r="D199" s="744"/>
      <c r="E199" s="744"/>
      <c r="F199" s="744"/>
      <c r="G199" s="744"/>
      <c r="H199" s="744"/>
      <c r="I199" s="744"/>
      <c r="J199" s="744"/>
      <c r="K199" s="784"/>
      <c r="L199" s="521" t="str">
        <f>IFERROR(IF(L188&gt;=O198,"○","×"),"")</f>
        <v>○</v>
      </c>
      <c r="M199" s="558"/>
      <c r="N199" s="558"/>
      <c r="O199" s="558"/>
      <c r="P199" s="558"/>
      <c r="Q199" s="558"/>
      <c r="R199" s="558"/>
      <c r="S199" s="558"/>
      <c r="T199" s="578"/>
      <c r="U199" s="521" t="str">
        <f>IFERROR(IF(U188&gt;=X198,"○","×"),"")</f>
        <v>○</v>
      </c>
      <c r="V199" s="558"/>
      <c r="W199" s="558"/>
      <c r="X199" s="558"/>
      <c r="Y199" s="558"/>
      <c r="Z199" s="558"/>
      <c r="AA199" s="558"/>
      <c r="AB199" s="558"/>
      <c r="AC199" s="578"/>
      <c r="AD199" s="715"/>
      <c r="AE199" s="715"/>
      <c r="AF199" s="715"/>
      <c r="AG199" s="824"/>
    </row>
    <row r="200" spans="1:33">
      <c r="A200" s="698"/>
      <c r="B200" s="715"/>
      <c r="C200" s="715"/>
      <c r="D200" s="715"/>
      <c r="E200" s="715"/>
      <c r="F200" s="715"/>
      <c r="G200" s="715"/>
      <c r="H200" s="715"/>
      <c r="I200" s="715"/>
      <c r="J200" s="715"/>
      <c r="K200" s="715"/>
      <c r="L200" s="715"/>
      <c r="M200" s="715"/>
      <c r="N200" s="715"/>
      <c r="O200" s="715"/>
      <c r="P200" s="715"/>
      <c r="Q200" s="715"/>
      <c r="R200" s="715"/>
      <c r="S200" s="715"/>
      <c r="T200" s="715"/>
      <c r="U200" s="715"/>
      <c r="V200" s="715"/>
      <c r="W200" s="715"/>
      <c r="X200" s="715"/>
      <c r="Y200" s="720"/>
      <c r="Z200" s="715"/>
      <c r="AA200" s="715"/>
      <c r="AB200" s="715"/>
      <c r="AC200" s="715"/>
      <c r="AD200" s="715"/>
      <c r="AE200" s="715"/>
      <c r="AF200" s="715"/>
      <c r="AG200" s="824"/>
    </row>
    <row r="201" spans="1:33">
      <c r="A201" s="698"/>
      <c r="B201" s="722" t="s">
        <v>652</v>
      </c>
      <c r="C201" s="744"/>
      <c r="D201" s="744"/>
      <c r="E201" s="744"/>
      <c r="F201" s="744"/>
      <c r="G201" s="744"/>
      <c r="H201" s="744"/>
      <c r="I201" s="744"/>
      <c r="J201" s="744"/>
      <c r="K201" s="784"/>
      <c r="L201" s="806"/>
      <c r="M201" s="806"/>
      <c r="N201" s="806"/>
      <c r="O201" s="806"/>
      <c r="P201" s="806"/>
      <c r="Q201" s="806"/>
      <c r="R201" s="806"/>
      <c r="S201" s="806"/>
      <c r="T201" s="806"/>
      <c r="U201" s="806"/>
      <c r="V201" s="806"/>
      <c r="W201" s="806"/>
      <c r="X201" s="806"/>
      <c r="Y201" s="806"/>
      <c r="Z201" s="806"/>
      <c r="AA201" s="806"/>
      <c r="AB201" s="806"/>
      <c r="AC201" s="806"/>
      <c r="AG201" s="824"/>
    </row>
    <row r="202" spans="1:33">
      <c r="A202" s="698"/>
      <c r="B202" s="9" t="s">
        <v>654</v>
      </c>
      <c r="C202" s="53"/>
      <c r="D202" s="53"/>
      <c r="E202" s="53"/>
      <c r="F202" s="53"/>
      <c r="G202" s="53"/>
      <c r="H202" s="53"/>
      <c r="I202" s="53"/>
      <c r="J202" s="53"/>
      <c r="K202" s="150"/>
      <c r="L202" s="829"/>
      <c r="M202" s="840"/>
      <c r="N202" s="840"/>
      <c r="O202" s="840"/>
      <c r="P202" s="840"/>
      <c r="Q202" s="840"/>
      <c r="R202" s="840"/>
      <c r="S202" s="840"/>
      <c r="T202" s="873"/>
      <c r="U202" s="829"/>
      <c r="V202" s="840"/>
      <c r="W202" s="840"/>
      <c r="X202" s="840"/>
      <c r="Y202" s="840"/>
      <c r="Z202" s="840"/>
      <c r="AA202" s="840"/>
      <c r="AB202" s="840"/>
      <c r="AC202" s="949"/>
      <c r="AG202" s="824"/>
    </row>
    <row r="203" spans="1:33">
      <c r="A203" s="698"/>
      <c r="B203" s="8"/>
      <c r="C203" s="55"/>
      <c r="D203" s="55"/>
      <c r="E203" s="55"/>
      <c r="F203" s="55"/>
      <c r="G203" s="55"/>
      <c r="H203" s="55"/>
      <c r="I203" s="55"/>
      <c r="J203" s="55"/>
      <c r="K203" s="271"/>
      <c r="L203" s="830"/>
      <c r="M203" s="841"/>
      <c r="N203" s="841"/>
      <c r="O203" s="841"/>
      <c r="P203" s="841"/>
      <c r="Q203" s="841"/>
      <c r="R203" s="841"/>
      <c r="S203" s="841"/>
      <c r="T203" s="874" t="s">
        <v>651</v>
      </c>
      <c r="U203" s="830"/>
      <c r="V203" s="841"/>
      <c r="W203" s="841"/>
      <c r="X203" s="841"/>
      <c r="Y203" s="841"/>
      <c r="Z203" s="841"/>
      <c r="AA203" s="841"/>
      <c r="AB203" s="841"/>
      <c r="AC203" s="813" t="s">
        <v>651</v>
      </c>
      <c r="AG203" s="824"/>
    </row>
    <row r="204" spans="1:33">
      <c r="A204" s="698"/>
      <c r="B204" s="722" t="s">
        <v>373</v>
      </c>
      <c r="C204" s="744"/>
      <c r="D204" s="744"/>
      <c r="E204" s="744"/>
      <c r="F204" s="744"/>
      <c r="G204" s="744"/>
      <c r="H204" s="784"/>
      <c r="I204" s="793" t="s">
        <v>549</v>
      </c>
      <c r="J204" s="807"/>
      <c r="K204" s="226"/>
      <c r="L204" s="730" t="s">
        <v>649</v>
      </c>
      <c r="M204" s="730"/>
      <c r="N204" s="730"/>
      <c r="O204" s="202" t="s">
        <v>342</v>
      </c>
      <c r="P204" s="249"/>
      <c r="Q204" s="249"/>
      <c r="R204" s="249"/>
      <c r="S204" s="249"/>
      <c r="T204" s="299"/>
      <c r="U204" s="730" t="s">
        <v>649</v>
      </c>
      <c r="V204" s="730"/>
      <c r="W204" s="730"/>
      <c r="X204" s="202" t="s">
        <v>342</v>
      </c>
      <c r="Y204" s="249"/>
      <c r="Z204" s="249"/>
      <c r="AA204" s="249"/>
      <c r="AB204" s="249"/>
      <c r="AC204" s="299"/>
      <c r="AG204" s="824"/>
    </row>
    <row r="205" spans="1:33">
      <c r="A205" s="698"/>
      <c r="B205" s="99" t="s">
        <v>220</v>
      </c>
      <c r="C205" s="596" t="s">
        <v>358</v>
      </c>
      <c r="D205" s="73" t="s">
        <v>356</v>
      </c>
      <c r="E205" s="73"/>
      <c r="F205" s="73"/>
      <c r="G205" s="73"/>
      <c r="H205" s="73"/>
      <c r="I205" s="794">
        <v>1.65</v>
      </c>
      <c r="J205" s="808"/>
      <c r="K205" s="785" t="s">
        <v>651</v>
      </c>
      <c r="L205" s="809"/>
      <c r="M205" s="809"/>
      <c r="N205" s="812" t="s">
        <v>171</v>
      </c>
      <c r="O205" s="856">
        <f t="shared" ref="O205:O211" si="2">I205*L205</f>
        <v>0</v>
      </c>
      <c r="P205" s="858"/>
      <c r="Q205" s="858"/>
      <c r="R205" s="858"/>
      <c r="S205" s="858"/>
      <c r="T205" s="813" t="s">
        <v>651</v>
      </c>
      <c r="U205" s="809"/>
      <c r="V205" s="809"/>
      <c r="W205" s="812" t="s">
        <v>171</v>
      </c>
      <c r="X205" s="856">
        <f t="shared" ref="X205:X211" si="3">I205*U205</f>
        <v>0</v>
      </c>
      <c r="Y205" s="858"/>
      <c r="Z205" s="858"/>
      <c r="AA205" s="858"/>
      <c r="AB205" s="858"/>
      <c r="AC205" s="813" t="s">
        <v>651</v>
      </c>
      <c r="AG205" s="824"/>
    </row>
    <row r="206" spans="1:33">
      <c r="A206" s="698"/>
      <c r="B206" s="73"/>
      <c r="C206" s="596"/>
      <c r="D206" s="73" t="s">
        <v>656</v>
      </c>
      <c r="E206" s="73"/>
      <c r="F206" s="73"/>
      <c r="G206" s="73"/>
      <c r="H206" s="73"/>
      <c r="I206" s="794">
        <v>3.3</v>
      </c>
      <c r="J206" s="808"/>
      <c r="K206" s="819" t="s">
        <v>651</v>
      </c>
      <c r="L206" s="809"/>
      <c r="M206" s="809"/>
      <c r="N206" s="812" t="s">
        <v>171</v>
      </c>
      <c r="O206" s="856">
        <f t="shared" si="2"/>
        <v>0</v>
      </c>
      <c r="P206" s="858"/>
      <c r="Q206" s="858"/>
      <c r="R206" s="858"/>
      <c r="S206" s="858"/>
      <c r="T206" s="813" t="s">
        <v>651</v>
      </c>
      <c r="U206" s="809"/>
      <c r="V206" s="809"/>
      <c r="W206" s="812" t="s">
        <v>171</v>
      </c>
      <c r="X206" s="856">
        <f t="shared" si="3"/>
        <v>0</v>
      </c>
      <c r="Y206" s="858"/>
      <c r="Z206" s="858"/>
      <c r="AA206" s="858"/>
      <c r="AB206" s="858"/>
      <c r="AC206" s="813" t="s">
        <v>651</v>
      </c>
      <c r="AG206" s="824"/>
    </row>
    <row r="207" spans="1:33">
      <c r="A207" s="698"/>
      <c r="B207" s="73"/>
      <c r="C207" s="596"/>
      <c r="D207" s="716" t="s">
        <v>661</v>
      </c>
      <c r="E207" s="716"/>
      <c r="F207" s="716"/>
      <c r="G207" s="716"/>
      <c r="H207" s="716"/>
      <c r="I207" s="794">
        <v>3.3</v>
      </c>
      <c r="J207" s="808"/>
      <c r="K207" s="820" t="s">
        <v>651</v>
      </c>
      <c r="L207" s="809"/>
      <c r="M207" s="809"/>
      <c r="N207" s="812" t="s">
        <v>171</v>
      </c>
      <c r="O207" s="856">
        <f t="shared" si="2"/>
        <v>0</v>
      </c>
      <c r="P207" s="858"/>
      <c r="Q207" s="858"/>
      <c r="R207" s="858"/>
      <c r="S207" s="858"/>
      <c r="T207" s="813" t="s">
        <v>651</v>
      </c>
      <c r="U207" s="809"/>
      <c r="V207" s="809"/>
      <c r="W207" s="812" t="s">
        <v>171</v>
      </c>
      <c r="X207" s="856">
        <f t="shared" si="3"/>
        <v>0</v>
      </c>
      <c r="Y207" s="858"/>
      <c r="Z207" s="858"/>
      <c r="AA207" s="858"/>
      <c r="AB207" s="858"/>
      <c r="AC207" s="813" t="s">
        <v>651</v>
      </c>
      <c r="AG207" s="824"/>
    </row>
    <row r="208" spans="1:33">
      <c r="A208" s="698"/>
      <c r="B208" s="73"/>
      <c r="C208" s="596" t="s">
        <v>10</v>
      </c>
      <c r="D208" s="73" t="s">
        <v>356</v>
      </c>
      <c r="E208" s="73"/>
      <c r="F208" s="73"/>
      <c r="G208" s="73"/>
      <c r="H208" s="73"/>
      <c r="I208" s="794">
        <v>1.65</v>
      </c>
      <c r="J208" s="808"/>
      <c r="K208" s="820" t="s">
        <v>651</v>
      </c>
      <c r="L208" s="809"/>
      <c r="M208" s="809"/>
      <c r="N208" s="812" t="s">
        <v>171</v>
      </c>
      <c r="O208" s="856">
        <f t="shared" si="2"/>
        <v>0</v>
      </c>
      <c r="P208" s="858"/>
      <c r="Q208" s="858"/>
      <c r="R208" s="858"/>
      <c r="S208" s="858"/>
      <c r="T208" s="813" t="s">
        <v>651</v>
      </c>
      <c r="U208" s="809"/>
      <c r="V208" s="809"/>
      <c r="W208" s="812" t="s">
        <v>171</v>
      </c>
      <c r="X208" s="856">
        <f t="shared" si="3"/>
        <v>0</v>
      </c>
      <c r="Y208" s="858"/>
      <c r="Z208" s="858"/>
      <c r="AA208" s="858"/>
      <c r="AB208" s="858"/>
      <c r="AC208" s="813" t="s">
        <v>651</v>
      </c>
      <c r="AG208" s="824"/>
    </row>
    <row r="209" spans="1:33">
      <c r="A209" s="698"/>
      <c r="B209" s="73"/>
      <c r="C209" s="596"/>
      <c r="D209" s="73" t="s">
        <v>656</v>
      </c>
      <c r="E209" s="73"/>
      <c r="F209" s="73"/>
      <c r="G209" s="73"/>
      <c r="H209" s="73"/>
      <c r="I209" s="794">
        <v>3.3</v>
      </c>
      <c r="J209" s="808"/>
      <c r="K209" s="820" t="s">
        <v>651</v>
      </c>
      <c r="L209" s="809"/>
      <c r="M209" s="809"/>
      <c r="N209" s="812" t="s">
        <v>171</v>
      </c>
      <c r="O209" s="856">
        <f t="shared" si="2"/>
        <v>0</v>
      </c>
      <c r="P209" s="858"/>
      <c r="Q209" s="858"/>
      <c r="R209" s="858"/>
      <c r="S209" s="858"/>
      <c r="T209" s="813" t="s">
        <v>651</v>
      </c>
      <c r="U209" s="809"/>
      <c r="V209" s="809"/>
      <c r="W209" s="812" t="s">
        <v>171</v>
      </c>
      <c r="X209" s="856">
        <f t="shared" si="3"/>
        <v>0</v>
      </c>
      <c r="Y209" s="858"/>
      <c r="Z209" s="858"/>
      <c r="AA209" s="858"/>
      <c r="AB209" s="858"/>
      <c r="AC209" s="813" t="s">
        <v>651</v>
      </c>
      <c r="AG209" s="824"/>
    </row>
    <row r="210" spans="1:33">
      <c r="A210" s="698"/>
      <c r="B210" s="73"/>
      <c r="C210" s="596"/>
      <c r="D210" s="716" t="s">
        <v>661</v>
      </c>
      <c r="E210" s="716"/>
      <c r="F210" s="716"/>
      <c r="G210" s="716"/>
      <c r="H210" s="716"/>
      <c r="I210" s="794">
        <v>3.3</v>
      </c>
      <c r="J210" s="808"/>
      <c r="K210" s="820" t="s">
        <v>651</v>
      </c>
      <c r="L210" s="809"/>
      <c r="M210" s="809"/>
      <c r="N210" s="812" t="s">
        <v>171</v>
      </c>
      <c r="O210" s="856">
        <f t="shared" si="2"/>
        <v>0</v>
      </c>
      <c r="P210" s="858"/>
      <c r="Q210" s="858"/>
      <c r="R210" s="858"/>
      <c r="S210" s="858"/>
      <c r="T210" s="813" t="s">
        <v>651</v>
      </c>
      <c r="U210" s="809"/>
      <c r="V210" s="809"/>
      <c r="W210" s="812" t="s">
        <v>171</v>
      </c>
      <c r="X210" s="856">
        <f t="shared" si="3"/>
        <v>0</v>
      </c>
      <c r="Y210" s="858"/>
      <c r="Z210" s="858"/>
      <c r="AA210" s="858"/>
      <c r="AB210" s="858"/>
      <c r="AC210" s="813" t="s">
        <v>651</v>
      </c>
      <c r="AG210" s="824"/>
    </row>
    <row r="211" spans="1:33">
      <c r="A211" s="698"/>
      <c r="B211" s="73"/>
      <c r="C211" s="596"/>
      <c r="D211" s="73" t="s">
        <v>662</v>
      </c>
      <c r="E211" s="73"/>
      <c r="F211" s="73"/>
      <c r="G211" s="73"/>
      <c r="H211" s="73"/>
      <c r="I211" s="794">
        <v>1.98</v>
      </c>
      <c r="J211" s="808"/>
      <c r="K211" s="820" t="s">
        <v>651</v>
      </c>
      <c r="L211" s="809"/>
      <c r="M211" s="809"/>
      <c r="N211" s="812" t="s">
        <v>171</v>
      </c>
      <c r="O211" s="856">
        <f t="shared" si="2"/>
        <v>0</v>
      </c>
      <c r="P211" s="858"/>
      <c r="Q211" s="858"/>
      <c r="R211" s="858"/>
      <c r="S211" s="858"/>
      <c r="T211" s="813" t="s">
        <v>651</v>
      </c>
      <c r="U211" s="809"/>
      <c r="V211" s="809"/>
      <c r="W211" s="812" t="s">
        <v>171</v>
      </c>
      <c r="X211" s="856">
        <f t="shared" si="3"/>
        <v>0</v>
      </c>
      <c r="Y211" s="858"/>
      <c r="Z211" s="858"/>
      <c r="AA211" s="858"/>
      <c r="AB211" s="858"/>
      <c r="AC211" s="813" t="s">
        <v>651</v>
      </c>
      <c r="AD211" s="715"/>
      <c r="AE211" s="715"/>
      <c r="AF211" s="715"/>
      <c r="AG211" s="824"/>
    </row>
    <row r="212" spans="1:33">
      <c r="A212" s="698"/>
      <c r="B212" s="723"/>
      <c r="C212" s="723"/>
      <c r="D212" s="723"/>
      <c r="E212" s="723"/>
      <c r="F212" s="723"/>
      <c r="G212" s="723"/>
      <c r="H212" s="723"/>
      <c r="I212" s="723"/>
      <c r="J212" s="723"/>
      <c r="K212" s="723"/>
      <c r="L212" s="828">
        <f>SUM(L205:M211)</f>
        <v>0</v>
      </c>
      <c r="M212" s="839"/>
      <c r="N212" s="812" t="s">
        <v>171</v>
      </c>
      <c r="O212" s="856">
        <f>SUM(O205:S211)</f>
        <v>0</v>
      </c>
      <c r="P212" s="858"/>
      <c r="Q212" s="858"/>
      <c r="R212" s="858"/>
      <c r="S212" s="858"/>
      <c r="T212" s="813" t="s">
        <v>651</v>
      </c>
      <c r="U212" s="828">
        <f>SUM(U205:V211)</f>
        <v>0</v>
      </c>
      <c r="V212" s="839"/>
      <c r="W212" s="812" t="s">
        <v>171</v>
      </c>
      <c r="X212" s="856">
        <f>SUM(X205:AB211)</f>
        <v>0</v>
      </c>
      <c r="Y212" s="858"/>
      <c r="Z212" s="858"/>
      <c r="AA212" s="858"/>
      <c r="AB212" s="858"/>
      <c r="AC212" s="813" t="s">
        <v>651</v>
      </c>
      <c r="AD212" s="715"/>
      <c r="AE212" s="715"/>
      <c r="AF212" s="715"/>
      <c r="AG212" s="824"/>
    </row>
    <row r="213" spans="1:33">
      <c r="A213" s="698"/>
      <c r="B213" s="722" t="s">
        <v>447</v>
      </c>
      <c r="C213" s="744"/>
      <c r="D213" s="744"/>
      <c r="E213" s="744"/>
      <c r="F213" s="744"/>
      <c r="G213" s="744"/>
      <c r="H213" s="744"/>
      <c r="I213" s="744"/>
      <c r="J213" s="744"/>
      <c r="K213" s="784"/>
      <c r="L213" s="521" t="str">
        <f>IFERROR(IF(L202&gt;=O212,"○","×"),"")</f>
        <v>○</v>
      </c>
      <c r="M213" s="558"/>
      <c r="N213" s="558"/>
      <c r="O213" s="558"/>
      <c r="P213" s="558"/>
      <c r="Q213" s="558"/>
      <c r="R213" s="558"/>
      <c r="S213" s="558"/>
      <c r="T213" s="578"/>
      <c r="U213" s="521" t="str">
        <f>IFERROR(IF(U202&gt;=X212,"○","×"),"")</f>
        <v>○</v>
      </c>
      <c r="V213" s="558"/>
      <c r="W213" s="558"/>
      <c r="X213" s="558"/>
      <c r="Y213" s="558"/>
      <c r="Z213" s="558"/>
      <c r="AA213" s="558"/>
      <c r="AB213" s="558"/>
      <c r="AC213" s="578"/>
      <c r="AD213" s="715"/>
      <c r="AE213" s="715"/>
      <c r="AF213" s="715"/>
      <c r="AG213" s="824"/>
    </row>
    <row r="214" spans="1:33">
      <c r="A214" s="698"/>
      <c r="B214" s="715"/>
      <c r="C214" s="715"/>
      <c r="D214" s="715"/>
      <c r="E214" s="715"/>
      <c r="F214" s="715"/>
      <c r="G214" s="715"/>
      <c r="H214" s="715"/>
      <c r="I214" s="715"/>
      <c r="J214" s="715"/>
      <c r="K214" s="715"/>
      <c r="L214" s="715"/>
      <c r="M214" s="715"/>
      <c r="N214" s="715"/>
      <c r="O214" s="715"/>
      <c r="P214" s="715"/>
      <c r="Q214" s="715"/>
      <c r="R214" s="715"/>
      <c r="S214" s="715"/>
      <c r="T214" s="715"/>
      <c r="U214" s="715"/>
      <c r="V214" s="715"/>
      <c r="W214" s="715"/>
      <c r="X214" s="715"/>
      <c r="Y214" s="133"/>
      <c r="Z214" s="715"/>
      <c r="AA214" s="715"/>
      <c r="AB214" s="715"/>
      <c r="AC214" s="715"/>
      <c r="AD214" s="715"/>
      <c r="AE214" s="715"/>
      <c r="AF214" s="715"/>
      <c r="AG214" s="824"/>
    </row>
    <row r="215" spans="1:33">
      <c r="A215" s="698"/>
      <c r="B215" s="75" t="s">
        <v>652</v>
      </c>
      <c r="C215" s="83"/>
      <c r="D215" s="83"/>
      <c r="E215" s="83"/>
      <c r="F215" s="83"/>
      <c r="G215" s="83"/>
      <c r="H215" s="149"/>
      <c r="I215" s="795" t="s">
        <v>798</v>
      </c>
      <c r="J215" s="809"/>
      <c r="K215" s="809"/>
      <c r="L215" s="809"/>
      <c r="M215" s="809"/>
      <c r="N215" s="848"/>
      <c r="O215" s="795" t="s">
        <v>800</v>
      </c>
      <c r="P215" s="809"/>
      <c r="Q215" s="809"/>
      <c r="R215" s="809"/>
      <c r="S215" s="809"/>
      <c r="T215" s="848"/>
      <c r="U215" s="795" t="s">
        <v>801</v>
      </c>
      <c r="V215" s="809"/>
      <c r="W215" s="809"/>
      <c r="X215" s="809"/>
      <c r="Y215" s="809"/>
      <c r="Z215" s="848"/>
      <c r="AA215" s="795" t="s">
        <v>802</v>
      </c>
      <c r="AB215" s="809"/>
      <c r="AC215" s="809"/>
      <c r="AD215" s="809"/>
      <c r="AE215" s="809"/>
      <c r="AF215" s="848"/>
      <c r="AG215" s="824"/>
    </row>
    <row r="216" spans="1:33">
      <c r="A216" s="698"/>
      <c r="B216" s="9" t="s">
        <v>654</v>
      </c>
      <c r="C216" s="53"/>
      <c r="D216" s="53"/>
      <c r="E216" s="53"/>
      <c r="F216" s="53"/>
      <c r="G216" s="53"/>
      <c r="H216" s="150"/>
      <c r="I216" s="796"/>
      <c r="J216" s="810"/>
      <c r="K216" s="810"/>
      <c r="L216" s="810"/>
      <c r="M216" s="810"/>
      <c r="N216" s="849"/>
      <c r="O216" s="796"/>
      <c r="P216" s="810"/>
      <c r="Q216" s="810"/>
      <c r="R216" s="810"/>
      <c r="S216" s="810"/>
      <c r="T216" s="849"/>
      <c r="U216" s="796"/>
      <c r="V216" s="810"/>
      <c r="W216" s="810"/>
      <c r="X216" s="810"/>
      <c r="Y216" s="810"/>
      <c r="Z216" s="849"/>
      <c r="AA216" s="796"/>
      <c r="AB216" s="810"/>
      <c r="AC216" s="810"/>
      <c r="AD216" s="810"/>
      <c r="AE216" s="810"/>
      <c r="AF216" s="820"/>
      <c r="AG216" s="824"/>
    </row>
    <row r="217" spans="1:33">
      <c r="A217" s="698"/>
      <c r="B217" s="8"/>
      <c r="C217" s="55"/>
      <c r="D217" s="55"/>
      <c r="E217" s="55"/>
      <c r="F217" s="55"/>
      <c r="G217" s="55"/>
      <c r="H217" s="271"/>
      <c r="I217" s="797"/>
      <c r="J217" s="811"/>
      <c r="K217" s="811"/>
      <c r="L217" s="811"/>
      <c r="M217" s="811"/>
      <c r="N217" s="850" t="s">
        <v>651</v>
      </c>
      <c r="O217" s="797"/>
      <c r="P217" s="811"/>
      <c r="Q217" s="811"/>
      <c r="R217" s="811"/>
      <c r="S217" s="811"/>
      <c r="T217" s="850" t="s">
        <v>651</v>
      </c>
      <c r="U217" s="797"/>
      <c r="V217" s="811"/>
      <c r="W217" s="811"/>
      <c r="X217" s="811"/>
      <c r="Y217" s="811"/>
      <c r="Z217" s="850" t="s">
        <v>651</v>
      </c>
      <c r="AA217" s="797"/>
      <c r="AB217" s="811"/>
      <c r="AC217" s="811"/>
      <c r="AD217" s="811"/>
      <c r="AE217" s="811"/>
      <c r="AF217" s="813" t="s">
        <v>651</v>
      </c>
      <c r="AG217" s="824"/>
    </row>
    <row r="218" spans="1:33">
      <c r="A218" s="698"/>
      <c r="B218" s="722" t="s">
        <v>373</v>
      </c>
      <c r="C218" s="744"/>
      <c r="D218" s="744"/>
      <c r="E218" s="744"/>
      <c r="F218" s="482" t="s">
        <v>549</v>
      </c>
      <c r="G218" s="482"/>
      <c r="H218" s="482"/>
      <c r="I218" s="75" t="s">
        <v>649</v>
      </c>
      <c r="J218" s="149"/>
      <c r="K218" s="75" t="s">
        <v>342</v>
      </c>
      <c r="L218" s="83"/>
      <c r="M218" s="83"/>
      <c r="N218" s="271"/>
      <c r="O218" s="75" t="s">
        <v>649</v>
      </c>
      <c r="P218" s="149"/>
      <c r="Q218" s="75" t="s">
        <v>342</v>
      </c>
      <c r="R218" s="83"/>
      <c r="S218" s="83"/>
      <c r="T218" s="271"/>
      <c r="U218" s="75" t="s">
        <v>649</v>
      </c>
      <c r="V218" s="149"/>
      <c r="W218" s="75" t="s">
        <v>342</v>
      </c>
      <c r="X218" s="83"/>
      <c r="Y218" s="83"/>
      <c r="Z218" s="271"/>
      <c r="AA218" s="75" t="s">
        <v>649</v>
      </c>
      <c r="AB218" s="149"/>
      <c r="AC218" s="75" t="s">
        <v>342</v>
      </c>
      <c r="AD218" s="83"/>
      <c r="AE218" s="83"/>
      <c r="AF218" s="271"/>
      <c r="AG218" s="824"/>
    </row>
    <row r="219" spans="1:33">
      <c r="A219" s="698"/>
      <c r="B219" s="100" t="s">
        <v>261</v>
      </c>
      <c r="C219" s="73" t="s">
        <v>172</v>
      </c>
      <c r="D219" s="73"/>
      <c r="E219" s="73"/>
      <c r="F219" s="722">
        <v>1.98</v>
      </c>
      <c r="G219" s="744"/>
      <c r="H219" s="785" t="s">
        <v>651</v>
      </c>
      <c r="I219" s="755"/>
      <c r="J219" s="812" t="s">
        <v>171</v>
      </c>
      <c r="K219" s="821">
        <f>F219*I219</f>
        <v>0</v>
      </c>
      <c r="L219" s="831"/>
      <c r="M219" s="831"/>
      <c r="N219" s="785" t="s">
        <v>651</v>
      </c>
      <c r="O219" s="755"/>
      <c r="P219" s="812" t="s">
        <v>171</v>
      </c>
      <c r="Q219" s="821">
        <f>F219*O219</f>
        <v>0</v>
      </c>
      <c r="R219" s="831"/>
      <c r="S219" s="831"/>
      <c r="T219" s="785" t="s">
        <v>651</v>
      </c>
      <c r="U219" s="755"/>
      <c r="V219" s="812" t="s">
        <v>171</v>
      </c>
      <c r="W219" s="886">
        <f>F219*U219</f>
        <v>0</v>
      </c>
      <c r="X219" s="892"/>
      <c r="Y219" s="892"/>
      <c r="Z219" s="785" t="s">
        <v>651</v>
      </c>
      <c r="AA219" s="755"/>
      <c r="AB219" s="812" t="s">
        <v>171</v>
      </c>
      <c r="AC219" s="821">
        <f>F219*AA219</f>
        <v>0</v>
      </c>
      <c r="AD219" s="831"/>
      <c r="AE219" s="831"/>
      <c r="AF219" s="785" t="s">
        <v>651</v>
      </c>
      <c r="AG219" s="824"/>
    </row>
    <row r="220" spans="1:33">
      <c r="A220" s="698"/>
      <c r="B220" s="100"/>
      <c r="C220" s="73" t="s">
        <v>564</v>
      </c>
      <c r="D220" s="73"/>
      <c r="E220" s="73"/>
      <c r="F220" s="722">
        <v>1.98</v>
      </c>
      <c r="G220" s="744"/>
      <c r="H220" s="785" t="s">
        <v>651</v>
      </c>
      <c r="I220" s="755"/>
      <c r="J220" s="812" t="s">
        <v>171</v>
      </c>
      <c r="K220" s="821">
        <f>F220*I220</f>
        <v>0</v>
      </c>
      <c r="L220" s="831"/>
      <c r="M220" s="831"/>
      <c r="N220" s="785" t="s">
        <v>651</v>
      </c>
      <c r="O220" s="755"/>
      <c r="P220" s="812" t="s">
        <v>171</v>
      </c>
      <c r="Q220" s="821">
        <f>F220*O220</f>
        <v>0</v>
      </c>
      <c r="R220" s="831"/>
      <c r="S220" s="831"/>
      <c r="T220" s="785" t="s">
        <v>651</v>
      </c>
      <c r="U220" s="755"/>
      <c r="V220" s="812" t="s">
        <v>171</v>
      </c>
      <c r="W220" s="886">
        <f>F220*U220</f>
        <v>0</v>
      </c>
      <c r="X220" s="892"/>
      <c r="Y220" s="892"/>
      <c r="Z220" s="785" t="s">
        <v>651</v>
      </c>
      <c r="AA220" s="755"/>
      <c r="AB220" s="812" t="s">
        <v>171</v>
      </c>
      <c r="AC220" s="821">
        <f>F220*AA220</f>
        <v>0</v>
      </c>
      <c r="AD220" s="831"/>
      <c r="AE220" s="831"/>
      <c r="AF220" s="785" t="s">
        <v>651</v>
      </c>
      <c r="AG220" s="824"/>
    </row>
    <row r="221" spans="1:33">
      <c r="A221" s="698"/>
      <c r="B221" s="100"/>
      <c r="C221" s="73" t="s">
        <v>427</v>
      </c>
      <c r="D221" s="73"/>
      <c r="E221" s="73"/>
      <c r="F221" s="722">
        <v>1.98</v>
      </c>
      <c r="G221" s="744"/>
      <c r="H221" s="785" t="s">
        <v>651</v>
      </c>
      <c r="I221" s="755"/>
      <c r="J221" s="812" t="s">
        <v>171</v>
      </c>
      <c r="K221" s="821">
        <f>F221*I221</f>
        <v>0</v>
      </c>
      <c r="L221" s="831"/>
      <c r="M221" s="831"/>
      <c r="N221" s="785" t="s">
        <v>651</v>
      </c>
      <c r="O221" s="755"/>
      <c r="P221" s="812" t="s">
        <v>171</v>
      </c>
      <c r="Q221" s="821">
        <f>F221*O221</f>
        <v>0</v>
      </c>
      <c r="R221" s="831"/>
      <c r="S221" s="831"/>
      <c r="T221" s="785" t="s">
        <v>651</v>
      </c>
      <c r="U221" s="755"/>
      <c r="V221" s="812" t="s">
        <v>171</v>
      </c>
      <c r="W221" s="886">
        <f>F221*U221</f>
        <v>0</v>
      </c>
      <c r="X221" s="892"/>
      <c r="Y221" s="892"/>
      <c r="Z221" s="785" t="s">
        <v>651</v>
      </c>
      <c r="AA221" s="755"/>
      <c r="AB221" s="812" t="s">
        <v>171</v>
      </c>
      <c r="AC221" s="821">
        <f>F221*AA221</f>
        <v>0</v>
      </c>
      <c r="AD221" s="831"/>
      <c r="AE221" s="831"/>
      <c r="AF221" s="785" t="s">
        <v>651</v>
      </c>
      <c r="AG221" s="824"/>
    </row>
    <row r="222" spans="1:33">
      <c r="A222" s="698"/>
      <c r="B222" s="100"/>
      <c r="C222" s="73" t="s">
        <v>663</v>
      </c>
      <c r="D222" s="73"/>
      <c r="E222" s="73"/>
      <c r="F222" s="722">
        <v>1.98</v>
      </c>
      <c r="G222" s="744"/>
      <c r="H222" s="785" t="s">
        <v>651</v>
      </c>
      <c r="I222" s="755"/>
      <c r="J222" s="812" t="s">
        <v>171</v>
      </c>
      <c r="K222" s="821">
        <f>F222*I222</f>
        <v>0</v>
      </c>
      <c r="L222" s="831"/>
      <c r="M222" s="831"/>
      <c r="N222" s="785" t="s">
        <v>651</v>
      </c>
      <c r="O222" s="755"/>
      <c r="P222" s="812" t="s">
        <v>171</v>
      </c>
      <c r="Q222" s="821">
        <f>F222*O222</f>
        <v>0</v>
      </c>
      <c r="R222" s="831"/>
      <c r="S222" s="831"/>
      <c r="T222" s="820" t="s">
        <v>651</v>
      </c>
      <c r="U222" s="755"/>
      <c r="V222" s="812" t="s">
        <v>171</v>
      </c>
      <c r="W222" s="886">
        <f>F222*U222</f>
        <v>0</v>
      </c>
      <c r="X222" s="892"/>
      <c r="Y222" s="892"/>
      <c r="Z222" s="820" t="s">
        <v>651</v>
      </c>
      <c r="AA222" s="755"/>
      <c r="AB222" s="812" t="s">
        <v>171</v>
      </c>
      <c r="AC222" s="821">
        <f>F222*AA222</f>
        <v>0</v>
      </c>
      <c r="AD222" s="831"/>
      <c r="AE222" s="831"/>
      <c r="AF222" s="820" t="s">
        <v>651</v>
      </c>
      <c r="AG222" s="824"/>
    </row>
    <row r="223" spans="1:33">
      <c r="A223" s="698"/>
      <c r="B223" s="724" t="s">
        <v>664</v>
      </c>
      <c r="C223" s="745"/>
      <c r="D223" s="745"/>
      <c r="E223" s="745"/>
      <c r="F223" s="745"/>
      <c r="G223" s="745"/>
      <c r="H223" s="786"/>
      <c r="I223" s="798">
        <f>SUM(I219:I222)</f>
        <v>0</v>
      </c>
      <c r="J223" s="812" t="s">
        <v>171</v>
      </c>
      <c r="K223" s="822">
        <f>SUM(K219:M222)</f>
        <v>0</v>
      </c>
      <c r="L223" s="832"/>
      <c r="M223" s="832"/>
      <c r="N223" s="785" t="s">
        <v>651</v>
      </c>
      <c r="O223" s="799">
        <f>SUM(O219:O222)</f>
        <v>0</v>
      </c>
      <c r="P223" s="812" t="s">
        <v>171</v>
      </c>
      <c r="Q223" s="821">
        <f>SUM(Q219:S222)</f>
        <v>0</v>
      </c>
      <c r="R223" s="831"/>
      <c r="S223" s="831"/>
      <c r="T223" s="785" t="s">
        <v>651</v>
      </c>
      <c r="U223" s="879">
        <f>SUM(U219:U222)</f>
        <v>0</v>
      </c>
      <c r="V223" s="812" t="s">
        <v>171</v>
      </c>
      <c r="W223" s="886">
        <f>SUM(W219:Y222)</f>
        <v>0</v>
      </c>
      <c r="X223" s="892"/>
      <c r="Y223" s="892"/>
      <c r="Z223" s="785" t="s">
        <v>651</v>
      </c>
      <c r="AA223" s="879">
        <f>SUM(AA219:AA222)</f>
        <v>0</v>
      </c>
      <c r="AB223" s="812" t="s">
        <v>171</v>
      </c>
      <c r="AC223" s="821">
        <f>SUM(AC219:AE222)</f>
        <v>0</v>
      </c>
      <c r="AD223" s="831"/>
      <c r="AE223" s="831"/>
      <c r="AF223" s="785" t="s">
        <v>651</v>
      </c>
      <c r="AG223" s="824"/>
    </row>
    <row r="224" spans="1:33">
      <c r="A224" s="698"/>
      <c r="B224" s="722" t="s">
        <v>249</v>
      </c>
      <c r="C224" s="744"/>
      <c r="D224" s="744"/>
      <c r="E224" s="744"/>
      <c r="F224" s="744"/>
      <c r="G224" s="744"/>
      <c r="H224" s="784"/>
      <c r="I224" s="91" t="str">
        <f>IFERROR(IF(I216&gt;=K223,"○","×"),"")</f>
        <v>○</v>
      </c>
      <c r="J224" s="91"/>
      <c r="K224" s="91"/>
      <c r="L224" s="91"/>
      <c r="M224" s="91"/>
      <c r="N224" s="91"/>
      <c r="O224" s="800" t="str">
        <f>IFERROR(IF(O216&gt;=Q223,"○","×"),"")</f>
        <v>○</v>
      </c>
      <c r="P224" s="800"/>
      <c r="Q224" s="800"/>
      <c r="R224" s="800"/>
      <c r="S224" s="800"/>
      <c r="T224" s="800"/>
      <c r="U224" s="800" t="str">
        <f>IFERROR(IF(U216&gt;=W223,"○","×"),"")</f>
        <v>○</v>
      </c>
      <c r="V224" s="800"/>
      <c r="W224" s="800"/>
      <c r="X224" s="893"/>
      <c r="Y224" s="893"/>
      <c r="Z224" s="893"/>
      <c r="AA224" s="800" t="str">
        <f>IFERROR(IF(AA216&gt;=AC223,"○","×"),"")</f>
        <v>○</v>
      </c>
      <c r="AB224" s="800"/>
      <c r="AC224" s="800"/>
      <c r="AD224" s="800"/>
      <c r="AE224" s="800"/>
      <c r="AF224" s="800"/>
      <c r="AG224" s="824"/>
    </row>
    <row r="225" spans="1:33">
      <c r="A225" s="698"/>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894"/>
      <c r="Y225" s="915"/>
      <c r="Z225" s="915"/>
      <c r="AA225" s="57"/>
      <c r="AB225" s="57"/>
      <c r="AC225" s="57"/>
      <c r="AD225" s="57"/>
      <c r="AE225" s="57"/>
      <c r="AF225" s="57"/>
      <c r="AG225" s="487"/>
    </row>
    <row r="226" spans="1:33">
      <c r="A226" s="698"/>
      <c r="B226" s="75" t="s">
        <v>652</v>
      </c>
      <c r="C226" s="83"/>
      <c r="D226" s="83"/>
      <c r="E226" s="83"/>
      <c r="F226" s="83"/>
      <c r="G226" s="83"/>
      <c r="H226" s="149"/>
      <c r="I226" s="795"/>
      <c r="J226" s="809"/>
      <c r="K226" s="809"/>
      <c r="L226" s="809"/>
      <c r="M226" s="809"/>
      <c r="N226" s="848"/>
      <c r="O226" s="795"/>
      <c r="P226" s="809"/>
      <c r="Q226" s="809"/>
      <c r="R226" s="809"/>
      <c r="S226" s="809"/>
      <c r="T226" s="848"/>
      <c r="U226" s="795"/>
      <c r="V226" s="809"/>
      <c r="W226" s="809"/>
      <c r="X226" s="809"/>
      <c r="Y226" s="809"/>
      <c r="Z226" s="848"/>
      <c r="AA226" s="795"/>
      <c r="AB226" s="809"/>
      <c r="AC226" s="809"/>
      <c r="AD226" s="809"/>
      <c r="AE226" s="809"/>
      <c r="AF226" s="848"/>
      <c r="AG226" s="487"/>
    </row>
    <row r="227" spans="1:33">
      <c r="A227" s="698"/>
      <c r="B227" s="9" t="s">
        <v>654</v>
      </c>
      <c r="C227" s="53"/>
      <c r="D227" s="53"/>
      <c r="E227" s="53"/>
      <c r="F227" s="53"/>
      <c r="G227" s="53"/>
      <c r="H227" s="150"/>
      <c r="I227" s="796"/>
      <c r="J227" s="810"/>
      <c r="K227" s="810"/>
      <c r="L227" s="810"/>
      <c r="M227" s="810"/>
      <c r="N227" s="849"/>
      <c r="O227" s="796"/>
      <c r="P227" s="810"/>
      <c r="Q227" s="810"/>
      <c r="R227" s="810"/>
      <c r="S227" s="810"/>
      <c r="T227" s="849"/>
      <c r="U227" s="796"/>
      <c r="V227" s="810"/>
      <c r="W227" s="810"/>
      <c r="X227" s="810"/>
      <c r="Y227" s="810"/>
      <c r="Z227" s="849"/>
      <c r="AA227" s="796"/>
      <c r="AB227" s="810"/>
      <c r="AC227" s="810"/>
      <c r="AD227" s="810"/>
      <c r="AE227" s="810"/>
      <c r="AF227" s="820"/>
      <c r="AG227" s="487"/>
    </row>
    <row r="228" spans="1:33">
      <c r="A228" s="698"/>
      <c r="B228" s="8"/>
      <c r="C228" s="55"/>
      <c r="D228" s="55"/>
      <c r="E228" s="55"/>
      <c r="F228" s="55"/>
      <c r="G228" s="55"/>
      <c r="H228" s="271"/>
      <c r="I228" s="797"/>
      <c r="J228" s="811"/>
      <c r="K228" s="811"/>
      <c r="L228" s="811"/>
      <c r="M228" s="811"/>
      <c r="N228" s="850"/>
      <c r="O228" s="797"/>
      <c r="P228" s="811"/>
      <c r="Q228" s="811"/>
      <c r="R228" s="811"/>
      <c r="S228" s="811"/>
      <c r="T228" s="850"/>
      <c r="U228" s="797"/>
      <c r="V228" s="811"/>
      <c r="W228" s="811"/>
      <c r="X228" s="811"/>
      <c r="Y228" s="811"/>
      <c r="Z228" s="850"/>
      <c r="AA228" s="797"/>
      <c r="AB228" s="811"/>
      <c r="AC228" s="811"/>
      <c r="AD228" s="811"/>
      <c r="AE228" s="811"/>
      <c r="AF228" s="813"/>
      <c r="AG228" s="487"/>
    </row>
    <row r="229" spans="1:33">
      <c r="A229" s="698"/>
      <c r="B229" s="722" t="s">
        <v>373</v>
      </c>
      <c r="C229" s="744"/>
      <c r="D229" s="744"/>
      <c r="E229" s="744"/>
      <c r="F229" s="482" t="s">
        <v>549</v>
      </c>
      <c r="G229" s="482"/>
      <c r="H229" s="482"/>
      <c r="I229" s="75" t="s">
        <v>649</v>
      </c>
      <c r="J229" s="149"/>
      <c r="K229" s="75" t="s">
        <v>342</v>
      </c>
      <c r="L229" s="83"/>
      <c r="M229" s="83"/>
      <c r="N229" s="271"/>
      <c r="O229" s="75" t="s">
        <v>649</v>
      </c>
      <c r="P229" s="149"/>
      <c r="Q229" s="75" t="s">
        <v>342</v>
      </c>
      <c r="R229" s="83"/>
      <c r="S229" s="83"/>
      <c r="T229" s="271"/>
      <c r="U229" s="75" t="s">
        <v>649</v>
      </c>
      <c r="V229" s="149"/>
      <c r="W229" s="75" t="s">
        <v>342</v>
      </c>
      <c r="X229" s="83"/>
      <c r="Y229" s="83"/>
      <c r="Z229" s="271"/>
      <c r="AA229" s="75" t="s">
        <v>649</v>
      </c>
      <c r="AB229" s="149"/>
      <c r="AC229" s="75" t="s">
        <v>342</v>
      </c>
      <c r="AD229" s="83"/>
      <c r="AE229" s="83"/>
      <c r="AF229" s="271"/>
      <c r="AG229" s="824"/>
    </row>
    <row r="230" spans="1:33">
      <c r="A230" s="698"/>
      <c r="B230" s="100" t="s">
        <v>261</v>
      </c>
      <c r="C230" s="73" t="s">
        <v>172</v>
      </c>
      <c r="D230" s="73"/>
      <c r="E230" s="73"/>
      <c r="F230" s="722">
        <v>1.98</v>
      </c>
      <c r="G230" s="744"/>
      <c r="H230" s="785" t="s">
        <v>651</v>
      </c>
      <c r="I230" s="755"/>
      <c r="J230" s="812" t="s">
        <v>171</v>
      </c>
      <c r="K230" s="821">
        <f>F230*I230</f>
        <v>0</v>
      </c>
      <c r="L230" s="831"/>
      <c r="M230" s="831"/>
      <c r="N230" s="785" t="s">
        <v>651</v>
      </c>
      <c r="O230" s="755"/>
      <c r="P230" s="812" t="s">
        <v>171</v>
      </c>
      <c r="Q230" s="821">
        <f>F230*O230</f>
        <v>0</v>
      </c>
      <c r="R230" s="831"/>
      <c r="S230" s="831"/>
      <c r="T230" s="785" t="s">
        <v>651</v>
      </c>
      <c r="U230" s="755"/>
      <c r="V230" s="812" t="s">
        <v>171</v>
      </c>
      <c r="W230" s="886">
        <f>F230*U230</f>
        <v>0</v>
      </c>
      <c r="X230" s="892"/>
      <c r="Y230" s="892"/>
      <c r="Z230" s="785" t="s">
        <v>651</v>
      </c>
      <c r="AA230" s="755"/>
      <c r="AB230" s="812" t="s">
        <v>171</v>
      </c>
      <c r="AC230" s="821">
        <f>F230*AA230</f>
        <v>0</v>
      </c>
      <c r="AD230" s="831"/>
      <c r="AE230" s="831"/>
      <c r="AF230" s="785" t="s">
        <v>651</v>
      </c>
      <c r="AG230" s="824"/>
    </row>
    <row r="231" spans="1:33">
      <c r="A231" s="698"/>
      <c r="B231" s="100"/>
      <c r="C231" s="73" t="s">
        <v>564</v>
      </c>
      <c r="D231" s="73"/>
      <c r="E231" s="73"/>
      <c r="F231" s="722">
        <v>1.98</v>
      </c>
      <c r="G231" s="744"/>
      <c r="H231" s="785" t="s">
        <v>651</v>
      </c>
      <c r="I231" s="755"/>
      <c r="J231" s="812" t="s">
        <v>171</v>
      </c>
      <c r="K231" s="821">
        <f>F231*I231</f>
        <v>0</v>
      </c>
      <c r="L231" s="831"/>
      <c r="M231" s="831"/>
      <c r="N231" s="785" t="s">
        <v>651</v>
      </c>
      <c r="O231" s="755"/>
      <c r="P231" s="812" t="s">
        <v>171</v>
      </c>
      <c r="Q231" s="821">
        <f>F231*O231</f>
        <v>0</v>
      </c>
      <c r="R231" s="831"/>
      <c r="S231" s="831"/>
      <c r="T231" s="785" t="s">
        <v>651</v>
      </c>
      <c r="U231" s="755"/>
      <c r="V231" s="812" t="s">
        <v>171</v>
      </c>
      <c r="W231" s="886">
        <f>F231*U231</f>
        <v>0</v>
      </c>
      <c r="X231" s="892"/>
      <c r="Y231" s="892"/>
      <c r="Z231" s="785" t="s">
        <v>651</v>
      </c>
      <c r="AA231" s="755"/>
      <c r="AB231" s="812" t="s">
        <v>171</v>
      </c>
      <c r="AC231" s="821">
        <f>F231*AA231</f>
        <v>0</v>
      </c>
      <c r="AD231" s="831"/>
      <c r="AE231" s="831"/>
      <c r="AF231" s="785" t="s">
        <v>651</v>
      </c>
      <c r="AG231" s="824"/>
    </row>
    <row r="232" spans="1:33">
      <c r="A232" s="698"/>
      <c r="B232" s="100"/>
      <c r="C232" s="73" t="s">
        <v>427</v>
      </c>
      <c r="D232" s="73"/>
      <c r="E232" s="73"/>
      <c r="F232" s="722">
        <v>1.98</v>
      </c>
      <c r="G232" s="744"/>
      <c r="H232" s="785" t="s">
        <v>651</v>
      </c>
      <c r="I232" s="755"/>
      <c r="J232" s="812" t="s">
        <v>171</v>
      </c>
      <c r="K232" s="821">
        <f>F232*I232</f>
        <v>0</v>
      </c>
      <c r="L232" s="831"/>
      <c r="M232" s="831"/>
      <c r="N232" s="785" t="s">
        <v>651</v>
      </c>
      <c r="O232" s="755"/>
      <c r="P232" s="812" t="s">
        <v>171</v>
      </c>
      <c r="Q232" s="821">
        <f>F232*O232</f>
        <v>0</v>
      </c>
      <c r="R232" s="831"/>
      <c r="S232" s="831"/>
      <c r="T232" s="785" t="s">
        <v>651</v>
      </c>
      <c r="U232" s="755"/>
      <c r="V232" s="812" t="s">
        <v>171</v>
      </c>
      <c r="W232" s="886">
        <f>F232*U232</f>
        <v>0</v>
      </c>
      <c r="X232" s="892"/>
      <c r="Y232" s="892"/>
      <c r="Z232" s="785" t="s">
        <v>651</v>
      </c>
      <c r="AA232" s="755"/>
      <c r="AB232" s="812" t="s">
        <v>171</v>
      </c>
      <c r="AC232" s="821">
        <f>F232*AA232</f>
        <v>0</v>
      </c>
      <c r="AD232" s="831"/>
      <c r="AE232" s="831"/>
      <c r="AF232" s="785" t="s">
        <v>651</v>
      </c>
      <c r="AG232" s="824"/>
    </row>
    <row r="233" spans="1:33">
      <c r="A233" s="698"/>
      <c r="B233" s="100"/>
      <c r="C233" s="73" t="s">
        <v>663</v>
      </c>
      <c r="D233" s="73"/>
      <c r="E233" s="73"/>
      <c r="F233" s="722">
        <v>1.98</v>
      </c>
      <c r="G233" s="744"/>
      <c r="H233" s="785" t="s">
        <v>651</v>
      </c>
      <c r="I233" s="755"/>
      <c r="J233" s="812" t="s">
        <v>171</v>
      </c>
      <c r="K233" s="821">
        <f>F233*I233</f>
        <v>0</v>
      </c>
      <c r="L233" s="831"/>
      <c r="M233" s="831"/>
      <c r="N233" s="785" t="s">
        <v>651</v>
      </c>
      <c r="O233" s="755"/>
      <c r="P233" s="812" t="s">
        <v>171</v>
      </c>
      <c r="Q233" s="821">
        <f>F233*O233</f>
        <v>0</v>
      </c>
      <c r="R233" s="831"/>
      <c r="S233" s="831"/>
      <c r="T233" s="820" t="s">
        <v>651</v>
      </c>
      <c r="U233" s="755"/>
      <c r="V233" s="812" t="s">
        <v>171</v>
      </c>
      <c r="W233" s="886">
        <f>F233*U233</f>
        <v>0</v>
      </c>
      <c r="X233" s="892"/>
      <c r="Y233" s="892"/>
      <c r="Z233" s="820" t="s">
        <v>651</v>
      </c>
      <c r="AA233" s="755"/>
      <c r="AB233" s="812" t="s">
        <v>171</v>
      </c>
      <c r="AC233" s="821">
        <f>F233*AA233</f>
        <v>0</v>
      </c>
      <c r="AD233" s="831"/>
      <c r="AE233" s="831"/>
      <c r="AF233" s="820" t="s">
        <v>651</v>
      </c>
      <c r="AG233" s="824"/>
    </row>
    <row r="234" spans="1:33">
      <c r="A234" s="698"/>
      <c r="B234" s="724" t="s">
        <v>664</v>
      </c>
      <c r="C234" s="745"/>
      <c r="D234" s="745"/>
      <c r="E234" s="745"/>
      <c r="F234" s="745"/>
      <c r="G234" s="745"/>
      <c r="H234" s="786"/>
      <c r="I234" s="799">
        <f>SUM(I230:I233)</f>
        <v>0</v>
      </c>
      <c r="J234" s="812" t="s">
        <v>171</v>
      </c>
      <c r="K234" s="822">
        <f>SUM(K230:M233)</f>
        <v>0</v>
      </c>
      <c r="L234" s="832"/>
      <c r="M234" s="832"/>
      <c r="N234" s="785" t="s">
        <v>651</v>
      </c>
      <c r="O234" s="799">
        <f>SUM(O230:O233)</f>
        <v>0</v>
      </c>
      <c r="P234" s="812" t="s">
        <v>171</v>
      </c>
      <c r="Q234" s="821">
        <f>SUM(Q230:S233)</f>
        <v>0</v>
      </c>
      <c r="R234" s="831"/>
      <c r="S234" s="831"/>
      <c r="T234" s="785" t="s">
        <v>651</v>
      </c>
      <c r="U234" s="879">
        <f>SUM(U230:U233)</f>
        <v>0</v>
      </c>
      <c r="V234" s="812" t="s">
        <v>171</v>
      </c>
      <c r="W234" s="886">
        <f>SUM(W230:Y233)</f>
        <v>0</v>
      </c>
      <c r="X234" s="892"/>
      <c r="Y234" s="892"/>
      <c r="Z234" s="785" t="s">
        <v>651</v>
      </c>
      <c r="AA234" s="879">
        <f>SUM(AA230:AA233)</f>
        <v>0</v>
      </c>
      <c r="AB234" s="812" t="s">
        <v>171</v>
      </c>
      <c r="AC234" s="821">
        <f>SUM(AC230:AE233)</f>
        <v>0</v>
      </c>
      <c r="AD234" s="831"/>
      <c r="AE234" s="831"/>
      <c r="AF234" s="785" t="s">
        <v>651</v>
      </c>
      <c r="AG234" s="824"/>
    </row>
    <row r="235" spans="1:33">
      <c r="A235" s="700"/>
      <c r="B235" s="722" t="s">
        <v>249</v>
      </c>
      <c r="C235" s="744"/>
      <c r="D235" s="744"/>
      <c r="E235" s="744"/>
      <c r="F235" s="744"/>
      <c r="G235" s="744"/>
      <c r="H235" s="784"/>
      <c r="I235" s="800" t="str">
        <f>IFERROR(IF(I227&gt;=K234,"○","×"),"")</f>
        <v>○</v>
      </c>
      <c r="J235" s="800"/>
      <c r="K235" s="800"/>
      <c r="L235" s="800"/>
      <c r="M235" s="800"/>
      <c r="N235" s="800"/>
      <c r="O235" s="800" t="str">
        <f>IFERROR(IF(O227&gt;=Q234,"○","×"),"")</f>
        <v>○</v>
      </c>
      <c r="P235" s="800"/>
      <c r="Q235" s="800"/>
      <c r="R235" s="800"/>
      <c r="S235" s="800"/>
      <c r="T235" s="800"/>
      <c r="U235" s="800" t="str">
        <f>IFERROR(IF(U227&gt;=W234,"○","×"),"")</f>
        <v>○</v>
      </c>
      <c r="V235" s="800"/>
      <c r="W235" s="800"/>
      <c r="X235" s="800"/>
      <c r="Y235" s="800"/>
      <c r="Z235" s="800"/>
      <c r="AA235" s="800" t="str">
        <f>IFERROR(IF(AA227&gt;=AC234,"○","×"),"")</f>
        <v>○</v>
      </c>
      <c r="AB235" s="800"/>
      <c r="AC235" s="800"/>
      <c r="AD235" s="800"/>
      <c r="AE235" s="800"/>
      <c r="AF235" s="800"/>
      <c r="AG235" s="957"/>
    </row>
    <row r="236" spans="1:33">
      <c r="A236" s="31" t="s">
        <v>133</v>
      </c>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73" t="s">
        <v>361</v>
      </c>
      <c r="Z236" s="73"/>
      <c r="AA236" s="73"/>
      <c r="AB236" s="73"/>
      <c r="AC236" s="73"/>
      <c r="AD236" s="73"/>
      <c r="AE236" s="73"/>
      <c r="AF236" s="73"/>
      <c r="AG236" s="73"/>
    </row>
    <row r="237" spans="1:33">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73"/>
      <c r="Z237" s="73"/>
      <c r="AA237" s="73"/>
      <c r="AB237" s="73"/>
      <c r="AC237" s="73"/>
      <c r="AD237" s="73"/>
      <c r="AE237" s="73"/>
      <c r="AF237" s="73"/>
      <c r="AG237" s="73"/>
    </row>
    <row r="238" spans="1:33">
      <c r="B238" s="52"/>
      <c r="O238" s="51"/>
      <c r="P238" s="52"/>
      <c r="Q238" s="52"/>
      <c r="R238" s="52"/>
      <c r="S238" s="52"/>
      <c r="T238" s="51"/>
      <c r="U238" s="52"/>
      <c r="V238" s="133"/>
      <c r="X238" s="379"/>
      <c r="AA238" s="71"/>
      <c r="AB238" s="71"/>
      <c r="AC238" s="71"/>
      <c r="AD238" s="71"/>
      <c r="AE238" s="71"/>
      <c r="AF238" s="71"/>
      <c r="AG238" s="486"/>
    </row>
    <row r="239" spans="1:33">
      <c r="A239" s="698"/>
      <c r="B239" s="715"/>
      <c r="C239" s="715"/>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916"/>
      <c r="Z239" s="57"/>
      <c r="AA239" s="57"/>
      <c r="AB239" s="57"/>
      <c r="AC239" s="57"/>
      <c r="AD239" s="57"/>
      <c r="AE239" s="57"/>
      <c r="AF239" s="57"/>
      <c r="AG239" s="487"/>
    </row>
    <row r="240" spans="1:33">
      <c r="A240" s="698"/>
      <c r="B240" s="73" t="s">
        <v>665</v>
      </c>
      <c r="C240" s="73"/>
      <c r="D240" s="73"/>
      <c r="E240" s="73"/>
      <c r="F240" s="73"/>
      <c r="G240" s="73" t="s">
        <v>365</v>
      </c>
      <c r="H240" s="73"/>
      <c r="I240" s="73"/>
      <c r="J240" s="73"/>
      <c r="K240" s="730" t="s">
        <v>669</v>
      </c>
      <c r="L240" s="730"/>
      <c r="M240" s="730"/>
      <c r="N240" s="730"/>
      <c r="O240" s="730"/>
      <c r="P240" s="730"/>
      <c r="Q240" s="73" t="s">
        <v>281</v>
      </c>
      <c r="R240" s="73"/>
      <c r="S240" s="73"/>
      <c r="T240" s="73"/>
      <c r="U240" s="124" t="s">
        <v>672</v>
      </c>
      <c r="V240" s="124"/>
      <c r="W240" s="124"/>
      <c r="X240" s="124"/>
      <c r="Y240" s="881"/>
      <c r="Z240" s="715"/>
      <c r="AA240" s="715"/>
      <c r="AB240" s="715"/>
      <c r="AC240" s="715"/>
      <c r="AD240" s="715"/>
      <c r="AE240" s="715"/>
      <c r="AF240" s="715"/>
      <c r="AG240" s="824"/>
    </row>
    <row r="241" spans="1:33">
      <c r="A241" s="698"/>
      <c r="B241" s="73"/>
      <c r="C241" s="73"/>
      <c r="D241" s="73"/>
      <c r="E241" s="73"/>
      <c r="F241" s="73"/>
      <c r="G241" s="775"/>
      <c r="H241" s="775"/>
      <c r="I241" s="775"/>
      <c r="J241" s="813" t="s">
        <v>651</v>
      </c>
      <c r="K241" s="75" t="s">
        <v>666</v>
      </c>
      <c r="L241" s="149"/>
      <c r="M241" s="806"/>
      <c r="N241" s="806"/>
      <c r="O241" s="806"/>
      <c r="P241" s="812" t="s">
        <v>171</v>
      </c>
      <c r="Q241" s="864">
        <v>3.3</v>
      </c>
      <c r="R241" s="864"/>
      <c r="S241" s="864"/>
      <c r="T241" s="785" t="s">
        <v>651</v>
      </c>
      <c r="U241" s="880">
        <f>M241*Q241</f>
        <v>0</v>
      </c>
      <c r="V241" s="884"/>
      <c r="W241" s="887"/>
      <c r="X241" s="895" t="s">
        <v>651</v>
      </c>
      <c r="Y241" s="881"/>
      <c r="Z241" s="715"/>
      <c r="AA241" s="715"/>
      <c r="AB241" s="715"/>
      <c r="AC241" s="715"/>
      <c r="AD241" s="715"/>
      <c r="AE241" s="715"/>
      <c r="AF241" s="715"/>
      <c r="AG241" s="824"/>
    </row>
    <row r="242" spans="1:33">
      <c r="A242" s="698"/>
      <c r="B242" s="73" t="s">
        <v>249</v>
      </c>
      <c r="C242" s="73"/>
      <c r="D242" s="73"/>
      <c r="E242" s="73"/>
      <c r="F242" s="73"/>
      <c r="G242" s="776" t="str">
        <f>IFERROR(IF(G241&gt;=U241,"○","×"),"")</f>
        <v>○</v>
      </c>
      <c r="H242" s="787"/>
      <c r="I242" s="787"/>
      <c r="J242" s="787"/>
      <c r="K242" s="787"/>
      <c r="L242" s="787"/>
      <c r="M242" s="787"/>
      <c r="N242" s="787"/>
      <c r="O242" s="787"/>
      <c r="P242" s="787"/>
      <c r="Q242" s="787"/>
      <c r="R242" s="787"/>
      <c r="S242" s="787"/>
      <c r="T242" s="787"/>
      <c r="U242" s="787"/>
      <c r="V242" s="787"/>
      <c r="W242" s="787"/>
      <c r="X242" s="896"/>
      <c r="Y242" s="133"/>
      <c r="Z242" s="715"/>
      <c r="AA242" s="715"/>
      <c r="AB242" s="715"/>
      <c r="AC242" s="715"/>
      <c r="AD242" s="715"/>
      <c r="AE242" s="715"/>
      <c r="AF242" s="715"/>
      <c r="AG242" s="824"/>
    </row>
    <row r="243" spans="1:33">
      <c r="A243" s="698"/>
      <c r="B243" s="715"/>
      <c r="C243" s="715"/>
      <c r="D243" s="715"/>
      <c r="E243" s="715"/>
      <c r="F243" s="715"/>
      <c r="G243" s="715"/>
      <c r="H243" s="715"/>
      <c r="I243" s="715"/>
      <c r="J243" s="715"/>
      <c r="K243" s="715"/>
      <c r="L243" s="715"/>
      <c r="M243" s="715"/>
      <c r="N243" s="715"/>
      <c r="O243" s="715"/>
      <c r="P243" s="715"/>
      <c r="Q243" s="715"/>
      <c r="R243" s="715"/>
      <c r="S243" s="870"/>
      <c r="T243" s="715"/>
      <c r="U243" s="715"/>
      <c r="V243" s="715"/>
      <c r="W243" s="715"/>
      <c r="X243" s="897"/>
      <c r="Y243" s="133"/>
      <c r="Z243" s="715"/>
      <c r="AA243" s="715"/>
      <c r="AB243" s="715"/>
      <c r="AC243" s="715"/>
      <c r="AD243" s="715"/>
      <c r="AE243" s="715"/>
      <c r="AF243" s="715"/>
      <c r="AG243" s="824"/>
    </row>
    <row r="244" spans="1:33">
      <c r="A244" s="698"/>
      <c r="B244" s="715" t="s">
        <v>1121</v>
      </c>
      <c r="C244" s="715"/>
      <c r="D244" s="715"/>
      <c r="E244" s="715"/>
      <c r="F244" s="715"/>
      <c r="G244" s="715"/>
      <c r="H244" s="715"/>
      <c r="I244" s="715"/>
      <c r="J244" s="715"/>
      <c r="K244" s="715"/>
      <c r="L244" s="715"/>
      <c r="M244" s="715"/>
      <c r="N244" s="715"/>
      <c r="O244" s="715"/>
      <c r="P244" s="715"/>
      <c r="Q244" s="715"/>
      <c r="R244" s="715"/>
      <c r="S244" s="715"/>
      <c r="T244" s="715"/>
      <c r="U244" s="715"/>
      <c r="V244" s="715"/>
      <c r="W244" s="715"/>
      <c r="X244" s="897"/>
      <c r="Y244" s="133"/>
      <c r="Z244" s="715"/>
      <c r="AA244" s="715"/>
      <c r="AB244" s="715"/>
      <c r="AC244" s="715"/>
      <c r="AD244" s="715"/>
      <c r="AE244" s="715"/>
      <c r="AF244" s="715"/>
      <c r="AG244" s="824"/>
    </row>
    <row r="245" spans="1:33">
      <c r="A245" s="698"/>
      <c r="B245" s="715"/>
      <c r="C245" s="715" t="s">
        <v>193</v>
      </c>
      <c r="D245" s="715"/>
      <c r="E245" s="715"/>
      <c r="F245" s="715"/>
      <c r="G245" s="715"/>
      <c r="H245" s="715"/>
      <c r="I245" s="715"/>
      <c r="J245" s="715"/>
      <c r="K245" s="715"/>
      <c r="L245" s="715"/>
      <c r="M245" s="715"/>
      <c r="N245" s="715"/>
      <c r="O245" s="715"/>
      <c r="P245" s="715"/>
      <c r="Q245" s="715"/>
      <c r="R245" s="715"/>
      <c r="S245" s="715"/>
      <c r="T245" s="715"/>
      <c r="U245" s="715"/>
      <c r="V245" s="715"/>
      <c r="W245" s="715"/>
      <c r="X245" s="715"/>
      <c r="Y245" s="881"/>
      <c r="Z245" s="715"/>
      <c r="AA245" s="715"/>
      <c r="AB245" s="715"/>
      <c r="AC245" s="715"/>
      <c r="AD245" s="715"/>
      <c r="AE245" s="715"/>
      <c r="AF245" s="715"/>
      <c r="AG245" s="824"/>
    </row>
    <row r="246" spans="1:33">
      <c r="A246" s="698"/>
      <c r="B246" s="715"/>
      <c r="C246" s="715"/>
      <c r="D246" s="715"/>
      <c r="E246" s="715"/>
      <c r="F246" s="715"/>
      <c r="G246" s="715"/>
      <c r="H246" s="715"/>
      <c r="I246" s="715"/>
      <c r="J246" s="715"/>
      <c r="K246" s="715"/>
      <c r="L246" s="715"/>
      <c r="M246" s="715"/>
      <c r="N246" s="715"/>
      <c r="O246" s="715"/>
      <c r="P246" s="715"/>
      <c r="Q246" s="715"/>
      <c r="R246" s="715"/>
      <c r="S246" s="715"/>
      <c r="T246" s="715"/>
      <c r="U246" s="715"/>
      <c r="V246" s="715"/>
      <c r="W246" s="715"/>
      <c r="X246" s="715"/>
      <c r="Y246" s="881"/>
      <c r="Z246" s="715"/>
      <c r="AA246" s="715"/>
      <c r="AB246" s="715"/>
      <c r="AC246" s="715"/>
      <c r="AD246" s="715"/>
      <c r="AE246" s="715"/>
      <c r="AF246" s="715"/>
      <c r="AG246" s="824"/>
    </row>
    <row r="247" spans="1:33">
      <c r="A247" s="698"/>
      <c r="B247" s="715"/>
      <c r="C247" s="715"/>
      <c r="D247" s="201"/>
      <c r="E247" s="52" t="s">
        <v>562</v>
      </c>
      <c r="F247" s="52"/>
      <c r="G247" s="52"/>
      <c r="H247" s="52"/>
      <c r="J247" s="201"/>
      <c r="K247" s="52" t="s">
        <v>456</v>
      </c>
      <c r="L247" s="52"/>
      <c r="M247" s="715"/>
      <c r="N247" s="715"/>
      <c r="O247" s="715"/>
      <c r="P247" s="201"/>
      <c r="Q247" s="52" t="s">
        <v>122</v>
      </c>
      <c r="R247" s="52"/>
      <c r="S247" s="715"/>
      <c r="T247" s="715"/>
      <c r="U247" s="715"/>
      <c r="V247" s="715"/>
      <c r="W247" s="715"/>
      <c r="X247" s="715"/>
      <c r="Y247" s="881"/>
      <c r="Z247" s="715"/>
      <c r="AA247" s="715"/>
      <c r="AB247" s="715"/>
      <c r="AC247" s="715"/>
      <c r="AD247" s="715"/>
      <c r="AE247" s="715"/>
      <c r="AF247" s="715"/>
      <c r="AG247" s="824"/>
    </row>
    <row r="248" spans="1:33">
      <c r="A248" s="698"/>
      <c r="B248" s="715"/>
      <c r="C248" s="715"/>
      <c r="D248" s="715"/>
      <c r="E248" s="715"/>
      <c r="F248" s="715"/>
      <c r="G248" s="715"/>
      <c r="H248" s="715"/>
      <c r="I248" s="715"/>
      <c r="J248" s="715"/>
      <c r="K248" s="715"/>
      <c r="L248" s="715"/>
      <c r="M248" s="715"/>
      <c r="N248" s="715"/>
      <c r="O248" s="715"/>
      <c r="P248" s="715"/>
      <c r="Q248" s="715"/>
      <c r="R248" s="715"/>
      <c r="S248" s="715"/>
      <c r="T248" s="715"/>
      <c r="U248" s="715"/>
      <c r="V248" s="715"/>
      <c r="W248" s="715"/>
      <c r="X248" s="715"/>
      <c r="Y248" s="881"/>
      <c r="Z248" s="715"/>
      <c r="AA248" s="715"/>
      <c r="AB248" s="715"/>
      <c r="AC248" s="715"/>
      <c r="AD248" s="715"/>
      <c r="AE248" s="715"/>
      <c r="AF248" s="715"/>
      <c r="AG248" s="824"/>
    </row>
    <row r="249" spans="1:33">
      <c r="A249" s="698"/>
      <c r="B249" s="715"/>
      <c r="C249" s="715" t="s">
        <v>2</v>
      </c>
      <c r="D249" s="715"/>
      <c r="E249" s="715"/>
      <c r="F249" s="715"/>
      <c r="G249" s="715"/>
      <c r="H249" s="715"/>
      <c r="I249" s="715"/>
      <c r="J249" s="715"/>
      <c r="K249" s="715"/>
      <c r="L249" s="715"/>
      <c r="M249" s="715"/>
      <c r="N249" s="715"/>
      <c r="O249" s="715"/>
      <c r="P249" s="715"/>
      <c r="Q249" s="715"/>
      <c r="R249" s="715"/>
      <c r="S249" s="715"/>
      <c r="T249" s="715"/>
      <c r="U249" s="715"/>
      <c r="V249" s="715"/>
      <c r="W249" s="715"/>
      <c r="X249" s="715"/>
      <c r="Y249" s="881"/>
      <c r="Z249" s="715"/>
      <c r="AA249" s="715"/>
      <c r="AB249" s="715"/>
      <c r="AC249" s="715"/>
      <c r="AD249" s="715"/>
      <c r="AE249" s="715"/>
      <c r="AF249" s="715"/>
      <c r="AG249" s="824"/>
    </row>
    <row r="250" spans="1:33">
      <c r="A250" s="698"/>
      <c r="B250" s="715"/>
      <c r="C250" s="715"/>
      <c r="D250" s="715"/>
      <c r="E250" s="715"/>
      <c r="F250" s="715"/>
      <c r="G250" s="715"/>
      <c r="H250" s="715"/>
      <c r="I250" s="715"/>
      <c r="J250" s="715"/>
      <c r="K250" s="715"/>
      <c r="L250" s="715"/>
      <c r="M250" s="715"/>
      <c r="N250" s="715"/>
      <c r="O250" s="715"/>
      <c r="P250" s="715"/>
      <c r="Q250" s="715"/>
      <c r="R250" s="715"/>
      <c r="S250" s="715"/>
      <c r="T250" s="715"/>
      <c r="U250" s="715"/>
      <c r="V250" s="715"/>
      <c r="W250" s="715"/>
      <c r="X250" s="715"/>
      <c r="Y250" s="881"/>
      <c r="Z250" s="715"/>
      <c r="AA250" s="715"/>
      <c r="AB250" s="715"/>
      <c r="AC250" s="715"/>
      <c r="AD250" s="715"/>
      <c r="AE250" s="715"/>
      <c r="AF250" s="715"/>
      <c r="AG250" s="824"/>
    </row>
    <row r="251" spans="1:33">
      <c r="A251" s="698"/>
      <c r="B251" s="715"/>
      <c r="C251" s="715"/>
      <c r="D251" s="201"/>
      <c r="E251" s="52" t="s">
        <v>456</v>
      </c>
      <c r="F251" s="52"/>
      <c r="G251" s="52"/>
      <c r="H251" s="52"/>
      <c r="J251" s="201"/>
      <c r="K251" s="52" t="s">
        <v>122</v>
      </c>
      <c r="L251" s="52"/>
      <c r="M251" s="715"/>
      <c r="N251" s="715"/>
      <c r="O251" s="715"/>
      <c r="P251" s="715"/>
      <c r="Q251" s="715"/>
      <c r="R251" s="715"/>
      <c r="S251" s="715"/>
      <c r="T251" s="715"/>
      <c r="U251" s="715"/>
      <c r="V251" s="715"/>
      <c r="W251" s="715"/>
      <c r="X251" s="715"/>
      <c r="Y251" s="881"/>
      <c r="Z251" s="715"/>
      <c r="AA251" s="715"/>
      <c r="AB251" s="715"/>
      <c r="AC251" s="715"/>
      <c r="AD251" s="715"/>
      <c r="AE251" s="715"/>
      <c r="AF251" s="715"/>
      <c r="AG251" s="824"/>
    </row>
    <row r="252" spans="1:33">
      <c r="A252" s="698"/>
      <c r="B252" s="715"/>
      <c r="C252" s="715"/>
      <c r="D252" s="715"/>
      <c r="E252" s="715"/>
      <c r="F252" s="715"/>
      <c r="G252" s="715"/>
      <c r="H252" s="715"/>
      <c r="I252" s="715"/>
      <c r="J252" s="715"/>
      <c r="K252" s="715"/>
      <c r="L252" s="715"/>
      <c r="M252" s="715"/>
      <c r="N252" s="715"/>
      <c r="O252" s="715"/>
      <c r="P252" s="715"/>
      <c r="Q252" s="715"/>
      <c r="R252" s="715"/>
      <c r="S252" s="715"/>
      <c r="T252" s="715"/>
      <c r="U252" s="715"/>
      <c r="V252" s="715"/>
      <c r="W252" s="715"/>
      <c r="X252" s="715"/>
      <c r="Y252" s="497" t="s">
        <v>1126</v>
      </c>
      <c r="Z252" s="491"/>
      <c r="AA252" s="491"/>
      <c r="AB252" s="491"/>
      <c r="AC252" s="491"/>
      <c r="AD252" s="491"/>
      <c r="AE252" s="491"/>
      <c r="AF252" s="491"/>
      <c r="AG252" s="667"/>
    </row>
    <row r="253" spans="1:33">
      <c r="A253" s="698"/>
      <c r="B253" s="725" t="s">
        <v>670</v>
      </c>
      <c r="W253" s="715"/>
      <c r="X253" s="715"/>
      <c r="Y253" s="497"/>
      <c r="Z253" s="491"/>
      <c r="AA253" s="491"/>
      <c r="AB253" s="491"/>
      <c r="AC253" s="491"/>
      <c r="AD253" s="491"/>
      <c r="AE253" s="491"/>
      <c r="AF253" s="491"/>
      <c r="AG253" s="667"/>
    </row>
    <row r="254" spans="1:33">
      <c r="A254" s="698"/>
      <c r="B254" s="89"/>
      <c r="W254" s="715"/>
      <c r="X254" s="715"/>
      <c r="Y254" s="497"/>
      <c r="Z254" s="491"/>
      <c r="AA254" s="491"/>
      <c r="AB254" s="491"/>
      <c r="AC254" s="491"/>
      <c r="AD254" s="491"/>
      <c r="AE254" s="491"/>
      <c r="AF254" s="491"/>
      <c r="AG254" s="667"/>
    </row>
    <row r="255" spans="1:33">
      <c r="A255" s="698"/>
      <c r="C255" s="187"/>
      <c r="D255" s="234"/>
      <c r="E255" s="234"/>
      <c r="F255" s="234"/>
      <c r="G255" s="234"/>
      <c r="H255" s="234"/>
      <c r="I255" s="234"/>
      <c r="J255" s="234"/>
      <c r="K255" s="234"/>
      <c r="L255" s="234"/>
      <c r="M255" s="234"/>
      <c r="N255" s="234"/>
      <c r="O255" s="234"/>
      <c r="P255" s="234"/>
      <c r="Q255" s="234"/>
      <c r="R255" s="234"/>
      <c r="S255" s="234"/>
      <c r="T255" s="234"/>
      <c r="U255" s="234"/>
      <c r="V255" s="455"/>
      <c r="W255" s="715"/>
      <c r="X255" s="715"/>
      <c r="Y255" s="497"/>
      <c r="Z255" s="491"/>
      <c r="AA255" s="491"/>
      <c r="AB255" s="491"/>
      <c r="AC255" s="491"/>
      <c r="AD255" s="491"/>
      <c r="AE255" s="491"/>
      <c r="AF255" s="491"/>
      <c r="AG255" s="667"/>
    </row>
    <row r="256" spans="1:33">
      <c r="A256" s="698"/>
      <c r="C256" s="189"/>
      <c r="D256" s="236"/>
      <c r="E256" s="236"/>
      <c r="F256" s="236"/>
      <c r="G256" s="236"/>
      <c r="H256" s="236"/>
      <c r="I256" s="236"/>
      <c r="J256" s="236"/>
      <c r="K256" s="236"/>
      <c r="L256" s="236"/>
      <c r="M256" s="236"/>
      <c r="N256" s="236"/>
      <c r="O256" s="236"/>
      <c r="P256" s="236"/>
      <c r="Q256" s="236"/>
      <c r="R256" s="236"/>
      <c r="S256" s="236"/>
      <c r="T256" s="236"/>
      <c r="U256" s="236"/>
      <c r="V256" s="457"/>
      <c r="W256" s="715"/>
      <c r="X256" s="715"/>
      <c r="Y256" s="917"/>
      <c r="Z256" s="746"/>
      <c r="AA256" s="746"/>
      <c r="AB256" s="746"/>
      <c r="AC256" s="746"/>
      <c r="AD256" s="746"/>
      <c r="AE256" s="746"/>
      <c r="AF256" s="746"/>
      <c r="AG256" s="958"/>
    </row>
    <row r="257" spans="1:33">
      <c r="A257" s="698"/>
      <c r="B257" s="715"/>
      <c r="C257" s="715"/>
      <c r="D257" s="715"/>
      <c r="E257" s="715"/>
      <c r="F257" s="715"/>
      <c r="G257" s="715"/>
      <c r="H257" s="715"/>
      <c r="I257" s="715"/>
      <c r="J257" s="715"/>
      <c r="K257" s="715"/>
      <c r="L257" s="715"/>
      <c r="M257" s="715"/>
      <c r="N257" s="715"/>
      <c r="O257" s="715"/>
      <c r="P257" s="715"/>
      <c r="Q257" s="715"/>
      <c r="R257" s="715"/>
      <c r="S257" s="715"/>
      <c r="T257" s="715"/>
      <c r="U257" s="715"/>
      <c r="V257" s="715"/>
      <c r="W257" s="715"/>
      <c r="X257" s="715"/>
      <c r="Y257" s="917"/>
      <c r="Z257" s="920"/>
      <c r="AA257" s="920"/>
      <c r="AB257" s="920"/>
      <c r="AC257" s="920"/>
      <c r="AD257" s="920"/>
      <c r="AE257" s="920"/>
      <c r="AF257" s="920"/>
      <c r="AG257" s="958"/>
    </row>
    <row r="258" spans="1:33">
      <c r="A258" s="33"/>
      <c r="B258" s="715"/>
      <c r="C258" s="715"/>
      <c r="D258" s="715"/>
      <c r="E258" s="715"/>
      <c r="F258" s="715"/>
      <c r="G258" s="715"/>
      <c r="H258" s="715"/>
      <c r="I258" s="715"/>
      <c r="J258" s="715"/>
      <c r="K258" s="715"/>
      <c r="L258" s="715"/>
      <c r="M258" s="715"/>
      <c r="N258" s="715"/>
      <c r="O258" s="715"/>
      <c r="P258" s="715"/>
      <c r="Q258" s="715"/>
      <c r="R258" s="715"/>
      <c r="S258" s="715"/>
      <c r="T258" s="715"/>
      <c r="U258" s="715"/>
      <c r="V258" s="715"/>
      <c r="W258" s="715"/>
      <c r="X258" s="715"/>
      <c r="Y258" s="497" t="s">
        <v>110</v>
      </c>
      <c r="Z258" s="491"/>
      <c r="AA258" s="491"/>
      <c r="AB258" s="491"/>
      <c r="AC258" s="491"/>
      <c r="AD258" s="491"/>
      <c r="AE258" s="491"/>
      <c r="AF258" s="491"/>
      <c r="AG258" s="667"/>
    </row>
    <row r="259" spans="1:33">
      <c r="A259" s="698"/>
      <c r="B259" s="89" t="s">
        <v>169</v>
      </c>
      <c r="C259" s="493" t="s">
        <v>60</v>
      </c>
      <c r="D259" s="493"/>
      <c r="E259" s="493"/>
      <c r="F259" s="493"/>
      <c r="G259" s="493"/>
      <c r="H259" s="493"/>
      <c r="I259" s="493"/>
      <c r="J259" s="493"/>
      <c r="K259" s="493"/>
      <c r="L259" s="493"/>
      <c r="M259" s="493"/>
      <c r="N259" s="493"/>
      <c r="O259" s="493"/>
      <c r="P259" s="493"/>
      <c r="Q259" s="493"/>
      <c r="R259" s="493"/>
      <c r="S259" s="493"/>
      <c r="T259" s="493"/>
      <c r="U259" s="493"/>
      <c r="V259" s="493"/>
      <c r="W259" s="493"/>
      <c r="X259" s="715"/>
      <c r="Y259" s="497"/>
      <c r="Z259" s="491"/>
      <c r="AA259" s="491"/>
      <c r="AB259" s="491"/>
      <c r="AC259" s="491"/>
      <c r="AD259" s="491"/>
      <c r="AE259" s="491"/>
      <c r="AF259" s="491"/>
      <c r="AG259" s="667"/>
    </row>
    <row r="260" spans="1:33">
      <c r="A260" s="698"/>
      <c r="B260" s="715"/>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715"/>
      <c r="Y260" s="497"/>
      <c r="Z260" s="491"/>
      <c r="AA260" s="491"/>
      <c r="AB260" s="491"/>
      <c r="AC260" s="491"/>
      <c r="AD260" s="491"/>
      <c r="AE260" s="491"/>
      <c r="AF260" s="491"/>
      <c r="AG260" s="667"/>
    </row>
    <row r="261" spans="1:33">
      <c r="A261" s="698"/>
      <c r="B261" s="715"/>
      <c r="C261" s="715"/>
      <c r="D261" s="715"/>
      <c r="E261" s="715"/>
      <c r="F261" s="715"/>
      <c r="G261" s="715"/>
      <c r="H261" s="715"/>
      <c r="I261" s="715"/>
      <c r="J261" s="715"/>
      <c r="K261" s="715"/>
      <c r="L261" s="715"/>
      <c r="M261" s="715"/>
      <c r="N261" s="715"/>
      <c r="O261" s="715"/>
      <c r="P261" s="715"/>
      <c r="Q261" s="715"/>
      <c r="R261" s="715"/>
      <c r="S261" s="715"/>
      <c r="T261" s="715"/>
      <c r="U261" s="715"/>
      <c r="V261" s="715"/>
      <c r="W261" s="715"/>
      <c r="X261" s="715"/>
      <c r="Y261" s="497"/>
      <c r="Z261" s="491"/>
      <c r="AA261" s="491"/>
      <c r="AB261" s="491"/>
      <c r="AC261" s="491"/>
      <c r="AD261" s="491"/>
      <c r="AE261" s="491"/>
      <c r="AF261" s="491"/>
      <c r="AG261" s="667"/>
    </row>
    <row r="262" spans="1:33">
      <c r="A262" s="698"/>
      <c r="B262" s="715"/>
      <c r="C262" s="715"/>
      <c r="D262" s="715"/>
      <c r="E262" s="715"/>
      <c r="F262" s="715"/>
      <c r="G262" s="715"/>
      <c r="H262" s="715"/>
      <c r="I262" s="715"/>
      <c r="J262" s="715"/>
      <c r="K262" s="715"/>
      <c r="L262" s="201"/>
      <c r="M262" s="52" t="s">
        <v>273</v>
      </c>
      <c r="N262" s="52"/>
      <c r="O262" s="52"/>
      <c r="P262" s="52"/>
      <c r="Q262" s="201"/>
      <c r="R262" s="52" t="s">
        <v>283</v>
      </c>
      <c r="S262" s="715"/>
      <c r="T262" s="715"/>
      <c r="U262" s="715"/>
      <c r="V262" s="715"/>
      <c r="W262" s="715"/>
      <c r="X262" s="715"/>
      <c r="Y262" s="881"/>
      <c r="Z262" s="715"/>
      <c r="AA262" s="715"/>
      <c r="AB262" s="715"/>
      <c r="AC262" s="715"/>
      <c r="AD262" s="715"/>
      <c r="AE262" s="715"/>
      <c r="AF262" s="715"/>
      <c r="AG262" s="824"/>
    </row>
    <row r="263" spans="1:33">
      <c r="A263" s="698"/>
      <c r="B263" s="715"/>
      <c r="C263" s="715"/>
      <c r="D263" s="715"/>
      <c r="E263" s="715"/>
      <c r="F263" s="715"/>
      <c r="G263" s="715"/>
      <c r="H263" s="715"/>
      <c r="I263" s="715"/>
      <c r="J263" s="715"/>
      <c r="K263" s="715"/>
      <c r="L263" s="715"/>
      <c r="M263" s="715"/>
      <c r="N263" s="715"/>
      <c r="O263" s="715"/>
      <c r="P263" s="715"/>
      <c r="Q263" s="715"/>
      <c r="R263" s="715"/>
      <c r="S263" s="715"/>
      <c r="T263" s="715"/>
      <c r="U263" s="715"/>
      <c r="V263" s="715"/>
      <c r="W263" s="715"/>
      <c r="X263" s="715"/>
      <c r="Y263" s="881"/>
      <c r="Z263" s="715"/>
      <c r="AA263" s="715"/>
      <c r="AB263" s="715"/>
      <c r="AC263" s="715"/>
      <c r="AD263" s="715"/>
      <c r="AE263" s="715"/>
      <c r="AF263" s="715"/>
      <c r="AG263" s="824"/>
    </row>
    <row r="264" spans="1:33">
      <c r="A264" s="698"/>
      <c r="B264" s="723"/>
      <c r="C264" s="723"/>
      <c r="D264" s="723"/>
      <c r="E264" s="723"/>
      <c r="F264" s="723"/>
      <c r="G264" s="723"/>
      <c r="H264" s="723"/>
      <c r="I264" s="723"/>
      <c r="J264" s="723"/>
      <c r="K264" s="730" t="s">
        <v>134</v>
      </c>
      <c r="L264" s="730"/>
      <c r="M264" s="730"/>
      <c r="N264" s="730"/>
      <c r="O264" s="730"/>
      <c r="P264" s="730"/>
      <c r="Q264" s="730"/>
      <c r="R264" s="730" t="s">
        <v>635</v>
      </c>
      <c r="S264" s="730"/>
      <c r="T264" s="730"/>
      <c r="U264" s="730"/>
      <c r="V264" s="730" t="s">
        <v>420</v>
      </c>
      <c r="W264" s="730"/>
      <c r="X264" s="730"/>
      <c r="Y264" s="730"/>
      <c r="Z264" s="730"/>
      <c r="AA264" s="730"/>
      <c r="AB264" s="730"/>
      <c r="AC264" s="730"/>
      <c r="AD264" s="730"/>
      <c r="AE264" s="730"/>
      <c r="AF264" s="715"/>
      <c r="AG264" s="824"/>
    </row>
    <row r="265" spans="1:33">
      <c r="A265" s="698"/>
      <c r="B265" s="723" t="s">
        <v>674</v>
      </c>
      <c r="C265" s="723"/>
      <c r="D265" s="723"/>
      <c r="E265" s="723"/>
      <c r="F265" s="723"/>
      <c r="G265" s="723"/>
      <c r="H265" s="723"/>
      <c r="I265" s="723"/>
      <c r="J265" s="723"/>
      <c r="K265" s="123"/>
      <c r="L265" s="123"/>
      <c r="M265" s="123"/>
      <c r="N265" s="123"/>
      <c r="O265" s="123"/>
      <c r="P265" s="123"/>
      <c r="Q265" s="123"/>
      <c r="R265" s="123"/>
      <c r="S265" s="123"/>
      <c r="T265" s="123"/>
      <c r="U265" s="123"/>
      <c r="V265" s="123"/>
      <c r="W265" s="123"/>
      <c r="X265" s="123"/>
      <c r="Y265" s="123"/>
      <c r="Z265" s="123"/>
      <c r="AA265" s="123"/>
      <c r="AB265" s="123"/>
      <c r="AC265" s="123"/>
      <c r="AD265" s="123"/>
      <c r="AE265" s="123"/>
      <c r="AF265" s="715"/>
      <c r="AG265" s="824"/>
    </row>
    <row r="266" spans="1:33">
      <c r="A266" s="698"/>
      <c r="B266" s="723" t="s">
        <v>93</v>
      </c>
      <c r="C266" s="723"/>
      <c r="D266" s="723"/>
      <c r="E266" s="723"/>
      <c r="F266" s="723"/>
      <c r="G266" s="723"/>
      <c r="H266" s="723"/>
      <c r="I266" s="723"/>
      <c r="J266" s="723"/>
      <c r="K266" s="123"/>
      <c r="L266" s="123"/>
      <c r="M266" s="123"/>
      <c r="N266" s="123"/>
      <c r="O266" s="123"/>
      <c r="P266" s="123"/>
      <c r="Q266" s="123"/>
      <c r="R266" s="123"/>
      <c r="S266" s="123"/>
      <c r="T266" s="123"/>
      <c r="U266" s="123"/>
      <c r="V266" s="123"/>
      <c r="W266" s="123"/>
      <c r="X266" s="123"/>
      <c r="Y266" s="123"/>
      <c r="Z266" s="123"/>
      <c r="AA266" s="123"/>
      <c r="AB266" s="123"/>
      <c r="AC266" s="123"/>
      <c r="AD266" s="123"/>
      <c r="AE266" s="123"/>
      <c r="AF266" s="715"/>
      <c r="AG266" s="824"/>
    </row>
    <row r="267" spans="1:33">
      <c r="A267" s="698"/>
      <c r="B267" s="723" t="s">
        <v>33</v>
      </c>
      <c r="C267" s="723"/>
      <c r="D267" s="723"/>
      <c r="E267" s="723"/>
      <c r="F267" s="723"/>
      <c r="G267" s="723"/>
      <c r="H267" s="723"/>
      <c r="I267" s="723"/>
      <c r="J267" s="723"/>
      <c r="K267" s="123"/>
      <c r="L267" s="123"/>
      <c r="M267" s="123"/>
      <c r="N267" s="123"/>
      <c r="O267" s="123"/>
      <c r="P267" s="123"/>
      <c r="Q267" s="123"/>
      <c r="R267" s="123"/>
      <c r="S267" s="123"/>
      <c r="T267" s="123"/>
      <c r="U267" s="123"/>
      <c r="V267" s="123"/>
      <c r="W267" s="123"/>
      <c r="X267" s="123"/>
      <c r="Y267" s="123"/>
      <c r="Z267" s="123"/>
      <c r="AA267" s="123"/>
      <c r="AB267" s="123"/>
      <c r="AC267" s="123"/>
      <c r="AD267" s="123"/>
      <c r="AE267" s="123"/>
      <c r="AF267" s="715"/>
      <c r="AG267" s="824"/>
    </row>
    <row r="268" spans="1:33">
      <c r="A268" s="698"/>
      <c r="B268" s="723" t="s">
        <v>571</v>
      </c>
      <c r="C268" s="723"/>
      <c r="D268" s="723"/>
      <c r="E268" s="723"/>
      <c r="F268" s="723"/>
      <c r="G268" s="723"/>
      <c r="H268" s="723"/>
      <c r="I268" s="723"/>
      <c r="J268" s="723"/>
      <c r="K268" s="123"/>
      <c r="L268" s="123"/>
      <c r="M268" s="123"/>
      <c r="N268" s="123"/>
      <c r="O268" s="123"/>
      <c r="P268" s="123"/>
      <c r="Q268" s="123"/>
      <c r="R268" s="123"/>
      <c r="S268" s="123"/>
      <c r="T268" s="123"/>
      <c r="U268" s="123"/>
      <c r="V268" s="123"/>
      <c r="W268" s="123"/>
      <c r="X268" s="123"/>
      <c r="Y268" s="123"/>
      <c r="Z268" s="123"/>
      <c r="AA268" s="123"/>
      <c r="AB268" s="123"/>
      <c r="AC268" s="123"/>
      <c r="AD268" s="123"/>
      <c r="AE268" s="123"/>
      <c r="AF268" s="715"/>
      <c r="AG268" s="824"/>
    </row>
    <row r="269" spans="1:33">
      <c r="A269" s="698"/>
      <c r="B269" s="715"/>
      <c r="C269" s="715"/>
      <c r="D269" s="715"/>
      <c r="E269" s="715"/>
      <c r="F269" s="715"/>
      <c r="G269" s="715"/>
      <c r="H269" s="715"/>
      <c r="I269" s="715"/>
      <c r="J269" s="715"/>
      <c r="K269" s="715"/>
      <c r="L269" s="715"/>
      <c r="M269" s="715"/>
      <c r="N269" s="715"/>
      <c r="O269" s="715"/>
      <c r="P269" s="715"/>
      <c r="Q269" s="715"/>
      <c r="R269" s="715"/>
      <c r="S269" s="715"/>
      <c r="T269" s="715"/>
      <c r="U269" s="715"/>
      <c r="V269" s="715"/>
      <c r="W269" s="715"/>
      <c r="X269" s="715"/>
      <c r="Y269" s="881"/>
      <c r="Z269" s="715"/>
      <c r="AA269" s="715"/>
      <c r="AB269" s="715"/>
      <c r="AC269" s="715"/>
      <c r="AD269" s="715"/>
      <c r="AE269" s="715"/>
      <c r="AF269" s="715"/>
      <c r="AG269" s="824"/>
    </row>
    <row r="270" spans="1:33">
      <c r="A270" s="698"/>
      <c r="B270" s="715"/>
      <c r="C270" s="715"/>
      <c r="D270" s="715"/>
      <c r="E270" s="715"/>
      <c r="F270" s="715"/>
      <c r="G270" s="715"/>
      <c r="H270" s="715"/>
      <c r="I270" s="715"/>
      <c r="J270" s="715"/>
      <c r="K270" s="715"/>
      <c r="L270" s="715"/>
      <c r="M270" s="715"/>
      <c r="N270" s="715"/>
      <c r="O270" s="715"/>
      <c r="P270" s="715"/>
      <c r="Q270" s="715"/>
      <c r="R270" s="715"/>
      <c r="S270" s="715"/>
      <c r="T270" s="715"/>
      <c r="U270" s="715"/>
      <c r="V270" s="715"/>
      <c r="W270" s="715"/>
      <c r="X270" s="715"/>
      <c r="Y270" s="881"/>
      <c r="Z270" s="715"/>
      <c r="AA270" s="715"/>
      <c r="AB270" s="715"/>
      <c r="AC270" s="715"/>
      <c r="AD270" s="715"/>
      <c r="AE270" s="715"/>
      <c r="AF270" s="715"/>
      <c r="AG270" s="824"/>
    </row>
    <row r="271" spans="1:33">
      <c r="A271" s="698"/>
      <c r="B271" s="89" t="s">
        <v>178</v>
      </c>
      <c r="C271" s="715"/>
      <c r="D271" s="715"/>
      <c r="E271" s="715"/>
      <c r="F271" s="715"/>
      <c r="G271" s="715"/>
      <c r="H271" s="715"/>
      <c r="I271" s="715"/>
      <c r="J271" s="715"/>
      <c r="K271" s="715"/>
      <c r="L271" s="715"/>
      <c r="M271" s="715"/>
      <c r="N271" s="715"/>
      <c r="O271" s="715"/>
      <c r="P271" s="715"/>
      <c r="Q271" s="715"/>
      <c r="R271" s="715"/>
      <c r="S271" s="715"/>
      <c r="T271" s="715"/>
      <c r="U271" s="715"/>
      <c r="V271" s="715"/>
      <c r="W271" s="715"/>
      <c r="X271" s="715"/>
      <c r="Y271" s="881"/>
      <c r="Z271" s="715"/>
      <c r="AA271" s="715"/>
      <c r="AB271" s="715"/>
      <c r="AC271" s="715"/>
      <c r="AD271" s="715"/>
      <c r="AE271" s="715"/>
      <c r="AF271" s="715"/>
      <c r="AG271" s="824"/>
    </row>
    <row r="272" spans="1:33">
      <c r="A272" s="698"/>
      <c r="B272" s="715"/>
      <c r="C272" s="715"/>
      <c r="D272" s="715"/>
      <c r="E272" s="715"/>
      <c r="F272" s="715"/>
      <c r="G272" s="715"/>
      <c r="H272" s="715"/>
      <c r="I272" s="715"/>
      <c r="J272" s="715"/>
      <c r="K272" s="715"/>
      <c r="L272" s="715"/>
      <c r="M272" s="715"/>
      <c r="N272" s="715"/>
      <c r="O272" s="715"/>
      <c r="P272" s="715"/>
      <c r="Q272" s="715"/>
      <c r="R272" s="715"/>
      <c r="S272" s="715"/>
      <c r="T272" s="715"/>
      <c r="U272" s="715"/>
      <c r="V272" s="715"/>
      <c r="W272" s="715"/>
      <c r="X272" s="715"/>
      <c r="Y272" s="881"/>
      <c r="Z272" s="715"/>
      <c r="AA272" s="715"/>
      <c r="AB272" s="715"/>
      <c r="AC272" s="715"/>
      <c r="AD272" s="715"/>
      <c r="AE272" s="715"/>
      <c r="AF272" s="715"/>
      <c r="AG272" s="824"/>
    </row>
    <row r="273" spans="1:39">
      <c r="A273" s="698"/>
      <c r="B273" s="715"/>
      <c r="C273" s="715"/>
      <c r="D273" s="715"/>
      <c r="E273" s="715"/>
      <c r="F273" s="715"/>
      <c r="G273" s="715"/>
      <c r="H273" s="715"/>
      <c r="I273" s="715"/>
      <c r="J273" s="715"/>
      <c r="K273" s="715"/>
      <c r="L273" s="201"/>
      <c r="M273" s="52" t="s">
        <v>273</v>
      </c>
      <c r="N273" s="52"/>
      <c r="O273" s="52"/>
      <c r="P273" s="52"/>
      <c r="Q273" s="201"/>
      <c r="R273" s="52" t="s">
        <v>283</v>
      </c>
      <c r="S273" s="715"/>
      <c r="T273" s="715"/>
      <c r="U273" s="715"/>
      <c r="V273" s="715"/>
      <c r="W273" s="715"/>
      <c r="X273" s="715"/>
      <c r="Y273" s="881"/>
      <c r="Z273" s="715"/>
      <c r="AA273" s="715"/>
      <c r="AB273" s="715"/>
      <c r="AC273" s="715"/>
      <c r="AD273" s="715"/>
      <c r="AE273" s="715"/>
      <c r="AF273" s="715"/>
      <c r="AG273" s="824"/>
    </row>
    <row r="274" spans="1:39">
      <c r="A274" s="698"/>
      <c r="B274" s="715"/>
      <c r="C274" s="715"/>
      <c r="D274" s="715"/>
      <c r="E274" s="715"/>
      <c r="F274" s="715"/>
      <c r="G274" s="715"/>
      <c r="H274" s="715"/>
      <c r="I274" s="715"/>
      <c r="J274" s="715"/>
      <c r="K274" s="715"/>
      <c r="L274" s="715"/>
      <c r="M274" s="715"/>
      <c r="N274" s="715"/>
      <c r="O274" s="715"/>
      <c r="P274" s="715"/>
      <c r="Q274" s="715"/>
      <c r="R274" s="715"/>
      <c r="S274" s="715"/>
      <c r="T274" s="715"/>
      <c r="U274" s="715"/>
      <c r="V274" s="715"/>
      <c r="W274" s="715"/>
      <c r="X274" s="897"/>
      <c r="Y274" s="133"/>
      <c r="Z274" s="715"/>
      <c r="AA274" s="715"/>
      <c r="AB274" s="715"/>
      <c r="AC274" s="715"/>
      <c r="AD274" s="715"/>
      <c r="AE274" s="715"/>
      <c r="AF274" s="715"/>
      <c r="AG274" s="824"/>
    </row>
    <row r="275" spans="1:39" s="2" customFormat="1">
      <c r="A275" s="7">
        <v>7</v>
      </c>
      <c r="B275" s="715" t="s">
        <v>183</v>
      </c>
      <c r="C275" s="715"/>
      <c r="D275" s="715"/>
      <c r="E275" s="715"/>
      <c r="F275" s="715"/>
      <c r="G275" s="715"/>
      <c r="H275" s="715"/>
      <c r="I275" s="715"/>
      <c r="J275" s="715"/>
      <c r="K275" s="715"/>
      <c r="L275" s="715"/>
      <c r="M275" s="715"/>
      <c r="N275" s="715"/>
      <c r="O275" s="715"/>
      <c r="P275" s="715"/>
      <c r="Q275" s="715"/>
      <c r="R275" s="715"/>
      <c r="S275" s="715"/>
      <c r="T275" s="715"/>
      <c r="U275" s="715"/>
      <c r="V275" s="715"/>
      <c r="W275" s="715"/>
      <c r="X275" s="897"/>
      <c r="Y275" s="715"/>
      <c r="Z275" s="715"/>
      <c r="AA275" s="715"/>
      <c r="AB275" s="715"/>
      <c r="AC275" s="715"/>
      <c r="AD275" s="715"/>
      <c r="AE275" s="715"/>
      <c r="AF275" s="715"/>
      <c r="AG275" s="824"/>
    </row>
    <row r="276" spans="1:39" s="2" customFormat="1">
      <c r="A276" s="33"/>
      <c r="B276" s="715"/>
      <c r="C276" s="715"/>
      <c r="D276" s="715"/>
      <c r="E276" s="715"/>
      <c r="F276" s="715"/>
      <c r="G276" s="715"/>
      <c r="H276" s="715"/>
      <c r="I276" s="715"/>
      <c r="J276" s="715"/>
      <c r="K276" s="715"/>
      <c r="L276" s="715"/>
      <c r="M276" s="715"/>
      <c r="N276" s="715"/>
      <c r="O276" s="715"/>
      <c r="P276" s="715"/>
      <c r="Q276" s="715"/>
      <c r="R276" s="715"/>
      <c r="S276" s="715"/>
      <c r="T276" s="715"/>
      <c r="U276" s="715"/>
      <c r="V276" s="715"/>
      <c r="W276" s="715"/>
      <c r="X276" s="897"/>
      <c r="Y276" s="715"/>
      <c r="Z276" s="715"/>
      <c r="AA276" s="715"/>
      <c r="AB276" s="715"/>
      <c r="AC276" s="715"/>
      <c r="AD276" s="715"/>
      <c r="AE276" s="715"/>
      <c r="AF276" s="715"/>
      <c r="AG276" s="824"/>
    </row>
    <row r="277" spans="1:39" s="2" customFormat="1">
      <c r="A277" s="698"/>
      <c r="B277" s="89" t="s">
        <v>676</v>
      </c>
      <c r="C277" s="715"/>
      <c r="D277" s="715"/>
      <c r="E277" s="715"/>
      <c r="F277" s="715"/>
      <c r="G277" s="715"/>
      <c r="H277" s="715"/>
      <c r="I277" s="715"/>
      <c r="J277" s="715"/>
      <c r="K277" s="715"/>
      <c r="L277" s="715"/>
      <c r="M277" s="715"/>
      <c r="N277" s="715"/>
      <c r="O277" s="814" t="s">
        <v>678</v>
      </c>
      <c r="P277" s="814"/>
      <c r="Q277" s="865"/>
      <c r="R277" s="292"/>
      <c r="S277" s="327"/>
      <c r="T277" s="715" t="s">
        <v>677</v>
      </c>
      <c r="U277" s="715"/>
      <c r="V277" s="715"/>
      <c r="W277" s="715"/>
      <c r="X277" s="715"/>
      <c r="Y277" s="881"/>
      <c r="Z277" s="715"/>
      <c r="AA277" s="715"/>
      <c r="AB277" s="715"/>
      <c r="AC277" s="715"/>
      <c r="AD277" s="715"/>
      <c r="AE277" s="715"/>
      <c r="AF277" s="715"/>
      <c r="AG277" s="824"/>
    </row>
    <row r="278" spans="1:39" s="2" customFormat="1">
      <c r="A278" s="698"/>
      <c r="B278" s="715"/>
      <c r="C278" s="715"/>
      <c r="D278" s="715"/>
      <c r="E278" s="715"/>
      <c r="F278" s="715"/>
      <c r="G278" s="715"/>
      <c r="H278" s="715"/>
      <c r="I278" s="715"/>
      <c r="J278" s="715"/>
      <c r="K278" s="715"/>
      <c r="L278" s="715"/>
      <c r="M278" s="715"/>
      <c r="N278" s="715"/>
      <c r="O278" s="715"/>
      <c r="P278" s="715"/>
      <c r="Q278" s="715"/>
      <c r="R278" s="715"/>
      <c r="S278" s="715"/>
      <c r="T278" s="715"/>
      <c r="U278" s="715"/>
      <c r="V278" s="715"/>
      <c r="W278" s="715"/>
      <c r="X278" s="898"/>
      <c r="Y278" s="918"/>
      <c r="Z278" s="918"/>
      <c r="AA278" s="918"/>
      <c r="AB278" s="918"/>
      <c r="AC278" s="918"/>
      <c r="AD278" s="918"/>
      <c r="AE278" s="918"/>
      <c r="AF278" s="918"/>
      <c r="AG278" s="824"/>
      <c r="AM278" s="715"/>
    </row>
    <row r="279" spans="1:39" s="2" customFormat="1">
      <c r="A279" s="698"/>
      <c r="B279" s="715"/>
      <c r="C279" s="90" t="s">
        <v>1197</v>
      </c>
      <c r="D279" s="90"/>
      <c r="E279" s="90"/>
      <c r="F279" s="90"/>
      <c r="G279" s="715"/>
      <c r="H279" s="90"/>
      <c r="I279" s="219"/>
      <c r="J279" s="274"/>
      <c r="K279" s="323"/>
      <c r="L279" s="51" t="s">
        <v>25</v>
      </c>
      <c r="M279" s="219"/>
      <c r="N279" s="323"/>
      <c r="O279" s="51" t="s">
        <v>45</v>
      </c>
      <c r="P279" s="219"/>
      <c r="Q279" s="323"/>
      <c r="R279" s="90" t="s">
        <v>1198</v>
      </c>
      <c r="S279" s="90"/>
      <c r="T279" s="90"/>
      <c r="U279" s="90"/>
      <c r="V279" s="90"/>
      <c r="W279" s="90"/>
      <c r="X279" s="899"/>
      <c r="Y279" s="86"/>
      <c r="Z279" s="86"/>
      <c r="AA279" s="86"/>
      <c r="AB279" s="86"/>
      <c r="AC279" s="86"/>
      <c r="AD279" s="86"/>
      <c r="AE279" s="86"/>
      <c r="AF279" s="86"/>
      <c r="AG279" s="824"/>
      <c r="AM279" s="715"/>
    </row>
    <row r="280" spans="1:39" s="2" customFormat="1">
      <c r="A280" s="698"/>
      <c r="B280" s="715"/>
      <c r="C280" s="90" t="s">
        <v>859</v>
      </c>
      <c r="D280" s="90"/>
      <c r="E280" s="90"/>
      <c r="F280" s="90"/>
      <c r="G280" s="715"/>
      <c r="H280" s="90"/>
      <c r="I280" s="801"/>
      <c r="J280" s="280"/>
      <c r="K280" s="280"/>
      <c r="L280" s="280"/>
      <c r="M280" s="280"/>
      <c r="N280" s="280"/>
      <c r="O280" s="280"/>
      <c r="P280" s="280"/>
      <c r="Q280" s="280"/>
      <c r="R280" s="280"/>
      <c r="S280" s="280"/>
      <c r="T280" s="280"/>
      <c r="U280" s="280"/>
      <c r="V280" s="885"/>
      <c r="W280" s="90"/>
      <c r="X280" s="897"/>
      <c r="Y280" s="133"/>
      <c r="Z280" s="133"/>
      <c r="AA280" s="133"/>
      <c r="AB280" s="133"/>
      <c r="AC280" s="133"/>
      <c r="AD280" s="133"/>
      <c r="AE280" s="133"/>
      <c r="AF280" s="133"/>
      <c r="AG280" s="824"/>
    </row>
    <row r="281" spans="1:39" s="2" customFormat="1">
      <c r="A281" s="698"/>
      <c r="B281" s="715"/>
      <c r="C281" s="90" t="s">
        <v>84</v>
      </c>
      <c r="D281" s="90"/>
      <c r="E281" s="90"/>
      <c r="F281" s="90"/>
      <c r="G281" s="715"/>
      <c r="H281" s="90"/>
      <c r="I281" s="219"/>
      <c r="J281" s="323"/>
      <c r="K281" s="90" t="s">
        <v>1146</v>
      </c>
      <c r="L281" s="90" t="s">
        <v>34</v>
      </c>
      <c r="M281" s="90" t="s">
        <v>1095</v>
      </c>
      <c r="N281" s="90"/>
      <c r="O281" s="90"/>
      <c r="P281" s="90"/>
      <c r="Q281" s="90"/>
      <c r="R281" s="90"/>
      <c r="S281" s="219"/>
      <c r="T281" s="323"/>
      <c r="U281" s="90" t="s">
        <v>1157</v>
      </c>
      <c r="V281" s="90"/>
      <c r="W281" s="90"/>
      <c r="X281" s="897"/>
      <c r="Y281" s="51"/>
      <c r="Z281" s="51"/>
      <c r="AA281" s="51"/>
      <c r="AB281" s="715"/>
      <c r="AC281" s="715"/>
      <c r="AD281" s="715"/>
      <c r="AE281" s="715"/>
      <c r="AF281" s="133"/>
      <c r="AG281" s="824"/>
    </row>
    <row r="282" spans="1:39" s="2" customFormat="1">
      <c r="A282" s="698"/>
      <c r="B282" s="715"/>
      <c r="C282" s="2"/>
      <c r="D282" s="2"/>
      <c r="E282" s="2"/>
      <c r="F282" s="2"/>
      <c r="G282" s="2"/>
      <c r="H282" s="2"/>
      <c r="I282" s="2"/>
      <c r="J282" s="2"/>
      <c r="K282" s="2"/>
      <c r="L282" s="2"/>
      <c r="M282" s="2"/>
      <c r="N282" s="2"/>
      <c r="O282" s="2"/>
      <c r="P282" s="2"/>
      <c r="Q282" s="2"/>
      <c r="R282" s="2"/>
      <c r="S282" s="2"/>
      <c r="T282" s="2"/>
      <c r="U282" s="2"/>
      <c r="V282" s="2"/>
      <c r="W282" s="715"/>
      <c r="X282" s="897"/>
      <c r="Y282" s="715"/>
      <c r="Z282" s="715"/>
      <c r="AA282" s="715"/>
      <c r="AB282" s="715"/>
      <c r="AC282" s="715"/>
      <c r="AD282" s="715"/>
      <c r="AE282" s="715"/>
      <c r="AF282" s="715"/>
      <c r="AG282" s="824"/>
    </row>
    <row r="283" spans="1:39" s="2" customFormat="1">
      <c r="A283" s="698"/>
      <c r="B283" s="715" t="s">
        <v>681</v>
      </c>
      <c r="C283" s="715"/>
      <c r="D283" s="715"/>
      <c r="E283" s="715"/>
      <c r="F283" s="715"/>
      <c r="G283" s="715"/>
      <c r="H283" s="715"/>
      <c r="I283" s="715"/>
      <c r="J283" s="715"/>
      <c r="K283" s="715"/>
      <c r="L283" s="715"/>
      <c r="M283" s="715"/>
      <c r="N283" s="715"/>
      <c r="O283" s="715"/>
      <c r="P283" s="715"/>
      <c r="Q283" s="715"/>
      <c r="R283" s="715"/>
      <c r="S283" s="715"/>
      <c r="T283" s="715"/>
      <c r="U283" s="715"/>
      <c r="V283" s="715"/>
      <c r="W283" s="715"/>
      <c r="X283" s="897"/>
      <c r="Y283" s="501" t="s">
        <v>351</v>
      </c>
      <c r="Z283" s="491"/>
      <c r="AA283" s="491"/>
      <c r="AB283" s="491"/>
      <c r="AC283" s="491"/>
      <c r="AD283" s="491"/>
      <c r="AE283" s="491"/>
      <c r="AF283" s="491"/>
      <c r="AG283" s="667"/>
    </row>
    <row r="284" spans="1:39" s="2" customFormat="1">
      <c r="A284" s="698"/>
      <c r="B284" s="715"/>
      <c r="C284" s="715"/>
      <c r="D284" s="715"/>
      <c r="E284" s="715"/>
      <c r="F284" s="715"/>
      <c r="G284" s="715"/>
      <c r="H284" s="715"/>
      <c r="I284" s="715"/>
      <c r="J284" s="715"/>
      <c r="K284" s="715"/>
      <c r="L284" s="201"/>
      <c r="M284" s="89" t="s">
        <v>41</v>
      </c>
      <c r="N284" s="89"/>
      <c r="O284" s="89"/>
      <c r="P284" s="859" t="s">
        <v>107</v>
      </c>
      <c r="Q284" s="819"/>
      <c r="R284" s="292"/>
      <c r="S284" s="310"/>
      <c r="T284" s="327"/>
      <c r="U284" s="715" t="s">
        <v>677</v>
      </c>
      <c r="V284" s="715"/>
      <c r="W284" s="715"/>
      <c r="X284" s="897"/>
      <c r="Y284" s="501"/>
      <c r="Z284" s="491"/>
      <c r="AA284" s="491"/>
      <c r="AB284" s="491"/>
      <c r="AC284" s="491"/>
      <c r="AD284" s="491"/>
      <c r="AE284" s="491"/>
      <c r="AF284" s="491"/>
      <c r="AG284" s="667"/>
    </row>
    <row r="285" spans="1:39" s="2" customFormat="1">
      <c r="A285" s="698"/>
      <c r="B285" s="715"/>
      <c r="C285" s="715"/>
      <c r="D285" s="715"/>
      <c r="E285" s="715"/>
      <c r="F285" s="715"/>
      <c r="G285" s="715"/>
      <c r="H285" s="715"/>
      <c r="I285" s="2"/>
      <c r="J285" s="2"/>
      <c r="K285" s="2"/>
      <c r="L285" s="2"/>
      <c r="M285" s="2"/>
      <c r="N285" s="2"/>
      <c r="O285" s="715"/>
      <c r="P285" s="715"/>
      <c r="Q285" s="715"/>
      <c r="R285" s="715"/>
      <c r="S285" s="715"/>
      <c r="T285" s="715"/>
      <c r="U285" s="715"/>
      <c r="V285" s="715"/>
      <c r="W285" s="715"/>
      <c r="X285" s="897"/>
      <c r="Y285" s="501"/>
      <c r="Z285" s="491"/>
      <c r="AA285" s="491"/>
      <c r="AB285" s="491"/>
      <c r="AC285" s="491"/>
      <c r="AD285" s="491"/>
      <c r="AE285" s="491"/>
      <c r="AF285" s="491"/>
      <c r="AG285" s="667"/>
    </row>
    <row r="286" spans="1:39" s="2" customFormat="1">
      <c r="A286" s="698"/>
      <c r="B286" s="715"/>
      <c r="C286" s="715"/>
      <c r="D286" s="715"/>
      <c r="E286" s="715"/>
      <c r="F286" s="715"/>
      <c r="G286" s="715"/>
      <c r="H286" s="715"/>
      <c r="I286" s="715"/>
      <c r="J286" s="715"/>
      <c r="K286" s="715"/>
      <c r="L286" s="201"/>
      <c r="M286" s="89" t="s">
        <v>682</v>
      </c>
      <c r="N286" s="715"/>
      <c r="O286" s="715"/>
      <c r="P286" s="715"/>
      <c r="Q286" s="715"/>
      <c r="R286" s="715"/>
      <c r="S286" s="715"/>
      <c r="T286" s="715"/>
      <c r="U286" s="715"/>
      <c r="V286" s="715"/>
      <c r="W286" s="715"/>
      <c r="X286" s="897"/>
      <c r="Y286" s="501"/>
      <c r="Z286" s="491"/>
      <c r="AA286" s="491"/>
      <c r="AB286" s="491"/>
      <c r="AC286" s="491"/>
      <c r="AD286" s="491"/>
      <c r="AE286" s="491"/>
      <c r="AF286" s="491"/>
      <c r="AG286" s="667"/>
    </row>
    <row r="287" spans="1:39" s="2" customFormat="1">
      <c r="A287" s="698"/>
      <c r="B287" s="715"/>
      <c r="C287" s="715"/>
      <c r="D287" s="715"/>
      <c r="E287" s="715"/>
      <c r="F287" s="715"/>
      <c r="G287" s="715"/>
      <c r="H287" s="715"/>
      <c r="I287" s="715"/>
      <c r="J287" s="715"/>
      <c r="K287" s="715"/>
      <c r="L287" s="715"/>
      <c r="M287" s="715"/>
      <c r="N287" s="715"/>
      <c r="O287" s="715"/>
      <c r="P287" s="715"/>
      <c r="Q287" s="715"/>
      <c r="R287" s="715"/>
      <c r="S287" s="715"/>
      <c r="T287" s="715"/>
      <c r="U287" s="715"/>
      <c r="V287" s="715"/>
      <c r="W287" s="715"/>
      <c r="X287" s="897"/>
      <c r="Y287" s="501"/>
      <c r="Z287" s="491"/>
      <c r="AA287" s="491"/>
      <c r="AB287" s="491"/>
      <c r="AC287" s="491"/>
      <c r="AD287" s="491"/>
      <c r="AE287" s="491"/>
      <c r="AF287" s="491"/>
      <c r="AG287" s="667"/>
    </row>
    <row r="288" spans="1:39" s="2" customFormat="1">
      <c r="A288" s="698"/>
      <c r="B288" s="715" t="s">
        <v>209</v>
      </c>
      <c r="C288" s="715"/>
      <c r="D288" s="715"/>
      <c r="E288" s="715"/>
      <c r="F288" s="715"/>
      <c r="G288" s="715"/>
      <c r="H288" s="715"/>
      <c r="I288" s="715"/>
      <c r="J288" s="715"/>
      <c r="K288" s="715"/>
      <c r="L288" s="715"/>
      <c r="M288" s="715"/>
      <c r="N288" s="715"/>
      <c r="O288" s="715"/>
      <c r="P288" s="715"/>
      <c r="Q288" s="715"/>
      <c r="R288" s="715"/>
      <c r="S288" s="715"/>
      <c r="T288" s="715"/>
      <c r="U288" s="715"/>
      <c r="V288" s="715"/>
      <c r="W288" s="715"/>
      <c r="X288" s="897"/>
      <c r="Y288" s="501"/>
      <c r="Z288" s="491"/>
      <c r="AA288" s="491"/>
      <c r="AB288" s="491"/>
      <c r="AC288" s="491"/>
      <c r="AD288" s="491"/>
      <c r="AE288" s="491"/>
      <c r="AF288" s="491"/>
      <c r="AG288" s="667"/>
    </row>
    <row r="289" spans="1:33" s="2" customFormat="1">
      <c r="A289" s="698"/>
      <c r="B289" s="715"/>
      <c r="C289" s="715"/>
      <c r="D289" s="715"/>
      <c r="E289" s="715"/>
      <c r="F289" s="715"/>
      <c r="G289" s="715"/>
      <c r="H289" s="715"/>
      <c r="I289" s="715"/>
      <c r="J289" s="715"/>
      <c r="K289" s="715"/>
      <c r="L289" s="715"/>
      <c r="M289" s="715"/>
      <c r="N289" s="715"/>
      <c r="O289" s="715"/>
      <c r="P289" s="715"/>
      <c r="Q289" s="715"/>
      <c r="R289" s="715"/>
      <c r="S289" s="715"/>
      <c r="T289" s="715"/>
      <c r="U289" s="715"/>
      <c r="V289" s="715"/>
      <c r="W289" s="715"/>
      <c r="X289" s="897"/>
      <c r="Y289" s="501"/>
      <c r="Z289" s="491"/>
      <c r="AA289" s="491"/>
      <c r="AB289" s="491"/>
      <c r="AC289" s="491"/>
      <c r="AD289" s="491"/>
      <c r="AE289" s="491"/>
      <c r="AF289" s="491"/>
      <c r="AG289" s="667"/>
    </row>
    <row r="290" spans="1:33" s="2" customFormat="1">
      <c r="A290" s="698"/>
      <c r="B290" s="715"/>
      <c r="C290" s="715"/>
      <c r="D290" s="715"/>
      <c r="E290" s="715"/>
      <c r="F290" s="715"/>
      <c r="G290" s="715"/>
      <c r="H290" s="715"/>
      <c r="I290" s="715"/>
      <c r="J290" s="715"/>
      <c r="K290" s="715"/>
      <c r="L290" s="201"/>
      <c r="M290" s="89" t="s">
        <v>273</v>
      </c>
      <c r="N290" s="89"/>
      <c r="O290" s="89"/>
      <c r="P290" s="89"/>
      <c r="Q290" s="201"/>
      <c r="R290" s="89" t="s">
        <v>283</v>
      </c>
      <c r="S290" s="715"/>
      <c r="T290" s="715"/>
      <c r="U290" s="715"/>
      <c r="V290" s="715"/>
      <c r="W290" s="715"/>
      <c r="X290" s="897"/>
      <c r="Y290" s="501"/>
      <c r="Z290" s="491"/>
      <c r="AA290" s="491"/>
      <c r="AB290" s="491"/>
      <c r="AC290" s="491"/>
      <c r="AD290" s="491"/>
      <c r="AE290" s="491"/>
      <c r="AF290" s="491"/>
      <c r="AG290" s="667"/>
    </row>
    <row r="291" spans="1:33" s="2" customFormat="1">
      <c r="A291" s="698"/>
      <c r="B291" s="715"/>
      <c r="C291" s="715" t="s">
        <v>684</v>
      </c>
      <c r="D291" s="715"/>
      <c r="E291" s="715"/>
      <c r="F291" s="715"/>
      <c r="G291" s="715"/>
      <c r="H291" s="715"/>
      <c r="I291" s="715"/>
      <c r="J291" s="715"/>
      <c r="K291" s="715"/>
      <c r="L291" s="715"/>
      <c r="M291" s="715"/>
      <c r="N291" s="715"/>
      <c r="O291" s="715"/>
      <c r="P291" s="715"/>
      <c r="Q291" s="715"/>
      <c r="R291" s="715"/>
      <c r="S291" s="715"/>
      <c r="T291" s="715"/>
      <c r="U291" s="715"/>
      <c r="V291" s="715"/>
      <c r="W291" s="715"/>
      <c r="X291" s="897"/>
      <c r="Y291" s="501"/>
      <c r="Z291" s="491"/>
      <c r="AA291" s="491"/>
      <c r="AB291" s="491"/>
      <c r="AC291" s="491"/>
      <c r="AD291" s="491"/>
      <c r="AE291" s="491"/>
      <c r="AF291" s="491"/>
      <c r="AG291" s="667"/>
    </row>
    <row r="292" spans="1:33" s="2" customFormat="1">
      <c r="A292" s="698"/>
      <c r="B292" s="2"/>
      <c r="C292" s="2"/>
      <c r="D292" s="2"/>
      <c r="E292" s="2"/>
      <c r="F292" s="2"/>
      <c r="G292" s="86"/>
      <c r="H292" s="86"/>
      <c r="I292" s="86"/>
      <c r="J292" s="86"/>
      <c r="K292" s="86"/>
      <c r="L292" s="2"/>
      <c r="M292" s="2"/>
      <c r="N292" s="2"/>
      <c r="O292" s="2"/>
      <c r="P292" s="2"/>
      <c r="Q292" s="86"/>
      <c r="R292" s="86"/>
      <c r="S292" s="86"/>
      <c r="T292" s="86"/>
      <c r="U292" s="86"/>
      <c r="V292" s="715"/>
      <c r="W292" s="715"/>
      <c r="X292" s="897"/>
      <c r="Y292" s="501"/>
      <c r="Z292" s="491"/>
      <c r="AA292" s="491"/>
      <c r="AB292" s="491"/>
      <c r="AC292" s="491"/>
      <c r="AD292" s="491"/>
      <c r="AE292" s="491"/>
      <c r="AF292" s="491"/>
      <c r="AG292" s="667"/>
    </row>
    <row r="293" spans="1:33" s="2" customFormat="1">
      <c r="A293" s="698"/>
      <c r="B293" s="715"/>
      <c r="C293" s="715"/>
      <c r="D293" s="715"/>
      <c r="E293" s="715"/>
      <c r="F293" s="715"/>
      <c r="G293" s="715"/>
      <c r="H293" s="715"/>
      <c r="I293" s="715"/>
      <c r="J293" s="715"/>
      <c r="K293" s="715"/>
      <c r="L293" s="715"/>
      <c r="M293" s="715"/>
      <c r="N293" s="715"/>
      <c r="O293" s="715"/>
      <c r="P293" s="715"/>
      <c r="Q293" s="715"/>
      <c r="R293" s="715"/>
      <c r="S293" s="715"/>
      <c r="T293" s="715"/>
      <c r="U293" s="715"/>
      <c r="V293" s="715"/>
      <c r="W293" s="715"/>
      <c r="X293" s="897"/>
      <c r="Y293" s="501"/>
      <c r="Z293" s="491"/>
      <c r="AA293" s="491"/>
      <c r="AB293" s="491"/>
      <c r="AC293" s="491"/>
      <c r="AD293" s="491"/>
      <c r="AE293" s="491"/>
      <c r="AF293" s="491"/>
      <c r="AG293" s="667"/>
    </row>
    <row r="294" spans="1:33" s="2" customFormat="1">
      <c r="A294" s="698"/>
      <c r="B294" s="89"/>
      <c r="C294" s="715"/>
      <c r="D294" s="715"/>
      <c r="E294" s="715"/>
      <c r="F294" s="715"/>
      <c r="G294" s="715"/>
      <c r="H294" s="715"/>
      <c r="I294" s="715"/>
      <c r="J294" s="715"/>
      <c r="K294" s="715"/>
      <c r="L294" s="715"/>
      <c r="M294" s="715"/>
      <c r="N294" s="715"/>
      <c r="O294" s="51"/>
      <c r="P294" s="89"/>
      <c r="Q294" s="89"/>
      <c r="R294" s="89"/>
      <c r="S294" s="89"/>
      <c r="T294" s="51"/>
      <c r="U294" s="89"/>
      <c r="V294" s="715"/>
      <c r="W294" s="715"/>
      <c r="X294" s="897"/>
      <c r="Y294" s="501"/>
      <c r="Z294" s="491"/>
      <c r="AA294" s="491"/>
      <c r="AB294" s="491"/>
      <c r="AC294" s="491"/>
      <c r="AD294" s="491"/>
      <c r="AE294" s="491"/>
      <c r="AF294" s="491"/>
      <c r="AG294" s="667"/>
    </row>
    <row r="295" spans="1:33">
      <c r="A295" s="12"/>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35"/>
      <c r="Z295" s="58"/>
      <c r="AA295" s="58"/>
      <c r="AB295" s="58"/>
      <c r="AC295" s="58"/>
      <c r="AD295" s="58"/>
      <c r="AE295" s="58"/>
      <c r="AF295" s="58"/>
      <c r="AG295" s="660"/>
    </row>
    <row r="296" spans="1:33">
      <c r="A296" s="31" t="s">
        <v>133</v>
      </c>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73" t="s">
        <v>361</v>
      </c>
      <c r="Z296" s="73"/>
      <c r="AA296" s="73"/>
      <c r="AB296" s="73"/>
      <c r="AC296" s="73"/>
      <c r="AD296" s="73"/>
      <c r="AE296" s="73"/>
      <c r="AF296" s="73"/>
      <c r="AG296" s="73"/>
    </row>
    <row r="297" spans="1:33">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73"/>
      <c r="Z297" s="73"/>
      <c r="AA297" s="73"/>
      <c r="AB297" s="73"/>
      <c r="AC297" s="73"/>
      <c r="AD297" s="73"/>
      <c r="AE297" s="73"/>
      <c r="AF297" s="73"/>
      <c r="AG297" s="73"/>
    </row>
    <row r="298" spans="1:33" s="2" customFormat="1">
      <c r="A298" s="698"/>
      <c r="B298" s="2"/>
      <c r="C298" s="2"/>
      <c r="D298" s="2"/>
      <c r="E298" s="2"/>
      <c r="F298" s="2"/>
      <c r="G298" s="2"/>
      <c r="H298" s="2"/>
      <c r="I298" s="2"/>
      <c r="J298" s="2"/>
      <c r="K298" s="2"/>
      <c r="L298" s="2"/>
      <c r="M298" s="2"/>
      <c r="N298" s="2"/>
      <c r="O298" s="2"/>
      <c r="P298" s="2"/>
      <c r="Q298" s="2"/>
      <c r="R298" s="2"/>
      <c r="S298" s="2"/>
      <c r="T298" s="2"/>
      <c r="U298" s="2"/>
      <c r="V298" s="2"/>
      <c r="W298" s="2"/>
      <c r="X298" s="379"/>
      <c r="Y298" s="2"/>
      <c r="Z298" s="2"/>
      <c r="AA298" s="2"/>
      <c r="AB298" s="2"/>
      <c r="AC298" s="2"/>
      <c r="AD298" s="2"/>
      <c r="AE298" s="2"/>
      <c r="AF298" s="2"/>
      <c r="AG298" s="3"/>
    </row>
    <row r="299" spans="1:33" s="2" customFormat="1">
      <c r="A299" s="7">
        <v>8</v>
      </c>
      <c r="B299" s="2" t="s">
        <v>694</v>
      </c>
      <c r="C299" s="2"/>
      <c r="D299" s="2"/>
      <c r="E299" s="2"/>
      <c r="F299" s="2"/>
      <c r="G299" s="2"/>
      <c r="H299" s="2"/>
      <c r="I299" s="2"/>
      <c r="J299" s="2"/>
      <c r="K299" s="2"/>
      <c r="L299" s="2"/>
      <c r="M299" s="2"/>
      <c r="N299" s="2"/>
      <c r="O299" s="2"/>
      <c r="P299" s="2"/>
      <c r="Q299" s="2"/>
      <c r="R299" s="2"/>
      <c r="S299" s="2"/>
      <c r="T299" s="2"/>
      <c r="U299" s="2"/>
      <c r="V299" s="2"/>
      <c r="W299" s="2"/>
      <c r="X299" s="379"/>
      <c r="Y299" s="501"/>
      <c r="Z299" s="491"/>
      <c r="AA299" s="491"/>
      <c r="AB299" s="491"/>
      <c r="AC299" s="491"/>
      <c r="AD299" s="491"/>
      <c r="AE299" s="491"/>
      <c r="AF299" s="491"/>
      <c r="AG299" s="667"/>
    </row>
    <row r="300" spans="1:33" s="2" customFormat="1">
      <c r="A300" s="1"/>
      <c r="B300" s="90" t="s">
        <v>1194</v>
      </c>
      <c r="C300" s="90"/>
      <c r="D300" s="90"/>
      <c r="E300" s="90"/>
      <c r="F300" s="90"/>
      <c r="G300" s="90"/>
      <c r="H300" s="90"/>
      <c r="I300" s="90"/>
      <c r="J300" s="90"/>
      <c r="K300" s="90"/>
      <c r="L300" s="90"/>
      <c r="M300" s="90"/>
      <c r="N300" s="90"/>
      <c r="O300" s="90"/>
      <c r="P300" s="90"/>
      <c r="Q300" s="90"/>
      <c r="R300" s="90"/>
      <c r="S300" s="90"/>
      <c r="T300" s="90"/>
      <c r="U300" s="90"/>
      <c r="V300" s="90"/>
      <c r="W300" s="90"/>
      <c r="X300" s="90"/>
      <c r="Y300" s="501"/>
      <c r="Z300" s="491"/>
      <c r="AA300" s="491"/>
      <c r="AB300" s="491"/>
      <c r="AC300" s="491"/>
      <c r="AD300" s="491"/>
      <c r="AE300" s="491"/>
      <c r="AF300" s="491"/>
      <c r="AG300" s="667"/>
    </row>
    <row r="301" spans="1:33" s="2" customFormat="1">
      <c r="A301" s="19"/>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501"/>
      <c r="Z301" s="491"/>
      <c r="AA301" s="491"/>
      <c r="AB301" s="491"/>
      <c r="AC301" s="491"/>
      <c r="AD301" s="491"/>
      <c r="AE301" s="491"/>
      <c r="AF301" s="491"/>
      <c r="AG301" s="667"/>
    </row>
    <row r="302" spans="1:33" s="2" customFormat="1">
      <c r="A302" s="19"/>
      <c r="B302" s="90"/>
      <c r="C302" s="90"/>
      <c r="D302" s="628" t="s">
        <v>1129</v>
      </c>
      <c r="E302" s="90" t="s">
        <v>510</v>
      </c>
      <c r="F302" s="90"/>
      <c r="G302" s="90"/>
      <c r="H302" s="90" t="s">
        <v>88</v>
      </c>
      <c r="I302" s="90"/>
      <c r="J302" s="277"/>
      <c r="K302" s="277"/>
      <c r="L302" s="90" t="s">
        <v>677</v>
      </c>
      <c r="M302" s="90" t="s">
        <v>7</v>
      </c>
      <c r="N302" s="628" t="s">
        <v>1129</v>
      </c>
      <c r="O302" s="90" t="s">
        <v>1116</v>
      </c>
      <c r="P302" s="90"/>
      <c r="Q302" s="52"/>
      <c r="R302" s="90" t="s">
        <v>88</v>
      </c>
      <c r="S302" s="90"/>
      <c r="T302" s="277"/>
      <c r="U302" s="277"/>
      <c r="V302" s="90" t="s">
        <v>677</v>
      </c>
      <c r="W302" s="90" t="s">
        <v>7</v>
      </c>
      <c r="X302" s="90"/>
      <c r="Y302" s="26"/>
      <c r="Z302" s="2"/>
      <c r="AA302" s="2"/>
      <c r="AB302" s="2"/>
      <c r="AC302" s="2"/>
      <c r="AD302" s="2"/>
      <c r="AE302" s="2"/>
      <c r="AF302" s="2"/>
      <c r="AG302" s="3"/>
    </row>
    <row r="303" spans="1:33" s="2" customFormat="1">
      <c r="A303" s="34"/>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26"/>
      <c r="Z303" s="2"/>
      <c r="AA303" s="2"/>
      <c r="AB303" s="2"/>
      <c r="AC303" s="2"/>
      <c r="AD303" s="2"/>
      <c r="AE303" s="2"/>
      <c r="AF303" s="2"/>
      <c r="AG303" s="3"/>
    </row>
    <row r="304" spans="1:33" s="2" customFormat="1">
      <c r="A304" s="1"/>
      <c r="B304" s="90" t="s">
        <v>1195</v>
      </c>
      <c r="C304" s="90"/>
      <c r="D304" s="52"/>
      <c r="E304" s="52"/>
      <c r="F304" s="52"/>
      <c r="G304" s="52"/>
      <c r="H304" s="52"/>
      <c r="I304" s="52"/>
      <c r="J304" s="52"/>
      <c r="K304" s="52"/>
      <c r="L304" s="52"/>
      <c r="M304" s="52"/>
      <c r="N304" s="52"/>
      <c r="O304" s="52"/>
      <c r="P304" s="52"/>
      <c r="Q304" s="52"/>
      <c r="R304" s="52"/>
      <c r="S304" s="52"/>
      <c r="T304" s="52"/>
      <c r="U304" s="52"/>
      <c r="V304" s="90"/>
      <c r="W304" s="90"/>
      <c r="X304" s="90"/>
      <c r="Y304" s="26"/>
      <c r="Z304" s="2"/>
      <c r="AA304" s="2"/>
      <c r="AB304" s="2"/>
      <c r="AC304" s="2"/>
      <c r="AD304" s="2"/>
      <c r="AE304" s="2"/>
      <c r="AF304" s="2"/>
      <c r="AG304" s="3"/>
    </row>
    <row r="305" spans="1:33" s="2" customFormat="1">
      <c r="A305" s="19"/>
      <c r="B305" s="90"/>
      <c r="C305" s="90"/>
      <c r="D305" s="52"/>
      <c r="E305" s="52"/>
      <c r="F305" s="52"/>
      <c r="G305" s="52"/>
      <c r="H305" s="52"/>
      <c r="I305" s="52"/>
      <c r="J305" s="52"/>
      <c r="K305" s="52"/>
      <c r="L305" s="52"/>
      <c r="M305" s="52"/>
      <c r="N305" s="52"/>
      <c r="O305" s="52"/>
      <c r="P305" s="52"/>
      <c r="Q305" s="52"/>
      <c r="R305" s="52"/>
      <c r="S305" s="52"/>
      <c r="T305" s="52"/>
      <c r="U305" s="90"/>
      <c r="V305" s="90"/>
      <c r="W305" s="90"/>
      <c r="X305" s="90"/>
      <c r="Y305" s="26"/>
      <c r="Z305" s="2"/>
      <c r="AA305" s="2"/>
      <c r="AB305" s="2"/>
      <c r="AC305" s="2"/>
      <c r="AD305" s="2"/>
      <c r="AE305" s="2"/>
      <c r="AF305" s="2"/>
      <c r="AG305" s="3"/>
    </row>
    <row r="306" spans="1:33" s="2" customFormat="1">
      <c r="A306" s="19"/>
      <c r="B306" s="90"/>
      <c r="C306" s="90"/>
      <c r="D306" s="201"/>
      <c r="E306" s="90" t="s">
        <v>1192</v>
      </c>
      <c r="F306" s="90"/>
      <c r="G306" s="52"/>
      <c r="H306" s="52"/>
      <c r="I306" s="52"/>
      <c r="J306" s="52"/>
      <c r="K306" s="52"/>
      <c r="L306" s="52"/>
      <c r="M306" s="90"/>
      <c r="N306" s="90"/>
      <c r="O306" s="90"/>
      <c r="P306" s="90"/>
      <c r="Q306" s="90"/>
      <c r="R306" s="201"/>
      <c r="S306" s="90" t="s">
        <v>1004</v>
      </c>
      <c r="T306" s="90"/>
      <c r="U306" s="90"/>
      <c r="V306" s="90"/>
      <c r="W306" s="90"/>
      <c r="X306" s="90"/>
      <c r="Y306" s="26"/>
      <c r="Z306" s="2"/>
      <c r="AA306" s="2"/>
      <c r="AB306" s="2"/>
      <c r="AC306" s="2"/>
      <c r="AD306" s="2"/>
      <c r="AE306" s="2"/>
      <c r="AF306" s="2"/>
      <c r="AG306" s="3"/>
    </row>
    <row r="307" spans="1:33" s="2" customFormat="1">
      <c r="A307" s="19"/>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26"/>
      <c r="Z307" s="2"/>
      <c r="AA307" s="2"/>
      <c r="AB307" s="2"/>
      <c r="AC307" s="2"/>
      <c r="AD307" s="2"/>
      <c r="AE307" s="2"/>
      <c r="AF307" s="2"/>
      <c r="AG307" s="3"/>
    </row>
    <row r="308" spans="1:33" s="2" customFormat="1">
      <c r="A308" s="1"/>
      <c r="B308" s="90" t="s">
        <v>1061</v>
      </c>
      <c r="C308" s="90"/>
      <c r="D308" s="90"/>
      <c r="E308" s="90"/>
      <c r="F308" s="90"/>
      <c r="G308" s="90"/>
      <c r="H308" s="90"/>
      <c r="I308" s="90"/>
      <c r="J308" s="90"/>
      <c r="K308" s="90"/>
      <c r="L308" s="90"/>
      <c r="M308" s="90"/>
      <c r="N308" s="90"/>
      <c r="O308" s="90"/>
      <c r="P308" s="90"/>
      <c r="Q308" s="90"/>
      <c r="R308" s="90"/>
      <c r="S308" s="90"/>
      <c r="T308" s="90"/>
      <c r="U308" s="90"/>
      <c r="V308" s="90"/>
      <c r="W308" s="90"/>
      <c r="X308" s="90"/>
      <c r="Y308" s="26"/>
      <c r="Z308" s="2"/>
      <c r="AA308" s="2"/>
      <c r="AB308" s="2"/>
      <c r="AC308" s="2"/>
      <c r="AD308" s="2"/>
      <c r="AE308" s="2"/>
      <c r="AF308" s="2"/>
      <c r="AG308" s="3"/>
    </row>
    <row r="309" spans="1:33" s="2" customFormat="1">
      <c r="A309" s="19"/>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26"/>
      <c r="Z309" s="2"/>
      <c r="AA309" s="2"/>
      <c r="AB309" s="2"/>
      <c r="AC309" s="2"/>
      <c r="AD309" s="2"/>
      <c r="AE309" s="2"/>
      <c r="AF309" s="2"/>
      <c r="AG309" s="3"/>
    </row>
    <row r="310" spans="1:33" s="2" customFormat="1">
      <c r="A310" s="19"/>
      <c r="B310" s="90"/>
      <c r="C310" s="90"/>
      <c r="D310" s="201"/>
      <c r="E310" s="52" t="s">
        <v>273</v>
      </c>
      <c r="F310" s="52"/>
      <c r="G310" s="90" t="s">
        <v>668</v>
      </c>
      <c r="H310" s="90"/>
      <c r="I310" s="90"/>
      <c r="J310" s="90"/>
      <c r="K310" s="277"/>
      <c r="L310" s="277"/>
      <c r="M310" s="90" t="s">
        <v>677</v>
      </c>
      <c r="N310" s="90" t="s">
        <v>1191</v>
      </c>
      <c r="O310" s="90"/>
      <c r="P310" s="52"/>
      <c r="Q310" s="90"/>
      <c r="R310" s="90"/>
      <c r="S310" s="90"/>
      <c r="T310" s="90"/>
      <c r="U310" s="90"/>
      <c r="V310" s="90"/>
      <c r="W310" s="90"/>
      <c r="X310" s="90"/>
      <c r="Y310" s="26"/>
      <c r="Z310" s="2"/>
      <c r="AA310" s="2"/>
      <c r="AB310" s="2"/>
      <c r="AC310" s="2"/>
      <c r="AD310" s="2"/>
      <c r="AE310" s="2"/>
      <c r="AF310" s="2"/>
      <c r="AG310" s="3"/>
    </row>
    <row r="311" spans="1:33" s="2" customFormat="1">
      <c r="A311" s="19"/>
      <c r="B311" s="90"/>
      <c r="C311" s="90"/>
      <c r="D311" s="201"/>
      <c r="E311" s="52" t="s">
        <v>283</v>
      </c>
      <c r="F311" s="52"/>
      <c r="G311" s="90"/>
      <c r="H311" s="90"/>
      <c r="I311" s="90"/>
      <c r="J311" s="90"/>
      <c r="K311" s="90"/>
      <c r="L311" s="90"/>
      <c r="M311" s="90"/>
      <c r="N311" s="90"/>
      <c r="O311" s="90"/>
      <c r="P311" s="90"/>
      <c r="Q311" s="90"/>
      <c r="R311" s="90"/>
      <c r="S311" s="90"/>
      <c r="T311" s="90"/>
      <c r="U311" s="90"/>
      <c r="V311" s="90"/>
      <c r="W311" s="90"/>
      <c r="X311" s="90"/>
      <c r="Y311" s="881"/>
      <c r="Z311" s="715"/>
      <c r="AA311" s="715"/>
      <c r="AB311" s="715"/>
      <c r="AC311" s="715"/>
      <c r="AD311" s="715"/>
      <c r="AE311" s="715"/>
      <c r="AF311" s="715"/>
      <c r="AG311" s="824"/>
    </row>
    <row r="312" spans="1:33" s="2" customFormat="1">
      <c r="A312" s="19"/>
      <c r="B312" s="90"/>
      <c r="C312" s="90"/>
      <c r="D312" s="201"/>
      <c r="E312" s="52" t="s">
        <v>683</v>
      </c>
      <c r="F312" s="52"/>
      <c r="G312" s="90"/>
      <c r="H312" s="90"/>
      <c r="I312" s="90"/>
      <c r="J312" s="90"/>
      <c r="K312" s="90"/>
      <c r="L312" s="90"/>
      <c r="M312" s="90"/>
      <c r="N312" s="90"/>
      <c r="O312" s="90"/>
      <c r="P312" s="90"/>
      <c r="Q312" s="90"/>
      <c r="R312" s="90"/>
      <c r="S312" s="90"/>
      <c r="T312" s="90"/>
      <c r="U312" s="90"/>
      <c r="V312" s="90"/>
      <c r="W312" s="90"/>
      <c r="X312" s="90"/>
      <c r="Y312" s="881"/>
      <c r="Z312" s="715"/>
      <c r="AA312" s="715"/>
      <c r="AB312" s="715"/>
      <c r="AC312" s="715"/>
      <c r="AD312" s="715"/>
      <c r="AE312" s="715"/>
      <c r="AF312" s="715"/>
      <c r="AG312" s="824"/>
    </row>
    <row r="313" spans="1:33" s="2" customFormat="1">
      <c r="A313" s="19"/>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881"/>
      <c r="Z313" s="715"/>
      <c r="AA313" s="715"/>
      <c r="AB313" s="715"/>
      <c r="AC313" s="715"/>
      <c r="AD313" s="715"/>
      <c r="AE313" s="715"/>
      <c r="AF313" s="715"/>
      <c r="AG313" s="824"/>
    </row>
    <row r="314" spans="1:33" s="2" customFormat="1">
      <c r="A314" s="1"/>
      <c r="B314" s="90" t="s">
        <v>1193</v>
      </c>
      <c r="C314" s="90"/>
      <c r="D314" s="90"/>
      <c r="E314" s="90"/>
      <c r="F314" s="90"/>
      <c r="G314" s="90"/>
      <c r="H314" s="90"/>
      <c r="I314" s="90"/>
      <c r="J314" s="90"/>
      <c r="K314" s="90"/>
      <c r="L314" s="90"/>
      <c r="M314" s="90"/>
      <c r="N314" s="90"/>
      <c r="O314" s="90"/>
      <c r="P314" s="90"/>
      <c r="Q314" s="90"/>
      <c r="R314" s="90"/>
      <c r="S314" s="90"/>
      <c r="T314" s="90"/>
      <c r="U314" s="90"/>
      <c r="V314" s="90"/>
      <c r="W314" s="90"/>
      <c r="X314" s="90"/>
      <c r="Y314" s="881"/>
      <c r="Z314" s="715"/>
      <c r="AA314" s="715"/>
      <c r="AB314" s="715"/>
      <c r="AC314" s="715"/>
      <c r="AD314" s="715"/>
      <c r="AE314" s="715"/>
      <c r="AF314" s="715"/>
      <c r="AG314" s="824"/>
    </row>
    <row r="315" spans="1:33" s="2" customFormat="1">
      <c r="A315" s="19"/>
      <c r="B315" s="90" t="s">
        <v>160</v>
      </c>
      <c r="C315" s="90"/>
      <c r="D315" s="90"/>
      <c r="E315" s="90"/>
      <c r="F315" s="90"/>
      <c r="G315" s="90"/>
      <c r="H315" s="90"/>
      <c r="I315" s="90"/>
      <c r="J315" s="90"/>
      <c r="K315" s="90"/>
      <c r="L315" s="90"/>
      <c r="M315" s="90"/>
      <c r="N315" s="90"/>
      <c r="O315" s="90"/>
      <c r="P315" s="90"/>
      <c r="Q315" s="90"/>
      <c r="R315" s="90"/>
      <c r="S315" s="90"/>
      <c r="T315" s="90"/>
      <c r="U315" s="90"/>
      <c r="V315" s="90"/>
      <c r="W315" s="90"/>
      <c r="X315" s="90"/>
      <c r="Y315" s="26"/>
      <c r="Z315" s="2"/>
      <c r="AA315" s="2"/>
      <c r="AB315" s="2"/>
      <c r="AC315" s="2"/>
      <c r="AD315" s="2"/>
      <c r="AE315" s="2"/>
      <c r="AF315" s="2"/>
      <c r="AG315" s="3"/>
    </row>
    <row r="316" spans="1:33" s="2" customFormat="1">
      <c r="A316" s="34"/>
      <c r="B316" s="52"/>
      <c r="C316" s="52"/>
      <c r="D316" s="52"/>
      <c r="E316" s="52"/>
      <c r="F316" s="52"/>
      <c r="G316" s="52"/>
      <c r="H316" s="201"/>
      <c r="I316" s="52" t="s">
        <v>273</v>
      </c>
      <c r="J316" s="52"/>
      <c r="K316" s="52"/>
      <c r="L316" s="52"/>
      <c r="M316" s="201"/>
      <c r="N316" s="52" t="s">
        <v>283</v>
      </c>
      <c r="O316" s="52"/>
      <c r="P316" s="52"/>
      <c r="Q316" s="52"/>
      <c r="R316" s="201"/>
      <c r="S316" s="52" t="s">
        <v>683</v>
      </c>
      <c r="T316" s="52"/>
      <c r="U316" s="52"/>
      <c r="V316" s="52"/>
      <c r="W316" s="52"/>
      <c r="X316" s="52"/>
      <c r="Y316" s="916"/>
      <c r="Z316" s="57"/>
      <c r="AA316" s="57"/>
      <c r="AB316" s="57"/>
      <c r="AC316" s="57"/>
      <c r="AD316" s="57"/>
      <c r="AE316" s="57"/>
      <c r="AF316" s="57"/>
      <c r="AG316" s="487"/>
    </row>
    <row r="317" spans="1:33" s="2" customFormat="1">
      <c r="A317" s="698"/>
      <c r="B317" s="715"/>
      <c r="C317" s="715"/>
      <c r="D317" s="715"/>
      <c r="E317" s="715"/>
      <c r="F317" s="715"/>
      <c r="G317" s="715"/>
      <c r="H317" s="715"/>
      <c r="I317" s="715"/>
      <c r="J317" s="715"/>
      <c r="K317" s="715"/>
      <c r="L317" s="715"/>
      <c r="M317" s="715"/>
      <c r="N317" s="715"/>
      <c r="O317" s="715"/>
      <c r="P317" s="715"/>
      <c r="Q317" s="715"/>
      <c r="R317" s="715"/>
      <c r="S317" s="715"/>
      <c r="T317" s="715"/>
      <c r="U317" s="715"/>
      <c r="V317" s="715"/>
      <c r="W317" s="715"/>
      <c r="X317" s="715"/>
      <c r="Y317" s="916"/>
      <c r="Z317" s="57"/>
      <c r="AA317" s="57"/>
      <c r="AB317" s="57"/>
      <c r="AC317" s="57"/>
      <c r="AD317" s="57"/>
      <c r="AE317" s="57"/>
      <c r="AF317" s="57"/>
      <c r="AG317" s="487"/>
    </row>
    <row r="318" spans="1:33" s="2" customFormat="1">
      <c r="A318" s="7"/>
      <c r="B318" s="90" t="s">
        <v>452</v>
      </c>
      <c r="C318" s="51"/>
      <c r="D318" s="51"/>
      <c r="E318" s="51"/>
      <c r="F318" s="51"/>
      <c r="G318" s="51"/>
      <c r="H318" s="51"/>
      <c r="I318" s="51"/>
      <c r="J318" s="51"/>
      <c r="K318" s="51"/>
      <c r="L318" s="51"/>
      <c r="M318" s="51"/>
      <c r="N318" s="51"/>
      <c r="O318" s="51"/>
      <c r="P318" s="51"/>
      <c r="Q318" s="51"/>
      <c r="R318" s="51"/>
      <c r="S318" s="51"/>
      <c r="T318" s="51"/>
      <c r="U318" s="51"/>
      <c r="V318" s="51"/>
      <c r="W318" s="51"/>
      <c r="X318" s="51"/>
      <c r="Y318" s="7"/>
      <c r="Z318" s="51"/>
      <c r="AA318" s="51"/>
      <c r="AB318" s="51"/>
      <c r="AC318" s="51"/>
      <c r="AD318" s="51"/>
      <c r="AE318" s="51"/>
      <c r="AF318" s="51"/>
      <c r="AG318" s="824"/>
    </row>
    <row r="319" spans="1:33" s="2" customFormat="1">
      <c r="A319" s="7"/>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7"/>
      <c r="Z319" s="51"/>
      <c r="AA319" s="51"/>
      <c r="AB319" s="51"/>
      <c r="AC319" s="51"/>
      <c r="AD319" s="51"/>
      <c r="AE319" s="51"/>
      <c r="AF319" s="51"/>
      <c r="AG319" s="824"/>
    </row>
    <row r="320" spans="1:33" s="2" customFormat="1">
      <c r="A320" s="7"/>
      <c r="B320" s="51"/>
      <c r="C320" s="187"/>
      <c r="D320" s="234"/>
      <c r="E320" s="234"/>
      <c r="F320" s="234"/>
      <c r="G320" s="234"/>
      <c r="H320" s="234"/>
      <c r="I320" s="234"/>
      <c r="J320" s="234"/>
      <c r="K320" s="234"/>
      <c r="L320" s="234"/>
      <c r="M320" s="234"/>
      <c r="N320" s="234"/>
      <c r="O320" s="234"/>
      <c r="P320" s="234"/>
      <c r="Q320" s="234"/>
      <c r="R320" s="234"/>
      <c r="S320" s="234"/>
      <c r="T320" s="234"/>
      <c r="U320" s="234"/>
      <c r="V320" s="234"/>
      <c r="W320" s="455"/>
      <c r="X320" s="51"/>
      <c r="Y320" s="7"/>
      <c r="Z320" s="51"/>
      <c r="AA320" s="51"/>
      <c r="AB320" s="51"/>
      <c r="AC320" s="51"/>
      <c r="AD320" s="51"/>
      <c r="AE320" s="51"/>
      <c r="AF320" s="51"/>
      <c r="AG320" s="824"/>
    </row>
    <row r="321" spans="1:34" s="2" customFormat="1">
      <c r="A321" s="698"/>
      <c r="B321" s="715"/>
      <c r="C321" s="189"/>
      <c r="D321" s="236"/>
      <c r="E321" s="236"/>
      <c r="F321" s="236"/>
      <c r="G321" s="236"/>
      <c r="H321" s="236"/>
      <c r="I321" s="236"/>
      <c r="J321" s="236"/>
      <c r="K321" s="236"/>
      <c r="L321" s="236"/>
      <c r="M321" s="236"/>
      <c r="N321" s="236"/>
      <c r="O321" s="236"/>
      <c r="P321" s="236"/>
      <c r="Q321" s="236"/>
      <c r="R321" s="236"/>
      <c r="S321" s="236"/>
      <c r="T321" s="236"/>
      <c r="U321" s="236"/>
      <c r="V321" s="236"/>
      <c r="W321" s="457"/>
      <c r="X321" s="715"/>
      <c r="Y321" s="497"/>
      <c r="Z321" s="491"/>
      <c r="AA321" s="491"/>
      <c r="AB321" s="491"/>
      <c r="AC321" s="491"/>
      <c r="AD321" s="491"/>
      <c r="AE321" s="491"/>
      <c r="AF321" s="491"/>
      <c r="AG321" s="667"/>
      <c r="AH321" s="964"/>
    </row>
    <row r="322" spans="1:34" s="2" customFormat="1">
      <c r="A322" s="7"/>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7"/>
      <c r="Z322" s="51"/>
      <c r="AA322" s="51"/>
      <c r="AB322" s="51"/>
      <c r="AC322" s="51"/>
      <c r="AD322" s="51"/>
      <c r="AE322" s="51"/>
      <c r="AF322" s="51"/>
      <c r="AG322" s="824"/>
    </row>
    <row r="323" spans="1:34" s="2" customFormat="1">
      <c r="A323" s="7"/>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7"/>
      <c r="Z323" s="51"/>
      <c r="AA323" s="51"/>
      <c r="AB323" s="51"/>
      <c r="AC323" s="51"/>
      <c r="AD323" s="51"/>
      <c r="AE323" s="51"/>
      <c r="AF323" s="51"/>
      <c r="AG323" s="824"/>
    </row>
    <row r="324" spans="1:34" s="2" customFormat="1">
      <c r="A324" s="1"/>
      <c r="B324" s="89" t="s">
        <v>1122</v>
      </c>
      <c r="C324" s="2"/>
      <c r="D324" s="2"/>
      <c r="E324" s="2"/>
      <c r="F324" s="2"/>
      <c r="G324" s="2"/>
      <c r="H324" s="2"/>
      <c r="I324" s="2"/>
      <c r="J324" s="2"/>
      <c r="K324" s="2"/>
      <c r="L324" s="2"/>
      <c r="M324" s="2"/>
      <c r="N324" s="2"/>
      <c r="O324" s="2"/>
      <c r="P324" s="2"/>
      <c r="Q324" s="2"/>
      <c r="R324" s="2"/>
      <c r="S324" s="2"/>
      <c r="T324" s="2"/>
      <c r="U324" s="2"/>
      <c r="V324" s="2"/>
      <c r="W324" s="2"/>
      <c r="X324" s="2"/>
      <c r="Y324" s="26"/>
      <c r="Z324" s="2"/>
      <c r="AA324" s="2"/>
      <c r="AB324" s="2"/>
      <c r="AC324" s="2"/>
      <c r="AD324" s="2"/>
      <c r="AE324" s="2"/>
      <c r="AF324" s="2"/>
      <c r="AG324" s="3"/>
    </row>
    <row r="325" spans="1:34" s="2" customFormat="1">
      <c r="A325" s="1"/>
      <c r="B325" s="2"/>
      <c r="C325" s="2"/>
      <c r="D325" s="2"/>
      <c r="E325" s="2"/>
      <c r="F325" s="2"/>
      <c r="G325" s="2"/>
      <c r="H325" s="2"/>
      <c r="I325" s="2"/>
      <c r="J325" s="2"/>
      <c r="K325" s="2"/>
      <c r="L325" s="2"/>
      <c r="M325" s="2"/>
      <c r="N325" s="2"/>
      <c r="O325" s="2"/>
      <c r="P325" s="2"/>
      <c r="Q325" s="2"/>
      <c r="R325" s="2"/>
      <c r="S325" s="2"/>
      <c r="T325" s="2"/>
      <c r="U325" s="2"/>
      <c r="V325" s="2"/>
      <c r="W325" s="2"/>
      <c r="X325" s="2"/>
      <c r="Y325" s="26"/>
      <c r="Z325" s="2"/>
      <c r="AA325" s="2"/>
      <c r="AB325" s="2"/>
      <c r="AC325" s="2"/>
      <c r="AD325" s="2"/>
      <c r="AE325" s="2"/>
      <c r="AF325" s="2"/>
      <c r="AG325" s="3"/>
    </row>
    <row r="326" spans="1:34" s="2" customFormat="1">
      <c r="A326" s="1"/>
      <c r="B326" s="89" t="s">
        <v>188</v>
      </c>
      <c r="C326" s="2"/>
      <c r="D326" s="2"/>
      <c r="E326" s="2"/>
      <c r="F326" s="2"/>
      <c r="G326" s="2"/>
      <c r="H326" s="2"/>
      <c r="I326" s="2"/>
      <c r="J326" s="2"/>
      <c r="K326" s="2"/>
      <c r="L326" s="2"/>
      <c r="M326" s="2"/>
      <c r="N326" s="2"/>
      <c r="O326" s="201"/>
      <c r="P326" s="89" t="s">
        <v>273</v>
      </c>
      <c r="Q326" s="89"/>
      <c r="R326" s="89"/>
      <c r="S326" s="89"/>
      <c r="T326" s="201"/>
      <c r="U326" s="89" t="s">
        <v>283</v>
      </c>
      <c r="V326" s="715"/>
      <c r="W326" s="2"/>
      <c r="X326" s="2"/>
      <c r="Y326" s="26"/>
      <c r="Z326" s="2"/>
      <c r="AA326" s="2"/>
      <c r="AB326" s="2"/>
      <c r="AC326" s="2"/>
      <c r="AD326" s="2"/>
      <c r="AE326" s="2"/>
      <c r="AF326" s="2"/>
      <c r="AG326" s="3"/>
    </row>
    <row r="327" spans="1:34" s="2" customFormat="1">
      <c r="A327" s="1"/>
      <c r="B327" s="2"/>
      <c r="C327" s="2"/>
      <c r="D327" s="2"/>
      <c r="E327" s="2"/>
      <c r="F327" s="2"/>
      <c r="G327" s="2"/>
      <c r="H327" s="2"/>
      <c r="I327" s="2"/>
      <c r="J327" s="2"/>
      <c r="K327" s="2"/>
      <c r="L327" s="2"/>
      <c r="M327" s="2"/>
      <c r="N327" s="2"/>
      <c r="O327" s="2"/>
      <c r="P327" s="2"/>
      <c r="Q327" s="2"/>
      <c r="R327" s="2"/>
      <c r="S327" s="2"/>
      <c r="T327" s="2"/>
      <c r="U327" s="2"/>
      <c r="V327" s="2"/>
      <c r="W327" s="2"/>
      <c r="X327" s="2"/>
      <c r="Y327" s="26"/>
      <c r="Z327" s="110"/>
      <c r="AA327" s="2"/>
      <c r="AB327" s="2"/>
      <c r="AC327" s="2"/>
      <c r="AD327" s="2"/>
      <c r="AE327" s="2"/>
      <c r="AF327" s="2"/>
      <c r="AG327" s="3"/>
    </row>
    <row r="328" spans="1:34" s="2" customFormat="1">
      <c r="A328" s="1"/>
      <c r="B328" s="89" t="s">
        <v>685</v>
      </c>
      <c r="C328" s="2"/>
      <c r="D328" s="2"/>
      <c r="E328" s="2"/>
      <c r="F328" s="2"/>
      <c r="G328" s="2"/>
      <c r="H328" s="2"/>
      <c r="I328" s="2"/>
      <c r="J328" s="2"/>
      <c r="K328" s="2"/>
      <c r="L328" s="2"/>
      <c r="M328" s="2"/>
      <c r="N328" s="2"/>
      <c r="O328" s="2"/>
      <c r="P328" s="2"/>
      <c r="Q328" s="2"/>
      <c r="R328" s="2"/>
      <c r="S328" s="2"/>
      <c r="T328" s="2"/>
      <c r="U328" s="2"/>
      <c r="V328" s="2"/>
      <c r="W328" s="2"/>
      <c r="X328" s="2"/>
      <c r="Y328" s="26"/>
      <c r="Z328" s="110"/>
      <c r="AA328" s="2"/>
      <c r="AB328" s="2"/>
      <c r="AC328" s="2"/>
      <c r="AD328" s="2"/>
      <c r="AE328" s="2"/>
      <c r="AF328" s="2"/>
      <c r="AG328" s="3"/>
    </row>
    <row r="329" spans="1:34" s="2" customFormat="1">
      <c r="A329" s="1"/>
      <c r="B329" s="2"/>
      <c r="C329" s="2"/>
      <c r="D329" s="2"/>
      <c r="E329" s="2"/>
      <c r="F329" s="2"/>
      <c r="G329" s="2"/>
      <c r="H329" s="2"/>
      <c r="I329" s="2"/>
      <c r="J329" s="2"/>
      <c r="K329" s="2"/>
      <c r="L329" s="2"/>
      <c r="M329" s="2"/>
      <c r="N329" s="2"/>
      <c r="O329" s="2"/>
      <c r="P329" s="2"/>
      <c r="Q329" s="2"/>
      <c r="R329" s="2"/>
      <c r="S329" s="2"/>
      <c r="T329" s="2"/>
      <c r="U329" s="2"/>
      <c r="V329" s="2"/>
      <c r="W329" s="2"/>
      <c r="X329" s="2"/>
      <c r="Y329" s="26"/>
      <c r="Z329" s="110"/>
      <c r="AA329" s="2"/>
      <c r="AB329" s="2"/>
      <c r="AC329" s="2"/>
      <c r="AD329" s="2"/>
      <c r="AE329" s="2"/>
      <c r="AF329" s="2"/>
      <c r="AG329" s="3"/>
    </row>
    <row r="330" spans="1:34" s="2" customFormat="1">
      <c r="A330" s="1"/>
      <c r="B330" s="2"/>
      <c r="C330" s="2"/>
      <c r="D330" s="2"/>
      <c r="E330" s="2" t="s">
        <v>472</v>
      </c>
      <c r="F330" s="2"/>
      <c r="G330" s="123"/>
      <c r="H330" s="123"/>
      <c r="I330" s="123"/>
      <c r="J330" s="123"/>
      <c r="K330" s="123"/>
      <c r="L330" s="2"/>
      <c r="M330" s="2"/>
      <c r="N330" s="2" t="s">
        <v>475</v>
      </c>
      <c r="O330" s="2"/>
      <c r="P330" s="2"/>
      <c r="Q330" s="123"/>
      <c r="R330" s="123"/>
      <c r="S330" s="123"/>
      <c r="T330" s="123"/>
      <c r="U330" s="123"/>
      <c r="V330" s="2"/>
      <c r="W330" s="2"/>
      <c r="X330" s="2"/>
      <c r="Y330" s="26"/>
      <c r="Z330" s="110"/>
      <c r="AA330" s="2"/>
      <c r="AB330" s="2"/>
      <c r="AC330" s="2"/>
      <c r="AD330" s="2"/>
      <c r="AE330" s="2"/>
      <c r="AF330" s="2"/>
      <c r="AG330" s="3"/>
    </row>
    <row r="331" spans="1:34" s="2" customFormat="1">
      <c r="A331" s="1"/>
      <c r="B331" s="2"/>
      <c r="C331" s="2"/>
      <c r="D331" s="2"/>
      <c r="E331" s="2"/>
      <c r="F331" s="2"/>
      <c r="G331" s="2"/>
      <c r="H331" s="2"/>
      <c r="I331" s="2"/>
      <c r="J331" s="2"/>
      <c r="K331" s="2"/>
      <c r="L331" s="2"/>
      <c r="M331" s="2"/>
      <c r="N331" s="2"/>
      <c r="O331" s="2"/>
      <c r="P331" s="2"/>
      <c r="Q331" s="2"/>
      <c r="R331" s="2"/>
      <c r="S331" s="2"/>
      <c r="T331" s="2"/>
      <c r="U331" s="2"/>
      <c r="V331" s="2"/>
      <c r="W331" s="2"/>
      <c r="X331" s="2"/>
      <c r="Y331" s="26"/>
      <c r="Z331" s="110"/>
      <c r="AA331" s="2"/>
      <c r="AB331" s="2"/>
      <c r="AC331" s="2"/>
      <c r="AD331" s="2"/>
      <c r="AE331" s="2"/>
      <c r="AF331" s="2"/>
      <c r="AG331" s="3"/>
    </row>
    <row r="332" spans="1:34" s="2" customFormat="1">
      <c r="A332" s="1"/>
      <c r="B332" s="2"/>
      <c r="C332" s="2"/>
      <c r="D332" s="2"/>
      <c r="E332" s="2"/>
      <c r="F332" s="2"/>
      <c r="G332" s="2"/>
      <c r="H332" s="2"/>
      <c r="I332" s="2"/>
      <c r="J332" s="2"/>
      <c r="K332" s="2"/>
      <c r="L332" s="2"/>
      <c r="M332" s="2"/>
      <c r="N332" s="2"/>
      <c r="O332" s="2"/>
      <c r="P332" s="2"/>
      <c r="Q332" s="2"/>
      <c r="R332" s="2"/>
      <c r="S332" s="2"/>
      <c r="T332" s="2"/>
      <c r="U332" s="2"/>
      <c r="V332" s="2"/>
      <c r="W332" s="2"/>
      <c r="X332" s="2"/>
      <c r="Y332" s="26"/>
      <c r="Z332" s="110"/>
      <c r="AA332" s="2"/>
      <c r="AB332" s="2"/>
      <c r="AC332" s="2"/>
      <c r="AD332" s="2"/>
      <c r="AE332" s="2"/>
      <c r="AF332" s="2"/>
      <c r="AG332" s="3"/>
    </row>
    <row r="333" spans="1:34" s="2" customFormat="1">
      <c r="A333" s="1"/>
      <c r="B333" s="2" t="s">
        <v>1123</v>
      </c>
      <c r="C333" s="2"/>
      <c r="D333" s="2"/>
      <c r="E333" s="2"/>
      <c r="F333" s="2"/>
      <c r="G333" s="2"/>
      <c r="H333" s="2"/>
      <c r="I333" s="2"/>
      <c r="J333" s="2"/>
      <c r="K333" s="2"/>
      <c r="L333" s="2"/>
      <c r="M333" s="2"/>
      <c r="N333" s="2"/>
      <c r="O333" s="2"/>
      <c r="P333" s="2"/>
      <c r="Q333" s="2"/>
      <c r="R333" s="2"/>
      <c r="S333" s="2"/>
      <c r="T333" s="2"/>
      <c r="U333" s="2"/>
      <c r="V333" s="2"/>
      <c r="W333" s="2"/>
      <c r="X333" s="2"/>
      <c r="Y333" s="26"/>
      <c r="Z333" s="110"/>
      <c r="AA333" s="2"/>
      <c r="AB333" s="2"/>
      <c r="AC333" s="2"/>
      <c r="AD333" s="2"/>
      <c r="AE333" s="2"/>
      <c r="AF333" s="2"/>
      <c r="AG333" s="3"/>
    </row>
    <row r="334" spans="1:34" s="2" customFormat="1">
      <c r="A334" s="1"/>
      <c r="B334" s="2"/>
      <c r="C334" s="2"/>
      <c r="D334" s="2"/>
      <c r="E334" s="2"/>
      <c r="F334" s="2"/>
      <c r="G334" s="2"/>
      <c r="H334" s="2"/>
      <c r="I334" s="2"/>
      <c r="J334" s="2"/>
      <c r="K334" s="2"/>
      <c r="L334" s="2"/>
      <c r="M334" s="2"/>
      <c r="N334" s="2"/>
      <c r="O334" s="2"/>
      <c r="P334" s="2"/>
      <c r="Q334" s="2"/>
      <c r="R334" s="2"/>
      <c r="S334" s="2"/>
      <c r="T334" s="2"/>
      <c r="U334" s="2"/>
      <c r="V334" s="2"/>
      <c r="W334" s="2"/>
      <c r="X334" s="2"/>
      <c r="Y334" s="26"/>
      <c r="Z334" s="110"/>
      <c r="AA334" s="2"/>
      <c r="AB334" s="2"/>
      <c r="AC334" s="2"/>
      <c r="AD334" s="2"/>
      <c r="AE334" s="2"/>
      <c r="AF334" s="2"/>
      <c r="AG334" s="3"/>
    </row>
    <row r="335" spans="1:34" s="2" customFormat="1">
      <c r="A335" s="1"/>
      <c r="B335" s="89" t="s">
        <v>686</v>
      </c>
      <c r="C335" s="2"/>
      <c r="D335" s="2"/>
      <c r="E335" s="2"/>
      <c r="F335" s="2"/>
      <c r="G335" s="2"/>
      <c r="H335" s="2"/>
      <c r="I335" s="2"/>
      <c r="J335" s="2"/>
      <c r="K335" s="2"/>
      <c r="L335" s="2"/>
      <c r="M335" s="2"/>
      <c r="N335" s="2"/>
      <c r="O335" s="201"/>
      <c r="P335" s="89" t="s">
        <v>273</v>
      </c>
      <c r="Q335" s="89"/>
      <c r="R335" s="89"/>
      <c r="S335" s="89"/>
      <c r="T335" s="201"/>
      <c r="U335" s="89" t="s">
        <v>283</v>
      </c>
      <c r="V335" s="715"/>
      <c r="W335" s="2"/>
      <c r="X335" s="2"/>
      <c r="Y335" s="26"/>
      <c r="Z335" s="2"/>
      <c r="AA335" s="2"/>
      <c r="AB335" s="2"/>
      <c r="AC335" s="2"/>
      <c r="AD335" s="2"/>
      <c r="AE335" s="2"/>
      <c r="AF335" s="2"/>
      <c r="AG335" s="3"/>
    </row>
    <row r="336" spans="1:34" s="2" customFormat="1">
      <c r="A336" s="1"/>
      <c r="B336" s="2"/>
      <c r="C336" s="2"/>
      <c r="D336" s="2"/>
      <c r="E336" s="2"/>
      <c r="F336" s="2"/>
      <c r="G336" s="2"/>
      <c r="H336" s="2"/>
      <c r="I336" s="2"/>
      <c r="J336" s="2"/>
      <c r="K336" s="2"/>
      <c r="L336" s="2"/>
      <c r="M336" s="2"/>
      <c r="N336" s="2"/>
      <c r="O336" s="2"/>
      <c r="P336" s="2"/>
      <c r="Q336" s="2"/>
      <c r="R336" s="2"/>
      <c r="S336" s="2"/>
      <c r="T336" s="2"/>
      <c r="U336" s="2"/>
      <c r="V336" s="2"/>
      <c r="W336" s="2"/>
      <c r="X336" s="2"/>
      <c r="Y336" s="26"/>
      <c r="Z336" s="2"/>
      <c r="AA336" s="2"/>
      <c r="AB336" s="2"/>
      <c r="AC336" s="2"/>
      <c r="AD336" s="2"/>
      <c r="AE336" s="2"/>
      <c r="AF336" s="2"/>
      <c r="AG336" s="3"/>
    </row>
    <row r="337" spans="1:33" s="2" customFormat="1">
      <c r="A337" s="1"/>
      <c r="B337" s="89" t="s">
        <v>688</v>
      </c>
      <c r="C337" s="2"/>
      <c r="D337" s="2"/>
      <c r="E337" s="2"/>
      <c r="F337" s="2"/>
      <c r="G337" s="2"/>
      <c r="H337" s="2"/>
      <c r="I337" s="2"/>
      <c r="J337" s="2"/>
      <c r="K337" s="2"/>
      <c r="L337" s="2"/>
      <c r="M337" s="2"/>
      <c r="N337" s="2"/>
      <c r="O337" s="2"/>
      <c r="P337" s="2"/>
      <c r="Q337" s="2"/>
      <c r="R337" s="2"/>
      <c r="S337" s="2"/>
      <c r="T337" s="2"/>
      <c r="U337" s="2"/>
      <c r="V337" s="2"/>
      <c r="W337" s="2"/>
      <c r="X337" s="2"/>
      <c r="Y337" s="26"/>
      <c r="Z337" s="2"/>
      <c r="AA337" s="2"/>
      <c r="AB337" s="2"/>
      <c r="AC337" s="2"/>
      <c r="AD337" s="2"/>
      <c r="AE337" s="2"/>
      <c r="AF337" s="2"/>
      <c r="AG337" s="3"/>
    </row>
    <row r="338" spans="1:33" s="2" customFormat="1">
      <c r="A338" s="1"/>
      <c r="B338" s="2"/>
      <c r="C338" s="2"/>
      <c r="D338" s="2"/>
      <c r="E338" s="2"/>
      <c r="F338" s="2"/>
      <c r="G338" s="2"/>
      <c r="H338" s="2"/>
      <c r="I338" s="2"/>
      <c r="J338" s="2"/>
      <c r="K338" s="2"/>
      <c r="L338" s="2"/>
      <c r="M338" s="2"/>
      <c r="N338" s="2"/>
      <c r="O338" s="2"/>
      <c r="P338" s="2"/>
      <c r="Q338" s="2"/>
      <c r="R338" s="2"/>
      <c r="S338" s="2"/>
      <c r="T338" s="2"/>
      <c r="U338" s="2"/>
      <c r="V338" s="2"/>
      <c r="W338" s="2"/>
      <c r="X338" s="2"/>
      <c r="Y338" s="26"/>
      <c r="Z338" s="2"/>
      <c r="AA338" s="2"/>
      <c r="AB338" s="2"/>
      <c r="AC338" s="2"/>
      <c r="AD338" s="2"/>
      <c r="AE338" s="2"/>
      <c r="AF338" s="2"/>
      <c r="AG338" s="3"/>
    </row>
    <row r="339" spans="1:33" s="2" customFormat="1">
      <c r="A339" s="698"/>
      <c r="B339" s="2"/>
      <c r="C339" s="2"/>
      <c r="D339" s="2"/>
      <c r="E339" s="2" t="s">
        <v>472</v>
      </c>
      <c r="F339" s="2"/>
      <c r="G339" s="123"/>
      <c r="H339" s="123"/>
      <c r="I339" s="123"/>
      <c r="J339" s="123"/>
      <c r="K339" s="123"/>
      <c r="L339" s="2"/>
      <c r="M339" s="2"/>
      <c r="N339" s="2" t="s">
        <v>475</v>
      </c>
      <c r="O339" s="2"/>
      <c r="P339" s="2"/>
      <c r="Q339" s="123"/>
      <c r="R339" s="123"/>
      <c r="S339" s="123"/>
      <c r="T339" s="123"/>
      <c r="U339" s="123"/>
      <c r="V339" s="715"/>
      <c r="W339" s="715"/>
      <c r="X339" s="715"/>
      <c r="Y339" s="26"/>
      <c r="Z339" s="2"/>
      <c r="AA339" s="2"/>
      <c r="AB339" s="2"/>
      <c r="AC339" s="2"/>
      <c r="AD339" s="2"/>
      <c r="AE339" s="2"/>
      <c r="AF339" s="2"/>
      <c r="AG339" s="3"/>
    </row>
    <row r="340" spans="1:33" s="2" customFormat="1">
      <c r="A340" s="698"/>
      <c r="B340" s="715"/>
      <c r="C340" s="715"/>
      <c r="D340" s="715"/>
      <c r="E340" s="715"/>
      <c r="F340" s="715"/>
      <c r="G340" s="715"/>
      <c r="H340" s="715"/>
      <c r="I340" s="715"/>
      <c r="J340" s="715"/>
      <c r="K340" s="715"/>
      <c r="L340" s="715"/>
      <c r="M340" s="715"/>
      <c r="N340" s="715"/>
      <c r="O340" s="715"/>
      <c r="P340" s="715"/>
      <c r="Q340" s="715"/>
      <c r="R340" s="715"/>
      <c r="S340" s="715"/>
      <c r="T340" s="715"/>
      <c r="U340" s="715"/>
      <c r="V340" s="715"/>
      <c r="W340" s="715"/>
      <c r="X340" s="715"/>
      <c r="Y340" s="26"/>
      <c r="Z340" s="2"/>
      <c r="AA340" s="2"/>
      <c r="AB340" s="2"/>
      <c r="AC340" s="2"/>
      <c r="AD340" s="2"/>
      <c r="AE340" s="2"/>
      <c r="AF340" s="2"/>
      <c r="AG340" s="3"/>
    </row>
    <row r="341" spans="1:33" s="2" customFormat="1">
      <c r="A341" s="698"/>
      <c r="B341" s="89" t="s">
        <v>524</v>
      </c>
      <c r="C341" s="715"/>
      <c r="D341" s="715"/>
      <c r="E341" s="715"/>
      <c r="F341" s="715"/>
      <c r="G341" s="715"/>
      <c r="H341" s="715"/>
      <c r="I341" s="715"/>
      <c r="J341" s="715"/>
      <c r="K341" s="715"/>
      <c r="L341" s="715"/>
      <c r="M341" s="715"/>
      <c r="N341" s="715"/>
      <c r="O341" s="715"/>
      <c r="P341" s="715"/>
      <c r="Q341" s="715"/>
      <c r="R341" s="715"/>
      <c r="S341" s="715"/>
      <c r="T341" s="715"/>
      <c r="U341" s="715"/>
      <c r="V341" s="715"/>
      <c r="W341" s="715"/>
      <c r="X341" s="715"/>
      <c r="Y341" s="26"/>
      <c r="Z341" s="2"/>
      <c r="AA341" s="2"/>
      <c r="AB341" s="2"/>
      <c r="AC341" s="2"/>
      <c r="AD341" s="2"/>
      <c r="AE341" s="2"/>
      <c r="AF341" s="2"/>
      <c r="AG341" s="3"/>
    </row>
    <row r="342" spans="1:33" s="2" customFormat="1">
      <c r="A342" s="698"/>
      <c r="B342" s="715"/>
      <c r="C342" s="715"/>
      <c r="D342" s="715"/>
      <c r="E342" s="715"/>
      <c r="F342" s="715"/>
      <c r="G342" s="715"/>
      <c r="H342" s="715"/>
      <c r="I342" s="715"/>
      <c r="J342" s="715"/>
      <c r="K342" s="715"/>
      <c r="L342" s="715"/>
      <c r="M342" s="715"/>
      <c r="N342" s="715"/>
      <c r="O342" s="715"/>
      <c r="P342" s="715"/>
      <c r="Q342" s="715"/>
      <c r="R342" s="715"/>
      <c r="S342" s="715"/>
      <c r="T342" s="715"/>
      <c r="U342" s="715"/>
      <c r="V342" s="715"/>
      <c r="W342" s="715"/>
      <c r="X342" s="715"/>
      <c r="Y342" s="26"/>
      <c r="Z342" s="2"/>
      <c r="AA342" s="2"/>
      <c r="AB342" s="2"/>
      <c r="AC342" s="2"/>
      <c r="AD342" s="2"/>
      <c r="AE342" s="2"/>
      <c r="AF342" s="2"/>
      <c r="AG342" s="3"/>
    </row>
    <row r="343" spans="1:33" s="2" customFormat="1">
      <c r="A343" s="1"/>
      <c r="B343" s="715"/>
      <c r="C343" s="715"/>
      <c r="D343" s="715"/>
      <c r="E343" s="715"/>
      <c r="F343" s="715"/>
      <c r="G343" s="715"/>
      <c r="H343" s="715"/>
      <c r="I343" s="715"/>
      <c r="J343" s="715"/>
      <c r="K343" s="715"/>
      <c r="L343" s="2"/>
      <c r="M343" s="2"/>
      <c r="N343" s="2"/>
      <c r="O343" s="201"/>
      <c r="P343" s="89" t="s">
        <v>273</v>
      </c>
      <c r="Q343" s="89"/>
      <c r="R343" s="89"/>
      <c r="S343" s="89"/>
      <c r="T343" s="201"/>
      <c r="U343" s="89" t="s">
        <v>283</v>
      </c>
      <c r="V343" s="715"/>
      <c r="W343" s="715"/>
      <c r="X343" s="715"/>
      <c r="Y343" s="26"/>
      <c r="Z343" s="2"/>
      <c r="AA343" s="2"/>
      <c r="AB343" s="2"/>
      <c r="AC343" s="2"/>
      <c r="AD343" s="2"/>
      <c r="AE343" s="2"/>
      <c r="AF343" s="2"/>
      <c r="AG343" s="3"/>
    </row>
    <row r="344" spans="1:33" s="2" customFormat="1">
      <c r="A344" s="7"/>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00" t="s">
        <v>1011</v>
      </c>
      <c r="Z344" s="545"/>
      <c r="AA344" s="545"/>
      <c r="AB344" s="545"/>
      <c r="AC344" s="545"/>
      <c r="AD344" s="545"/>
      <c r="AE344" s="545"/>
      <c r="AF344" s="545"/>
      <c r="AG344" s="672"/>
    </row>
    <row r="345" spans="1:33" s="2" customFormat="1">
      <c r="A345" s="7"/>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00"/>
      <c r="Z345" s="545"/>
      <c r="AA345" s="545"/>
      <c r="AB345" s="545"/>
      <c r="AC345" s="545"/>
      <c r="AD345" s="545"/>
      <c r="AE345" s="545"/>
      <c r="AF345" s="545"/>
      <c r="AG345" s="672"/>
    </row>
    <row r="346" spans="1:33" s="2" customFormat="1">
      <c r="A346" s="7"/>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00"/>
      <c r="Z346" s="545"/>
      <c r="AA346" s="545"/>
      <c r="AB346" s="545"/>
      <c r="AC346" s="545"/>
      <c r="AD346" s="545"/>
      <c r="AE346" s="545"/>
      <c r="AF346" s="545"/>
      <c r="AG346" s="672"/>
    </row>
    <row r="347" spans="1:33" s="2" customFormat="1">
      <c r="A347" s="7"/>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00"/>
      <c r="Z347" s="545"/>
      <c r="AA347" s="545"/>
      <c r="AB347" s="545"/>
      <c r="AC347" s="545"/>
      <c r="AD347" s="545"/>
      <c r="AE347" s="545"/>
      <c r="AF347" s="545"/>
      <c r="AG347" s="672"/>
    </row>
    <row r="348" spans="1:33" s="2" customFormat="1">
      <c r="A348" s="7"/>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00"/>
      <c r="Z348" s="545"/>
      <c r="AA348" s="545"/>
      <c r="AB348" s="545"/>
      <c r="AC348" s="545"/>
      <c r="AD348" s="545"/>
      <c r="AE348" s="545"/>
      <c r="AF348" s="545"/>
      <c r="AG348" s="672"/>
    </row>
    <row r="349" spans="1:33" s="2" customFormat="1">
      <c r="A349" s="7"/>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00"/>
      <c r="Z349" s="545"/>
      <c r="AA349" s="545"/>
      <c r="AB349" s="545"/>
      <c r="AC349" s="545"/>
      <c r="AD349" s="545"/>
      <c r="AE349" s="545"/>
      <c r="AF349" s="545"/>
      <c r="AG349" s="672"/>
    </row>
    <row r="350" spans="1:33" s="2" customFormat="1">
      <c r="A350" s="7"/>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00"/>
      <c r="Z350" s="545"/>
      <c r="AA350" s="545"/>
      <c r="AB350" s="545"/>
      <c r="AC350" s="545"/>
      <c r="AD350" s="545"/>
      <c r="AE350" s="545"/>
      <c r="AF350" s="545"/>
      <c r="AG350" s="672"/>
    </row>
    <row r="351" spans="1:33" s="2" customFormat="1">
      <c r="A351" s="7"/>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00"/>
      <c r="Z351" s="545"/>
      <c r="AA351" s="545"/>
      <c r="AB351" s="545"/>
      <c r="AC351" s="545"/>
      <c r="AD351" s="545"/>
      <c r="AE351" s="545"/>
      <c r="AF351" s="545"/>
      <c r="AG351" s="672"/>
    </row>
    <row r="352" spans="1:33">
      <c r="A352" s="698"/>
      <c r="B352" s="715"/>
      <c r="C352" s="715"/>
      <c r="D352" s="715"/>
      <c r="E352" s="715"/>
      <c r="F352" s="715"/>
      <c r="G352" s="715"/>
      <c r="H352" s="715"/>
      <c r="I352" s="715"/>
      <c r="J352" s="715"/>
      <c r="K352" s="715"/>
      <c r="L352" s="715"/>
      <c r="M352" s="133"/>
      <c r="N352" s="133"/>
      <c r="O352" s="133"/>
      <c r="P352" s="133"/>
      <c r="Q352" s="133"/>
      <c r="R352" s="133"/>
      <c r="S352" s="133"/>
      <c r="T352" s="133"/>
      <c r="U352" s="133"/>
      <c r="V352" s="715"/>
      <c r="W352" s="715"/>
      <c r="X352" s="715"/>
      <c r="Y352" s="500"/>
      <c r="Z352" s="545"/>
      <c r="AA352" s="545"/>
      <c r="AB352" s="545"/>
      <c r="AC352" s="545"/>
      <c r="AD352" s="545"/>
      <c r="AE352" s="545"/>
      <c r="AF352" s="545"/>
      <c r="AG352" s="672"/>
    </row>
    <row r="353" spans="1:33">
      <c r="A353" s="698"/>
      <c r="B353" s="89"/>
      <c r="C353" s="715"/>
      <c r="D353" s="715"/>
      <c r="E353" s="715"/>
      <c r="F353" s="715"/>
      <c r="G353" s="715"/>
      <c r="H353" s="715"/>
      <c r="I353" s="715"/>
      <c r="J353" s="715"/>
      <c r="K353" s="715"/>
      <c r="L353" s="715"/>
      <c r="M353" s="133"/>
      <c r="N353" s="133"/>
      <c r="O353" s="133"/>
      <c r="P353" s="133"/>
      <c r="Q353" s="133"/>
      <c r="R353" s="133"/>
      <c r="S353" s="133"/>
      <c r="T353" s="133"/>
      <c r="U353" s="133"/>
      <c r="V353" s="715"/>
      <c r="W353" s="715"/>
      <c r="X353" s="715"/>
      <c r="Y353" s="500"/>
      <c r="Z353" s="545"/>
      <c r="AA353" s="545"/>
      <c r="AB353" s="545"/>
      <c r="AC353" s="545"/>
      <c r="AD353" s="545"/>
      <c r="AE353" s="545"/>
      <c r="AF353" s="545"/>
      <c r="AG353" s="672"/>
    </row>
    <row r="354" spans="1:33">
      <c r="A354" s="698"/>
      <c r="B354" s="715"/>
      <c r="C354" s="715"/>
      <c r="D354" s="715"/>
      <c r="E354" s="715"/>
      <c r="F354" s="715"/>
      <c r="G354" s="715"/>
      <c r="H354" s="715"/>
      <c r="I354" s="715"/>
      <c r="J354" s="715"/>
      <c r="K354" s="715"/>
      <c r="L354" s="715"/>
      <c r="M354" s="133"/>
      <c r="N354" s="133"/>
      <c r="O354" s="133"/>
      <c r="P354" s="133"/>
      <c r="Q354" s="133"/>
      <c r="R354" s="133"/>
      <c r="S354" s="133"/>
      <c r="T354" s="133"/>
      <c r="U354" s="133"/>
      <c r="V354" s="715"/>
      <c r="W354" s="715"/>
      <c r="X354" s="897"/>
      <c r="Y354" s="133"/>
      <c r="Z354" s="715"/>
      <c r="AA354" s="715"/>
      <c r="AB354" s="715"/>
      <c r="AC354" s="715"/>
      <c r="AD354" s="715"/>
      <c r="AE354" s="715"/>
      <c r="AF354" s="715"/>
      <c r="AG354" s="824"/>
    </row>
    <row r="355" spans="1:33">
      <c r="A355" s="12"/>
      <c r="B355" s="58"/>
      <c r="C355" s="58"/>
      <c r="D355" s="58"/>
      <c r="E355" s="58"/>
      <c r="F355" s="58"/>
      <c r="G355" s="58"/>
      <c r="H355" s="58"/>
      <c r="I355" s="58"/>
      <c r="J355" s="58"/>
      <c r="K355" s="58"/>
      <c r="L355" s="58"/>
      <c r="M355" s="58"/>
      <c r="N355" s="58"/>
      <c r="O355" s="58"/>
      <c r="P355" s="58"/>
      <c r="Q355" s="58"/>
      <c r="R355" s="58"/>
      <c r="S355" s="58"/>
      <c r="T355" s="58"/>
      <c r="U355" s="58"/>
      <c r="V355" s="58"/>
      <c r="W355" s="58"/>
      <c r="X355" s="484"/>
      <c r="Y355" s="919"/>
      <c r="Z355" s="919"/>
      <c r="AA355" s="919"/>
      <c r="AB355" s="919"/>
      <c r="AC355" s="919"/>
      <c r="AD355" s="919"/>
      <c r="AE355" s="919"/>
      <c r="AF355" s="919"/>
      <c r="AG355" s="959"/>
    </row>
    <row r="356" spans="1:33">
      <c r="A356" s="31" t="s">
        <v>133</v>
      </c>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73" t="s">
        <v>361</v>
      </c>
      <c r="Z356" s="73"/>
      <c r="AA356" s="73"/>
      <c r="AB356" s="73"/>
      <c r="AC356" s="73"/>
      <c r="AD356" s="73"/>
      <c r="AE356" s="73"/>
      <c r="AF356" s="73"/>
      <c r="AG356" s="73"/>
    </row>
    <row r="357" spans="1:33">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73"/>
      <c r="Z357" s="73"/>
      <c r="AA357" s="73"/>
      <c r="AB357" s="73"/>
      <c r="AC357" s="73"/>
      <c r="AD357" s="73"/>
      <c r="AE357" s="73"/>
      <c r="AF357" s="73"/>
      <c r="AG357" s="73"/>
    </row>
    <row r="358" spans="1:33">
      <c r="A358" s="7">
        <v>9</v>
      </c>
      <c r="B358" s="2" t="s">
        <v>522</v>
      </c>
      <c r="C358" s="715"/>
      <c r="D358" s="715"/>
      <c r="E358" s="715"/>
      <c r="F358" s="715"/>
      <c r="G358" s="715"/>
      <c r="H358" s="715"/>
      <c r="I358" s="715"/>
      <c r="J358" s="715"/>
      <c r="K358" s="715"/>
      <c r="L358" s="715"/>
      <c r="M358" s="715"/>
      <c r="N358" s="715"/>
      <c r="O358" s="715"/>
      <c r="P358" s="715"/>
      <c r="Q358" s="715"/>
      <c r="R358" s="715"/>
      <c r="S358" s="715"/>
      <c r="T358" s="715"/>
      <c r="U358" s="715"/>
      <c r="V358" s="715"/>
      <c r="W358" s="715"/>
      <c r="X358" s="715"/>
      <c r="Y358" s="881"/>
      <c r="Z358" s="715"/>
      <c r="AA358" s="715"/>
      <c r="AB358" s="715"/>
      <c r="AC358" s="715"/>
      <c r="AD358" s="715"/>
      <c r="AE358" s="715"/>
      <c r="AF358" s="715"/>
      <c r="AG358" s="824"/>
    </row>
    <row r="359" spans="1:33">
      <c r="A359" s="699" t="s">
        <v>965</v>
      </c>
      <c r="B359" s="726"/>
      <c r="C359" s="715"/>
      <c r="D359" s="715"/>
      <c r="E359" s="715"/>
      <c r="F359" s="715"/>
      <c r="G359" s="715"/>
      <c r="H359" s="715"/>
      <c r="I359" s="715"/>
      <c r="J359" s="715"/>
      <c r="K359" s="715"/>
      <c r="L359" s="715"/>
      <c r="M359" s="715"/>
      <c r="N359" s="715"/>
      <c r="O359" s="715"/>
      <c r="P359" s="715"/>
      <c r="Q359" s="715"/>
      <c r="R359" s="715"/>
      <c r="S359" s="715"/>
      <c r="T359" s="715"/>
      <c r="U359" s="715"/>
      <c r="V359" s="715"/>
      <c r="W359" s="715"/>
      <c r="X359" s="715"/>
      <c r="Y359" s="497" t="s">
        <v>775</v>
      </c>
      <c r="Z359" s="920"/>
      <c r="AA359" s="920"/>
      <c r="AB359" s="920"/>
      <c r="AC359" s="920"/>
      <c r="AD359" s="920"/>
      <c r="AE359" s="920"/>
      <c r="AF359" s="920"/>
      <c r="AG359" s="958"/>
    </row>
    <row r="360" spans="1:33">
      <c r="A360" s="698"/>
      <c r="B360" s="2" t="s">
        <v>182</v>
      </c>
      <c r="C360" s="715"/>
      <c r="D360" s="715"/>
      <c r="E360" s="715"/>
      <c r="F360" s="715"/>
      <c r="G360" s="715"/>
      <c r="H360" s="715"/>
      <c r="I360" s="715"/>
      <c r="J360" s="715"/>
      <c r="K360" s="715"/>
      <c r="L360" s="715"/>
      <c r="M360" s="715"/>
      <c r="N360" s="715"/>
      <c r="O360" s="715"/>
      <c r="P360" s="715"/>
      <c r="Q360" s="715"/>
      <c r="R360" s="715"/>
      <c r="S360" s="715"/>
      <c r="T360" s="715"/>
      <c r="U360" s="715"/>
      <c r="V360" s="715"/>
      <c r="W360" s="715"/>
      <c r="X360" s="715"/>
      <c r="Y360" s="917"/>
      <c r="Z360" s="920"/>
      <c r="AA360" s="920"/>
      <c r="AB360" s="920"/>
      <c r="AC360" s="920"/>
      <c r="AD360" s="920"/>
      <c r="AE360" s="920"/>
      <c r="AF360" s="920"/>
      <c r="AG360" s="958"/>
    </row>
    <row r="361" spans="1:33">
      <c r="A361" s="698"/>
      <c r="B361" s="715"/>
      <c r="C361" s="715"/>
      <c r="D361" s="715"/>
      <c r="E361" s="715"/>
      <c r="F361" s="715"/>
      <c r="G361" s="715"/>
      <c r="H361" s="715"/>
      <c r="I361" s="715"/>
      <c r="J361" s="715"/>
      <c r="K361" s="715"/>
      <c r="L361" s="715"/>
      <c r="M361" s="715"/>
      <c r="N361" s="715"/>
      <c r="O361" s="715"/>
      <c r="P361" s="715"/>
      <c r="Q361" s="715"/>
      <c r="R361" s="715"/>
      <c r="S361" s="715"/>
      <c r="T361" s="715"/>
      <c r="U361" s="715"/>
      <c r="V361" s="715"/>
      <c r="W361" s="715"/>
      <c r="X361" s="715"/>
      <c r="Y361" s="917"/>
      <c r="Z361" s="920"/>
      <c r="AA361" s="920"/>
      <c r="AB361" s="920"/>
      <c r="AC361" s="920"/>
      <c r="AD361" s="920"/>
      <c r="AE361" s="920"/>
      <c r="AF361" s="920"/>
      <c r="AG361" s="958"/>
    </row>
    <row r="362" spans="1:33">
      <c r="A362" s="698"/>
      <c r="B362" s="715"/>
      <c r="C362" s="715"/>
      <c r="D362" s="715"/>
      <c r="E362" s="715"/>
      <c r="F362" s="715"/>
      <c r="G362" s="715"/>
      <c r="H362" s="715"/>
      <c r="I362" s="715"/>
      <c r="J362" s="715"/>
      <c r="K362" s="201"/>
      <c r="L362" s="52" t="s">
        <v>372</v>
      </c>
      <c r="M362" s="52"/>
      <c r="N362" s="52"/>
      <c r="O362" s="90" t="s">
        <v>695</v>
      </c>
      <c r="P362" s="90"/>
      <c r="Q362" s="392"/>
      <c r="R362" s="392"/>
      <c r="S362" s="392"/>
      <c r="T362" s="392"/>
      <c r="U362" s="715"/>
      <c r="V362" s="715"/>
      <c r="W362" s="715"/>
      <c r="X362" s="715"/>
      <c r="Y362" s="917"/>
      <c r="Z362" s="920"/>
      <c r="AA362" s="920"/>
      <c r="AB362" s="920"/>
      <c r="AC362" s="920"/>
      <c r="AD362" s="920"/>
      <c r="AE362" s="920"/>
      <c r="AF362" s="920"/>
      <c r="AG362" s="958"/>
    </row>
    <row r="363" spans="1:33">
      <c r="A363" s="698"/>
      <c r="B363" s="715"/>
      <c r="C363" s="715"/>
      <c r="D363" s="715"/>
      <c r="E363" s="715"/>
      <c r="F363" s="715"/>
      <c r="G363" s="715"/>
      <c r="H363" s="715"/>
      <c r="I363" s="715"/>
      <c r="M363" s="715"/>
      <c r="N363" s="715"/>
      <c r="O363" s="857"/>
      <c r="P363" s="857"/>
      <c r="Q363" s="857"/>
      <c r="R363" s="715" t="s">
        <v>25</v>
      </c>
      <c r="S363" s="871"/>
      <c r="T363" s="875"/>
      <c r="U363" s="715" t="s">
        <v>232</v>
      </c>
      <c r="V363" s="857"/>
      <c r="W363" s="857"/>
      <c r="X363" s="881" t="s">
        <v>696</v>
      </c>
      <c r="Y363" s="881"/>
      <c r="Z363" s="715"/>
      <c r="AA363" s="715"/>
      <c r="AB363" s="715"/>
      <c r="AC363" s="715"/>
      <c r="AD363" s="715"/>
      <c r="AE363" s="715"/>
      <c r="AF363" s="715"/>
      <c r="AG363" s="824"/>
    </row>
    <row r="364" spans="1:33">
      <c r="A364" s="698"/>
      <c r="B364" s="715"/>
      <c r="C364" s="715"/>
      <c r="D364" s="715"/>
      <c r="E364" s="715"/>
      <c r="F364" s="715"/>
      <c r="G364" s="715"/>
      <c r="H364" s="715"/>
      <c r="I364" s="715"/>
      <c r="J364" s="715"/>
      <c r="K364" s="201"/>
      <c r="L364" s="52" t="s">
        <v>339</v>
      </c>
      <c r="M364" s="715"/>
      <c r="N364" s="715"/>
      <c r="O364" s="715"/>
      <c r="P364" s="715"/>
      <c r="Q364" s="715"/>
      <c r="R364" s="715"/>
      <c r="S364" s="715"/>
      <c r="T364" s="715"/>
      <c r="U364" s="715"/>
      <c r="V364" s="715"/>
      <c r="W364" s="715"/>
      <c r="X364" s="715"/>
      <c r="Y364" s="881"/>
      <c r="Z364" s="715"/>
      <c r="AA364" s="715"/>
      <c r="AB364" s="715"/>
      <c r="AC364" s="715"/>
      <c r="AD364" s="715"/>
      <c r="AE364" s="715"/>
      <c r="AF364" s="715"/>
      <c r="AG364" s="824"/>
    </row>
    <row r="365" spans="1:33">
      <c r="A365" s="698"/>
      <c r="B365" s="715"/>
      <c r="C365" s="715"/>
      <c r="D365" s="715"/>
      <c r="E365" s="715"/>
      <c r="F365" s="715"/>
      <c r="G365" s="715"/>
      <c r="H365" s="715"/>
      <c r="I365" s="715"/>
      <c r="J365" s="715"/>
      <c r="K365" s="715"/>
      <c r="L365" s="715"/>
      <c r="M365" s="715"/>
      <c r="N365" s="715"/>
      <c r="O365" s="715"/>
      <c r="P365" s="715"/>
      <c r="Q365" s="715"/>
      <c r="R365" s="715"/>
      <c r="S365" s="715"/>
      <c r="T365" s="715"/>
      <c r="U365" s="715"/>
      <c r="V365" s="715"/>
      <c r="W365" s="715"/>
      <c r="X365" s="715"/>
      <c r="Y365" s="881"/>
      <c r="Z365" s="715"/>
      <c r="AA365" s="715"/>
      <c r="AB365" s="715"/>
      <c r="AC365" s="715"/>
      <c r="AD365" s="715"/>
      <c r="AE365" s="715"/>
      <c r="AF365" s="715"/>
      <c r="AG365" s="824"/>
    </row>
    <row r="366" spans="1:33">
      <c r="A366" s="698"/>
      <c r="B366" s="89" t="s">
        <v>1045</v>
      </c>
      <c r="C366" s="715"/>
      <c r="D366" s="715"/>
      <c r="E366" s="715"/>
      <c r="F366" s="715"/>
      <c r="G366" s="715"/>
      <c r="H366" s="715"/>
      <c r="I366" s="715"/>
      <c r="J366" s="715"/>
      <c r="K366" s="715"/>
      <c r="L366" s="715"/>
      <c r="M366" s="715"/>
      <c r="N366" s="715"/>
      <c r="O366" s="715"/>
      <c r="P366" s="715"/>
      <c r="Q366" s="715"/>
      <c r="R366" s="715"/>
      <c r="S366" s="715"/>
      <c r="T366" s="715"/>
      <c r="U366" s="715"/>
      <c r="V366" s="715"/>
      <c r="W366" s="715"/>
      <c r="X366" s="715"/>
      <c r="Y366" s="881"/>
      <c r="Z366" s="715"/>
      <c r="AA366" s="715"/>
      <c r="AB366" s="715"/>
      <c r="AC366" s="715"/>
      <c r="AD366" s="715"/>
      <c r="AE366" s="715"/>
      <c r="AF366" s="715"/>
      <c r="AG366" s="824"/>
    </row>
    <row r="367" spans="1:33">
      <c r="A367" s="698"/>
      <c r="B367" s="715"/>
      <c r="C367" s="715"/>
      <c r="D367" s="715"/>
      <c r="E367" s="715"/>
      <c r="F367" s="715"/>
      <c r="G367" s="715"/>
      <c r="H367" s="715"/>
      <c r="I367" s="715"/>
      <c r="J367" s="715"/>
      <c r="K367" s="715"/>
      <c r="L367" s="715"/>
      <c r="M367" s="715"/>
      <c r="N367" s="715"/>
      <c r="O367" s="715"/>
      <c r="P367" s="715"/>
      <c r="Q367" s="715"/>
      <c r="R367" s="715"/>
      <c r="S367" s="715"/>
      <c r="T367" s="715"/>
      <c r="U367" s="715"/>
      <c r="V367" s="715"/>
      <c r="W367" s="715"/>
      <c r="X367" s="715"/>
      <c r="Y367" s="881"/>
      <c r="Z367" s="715"/>
      <c r="AA367" s="715"/>
      <c r="AB367" s="715"/>
      <c r="AC367" s="715"/>
      <c r="AD367" s="715"/>
      <c r="AE367" s="715"/>
      <c r="AF367" s="715"/>
      <c r="AG367" s="824"/>
    </row>
    <row r="368" spans="1:33">
      <c r="A368" s="698"/>
      <c r="B368" s="715"/>
      <c r="C368" s="715"/>
      <c r="D368" s="715"/>
      <c r="E368" s="715"/>
      <c r="F368" s="715"/>
      <c r="G368" s="715"/>
      <c r="H368" s="715"/>
      <c r="I368" s="715"/>
      <c r="J368" s="715"/>
      <c r="K368" s="201"/>
      <c r="L368" s="52" t="s">
        <v>372</v>
      </c>
      <c r="M368" s="52"/>
      <c r="N368" s="52"/>
      <c r="O368" s="90" t="s">
        <v>695</v>
      </c>
      <c r="P368" s="90"/>
      <c r="Q368" s="392"/>
      <c r="R368" s="392"/>
      <c r="S368" s="392"/>
      <c r="T368" s="392"/>
      <c r="U368" s="715"/>
      <c r="V368" s="715"/>
      <c r="W368" s="715"/>
      <c r="X368" s="715"/>
      <c r="Y368" s="881"/>
      <c r="Z368" s="715"/>
      <c r="AA368" s="715"/>
      <c r="AB368" s="715"/>
      <c r="AC368" s="715"/>
      <c r="AD368" s="715"/>
      <c r="AE368" s="715"/>
      <c r="AF368" s="715"/>
      <c r="AG368" s="824"/>
    </row>
    <row r="369" spans="1:33">
      <c r="A369" s="698"/>
      <c r="B369" s="715"/>
      <c r="C369" s="715"/>
      <c r="D369" s="715"/>
      <c r="E369" s="715"/>
      <c r="F369" s="715"/>
      <c r="G369" s="715"/>
      <c r="H369" s="715"/>
      <c r="I369" s="715"/>
      <c r="J369" s="715"/>
      <c r="M369" s="715"/>
      <c r="N369" s="715"/>
      <c r="O369" s="717"/>
      <c r="P369" s="717"/>
      <c r="Q369" s="717"/>
      <c r="R369" s="715" t="s">
        <v>25</v>
      </c>
      <c r="S369" s="823"/>
      <c r="T369" s="842"/>
      <c r="U369" s="715" t="s">
        <v>232</v>
      </c>
      <c r="V369" s="717"/>
      <c r="W369" s="717"/>
      <c r="X369" s="881" t="s">
        <v>696</v>
      </c>
      <c r="Y369" s="881"/>
      <c r="Z369" s="715"/>
      <c r="AA369" s="715"/>
      <c r="AB369" s="715"/>
      <c r="AC369" s="715"/>
      <c r="AD369" s="715"/>
      <c r="AE369" s="715"/>
      <c r="AF369" s="715"/>
      <c r="AG369" s="824"/>
    </row>
    <row r="370" spans="1:33">
      <c r="A370" s="698"/>
      <c r="B370" s="715"/>
      <c r="C370" s="715"/>
      <c r="D370" s="715"/>
      <c r="E370" s="715"/>
      <c r="F370" s="715"/>
      <c r="G370" s="715"/>
      <c r="H370" s="715"/>
      <c r="I370" s="715"/>
      <c r="J370" s="715"/>
      <c r="K370" s="201"/>
      <c r="L370" s="52" t="s">
        <v>339</v>
      </c>
      <c r="M370" s="715"/>
      <c r="N370" s="715"/>
      <c r="O370" s="715"/>
      <c r="P370" s="715"/>
      <c r="Q370" s="715"/>
      <c r="R370" s="715"/>
      <c r="S370" s="715"/>
      <c r="T370" s="715"/>
      <c r="U370" s="715"/>
      <c r="V370" s="715"/>
      <c r="W370" s="715"/>
      <c r="X370" s="715"/>
      <c r="Y370" s="881"/>
      <c r="Z370" s="715"/>
      <c r="AA370" s="715"/>
      <c r="AB370" s="715"/>
      <c r="AF370" s="715"/>
      <c r="AG370" s="824"/>
    </row>
    <row r="371" spans="1:33">
      <c r="A371" s="698"/>
      <c r="B371" s="715"/>
      <c r="C371" s="715"/>
      <c r="D371" s="715"/>
      <c r="E371" s="715"/>
      <c r="F371" s="715"/>
      <c r="G371" s="715"/>
      <c r="H371" s="715"/>
      <c r="I371" s="715"/>
      <c r="J371" s="715"/>
      <c r="K371" s="715"/>
      <c r="L371" s="715"/>
      <c r="M371" s="715"/>
      <c r="N371" s="715"/>
      <c r="O371" s="715"/>
      <c r="P371" s="715"/>
      <c r="Q371" s="715"/>
      <c r="R371" s="715"/>
      <c r="S371" s="715"/>
      <c r="T371" s="715"/>
      <c r="U371" s="715"/>
      <c r="V371" s="715"/>
      <c r="W371" s="715"/>
      <c r="X371" s="715"/>
      <c r="Y371" s="881"/>
      <c r="Z371" s="715"/>
      <c r="AA371" s="715"/>
      <c r="AB371" s="715"/>
      <c r="AF371" s="715"/>
      <c r="AG371" s="824"/>
    </row>
    <row r="372" spans="1:33">
      <c r="A372" s="698"/>
      <c r="B372" s="715" t="s">
        <v>697</v>
      </c>
      <c r="C372" s="715"/>
      <c r="D372" s="715"/>
      <c r="E372" s="715"/>
      <c r="F372" s="715"/>
      <c r="G372" s="715"/>
      <c r="H372" s="715"/>
      <c r="I372" s="715"/>
      <c r="J372" s="715"/>
      <c r="K372" s="715"/>
      <c r="L372" s="715"/>
      <c r="M372" s="715"/>
      <c r="N372" s="715"/>
      <c r="O372" s="715"/>
      <c r="P372" s="715"/>
      <c r="Q372" s="715"/>
      <c r="R372" s="715"/>
      <c r="S372" s="715"/>
      <c r="T372" s="715"/>
      <c r="U372" s="715"/>
      <c r="V372" s="715"/>
      <c r="W372" s="715"/>
      <c r="X372" s="715"/>
      <c r="Y372" s="881"/>
      <c r="Z372" s="715"/>
      <c r="AA372" s="715"/>
      <c r="AB372" s="715"/>
      <c r="AF372" s="715"/>
      <c r="AG372" s="824"/>
    </row>
    <row r="373" spans="1:33">
      <c r="A373" s="698"/>
      <c r="B373" s="715"/>
      <c r="C373" s="715"/>
      <c r="D373" s="715"/>
      <c r="E373" s="715"/>
      <c r="F373" s="715"/>
      <c r="G373" s="715"/>
      <c r="H373" s="715"/>
      <c r="I373" s="715"/>
      <c r="J373" s="715"/>
      <c r="K373" s="715"/>
      <c r="L373" s="715"/>
      <c r="M373" s="715"/>
      <c r="N373" s="715"/>
      <c r="O373" s="715"/>
      <c r="P373" s="715"/>
      <c r="Q373" s="715"/>
      <c r="R373" s="715"/>
      <c r="S373" s="715"/>
      <c r="T373" s="715"/>
      <c r="U373" s="715"/>
      <c r="V373" s="715"/>
      <c r="W373" s="715"/>
      <c r="X373" s="715"/>
      <c r="Y373" s="881"/>
      <c r="Z373" s="715"/>
      <c r="AA373" s="715"/>
      <c r="AB373" s="715"/>
      <c r="AF373" s="715"/>
      <c r="AG373" s="824"/>
    </row>
    <row r="374" spans="1:33">
      <c r="A374" s="698"/>
      <c r="C374" s="2" t="s">
        <v>472</v>
      </c>
      <c r="E374" s="755"/>
      <c r="F374" s="767"/>
      <c r="G374" s="767"/>
      <c r="H374" s="767"/>
      <c r="I374" s="802"/>
      <c r="L374" s="2" t="s">
        <v>475</v>
      </c>
      <c r="O374" s="755"/>
      <c r="P374" s="767"/>
      <c r="Q374" s="767"/>
      <c r="R374" s="767"/>
      <c r="S374" s="802"/>
      <c r="T374" s="715"/>
      <c r="U374" s="715"/>
      <c r="V374" s="715"/>
      <c r="W374" s="715"/>
      <c r="X374" s="715"/>
      <c r="Y374" s="881"/>
      <c r="Z374" s="715"/>
      <c r="AA374" s="715"/>
      <c r="AB374" s="715"/>
      <c r="AC374" s="715"/>
      <c r="AD374" s="715"/>
      <c r="AE374" s="715"/>
      <c r="AF374" s="715"/>
      <c r="AG374" s="824"/>
    </row>
    <row r="375" spans="1:33">
      <c r="A375" s="698"/>
      <c r="B375" s="715"/>
      <c r="C375" s="715"/>
      <c r="D375" s="715"/>
      <c r="E375" s="715"/>
      <c r="F375" s="715"/>
      <c r="G375" s="715"/>
      <c r="H375" s="715"/>
      <c r="I375" s="715"/>
      <c r="J375" s="715"/>
      <c r="O375" s="90" t="s">
        <v>698</v>
      </c>
      <c r="P375" s="90"/>
      <c r="Q375" s="392"/>
      <c r="R375" s="392"/>
      <c r="S375" s="392"/>
      <c r="T375" s="392"/>
      <c r="U375" s="715"/>
      <c r="V375" s="715"/>
      <c r="W375" s="715"/>
      <c r="X375" s="715"/>
      <c r="Y375" s="881"/>
      <c r="Z375" s="715"/>
      <c r="AA375" s="715"/>
      <c r="AB375" s="715"/>
      <c r="AC375" s="715"/>
      <c r="AD375" s="715"/>
      <c r="AE375" s="715"/>
      <c r="AF375" s="715"/>
      <c r="AG375" s="824"/>
    </row>
    <row r="376" spans="1:33">
      <c r="A376" s="698"/>
      <c r="B376" s="715"/>
      <c r="C376" s="715"/>
      <c r="D376" s="715"/>
      <c r="E376" s="715"/>
      <c r="F376" s="715"/>
      <c r="G376" s="715"/>
      <c r="H376" s="715"/>
      <c r="I376" s="715"/>
      <c r="J376" s="715"/>
      <c r="O376" s="717"/>
      <c r="P376" s="717"/>
      <c r="Q376" s="717"/>
      <c r="R376" s="715" t="s">
        <v>25</v>
      </c>
      <c r="S376" s="823"/>
      <c r="T376" s="842"/>
      <c r="U376" s="715" t="s">
        <v>232</v>
      </c>
      <c r="V376" s="717"/>
      <c r="W376" s="717"/>
      <c r="X376" s="881" t="s">
        <v>696</v>
      </c>
      <c r="Y376" s="881"/>
      <c r="Z376" s="715"/>
      <c r="AA376" s="715"/>
      <c r="AB376" s="715"/>
      <c r="AC376" s="715"/>
      <c r="AD376" s="715"/>
      <c r="AE376" s="715"/>
      <c r="AF376" s="715"/>
      <c r="AG376" s="824"/>
    </row>
    <row r="377" spans="1:33">
      <c r="A377" s="698"/>
      <c r="B377" s="715"/>
      <c r="M377" s="715"/>
      <c r="N377" s="715"/>
      <c r="O377" s="715"/>
      <c r="P377" s="715"/>
      <c r="Q377" s="715"/>
      <c r="R377" s="715"/>
      <c r="S377" s="715"/>
      <c r="T377" s="715"/>
      <c r="U377" s="715"/>
      <c r="V377" s="715"/>
      <c r="W377" s="715"/>
      <c r="X377" s="715"/>
      <c r="Y377" s="881"/>
      <c r="Z377" s="715"/>
      <c r="AA377" s="715"/>
      <c r="AB377" s="715"/>
      <c r="AC377" s="715"/>
      <c r="AD377" s="715"/>
      <c r="AE377" s="715"/>
      <c r="AF377" s="715"/>
      <c r="AG377" s="824"/>
    </row>
    <row r="378" spans="1:33">
      <c r="A378" s="698"/>
      <c r="B378" s="715" t="s">
        <v>169</v>
      </c>
      <c r="C378" s="101" t="s">
        <v>700</v>
      </c>
      <c r="D378" s="101"/>
      <c r="E378" s="101"/>
      <c r="F378" s="101"/>
      <c r="G378" s="101"/>
      <c r="H378" s="101"/>
      <c r="I378" s="101"/>
      <c r="J378" s="101"/>
      <c r="K378" s="101"/>
      <c r="L378" s="101"/>
      <c r="M378" s="101"/>
      <c r="N378" s="101"/>
      <c r="O378" s="101"/>
      <c r="P378" s="101"/>
      <c r="Q378" s="101"/>
      <c r="R378" s="101"/>
      <c r="S378" s="101"/>
      <c r="T378" s="101"/>
      <c r="U378" s="101"/>
      <c r="V378" s="101"/>
      <c r="W378" s="101"/>
      <c r="X378" s="715"/>
      <c r="Y378" s="881"/>
      <c r="Z378" s="715"/>
      <c r="AA378" s="715"/>
      <c r="AB378" s="715"/>
      <c r="AC378" s="715"/>
      <c r="AD378" s="715"/>
      <c r="AE378" s="715"/>
      <c r="AF378" s="715"/>
      <c r="AG378" s="824"/>
    </row>
    <row r="379" spans="1:33">
      <c r="A379" s="698"/>
      <c r="B379" s="715"/>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715"/>
      <c r="Y379" s="881"/>
      <c r="Z379" s="715"/>
      <c r="AA379" s="715"/>
      <c r="AB379" s="715"/>
      <c r="AC379" s="715"/>
      <c r="AD379" s="715"/>
      <c r="AE379" s="715"/>
      <c r="AF379" s="715"/>
      <c r="AG379" s="824"/>
    </row>
    <row r="380" spans="1:33">
      <c r="A380" s="698"/>
      <c r="B380" s="715"/>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715"/>
      <c r="Y380" s="881"/>
      <c r="Z380" s="715"/>
      <c r="AA380" s="715"/>
      <c r="AB380" s="715"/>
      <c r="AC380" s="715"/>
      <c r="AD380" s="715"/>
      <c r="AE380" s="715"/>
      <c r="AF380" s="715"/>
      <c r="AG380" s="824"/>
    </row>
    <row r="381" spans="1:33">
      <c r="A381" s="698"/>
      <c r="B381" s="715"/>
      <c r="C381" s="715"/>
      <c r="D381" s="715"/>
      <c r="E381" s="715"/>
      <c r="F381" s="715"/>
      <c r="G381" s="715"/>
      <c r="H381" s="715"/>
      <c r="I381" s="715"/>
      <c r="J381" s="715"/>
      <c r="K381" s="715"/>
      <c r="L381" s="201"/>
      <c r="M381" s="52" t="s">
        <v>273</v>
      </c>
      <c r="N381" s="52"/>
      <c r="O381" s="52"/>
      <c r="P381" s="52"/>
      <c r="Q381" s="201"/>
      <c r="R381" s="52" t="s">
        <v>283</v>
      </c>
      <c r="S381" s="715"/>
      <c r="T381" s="715"/>
      <c r="U381" s="715"/>
      <c r="V381" s="715"/>
      <c r="W381" s="715"/>
      <c r="X381" s="715"/>
      <c r="Y381" s="881"/>
      <c r="Z381" s="715"/>
      <c r="AA381" s="715"/>
      <c r="AB381" s="715"/>
      <c r="AC381" s="715"/>
      <c r="AD381" s="715"/>
      <c r="AE381" s="715"/>
      <c r="AF381" s="715"/>
      <c r="AG381" s="824"/>
    </row>
    <row r="382" spans="1:33">
      <c r="A382" s="698"/>
      <c r="B382" s="715"/>
      <c r="C382" s="715"/>
      <c r="D382" s="715"/>
      <c r="E382" s="715"/>
      <c r="F382" s="715"/>
      <c r="G382" s="715"/>
      <c r="H382" s="715"/>
      <c r="I382" s="715"/>
      <c r="J382" s="715"/>
      <c r="K382" s="715"/>
      <c r="L382" s="715"/>
      <c r="M382" s="715"/>
      <c r="N382" s="715"/>
      <c r="O382" s="715"/>
      <c r="P382" s="715"/>
      <c r="Q382" s="715"/>
      <c r="R382" s="715"/>
      <c r="S382" s="715"/>
      <c r="T382" s="715"/>
      <c r="U382" s="715"/>
      <c r="V382" s="715"/>
      <c r="W382" s="715"/>
      <c r="X382" s="715"/>
      <c r="Y382" s="881"/>
      <c r="Z382" s="715"/>
      <c r="AA382" s="715"/>
      <c r="AB382" s="715"/>
      <c r="AC382" s="715"/>
      <c r="AD382" s="715"/>
      <c r="AE382" s="715"/>
      <c r="AF382" s="715"/>
      <c r="AG382" s="824"/>
    </row>
    <row r="383" spans="1:33">
      <c r="A383" s="698"/>
      <c r="B383" s="89" t="s">
        <v>197</v>
      </c>
      <c r="C383" s="715"/>
      <c r="D383" s="715"/>
      <c r="E383" s="715"/>
      <c r="F383" s="715"/>
      <c r="G383" s="715"/>
      <c r="H383" s="715"/>
      <c r="I383" s="715"/>
      <c r="J383" s="715"/>
      <c r="K383" s="715"/>
      <c r="L383" s="715"/>
      <c r="M383" s="715"/>
      <c r="N383" s="715"/>
      <c r="O383" s="715"/>
      <c r="P383" s="715"/>
      <c r="Q383" s="715"/>
      <c r="R383" s="715"/>
      <c r="S383" s="715"/>
      <c r="T383" s="715"/>
      <c r="U383" s="715"/>
      <c r="V383" s="715"/>
      <c r="W383" s="715"/>
      <c r="X383" s="715"/>
      <c r="Y383" s="497" t="s">
        <v>284</v>
      </c>
      <c r="Z383" s="920"/>
      <c r="AA383" s="920"/>
      <c r="AB383" s="920"/>
      <c r="AC383" s="920"/>
      <c r="AD383" s="920"/>
      <c r="AE383" s="920"/>
      <c r="AF383" s="920"/>
      <c r="AG383" s="958"/>
    </row>
    <row r="384" spans="1:33" ht="8.25" customHeight="1">
      <c r="A384" s="698"/>
      <c r="B384" s="715"/>
      <c r="C384" s="715"/>
      <c r="D384" s="715"/>
      <c r="E384" s="715"/>
      <c r="F384" s="715"/>
      <c r="G384" s="715"/>
      <c r="H384" s="715"/>
      <c r="I384" s="715"/>
      <c r="J384" s="715"/>
      <c r="K384" s="715"/>
      <c r="L384" s="715"/>
      <c r="M384" s="715"/>
      <c r="N384" s="715"/>
      <c r="O384" s="715"/>
      <c r="P384" s="715"/>
      <c r="Q384" s="715"/>
      <c r="R384" s="715"/>
      <c r="S384" s="715"/>
      <c r="T384" s="715"/>
      <c r="U384" s="715"/>
      <c r="V384" s="715"/>
      <c r="W384" s="715"/>
      <c r="X384" s="715"/>
      <c r="Y384" s="917"/>
      <c r="Z384" s="920"/>
      <c r="AA384" s="920"/>
      <c r="AB384" s="920"/>
      <c r="AC384" s="920"/>
      <c r="AD384" s="920"/>
      <c r="AE384" s="920"/>
      <c r="AF384" s="920"/>
      <c r="AG384" s="958"/>
    </row>
    <row r="385" spans="1:33">
      <c r="A385" s="698"/>
      <c r="B385" s="727" t="s">
        <v>701</v>
      </c>
      <c r="C385" s="727"/>
      <c r="D385" s="727"/>
      <c r="E385" s="727"/>
      <c r="F385" s="727"/>
      <c r="G385" s="727"/>
      <c r="H385" s="727"/>
      <c r="I385" s="727"/>
      <c r="J385" s="727"/>
      <c r="K385" s="727"/>
      <c r="L385" s="727"/>
      <c r="M385" s="727"/>
      <c r="N385" s="727"/>
      <c r="O385" s="727"/>
      <c r="P385" s="727"/>
      <c r="Q385" s="727"/>
      <c r="R385" s="727"/>
      <c r="S385" s="219"/>
      <c r="T385" s="274"/>
      <c r="U385" s="323"/>
      <c r="X385" s="715"/>
      <c r="Y385" s="917"/>
      <c r="Z385" s="920"/>
      <c r="AA385" s="920"/>
      <c r="AB385" s="920"/>
      <c r="AC385" s="920"/>
      <c r="AD385" s="920"/>
      <c r="AE385" s="920"/>
      <c r="AF385" s="920"/>
      <c r="AG385" s="958"/>
    </row>
    <row r="386" spans="1:33">
      <c r="A386" s="698"/>
      <c r="B386" s="727" t="s">
        <v>168</v>
      </c>
      <c r="C386" s="727"/>
      <c r="D386" s="727"/>
      <c r="E386" s="727"/>
      <c r="F386" s="727"/>
      <c r="G386" s="727"/>
      <c r="H386" s="727"/>
      <c r="I386" s="727"/>
      <c r="J386" s="727"/>
      <c r="K386" s="727"/>
      <c r="L386" s="727"/>
      <c r="M386" s="727"/>
      <c r="N386" s="727"/>
      <c r="O386" s="727"/>
      <c r="P386" s="727"/>
      <c r="Q386" s="727"/>
      <c r="R386" s="727"/>
      <c r="S386" s="219"/>
      <c r="T386" s="274"/>
      <c r="U386" s="323"/>
      <c r="X386" s="715"/>
      <c r="Y386" s="917"/>
      <c r="Z386" s="920"/>
      <c r="AA386" s="920"/>
      <c r="AB386" s="920"/>
      <c r="AC386" s="920"/>
      <c r="AD386" s="920"/>
      <c r="AE386" s="920"/>
      <c r="AF386" s="920"/>
      <c r="AG386" s="958"/>
    </row>
    <row r="387" spans="1:33">
      <c r="A387" s="698"/>
      <c r="B387" s="727" t="s">
        <v>426</v>
      </c>
      <c r="C387" s="727"/>
      <c r="D387" s="727"/>
      <c r="E387" s="727"/>
      <c r="F387" s="727"/>
      <c r="G387" s="727"/>
      <c r="H387" s="727"/>
      <c r="I387" s="727"/>
      <c r="J387" s="727"/>
      <c r="K387" s="727"/>
      <c r="L387" s="727"/>
      <c r="M387" s="727"/>
      <c r="N387" s="727"/>
      <c r="O387" s="727"/>
      <c r="P387" s="727"/>
      <c r="Q387" s="727"/>
      <c r="R387" s="727"/>
      <c r="S387" s="219"/>
      <c r="T387" s="274"/>
      <c r="U387" s="323"/>
      <c r="X387" s="715"/>
      <c r="Y387" s="917"/>
      <c r="Z387" s="920"/>
      <c r="AA387" s="920"/>
      <c r="AB387" s="920"/>
      <c r="AC387" s="920"/>
      <c r="AD387" s="920"/>
      <c r="AE387" s="920"/>
      <c r="AF387" s="920"/>
      <c r="AG387" s="958"/>
    </row>
    <row r="388" spans="1:33">
      <c r="A388" s="698"/>
      <c r="B388" s="727" t="s">
        <v>703</v>
      </c>
      <c r="C388" s="727"/>
      <c r="D388" s="727"/>
      <c r="E388" s="727"/>
      <c r="F388" s="727"/>
      <c r="G388" s="727"/>
      <c r="H388" s="727"/>
      <c r="I388" s="727"/>
      <c r="J388" s="727"/>
      <c r="K388" s="727"/>
      <c r="L388" s="727"/>
      <c r="M388" s="727"/>
      <c r="N388" s="727"/>
      <c r="O388" s="727"/>
      <c r="P388" s="727"/>
      <c r="Q388" s="727"/>
      <c r="R388" s="727"/>
      <c r="S388" s="219"/>
      <c r="T388" s="274"/>
      <c r="U388" s="323"/>
      <c r="X388" s="715"/>
      <c r="Y388" s="917"/>
      <c r="Z388" s="920"/>
      <c r="AA388" s="920"/>
      <c r="AB388" s="920"/>
      <c r="AC388" s="920"/>
      <c r="AD388" s="920"/>
      <c r="AE388" s="920"/>
      <c r="AF388" s="920"/>
      <c r="AG388" s="958"/>
    </row>
    <row r="389" spans="1:33">
      <c r="A389" s="698"/>
      <c r="B389" s="715"/>
      <c r="C389" s="715"/>
      <c r="D389" s="715"/>
      <c r="E389" s="715"/>
      <c r="F389" s="715"/>
      <c r="G389" s="715"/>
      <c r="H389" s="715"/>
      <c r="I389" s="715"/>
      <c r="J389" s="715"/>
      <c r="K389" s="715"/>
      <c r="L389" s="715"/>
      <c r="M389" s="715"/>
      <c r="N389" s="715"/>
      <c r="O389" s="715"/>
      <c r="P389" s="715"/>
      <c r="Q389" s="715"/>
      <c r="R389" s="715"/>
      <c r="S389" s="715"/>
      <c r="T389" s="715"/>
      <c r="U389" s="715"/>
      <c r="V389" s="715"/>
      <c r="W389" s="715"/>
      <c r="X389" s="897"/>
      <c r="Y389" s="920"/>
      <c r="Z389" s="920"/>
      <c r="AA389" s="920"/>
      <c r="AB389" s="920"/>
      <c r="AC389" s="920"/>
      <c r="AD389" s="920"/>
      <c r="AE389" s="920"/>
      <c r="AF389" s="920"/>
      <c r="AG389" s="958"/>
    </row>
    <row r="390" spans="1:33">
      <c r="A390" s="698"/>
      <c r="B390" s="89" t="s">
        <v>541</v>
      </c>
      <c r="C390" s="715"/>
      <c r="D390" s="715"/>
      <c r="E390" s="715"/>
      <c r="F390" s="715"/>
      <c r="G390" s="715"/>
      <c r="H390" s="715"/>
      <c r="I390" s="715"/>
      <c r="J390" s="715"/>
      <c r="K390" s="715"/>
      <c r="L390" s="715"/>
      <c r="M390" s="715"/>
      <c r="N390" s="715"/>
      <c r="O390" s="715"/>
      <c r="P390" s="715"/>
      <c r="Q390" s="715"/>
      <c r="R390" s="715"/>
      <c r="S390" s="715"/>
      <c r="T390" s="715"/>
      <c r="U390" s="715"/>
      <c r="V390" s="715"/>
      <c r="W390" s="715"/>
      <c r="X390" s="897"/>
      <c r="Y390" s="501" t="s">
        <v>1110</v>
      </c>
      <c r="Z390" s="491"/>
      <c r="AA390" s="491"/>
      <c r="AB390" s="491"/>
      <c r="AC390" s="491"/>
      <c r="AD390" s="491"/>
      <c r="AE390" s="491"/>
      <c r="AF390" s="491"/>
      <c r="AG390" s="667"/>
    </row>
    <row r="391" spans="1:33">
      <c r="A391" s="698"/>
      <c r="B391" s="715"/>
      <c r="C391" s="715"/>
      <c r="D391" s="715"/>
      <c r="E391" s="715"/>
      <c r="F391" s="715"/>
      <c r="G391" s="715"/>
      <c r="H391" s="715"/>
      <c r="I391" s="715"/>
      <c r="J391" s="715"/>
      <c r="K391" s="715"/>
      <c r="L391" s="715"/>
      <c r="M391" s="715"/>
      <c r="N391" s="715"/>
      <c r="O391" s="715"/>
      <c r="P391" s="715"/>
      <c r="Q391" s="715"/>
      <c r="R391" s="715"/>
      <c r="S391" s="715"/>
      <c r="T391" s="715"/>
      <c r="U391" s="715"/>
      <c r="V391" s="715"/>
      <c r="W391" s="715"/>
      <c r="X391" s="897"/>
      <c r="Y391" s="501"/>
      <c r="Z391" s="491"/>
      <c r="AA391" s="491"/>
      <c r="AB391" s="491"/>
      <c r="AC391" s="491"/>
      <c r="AD391" s="491"/>
      <c r="AE391" s="491"/>
      <c r="AF391" s="491"/>
      <c r="AG391" s="667"/>
    </row>
    <row r="392" spans="1:33">
      <c r="A392" s="698"/>
      <c r="B392" s="715"/>
      <c r="C392" s="715"/>
      <c r="D392" s="715"/>
      <c r="E392" s="715"/>
      <c r="F392" s="715"/>
      <c r="G392" s="715"/>
      <c r="H392" s="715"/>
      <c r="I392" s="715"/>
      <c r="J392" s="715"/>
      <c r="K392" s="715"/>
      <c r="L392" s="201"/>
      <c r="M392" s="52" t="s">
        <v>273</v>
      </c>
      <c r="N392" s="52"/>
      <c r="O392" s="52"/>
      <c r="P392" s="52"/>
      <c r="Q392" s="201"/>
      <c r="R392" s="52" t="s">
        <v>283</v>
      </c>
      <c r="S392" s="715"/>
      <c r="T392" s="715"/>
      <c r="U392" s="715"/>
      <c r="V392" s="715"/>
      <c r="W392" s="715"/>
      <c r="X392" s="897"/>
      <c r="Y392" s="501"/>
      <c r="Z392" s="491"/>
      <c r="AA392" s="491"/>
      <c r="AB392" s="491"/>
      <c r="AC392" s="491"/>
      <c r="AD392" s="491"/>
      <c r="AE392" s="491"/>
      <c r="AF392" s="491"/>
      <c r="AG392" s="667"/>
    </row>
    <row r="393" spans="1:33">
      <c r="A393" s="698"/>
      <c r="B393" s="715"/>
      <c r="C393" s="715"/>
      <c r="D393" s="715"/>
      <c r="E393" s="715"/>
      <c r="F393" s="715"/>
      <c r="G393" s="715"/>
      <c r="H393" s="715"/>
      <c r="I393" s="715"/>
      <c r="J393" s="715"/>
      <c r="K393" s="715"/>
      <c r="L393" s="715"/>
      <c r="M393" s="715"/>
      <c r="N393" s="715"/>
      <c r="O393" s="715"/>
      <c r="P393" s="715"/>
      <c r="Q393" s="715"/>
      <c r="R393" s="715"/>
      <c r="S393" s="715"/>
      <c r="T393" s="715"/>
      <c r="U393" s="715"/>
      <c r="V393" s="715"/>
      <c r="W393" s="715"/>
      <c r="X393" s="897"/>
      <c r="Y393" s="501"/>
      <c r="Z393" s="491"/>
      <c r="AA393" s="491"/>
      <c r="AB393" s="491"/>
      <c r="AC393" s="491"/>
      <c r="AD393" s="491"/>
      <c r="AE393" s="491"/>
      <c r="AF393" s="491"/>
      <c r="AG393" s="667"/>
    </row>
    <row r="394" spans="1:33">
      <c r="A394" s="698"/>
      <c r="B394" s="715" t="s">
        <v>1043</v>
      </c>
      <c r="C394" s="715"/>
      <c r="D394" s="715"/>
      <c r="E394" s="715"/>
      <c r="F394" s="715"/>
      <c r="G394" s="715"/>
      <c r="H394" s="715"/>
      <c r="I394" s="715"/>
      <c r="J394" s="715"/>
      <c r="K394" s="715"/>
      <c r="L394" s="715"/>
      <c r="M394" s="715"/>
      <c r="N394" s="715"/>
      <c r="O394" s="715"/>
      <c r="P394" s="715"/>
      <c r="Q394" s="715"/>
      <c r="R394" s="715"/>
      <c r="S394" s="715"/>
      <c r="T394" s="715"/>
      <c r="U394" s="715"/>
      <c r="V394" s="715"/>
      <c r="W394" s="715"/>
      <c r="X394" s="897"/>
      <c r="Y394" s="501"/>
      <c r="Z394" s="491"/>
      <c r="AA394" s="491"/>
      <c r="AB394" s="491"/>
      <c r="AC394" s="491"/>
      <c r="AD394" s="491"/>
      <c r="AE394" s="491"/>
      <c r="AF394" s="491"/>
      <c r="AG394" s="667"/>
    </row>
    <row r="395" spans="1:33">
      <c r="A395" s="698"/>
      <c r="B395" s="715"/>
      <c r="C395" s="715"/>
      <c r="D395" s="715"/>
      <c r="E395" s="715"/>
      <c r="F395" s="715"/>
      <c r="G395" s="715"/>
      <c r="H395" s="715"/>
      <c r="I395" s="715"/>
      <c r="J395" s="715"/>
      <c r="K395" s="715"/>
      <c r="L395" s="715"/>
      <c r="M395" s="715"/>
      <c r="N395" s="715"/>
      <c r="O395" s="715"/>
      <c r="P395" s="715"/>
      <c r="Q395" s="715"/>
      <c r="R395" s="715"/>
      <c r="S395" s="715"/>
      <c r="T395" s="715"/>
      <c r="U395" s="715"/>
      <c r="V395" s="715"/>
      <c r="W395" s="715"/>
      <c r="X395" s="897"/>
      <c r="Y395" s="501"/>
      <c r="Z395" s="491"/>
      <c r="AA395" s="491"/>
      <c r="AB395" s="491"/>
      <c r="AC395" s="491"/>
      <c r="AD395" s="491"/>
      <c r="AE395" s="491"/>
      <c r="AF395" s="491"/>
      <c r="AG395" s="667"/>
    </row>
    <row r="396" spans="1:33">
      <c r="A396" s="698"/>
      <c r="B396" s="715"/>
      <c r="C396" s="715"/>
      <c r="D396" s="715"/>
      <c r="E396" s="715"/>
      <c r="F396" s="715"/>
      <c r="G396" s="715"/>
      <c r="H396" s="715"/>
      <c r="I396" s="715"/>
      <c r="J396" s="715"/>
      <c r="K396" s="715"/>
      <c r="L396" s="201"/>
      <c r="M396" s="52" t="s">
        <v>273</v>
      </c>
      <c r="N396" s="52"/>
      <c r="O396" s="52"/>
      <c r="P396" s="52"/>
      <c r="Q396" s="201"/>
      <c r="R396" s="52" t="s">
        <v>283</v>
      </c>
      <c r="S396" s="715"/>
      <c r="T396" s="715"/>
      <c r="U396" s="715"/>
      <c r="V396" s="715"/>
      <c r="W396" s="715"/>
      <c r="X396" s="897"/>
      <c r="Y396" s="501"/>
      <c r="Z396" s="491"/>
      <c r="AA396" s="491"/>
      <c r="AB396" s="491"/>
      <c r="AC396" s="491"/>
      <c r="AD396" s="491"/>
      <c r="AE396" s="491"/>
      <c r="AF396" s="491"/>
      <c r="AG396" s="667"/>
    </row>
    <row r="397" spans="1:33">
      <c r="A397" s="698"/>
      <c r="B397" s="715"/>
      <c r="C397" s="715"/>
      <c r="D397" s="715"/>
      <c r="E397" s="715"/>
      <c r="F397" s="715"/>
      <c r="G397" s="715"/>
      <c r="H397" s="715"/>
      <c r="I397" s="715"/>
      <c r="J397" s="715"/>
      <c r="K397" s="715"/>
      <c r="L397" s="715"/>
      <c r="M397" s="715"/>
      <c r="N397" s="715"/>
      <c r="O397" s="715"/>
      <c r="P397" s="715"/>
      <c r="Q397" s="715"/>
      <c r="R397" s="715"/>
      <c r="S397" s="715"/>
      <c r="T397" s="715"/>
      <c r="U397" s="715"/>
      <c r="V397" s="715"/>
      <c r="W397" s="715"/>
      <c r="X397" s="897"/>
      <c r="Y397" s="501"/>
      <c r="Z397" s="491"/>
      <c r="AA397" s="491"/>
      <c r="AB397" s="491"/>
      <c r="AC397" s="491"/>
      <c r="AD397" s="491"/>
      <c r="AE397" s="491"/>
      <c r="AF397" s="491"/>
      <c r="AG397" s="667"/>
    </row>
    <row r="398" spans="1:33">
      <c r="A398" s="698"/>
      <c r="B398" s="715" t="s">
        <v>624</v>
      </c>
      <c r="C398" s="715"/>
      <c r="D398" s="715"/>
      <c r="E398" s="715"/>
      <c r="F398" s="715"/>
      <c r="G398" s="715"/>
      <c r="H398" s="715"/>
      <c r="I398" s="715"/>
      <c r="J398" s="715"/>
      <c r="K398" s="715"/>
      <c r="L398" s="715"/>
      <c r="M398" s="715"/>
      <c r="N398" s="715"/>
      <c r="O398" s="715"/>
      <c r="P398" s="715"/>
      <c r="Q398" s="715"/>
      <c r="R398" s="715"/>
      <c r="S398" s="715"/>
      <c r="T398" s="715"/>
      <c r="U398" s="715"/>
      <c r="V398" s="715"/>
      <c r="W398" s="715"/>
      <c r="X398" s="897"/>
      <c r="Y398" s="501"/>
      <c r="Z398" s="491"/>
      <c r="AA398" s="491"/>
      <c r="AB398" s="491"/>
      <c r="AC398" s="491"/>
      <c r="AD398" s="491"/>
      <c r="AE398" s="491"/>
      <c r="AF398" s="491"/>
      <c r="AG398" s="667"/>
    </row>
    <row r="399" spans="1:33">
      <c r="A399" s="698"/>
      <c r="B399" s="715"/>
      <c r="C399" s="715"/>
      <c r="D399" s="715"/>
      <c r="E399" s="715"/>
      <c r="F399" s="715"/>
      <c r="G399" s="715"/>
      <c r="H399" s="715"/>
      <c r="I399" s="715"/>
      <c r="J399" s="715"/>
      <c r="K399" s="715"/>
      <c r="L399" s="715"/>
      <c r="M399" s="715"/>
      <c r="N399" s="715"/>
      <c r="O399" s="715"/>
      <c r="P399" s="715"/>
      <c r="Q399" s="715"/>
      <c r="R399" s="715"/>
      <c r="S399" s="715"/>
      <c r="T399" s="715"/>
      <c r="U399" s="715"/>
      <c r="V399" s="715"/>
      <c r="W399" s="715"/>
      <c r="X399" s="897"/>
      <c r="Y399" s="501"/>
      <c r="Z399" s="491"/>
      <c r="AA399" s="491"/>
      <c r="AB399" s="491"/>
      <c r="AC399" s="491"/>
      <c r="AD399" s="491"/>
      <c r="AE399" s="491"/>
      <c r="AF399" s="491"/>
      <c r="AG399" s="667"/>
    </row>
    <row r="400" spans="1:33">
      <c r="A400" s="698"/>
      <c r="B400" s="715"/>
      <c r="C400" s="715"/>
      <c r="D400" s="715"/>
      <c r="E400" s="715"/>
      <c r="F400" s="715"/>
      <c r="G400" s="715"/>
      <c r="H400" s="715"/>
      <c r="I400" s="715"/>
      <c r="J400" s="715"/>
      <c r="K400" s="715"/>
      <c r="L400" s="201"/>
      <c r="M400" s="52" t="s">
        <v>273</v>
      </c>
      <c r="N400" s="52"/>
      <c r="O400" s="52"/>
      <c r="P400" s="52"/>
      <c r="Q400" s="201"/>
      <c r="R400" s="52" t="s">
        <v>283</v>
      </c>
      <c r="S400" s="715"/>
      <c r="T400" s="715"/>
      <c r="U400" s="715"/>
      <c r="V400" s="715"/>
      <c r="W400" s="715"/>
      <c r="X400" s="897"/>
      <c r="Y400" s="501"/>
      <c r="Z400" s="491"/>
      <c r="AA400" s="491"/>
      <c r="AB400" s="491"/>
      <c r="AC400" s="491"/>
      <c r="AD400" s="491"/>
      <c r="AE400" s="491"/>
      <c r="AF400" s="491"/>
      <c r="AG400" s="667"/>
    </row>
    <row r="401" spans="1:33">
      <c r="A401" s="698"/>
      <c r="B401" s="715"/>
      <c r="C401" s="715"/>
      <c r="D401" s="715"/>
      <c r="E401" s="715"/>
      <c r="F401" s="715"/>
      <c r="G401" s="715"/>
      <c r="H401" s="715"/>
      <c r="I401" s="715"/>
      <c r="J401" s="715"/>
      <c r="K401" s="715"/>
      <c r="L401" s="715"/>
      <c r="M401" s="715"/>
      <c r="N401" s="715"/>
      <c r="O401" s="715"/>
      <c r="P401" s="715"/>
      <c r="Q401" s="715"/>
      <c r="R401" s="715"/>
      <c r="S401" s="715"/>
      <c r="T401" s="715"/>
      <c r="U401" s="715"/>
      <c r="V401" s="715"/>
      <c r="W401" s="715"/>
      <c r="X401" s="897"/>
      <c r="Y401" s="501"/>
      <c r="Z401" s="491"/>
      <c r="AA401" s="491"/>
      <c r="AB401" s="491"/>
      <c r="AC401" s="491"/>
      <c r="AD401" s="491"/>
      <c r="AE401" s="491"/>
      <c r="AF401" s="491"/>
      <c r="AG401" s="667"/>
    </row>
    <row r="402" spans="1:33">
      <c r="A402" s="698"/>
      <c r="B402" s="57" t="s">
        <v>412</v>
      </c>
      <c r="C402" s="57"/>
      <c r="D402" s="57"/>
      <c r="E402" s="57"/>
      <c r="F402" s="57"/>
      <c r="G402" s="57"/>
      <c r="H402" s="57"/>
      <c r="I402" s="57"/>
      <c r="J402" s="57"/>
      <c r="K402" s="57"/>
      <c r="L402" s="57"/>
      <c r="M402" s="57"/>
      <c r="N402" s="57"/>
      <c r="O402" s="57"/>
      <c r="P402" s="57"/>
      <c r="Q402" s="57"/>
      <c r="R402" s="57"/>
      <c r="S402" s="57"/>
      <c r="T402" s="57"/>
      <c r="U402" s="57"/>
      <c r="V402" s="57"/>
      <c r="W402" s="57"/>
      <c r="X402" s="483"/>
      <c r="Y402" s="501"/>
      <c r="Z402" s="491"/>
      <c r="AA402" s="491"/>
      <c r="AB402" s="491"/>
      <c r="AC402" s="491"/>
      <c r="AD402" s="491"/>
      <c r="AE402" s="491"/>
      <c r="AF402" s="491"/>
      <c r="AG402" s="667"/>
    </row>
    <row r="403" spans="1:33">
      <c r="A403" s="698"/>
      <c r="B403" s="57"/>
      <c r="C403" s="57"/>
      <c r="D403" s="57"/>
      <c r="E403" s="57"/>
      <c r="F403" s="57"/>
      <c r="G403" s="57"/>
      <c r="H403" s="57"/>
      <c r="I403" s="57"/>
      <c r="J403" s="57"/>
      <c r="K403" s="57"/>
      <c r="L403" s="57"/>
      <c r="M403" s="57"/>
      <c r="N403" s="57"/>
      <c r="O403" s="57"/>
      <c r="P403" s="57"/>
      <c r="Q403" s="57"/>
      <c r="R403" s="57"/>
      <c r="S403" s="57"/>
      <c r="T403" s="57"/>
      <c r="U403" s="57"/>
      <c r="V403" s="57"/>
      <c r="W403" s="57"/>
      <c r="X403" s="483"/>
      <c r="Y403" s="501"/>
      <c r="Z403" s="491"/>
      <c r="AA403" s="491"/>
      <c r="AB403" s="491"/>
      <c r="AC403" s="491"/>
      <c r="AD403" s="491"/>
      <c r="AE403" s="491"/>
      <c r="AF403" s="491"/>
      <c r="AG403" s="667"/>
    </row>
    <row r="404" spans="1:33">
      <c r="A404" s="698"/>
      <c r="B404" s="715"/>
      <c r="C404" s="715"/>
      <c r="D404" s="715"/>
      <c r="E404" s="715"/>
      <c r="F404" s="715"/>
      <c r="G404" s="715"/>
      <c r="H404" s="715"/>
      <c r="I404" s="715"/>
      <c r="J404" s="715"/>
      <c r="K404" s="715"/>
      <c r="L404" s="201"/>
      <c r="M404" s="52" t="s">
        <v>273</v>
      </c>
      <c r="N404" s="52"/>
      <c r="O404" s="52"/>
      <c r="P404" s="52"/>
      <c r="Q404" s="201"/>
      <c r="R404" s="52" t="s">
        <v>283</v>
      </c>
      <c r="S404" s="715"/>
      <c r="T404" s="715"/>
      <c r="U404" s="715"/>
      <c r="V404" s="715"/>
      <c r="W404" s="715"/>
      <c r="X404" s="897"/>
      <c r="Y404" s="501" t="s">
        <v>1237</v>
      </c>
      <c r="Z404" s="491"/>
      <c r="AA404" s="491"/>
      <c r="AB404" s="491"/>
      <c r="AC404" s="491"/>
      <c r="AD404" s="491"/>
      <c r="AE404" s="491"/>
      <c r="AF404" s="491"/>
      <c r="AG404" s="667"/>
    </row>
    <row r="405" spans="1:33">
      <c r="A405" s="698"/>
      <c r="B405" s="715"/>
      <c r="C405" s="715"/>
      <c r="D405" s="715"/>
      <c r="E405" s="715"/>
      <c r="F405" s="715"/>
      <c r="G405" s="715"/>
      <c r="H405" s="715"/>
      <c r="I405" s="715"/>
      <c r="J405" s="715"/>
      <c r="K405" s="715"/>
      <c r="L405" s="715"/>
      <c r="M405" s="715"/>
      <c r="N405" s="715"/>
      <c r="O405" s="715"/>
      <c r="P405" s="715"/>
      <c r="Q405" s="715"/>
      <c r="R405" s="715"/>
      <c r="S405" s="715"/>
      <c r="T405" s="715"/>
      <c r="U405" s="715"/>
      <c r="V405" s="715"/>
      <c r="W405" s="715"/>
      <c r="X405" s="897"/>
      <c r="Y405" s="501"/>
      <c r="Z405" s="491"/>
      <c r="AA405" s="491"/>
      <c r="AB405" s="491"/>
      <c r="AC405" s="491"/>
      <c r="AD405" s="491"/>
      <c r="AE405" s="491"/>
      <c r="AF405" s="491"/>
      <c r="AG405" s="667"/>
    </row>
    <row r="406" spans="1:33">
      <c r="A406" s="698"/>
      <c r="B406" s="89" t="s">
        <v>1134</v>
      </c>
      <c r="C406" s="715"/>
      <c r="D406" s="715"/>
      <c r="E406" s="715"/>
      <c r="F406" s="715"/>
      <c r="G406" s="715"/>
      <c r="H406" s="715"/>
      <c r="I406" s="715"/>
      <c r="J406" s="715"/>
      <c r="K406" s="715"/>
      <c r="L406" s="715"/>
      <c r="M406" s="715"/>
      <c r="N406" s="715"/>
      <c r="O406" s="715"/>
      <c r="P406" s="715"/>
      <c r="Q406" s="715"/>
      <c r="R406" s="715"/>
      <c r="S406" s="715"/>
      <c r="T406" s="715"/>
      <c r="U406" s="715"/>
      <c r="V406" s="715"/>
      <c r="W406" s="715"/>
      <c r="X406" s="897"/>
      <c r="Y406" s="501"/>
      <c r="Z406" s="491"/>
      <c r="AA406" s="491"/>
      <c r="AB406" s="491"/>
      <c r="AC406" s="491"/>
      <c r="AD406" s="491"/>
      <c r="AE406" s="491"/>
      <c r="AF406" s="491"/>
      <c r="AG406" s="667"/>
    </row>
    <row r="407" spans="1:33">
      <c r="A407" s="698"/>
      <c r="B407" s="89"/>
      <c r="C407" s="715"/>
      <c r="D407" s="715"/>
      <c r="E407" s="715"/>
      <c r="F407" s="715"/>
      <c r="G407" s="715"/>
      <c r="H407" s="715"/>
      <c r="I407" s="715"/>
      <c r="J407" s="715"/>
      <c r="K407" s="715"/>
      <c r="L407" s="715"/>
      <c r="M407" s="715"/>
      <c r="N407" s="715"/>
      <c r="O407" s="715"/>
      <c r="P407" s="715"/>
      <c r="Q407" s="715"/>
      <c r="R407" s="715"/>
      <c r="S407" s="715"/>
      <c r="T407" s="715"/>
      <c r="U407" s="715"/>
      <c r="V407" s="715"/>
      <c r="W407" s="715"/>
      <c r="X407" s="897"/>
      <c r="Y407" s="501"/>
      <c r="Z407" s="491"/>
      <c r="AA407" s="491"/>
      <c r="AB407" s="491"/>
      <c r="AC407" s="491"/>
      <c r="AD407" s="491"/>
      <c r="AE407" s="491"/>
      <c r="AF407" s="491"/>
      <c r="AG407" s="667"/>
    </row>
    <row r="408" spans="1:33">
      <c r="A408" s="698"/>
      <c r="B408" s="89"/>
      <c r="C408" s="715"/>
      <c r="D408" s="715"/>
      <c r="E408" s="715"/>
      <c r="F408" s="715"/>
      <c r="G408" s="715"/>
      <c r="H408" s="715"/>
      <c r="I408" s="715"/>
      <c r="J408" s="715"/>
      <c r="K408" s="715"/>
      <c r="L408" s="201"/>
      <c r="M408" s="52" t="s">
        <v>273</v>
      </c>
      <c r="N408" s="52"/>
      <c r="O408" s="52"/>
      <c r="P408" s="52"/>
      <c r="Q408" s="201"/>
      <c r="R408" s="52" t="s">
        <v>283</v>
      </c>
      <c r="S408" s="715"/>
      <c r="T408" s="715"/>
      <c r="U408" s="715"/>
      <c r="V408" s="715"/>
      <c r="W408" s="715"/>
      <c r="X408" s="897"/>
      <c r="Y408" s="491"/>
      <c r="Z408" s="491"/>
      <c r="AA408" s="491"/>
      <c r="AB408" s="491"/>
      <c r="AC408" s="491"/>
      <c r="AD408" s="491"/>
      <c r="AE408" s="491"/>
      <c r="AF408" s="491"/>
      <c r="AG408" s="667"/>
    </row>
    <row r="409" spans="1:33">
      <c r="A409" s="698"/>
      <c r="B409" s="89"/>
      <c r="C409" s="715"/>
      <c r="D409" s="715"/>
      <c r="E409" s="715"/>
      <c r="F409" s="715"/>
      <c r="G409" s="715"/>
      <c r="H409" s="715"/>
      <c r="I409" s="715"/>
      <c r="J409" s="715"/>
      <c r="K409" s="715"/>
      <c r="L409" s="715"/>
      <c r="M409" s="715"/>
      <c r="N409" s="715"/>
      <c r="O409" s="715"/>
      <c r="P409" s="715"/>
      <c r="Q409" s="715"/>
      <c r="R409" s="715"/>
      <c r="S409" s="715"/>
      <c r="T409" s="715"/>
      <c r="U409" s="715"/>
      <c r="V409" s="715"/>
      <c r="W409" s="715"/>
      <c r="X409" s="897"/>
      <c r="Y409" s="491" t="s">
        <v>733</v>
      </c>
      <c r="Z409" s="491"/>
      <c r="AA409" s="491"/>
      <c r="AB409" s="491"/>
      <c r="AC409" s="491"/>
      <c r="AD409" s="491"/>
      <c r="AE409" s="491"/>
      <c r="AF409" s="491"/>
      <c r="AG409" s="667"/>
    </row>
    <row r="410" spans="1:33">
      <c r="A410" s="698"/>
      <c r="B410" s="89" t="s">
        <v>305</v>
      </c>
      <c r="C410" s="715"/>
      <c r="D410" s="715"/>
      <c r="E410" s="715"/>
      <c r="F410" s="715"/>
      <c r="G410" s="715"/>
      <c r="H410" s="715"/>
      <c r="I410" s="715"/>
      <c r="J410" s="715"/>
      <c r="K410" s="715"/>
      <c r="L410" s="715"/>
      <c r="M410" s="715"/>
      <c r="N410" s="715"/>
      <c r="O410" s="715"/>
      <c r="P410" s="715"/>
      <c r="Q410" s="715"/>
      <c r="R410" s="715"/>
      <c r="S410" s="715"/>
      <c r="T410" s="715"/>
      <c r="U410" s="715"/>
      <c r="V410" s="715"/>
      <c r="W410" s="715"/>
      <c r="X410" s="715"/>
      <c r="Y410" s="497"/>
      <c r="Z410" s="491"/>
      <c r="AA410" s="491"/>
      <c r="AB410" s="491"/>
      <c r="AC410" s="491"/>
      <c r="AD410" s="491"/>
      <c r="AE410" s="491"/>
      <c r="AF410" s="491"/>
      <c r="AG410" s="667"/>
    </row>
    <row r="411" spans="1:33">
      <c r="A411" s="698"/>
      <c r="B411" s="715"/>
      <c r="C411" s="715"/>
      <c r="D411" s="715"/>
      <c r="E411" s="715"/>
      <c r="F411" s="715"/>
      <c r="G411" s="715"/>
      <c r="H411" s="715"/>
      <c r="I411" s="715"/>
      <c r="J411" s="715"/>
      <c r="K411" s="715"/>
      <c r="L411" s="715"/>
      <c r="M411" s="715"/>
      <c r="N411" s="715"/>
      <c r="O411" s="715"/>
      <c r="P411" s="715"/>
      <c r="Q411" s="715"/>
      <c r="R411" s="715"/>
      <c r="S411" s="715"/>
      <c r="T411" s="715"/>
      <c r="U411" s="715"/>
      <c r="V411" s="715"/>
      <c r="W411" s="715"/>
      <c r="X411" s="715"/>
      <c r="Y411" s="497"/>
      <c r="Z411" s="491"/>
      <c r="AA411" s="491"/>
      <c r="AB411" s="491"/>
      <c r="AC411" s="491"/>
      <c r="AD411" s="491"/>
      <c r="AE411" s="491"/>
      <c r="AF411" s="491"/>
      <c r="AG411" s="667"/>
    </row>
    <row r="412" spans="1:33">
      <c r="A412" s="698"/>
      <c r="B412" s="715"/>
      <c r="C412" s="715"/>
      <c r="D412" s="715"/>
      <c r="E412" s="715"/>
      <c r="F412" s="715"/>
      <c r="G412" s="715"/>
      <c r="H412" s="715"/>
      <c r="I412" s="715"/>
      <c r="J412" s="715"/>
      <c r="K412" s="715"/>
      <c r="L412" s="201"/>
      <c r="M412" s="52" t="s">
        <v>273</v>
      </c>
      <c r="N412" s="52"/>
      <c r="O412" s="52"/>
      <c r="P412" s="52"/>
      <c r="Q412" s="201"/>
      <c r="R412" s="52" t="s">
        <v>283</v>
      </c>
      <c r="S412" s="715"/>
      <c r="T412" s="715"/>
      <c r="U412" s="715"/>
      <c r="V412" s="715"/>
      <c r="W412" s="715"/>
      <c r="X412" s="715"/>
      <c r="Y412" s="497"/>
      <c r="Z412" s="491"/>
      <c r="AA412" s="491"/>
      <c r="AB412" s="491"/>
      <c r="AC412" s="491"/>
      <c r="AD412" s="491"/>
      <c r="AE412" s="491"/>
      <c r="AF412" s="491"/>
      <c r="AG412" s="667"/>
    </row>
    <row r="413" spans="1:33" s="695" customFormat="1">
      <c r="A413" s="698"/>
      <c r="B413" s="715"/>
      <c r="C413" s="715"/>
      <c r="D413" s="715"/>
      <c r="E413" s="715"/>
      <c r="F413" s="715"/>
      <c r="G413" s="715"/>
      <c r="H413" s="715"/>
      <c r="I413" s="715"/>
      <c r="J413" s="715"/>
      <c r="K413" s="715"/>
      <c r="L413" s="715"/>
      <c r="M413" s="715"/>
      <c r="N413" s="715"/>
      <c r="O413" s="715"/>
      <c r="P413" s="715"/>
      <c r="Q413" s="715"/>
      <c r="R413" s="715"/>
      <c r="S413" s="715"/>
      <c r="T413" s="715"/>
      <c r="U413" s="715"/>
      <c r="V413" s="715"/>
      <c r="W413" s="715"/>
      <c r="X413" s="715"/>
      <c r="Y413" s="497"/>
      <c r="Z413" s="491"/>
      <c r="AA413" s="491"/>
      <c r="AB413" s="491"/>
      <c r="AC413" s="491"/>
      <c r="AD413" s="491"/>
      <c r="AE413" s="491"/>
      <c r="AF413" s="491"/>
      <c r="AG413" s="667"/>
    </row>
    <row r="414" spans="1:33" s="695" customFormat="1">
      <c r="A414" s="698"/>
      <c r="B414" s="2"/>
      <c r="C414" s="2"/>
      <c r="D414" s="2"/>
      <c r="E414" s="2"/>
      <c r="F414" s="2"/>
      <c r="G414" s="2"/>
      <c r="H414" s="2"/>
      <c r="I414" s="2"/>
      <c r="J414" s="2"/>
      <c r="K414" s="2"/>
      <c r="L414" s="2"/>
      <c r="M414" s="2"/>
      <c r="N414" s="2"/>
      <c r="O414" s="2"/>
      <c r="P414" s="2"/>
      <c r="Q414" s="2"/>
      <c r="R414" s="2"/>
      <c r="S414" s="2"/>
      <c r="T414" s="2"/>
      <c r="U414" s="715"/>
      <c r="V414" s="715"/>
      <c r="W414" s="715"/>
      <c r="X414" s="715"/>
      <c r="Y414" s="497"/>
      <c r="Z414" s="491"/>
      <c r="AA414" s="491"/>
      <c r="AB414" s="491"/>
      <c r="AC414" s="491"/>
      <c r="AD414" s="491"/>
      <c r="AE414" s="491"/>
      <c r="AF414" s="491"/>
      <c r="AG414" s="667"/>
    </row>
    <row r="415" spans="1:33" s="695" customFormat="1">
      <c r="A415" s="698"/>
      <c r="B415" s="2"/>
      <c r="C415" s="2"/>
      <c r="D415" s="2"/>
      <c r="E415" s="2"/>
      <c r="F415" s="2"/>
      <c r="G415" s="2"/>
      <c r="H415" s="2"/>
      <c r="I415" s="2"/>
      <c r="J415" s="2"/>
      <c r="K415" s="2"/>
      <c r="L415" s="2"/>
      <c r="M415" s="2"/>
      <c r="N415" s="2"/>
      <c r="O415" s="2"/>
      <c r="P415" s="2"/>
      <c r="Q415" s="2"/>
      <c r="R415" s="2"/>
      <c r="S415" s="2"/>
      <c r="T415" s="2"/>
      <c r="U415" s="715"/>
      <c r="V415" s="715"/>
      <c r="W415" s="715"/>
      <c r="X415" s="715"/>
      <c r="Y415" s="497"/>
      <c r="Z415" s="491"/>
      <c r="AA415" s="491"/>
      <c r="AB415" s="491"/>
      <c r="AC415" s="491"/>
      <c r="AD415" s="491"/>
      <c r="AE415" s="491"/>
      <c r="AF415" s="491"/>
      <c r="AG415" s="667"/>
    </row>
    <row r="416" spans="1:33" ht="6.75" customHeight="1">
      <c r="A416" s="700"/>
      <c r="B416" s="58"/>
      <c r="C416" s="58"/>
      <c r="D416" s="58"/>
      <c r="E416" s="58"/>
      <c r="F416" s="58"/>
      <c r="G416" s="58"/>
      <c r="H416" s="58"/>
      <c r="I416" s="58"/>
      <c r="J416" s="58"/>
      <c r="K416" s="58"/>
      <c r="L416" s="58"/>
      <c r="M416" s="58"/>
      <c r="N416" s="58"/>
      <c r="O416" s="58"/>
      <c r="P416" s="58"/>
      <c r="Q416" s="58"/>
      <c r="R416" s="58"/>
      <c r="S416" s="58"/>
      <c r="T416" s="58"/>
      <c r="U416" s="720"/>
      <c r="V416" s="720"/>
      <c r="W416" s="720"/>
      <c r="X416" s="720"/>
      <c r="Y416" s="913"/>
      <c r="Z416" s="720"/>
      <c r="AA416" s="720"/>
      <c r="AB416" s="720"/>
      <c r="AC416" s="720"/>
      <c r="AD416" s="720"/>
      <c r="AE416" s="720"/>
      <c r="AF416" s="720"/>
      <c r="AG416" s="957"/>
    </row>
    <row r="417" spans="1:33">
      <c r="A417" s="31" t="s">
        <v>133</v>
      </c>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73" t="s">
        <v>361</v>
      </c>
      <c r="Z417" s="73"/>
      <c r="AA417" s="73"/>
      <c r="AB417" s="73"/>
      <c r="AC417" s="73"/>
      <c r="AD417" s="73"/>
      <c r="AE417" s="73"/>
      <c r="AF417" s="73"/>
      <c r="AG417" s="73"/>
    </row>
    <row r="418" spans="1:33">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73"/>
      <c r="Z418" s="73"/>
      <c r="AA418" s="73"/>
      <c r="AB418" s="73"/>
      <c r="AC418" s="73"/>
      <c r="AD418" s="73"/>
      <c r="AE418" s="73"/>
      <c r="AF418" s="73"/>
      <c r="AG418" s="73"/>
    </row>
    <row r="419" spans="1:33">
      <c r="A419" s="698"/>
      <c r="B419" s="715"/>
      <c r="C419" s="715"/>
      <c r="D419" s="715"/>
      <c r="E419" s="715"/>
      <c r="F419" s="715"/>
      <c r="G419" s="715"/>
      <c r="H419" s="715"/>
      <c r="I419" s="715"/>
      <c r="J419" s="715"/>
      <c r="K419" s="715"/>
      <c r="L419" s="715"/>
      <c r="M419" s="715"/>
      <c r="N419" s="715"/>
      <c r="O419" s="715"/>
      <c r="P419" s="715"/>
      <c r="Q419" s="715"/>
      <c r="R419" s="715"/>
      <c r="S419" s="715"/>
      <c r="T419" s="715"/>
      <c r="U419" s="715"/>
      <c r="V419" s="715"/>
      <c r="W419" s="715"/>
      <c r="X419" s="715"/>
      <c r="Y419" s="881"/>
      <c r="Z419" s="715"/>
      <c r="AA419" s="715"/>
      <c r="AB419" s="715"/>
      <c r="AC419" s="715"/>
      <c r="AD419" s="715"/>
      <c r="AE419" s="715"/>
      <c r="AF419" s="715"/>
      <c r="AG419" s="824"/>
    </row>
    <row r="420" spans="1:33">
      <c r="A420" s="698"/>
      <c r="B420" s="89" t="s">
        <v>1120</v>
      </c>
      <c r="C420" s="715"/>
      <c r="D420" s="715"/>
      <c r="E420" s="715"/>
      <c r="F420" s="715"/>
      <c r="G420" s="715"/>
      <c r="H420" s="715"/>
      <c r="I420" s="715"/>
      <c r="J420" s="715"/>
      <c r="K420" s="715"/>
      <c r="L420" s="715"/>
      <c r="M420" s="715"/>
      <c r="N420" s="715"/>
      <c r="O420" s="715"/>
      <c r="P420" s="715"/>
      <c r="Q420" s="715"/>
      <c r="R420" s="715"/>
      <c r="S420" s="715"/>
      <c r="T420" s="715"/>
      <c r="U420" s="715"/>
      <c r="V420" s="715"/>
      <c r="W420" s="715"/>
      <c r="X420" s="715"/>
      <c r="Y420" s="497" t="s">
        <v>803</v>
      </c>
      <c r="Z420" s="491"/>
      <c r="AA420" s="491"/>
      <c r="AB420" s="491"/>
      <c r="AC420" s="491"/>
      <c r="AD420" s="491"/>
      <c r="AE420" s="491"/>
      <c r="AF420" s="491"/>
      <c r="AG420" s="667"/>
    </row>
    <row r="421" spans="1:33">
      <c r="A421" s="698"/>
      <c r="B421" s="715"/>
      <c r="C421" s="715"/>
      <c r="D421" s="715"/>
      <c r="E421" s="715"/>
      <c r="F421" s="715"/>
      <c r="G421" s="715"/>
      <c r="H421" s="715"/>
      <c r="I421" s="715"/>
      <c r="J421" s="715"/>
      <c r="K421" s="715"/>
      <c r="L421" s="715"/>
      <c r="M421" s="715"/>
      <c r="N421" s="715"/>
      <c r="O421" s="715"/>
      <c r="P421" s="715"/>
      <c r="Q421" s="715"/>
      <c r="R421" s="715"/>
      <c r="S421" s="715"/>
      <c r="T421" s="715"/>
      <c r="U421" s="715"/>
      <c r="V421" s="715"/>
      <c r="W421" s="715"/>
      <c r="X421" s="715"/>
      <c r="Y421" s="497"/>
      <c r="Z421" s="491"/>
      <c r="AA421" s="491"/>
      <c r="AB421" s="491"/>
      <c r="AC421" s="491"/>
      <c r="AD421" s="491"/>
      <c r="AE421" s="491"/>
      <c r="AF421" s="491"/>
      <c r="AG421" s="667"/>
    </row>
    <row r="422" spans="1:33">
      <c r="A422" s="698"/>
      <c r="B422" s="133"/>
      <c r="C422" s="133"/>
      <c r="D422" s="133"/>
      <c r="E422" s="133"/>
      <c r="F422" s="133"/>
      <c r="G422" s="133"/>
      <c r="H422" s="133"/>
      <c r="I422" s="133"/>
      <c r="J422" s="133"/>
      <c r="K422" s="133"/>
      <c r="L422" s="201"/>
      <c r="M422" s="52" t="s">
        <v>273</v>
      </c>
      <c r="N422" s="52"/>
      <c r="O422" s="52"/>
      <c r="P422" s="52"/>
      <c r="Q422" s="201"/>
      <c r="R422" s="52" t="s">
        <v>283</v>
      </c>
      <c r="S422" s="715"/>
      <c r="T422" s="133"/>
      <c r="U422" s="715"/>
      <c r="V422" s="715"/>
      <c r="W422" s="715"/>
      <c r="X422" s="715"/>
      <c r="Y422" s="497"/>
      <c r="Z422" s="491"/>
      <c r="AA422" s="491"/>
      <c r="AB422" s="491"/>
      <c r="AC422" s="491"/>
      <c r="AD422" s="491"/>
      <c r="AE422" s="491"/>
      <c r="AF422" s="491"/>
      <c r="AG422" s="667"/>
    </row>
    <row r="423" spans="1:33">
      <c r="A423" s="698"/>
      <c r="B423" s="715"/>
      <c r="C423" s="715"/>
      <c r="D423" s="715"/>
      <c r="E423" s="715"/>
      <c r="F423" s="715"/>
      <c r="G423" s="715"/>
      <c r="H423" s="715"/>
      <c r="I423" s="715"/>
      <c r="J423" s="715"/>
      <c r="K423" s="715"/>
      <c r="L423" s="715"/>
      <c r="M423" s="715"/>
      <c r="N423" s="715"/>
      <c r="O423" s="715"/>
      <c r="P423" s="715"/>
      <c r="Q423" s="715"/>
      <c r="R423" s="715"/>
      <c r="S423" s="715"/>
      <c r="T423" s="715"/>
      <c r="U423" s="715"/>
      <c r="V423" s="715"/>
      <c r="W423" s="715"/>
      <c r="X423" s="715"/>
      <c r="Y423" s="497"/>
      <c r="Z423" s="491"/>
      <c r="AA423" s="491"/>
      <c r="AB423" s="491"/>
      <c r="AC423" s="491"/>
      <c r="AD423" s="491"/>
      <c r="AE423" s="491"/>
      <c r="AF423" s="491"/>
      <c r="AG423" s="667"/>
    </row>
    <row r="424" spans="1:33">
      <c r="A424" s="698"/>
      <c r="B424" s="2" t="str">
        <v>●　</v>
      </c>
      <c r="C424" s="57" t="s">
        <v>594</v>
      </c>
      <c r="D424" s="57"/>
      <c r="E424" s="57"/>
      <c r="F424" s="57"/>
      <c r="G424" s="57"/>
      <c r="H424" s="57"/>
      <c r="I424" s="57"/>
      <c r="J424" s="57"/>
      <c r="K424" s="57"/>
      <c r="L424" s="57"/>
      <c r="M424" s="57"/>
      <c r="N424" s="57"/>
      <c r="O424" s="57"/>
      <c r="P424" s="57"/>
      <c r="Q424" s="57"/>
      <c r="R424" s="57"/>
      <c r="S424" s="57"/>
      <c r="T424" s="57"/>
      <c r="U424" s="57"/>
      <c r="V424" s="57"/>
      <c r="W424" s="57"/>
      <c r="X424" s="715"/>
      <c r="Y424" s="497"/>
      <c r="Z424" s="491"/>
      <c r="AA424" s="491"/>
      <c r="AB424" s="491"/>
      <c r="AC424" s="491"/>
      <c r="AD424" s="491"/>
      <c r="AE424" s="491"/>
      <c r="AF424" s="491"/>
      <c r="AG424" s="667"/>
    </row>
    <row r="425" spans="1:33">
      <c r="A425" s="698"/>
      <c r="B425" s="715"/>
      <c r="C425" s="57"/>
      <c r="D425" s="57"/>
      <c r="E425" s="57"/>
      <c r="F425" s="57"/>
      <c r="G425" s="57"/>
      <c r="H425" s="57"/>
      <c r="I425" s="57"/>
      <c r="J425" s="57"/>
      <c r="K425" s="57"/>
      <c r="L425" s="57"/>
      <c r="M425" s="57"/>
      <c r="N425" s="57"/>
      <c r="O425" s="57"/>
      <c r="P425" s="57"/>
      <c r="Q425" s="57"/>
      <c r="R425" s="57"/>
      <c r="S425" s="57"/>
      <c r="T425" s="57"/>
      <c r="U425" s="57"/>
      <c r="V425" s="57"/>
      <c r="W425" s="57"/>
      <c r="X425" s="715"/>
      <c r="Y425" s="497"/>
      <c r="Z425" s="491"/>
      <c r="AA425" s="491"/>
      <c r="AB425" s="491"/>
      <c r="AC425" s="491"/>
      <c r="AD425" s="491"/>
      <c r="AE425" s="491"/>
      <c r="AF425" s="491"/>
      <c r="AG425" s="667"/>
    </row>
    <row r="426" spans="1:33">
      <c r="A426" s="698"/>
      <c r="B426" s="715"/>
      <c r="C426" s="715"/>
      <c r="D426" s="715"/>
      <c r="E426" s="715"/>
      <c r="F426" s="715"/>
      <c r="G426" s="715"/>
      <c r="H426" s="715"/>
      <c r="I426" s="715"/>
      <c r="J426" s="715"/>
      <c r="K426" s="715"/>
      <c r="L426" s="715"/>
      <c r="M426" s="715"/>
      <c r="N426" s="715"/>
      <c r="O426" s="715"/>
      <c r="P426" s="715"/>
      <c r="Q426" s="715"/>
      <c r="R426" s="715"/>
      <c r="S426" s="715"/>
      <c r="T426" s="715"/>
      <c r="U426" s="715"/>
      <c r="V426" s="715"/>
      <c r="W426" s="715"/>
      <c r="X426" s="715"/>
      <c r="Y426" s="497"/>
      <c r="Z426" s="491"/>
      <c r="AA426" s="491"/>
      <c r="AB426" s="491"/>
      <c r="AC426" s="491"/>
      <c r="AD426" s="491"/>
      <c r="AE426" s="491"/>
      <c r="AF426" s="491"/>
      <c r="AG426" s="667"/>
    </row>
    <row r="427" spans="1:33">
      <c r="A427" s="698"/>
      <c r="B427" s="715"/>
      <c r="C427" s="715"/>
      <c r="D427" s="715"/>
      <c r="E427" s="715"/>
      <c r="F427" s="715"/>
      <c r="G427" s="715"/>
      <c r="H427" s="715"/>
      <c r="I427" s="715"/>
      <c r="J427" s="715"/>
      <c r="K427" s="715"/>
      <c r="L427" s="201"/>
      <c r="M427" s="52" t="s">
        <v>273</v>
      </c>
      <c r="N427" s="52"/>
      <c r="O427" s="52"/>
      <c r="P427" s="52"/>
      <c r="Q427" s="201"/>
      <c r="R427" s="52" t="s">
        <v>283</v>
      </c>
      <c r="S427" s="715"/>
      <c r="T427" s="715"/>
      <c r="U427" s="715"/>
      <c r="V427" s="715"/>
      <c r="W427" s="715"/>
      <c r="X427" s="715"/>
      <c r="Y427" s="497"/>
      <c r="Z427" s="491"/>
      <c r="AA427" s="491"/>
      <c r="AB427" s="491"/>
      <c r="AC427" s="491"/>
      <c r="AD427" s="491"/>
      <c r="AE427" s="491"/>
      <c r="AF427" s="491"/>
      <c r="AG427" s="667"/>
    </row>
    <row r="428" spans="1:33">
      <c r="A428" s="698"/>
      <c r="B428" s="715"/>
      <c r="C428" s="715" t="s">
        <v>569</v>
      </c>
      <c r="D428" s="715"/>
      <c r="E428" s="715"/>
      <c r="F428" s="715"/>
      <c r="G428" s="715"/>
      <c r="H428" s="715"/>
      <c r="I428" s="715"/>
      <c r="J428" s="715"/>
      <c r="K428" s="715"/>
      <c r="L428" s="715"/>
      <c r="M428" s="715"/>
      <c r="N428" s="715"/>
      <c r="O428" s="715"/>
      <c r="P428" s="715"/>
      <c r="Q428" s="715"/>
      <c r="R428" s="715"/>
      <c r="S428" s="715"/>
      <c r="T428" s="715"/>
      <c r="U428" s="715"/>
      <c r="V428" s="715"/>
      <c r="W428" s="715"/>
      <c r="X428" s="715"/>
      <c r="Y428" s="497"/>
      <c r="Z428" s="491"/>
      <c r="AA428" s="491"/>
      <c r="AB428" s="491"/>
      <c r="AC428" s="491"/>
      <c r="AD428" s="491"/>
      <c r="AE428" s="491"/>
      <c r="AF428" s="491"/>
      <c r="AG428" s="667"/>
    </row>
    <row r="429" spans="1:33">
      <c r="A429" s="698"/>
      <c r="B429" s="715"/>
      <c r="C429" s="715"/>
      <c r="D429" s="715"/>
      <c r="E429" s="715"/>
      <c r="F429" s="715"/>
      <c r="G429" s="715"/>
      <c r="H429" s="715"/>
      <c r="I429" s="715"/>
      <c r="J429" s="715"/>
      <c r="K429" s="715"/>
      <c r="L429" s="715"/>
      <c r="M429" s="715"/>
      <c r="N429" s="715"/>
      <c r="O429" s="715"/>
      <c r="P429" s="715"/>
      <c r="Q429" s="715"/>
      <c r="R429" s="715"/>
      <c r="S429" s="715"/>
      <c r="T429" s="715"/>
      <c r="U429" s="715"/>
      <c r="V429" s="715"/>
      <c r="W429" s="715"/>
      <c r="X429" s="715"/>
      <c r="Y429" s="881"/>
      <c r="Z429" s="133"/>
      <c r="AA429" s="133"/>
      <c r="AB429" s="133"/>
      <c r="AC429" s="133"/>
      <c r="AD429" s="133"/>
      <c r="AE429" s="133"/>
      <c r="AF429" s="133"/>
      <c r="AG429" s="824"/>
    </row>
    <row r="430" spans="1:33">
      <c r="A430" s="699" t="s">
        <v>883</v>
      </c>
      <c r="B430" s="135" t="s">
        <v>1276</v>
      </c>
      <c r="C430" s="715"/>
      <c r="D430" s="715"/>
      <c r="E430" s="715"/>
      <c r="F430" s="715"/>
      <c r="G430" s="715"/>
      <c r="H430" s="715"/>
      <c r="I430" s="715"/>
      <c r="J430" s="715"/>
      <c r="K430" s="715"/>
      <c r="L430" s="715"/>
      <c r="M430" s="715"/>
      <c r="N430" s="715"/>
      <c r="O430" s="715"/>
      <c r="P430" s="715"/>
      <c r="Q430" s="715"/>
      <c r="R430" s="715"/>
      <c r="S430" s="715"/>
      <c r="T430" s="715"/>
      <c r="U430" s="715"/>
      <c r="V430" s="715"/>
      <c r="W430" s="715"/>
      <c r="X430" s="715"/>
      <c r="Y430" s="881"/>
      <c r="Z430" s="133"/>
      <c r="AA430" s="133"/>
      <c r="AB430" s="133"/>
      <c r="AC430" s="133"/>
      <c r="AD430" s="133"/>
      <c r="AE430" s="133"/>
      <c r="AF430" s="133"/>
      <c r="AG430" s="824"/>
    </row>
    <row r="431" spans="1:33">
      <c r="A431" s="698"/>
      <c r="B431" s="715"/>
      <c r="C431" s="715"/>
      <c r="D431" s="715"/>
      <c r="E431" s="715"/>
      <c r="F431" s="715"/>
      <c r="G431" s="715"/>
      <c r="H431" s="715"/>
      <c r="I431" s="715"/>
      <c r="J431" s="715"/>
      <c r="K431" s="715"/>
      <c r="L431" s="715"/>
      <c r="M431" s="715"/>
      <c r="N431" s="715"/>
      <c r="O431" s="715"/>
      <c r="P431" s="715"/>
      <c r="Q431" s="715"/>
      <c r="R431" s="715"/>
      <c r="S431" s="715"/>
      <c r="T431" s="715"/>
      <c r="U431" s="715"/>
      <c r="V431" s="715"/>
      <c r="W431" s="715"/>
      <c r="X431" s="715"/>
      <c r="Y431" s="881"/>
      <c r="Z431" s="133"/>
      <c r="AA431" s="133"/>
      <c r="AB431" s="133"/>
      <c r="AC431" s="133"/>
      <c r="AD431" s="133"/>
      <c r="AE431" s="133"/>
      <c r="AF431" s="133"/>
      <c r="AG431" s="824"/>
    </row>
    <row r="432" spans="1:33">
      <c r="A432" s="698"/>
      <c r="B432" s="715" t="s">
        <v>710</v>
      </c>
      <c r="C432" s="715"/>
      <c r="D432" s="715"/>
      <c r="E432" s="715"/>
      <c r="F432" s="715"/>
      <c r="G432" s="715"/>
      <c r="H432" s="715"/>
      <c r="I432" s="715"/>
      <c r="J432" s="715"/>
      <c r="K432" s="715"/>
      <c r="L432" s="715"/>
      <c r="M432" s="715"/>
      <c r="N432" s="715"/>
      <c r="O432" s="715"/>
      <c r="P432" s="715"/>
      <c r="Q432" s="715"/>
      <c r="R432" s="715"/>
      <c r="S432" s="715"/>
      <c r="T432" s="715"/>
      <c r="U432" s="715"/>
      <c r="V432" s="715"/>
      <c r="W432" s="715"/>
      <c r="X432" s="715"/>
      <c r="Y432" s="881"/>
      <c r="Z432" s="133"/>
      <c r="AA432" s="133"/>
      <c r="AB432" s="133"/>
      <c r="AC432" s="133"/>
      <c r="AD432" s="133"/>
      <c r="AE432" s="133"/>
      <c r="AF432" s="133"/>
      <c r="AG432" s="824"/>
    </row>
    <row r="433" spans="1:33">
      <c r="A433" s="698"/>
      <c r="B433" s="715"/>
      <c r="C433" s="715"/>
      <c r="D433" s="715"/>
      <c r="E433" s="715"/>
      <c r="F433" s="715"/>
      <c r="G433" s="715"/>
      <c r="H433" s="715"/>
      <c r="I433" s="715"/>
      <c r="J433" s="715"/>
      <c r="K433" s="715"/>
      <c r="L433" s="715"/>
      <c r="M433" s="715"/>
      <c r="N433" s="715"/>
      <c r="O433" s="715"/>
      <c r="P433" s="715"/>
      <c r="Q433" s="715"/>
      <c r="R433" s="715"/>
      <c r="S433" s="715"/>
      <c r="T433" s="715"/>
      <c r="U433" s="715"/>
      <c r="V433" s="715"/>
      <c r="W433" s="715"/>
      <c r="X433" s="715"/>
      <c r="Y433" s="881"/>
      <c r="Z433" s="715"/>
      <c r="AA433" s="715"/>
      <c r="AB433" s="715"/>
      <c r="AC433" s="715"/>
      <c r="AD433" s="715"/>
      <c r="AE433" s="715"/>
      <c r="AF433" s="715"/>
      <c r="AG433" s="824"/>
    </row>
    <row r="434" spans="1:33">
      <c r="A434" s="698"/>
      <c r="B434" s="715"/>
      <c r="C434" s="715"/>
      <c r="D434" s="715"/>
      <c r="E434" s="715"/>
      <c r="F434" s="715"/>
      <c r="G434" s="715"/>
      <c r="H434" s="715"/>
      <c r="I434" s="715"/>
      <c r="J434" s="715"/>
      <c r="K434" s="715"/>
      <c r="L434" s="201"/>
      <c r="M434" s="52" t="s">
        <v>273</v>
      </c>
      <c r="N434" s="52"/>
      <c r="O434" s="52"/>
      <c r="P434" s="52"/>
      <c r="Q434" s="201"/>
      <c r="R434" s="52" t="s">
        <v>283</v>
      </c>
      <c r="S434" s="715"/>
      <c r="T434" s="715"/>
      <c r="U434" s="715"/>
      <c r="V434" s="715"/>
      <c r="W434" s="715"/>
      <c r="X434" s="715"/>
      <c r="Y434" s="497" t="s">
        <v>776</v>
      </c>
      <c r="Z434" s="920"/>
      <c r="AA434" s="920"/>
      <c r="AB434" s="920"/>
      <c r="AC434" s="920"/>
      <c r="AD434" s="920"/>
      <c r="AE434" s="920"/>
      <c r="AF434" s="920"/>
      <c r="AG434" s="958"/>
    </row>
    <row r="435" spans="1:33">
      <c r="A435" s="698"/>
      <c r="B435" s="715"/>
      <c r="C435" s="715"/>
      <c r="D435" s="715"/>
      <c r="E435" s="715"/>
      <c r="F435" s="715"/>
      <c r="G435" s="715"/>
      <c r="H435" s="715"/>
      <c r="I435" s="715"/>
      <c r="J435" s="715"/>
      <c r="K435" s="715"/>
      <c r="L435" s="715"/>
      <c r="M435" s="715"/>
      <c r="N435" s="715"/>
      <c r="O435" s="715"/>
      <c r="P435" s="715"/>
      <c r="Q435" s="715"/>
      <c r="R435" s="715"/>
      <c r="S435" s="715"/>
      <c r="T435" s="715"/>
      <c r="U435" s="715"/>
      <c r="V435" s="715"/>
      <c r="W435" s="715"/>
      <c r="X435" s="715"/>
      <c r="Y435" s="917"/>
      <c r="Z435" s="920"/>
      <c r="AA435" s="920"/>
      <c r="AB435" s="920"/>
      <c r="AC435" s="920"/>
      <c r="AD435" s="920"/>
      <c r="AE435" s="920"/>
      <c r="AF435" s="920"/>
      <c r="AG435" s="958"/>
    </row>
    <row r="436" spans="1:33">
      <c r="A436" s="698"/>
      <c r="B436" s="715" t="s">
        <v>35</v>
      </c>
      <c r="C436" s="715"/>
      <c r="D436" s="715"/>
      <c r="E436" s="715"/>
      <c r="F436" s="715"/>
      <c r="G436" s="715"/>
      <c r="H436" s="715"/>
      <c r="I436" s="715"/>
      <c r="J436" s="715"/>
      <c r="K436" s="715"/>
      <c r="L436" s="715"/>
      <c r="M436" s="715"/>
      <c r="N436" s="715"/>
      <c r="O436" s="715"/>
      <c r="P436" s="715"/>
      <c r="Q436" s="715"/>
      <c r="R436" s="715"/>
      <c r="S436" s="715"/>
      <c r="T436" s="715"/>
      <c r="U436" s="715"/>
      <c r="V436" s="715"/>
      <c r="W436" s="715"/>
      <c r="X436" s="715"/>
      <c r="Y436" s="917"/>
      <c r="Z436" s="920"/>
      <c r="AA436" s="920"/>
      <c r="AB436" s="920"/>
      <c r="AC436" s="920"/>
      <c r="AD436" s="920"/>
      <c r="AE436" s="920"/>
      <c r="AF436" s="920"/>
      <c r="AG436" s="958"/>
    </row>
    <row r="437" spans="1:33">
      <c r="A437" s="698"/>
      <c r="B437" s="715"/>
      <c r="C437" s="715"/>
      <c r="D437" s="715"/>
      <c r="E437" s="715"/>
      <c r="F437" s="715"/>
      <c r="G437" s="715"/>
      <c r="H437" s="715"/>
      <c r="I437" s="715"/>
      <c r="J437" s="715"/>
      <c r="K437" s="715"/>
      <c r="L437" s="715"/>
      <c r="M437" s="715"/>
      <c r="N437" s="715"/>
      <c r="O437" s="715"/>
      <c r="P437" s="715"/>
      <c r="Q437" s="715"/>
      <c r="R437" s="715"/>
      <c r="S437" s="715"/>
      <c r="T437" s="715"/>
      <c r="U437" s="715"/>
      <c r="V437" s="715"/>
      <c r="W437" s="715"/>
      <c r="X437" s="715"/>
      <c r="Y437" s="917"/>
      <c r="Z437" s="920"/>
      <c r="AA437" s="920"/>
      <c r="AB437" s="920"/>
      <c r="AC437" s="920"/>
      <c r="AD437" s="920"/>
      <c r="AE437" s="920"/>
      <c r="AF437" s="920"/>
      <c r="AG437" s="958"/>
    </row>
    <row r="438" spans="1:33">
      <c r="A438" s="698"/>
      <c r="B438" s="715"/>
      <c r="C438" s="715"/>
      <c r="D438" s="715"/>
      <c r="E438" s="715"/>
      <c r="F438" s="715"/>
      <c r="G438" s="715"/>
      <c r="H438" s="715"/>
      <c r="I438" s="715"/>
      <c r="J438" s="715"/>
      <c r="K438" s="715"/>
      <c r="L438" s="201"/>
      <c r="M438" s="52" t="s">
        <v>273</v>
      </c>
      <c r="N438" s="52"/>
      <c r="O438" s="52"/>
      <c r="P438" s="52"/>
      <c r="Q438" s="201"/>
      <c r="R438" s="52" t="s">
        <v>283</v>
      </c>
      <c r="S438" s="715"/>
      <c r="T438" s="715"/>
      <c r="U438" s="715"/>
      <c r="V438" s="715"/>
      <c r="W438" s="715"/>
      <c r="X438" s="715"/>
      <c r="Y438" s="917"/>
      <c r="Z438" s="920"/>
      <c r="AA438" s="920"/>
      <c r="AB438" s="920"/>
      <c r="AC438" s="920"/>
      <c r="AD438" s="920"/>
      <c r="AE438" s="920"/>
      <c r="AF438" s="920"/>
      <c r="AG438" s="958"/>
    </row>
    <row r="439" spans="1:33">
      <c r="A439" s="698"/>
      <c r="B439" s="715"/>
      <c r="C439" s="715"/>
      <c r="D439" s="715"/>
      <c r="E439" s="715"/>
      <c r="F439" s="715"/>
      <c r="G439" s="715"/>
      <c r="H439" s="715"/>
      <c r="I439" s="715"/>
      <c r="J439" s="715"/>
      <c r="K439" s="715"/>
      <c r="L439" s="715"/>
      <c r="M439" s="715"/>
      <c r="N439" s="715"/>
      <c r="O439" s="715"/>
      <c r="P439" s="715"/>
      <c r="Q439" s="715"/>
      <c r="R439" s="715"/>
      <c r="S439" s="715"/>
      <c r="T439" s="715"/>
      <c r="U439" s="715"/>
      <c r="V439" s="715"/>
      <c r="W439" s="715"/>
      <c r="X439" s="715"/>
      <c r="Y439" s="917"/>
      <c r="Z439" s="920"/>
      <c r="AA439" s="920"/>
      <c r="AB439" s="920"/>
      <c r="AC439" s="920"/>
      <c r="AD439" s="920"/>
      <c r="AE439" s="920"/>
      <c r="AF439" s="920"/>
      <c r="AG439" s="958"/>
    </row>
    <row r="440" spans="1:33">
      <c r="A440" s="698"/>
      <c r="B440" s="715" t="s">
        <v>315</v>
      </c>
      <c r="C440" s="715"/>
      <c r="D440" s="715"/>
      <c r="E440" s="715"/>
      <c r="F440" s="715"/>
      <c r="G440" s="715"/>
      <c r="H440" s="715"/>
      <c r="I440" s="715"/>
      <c r="J440" s="715"/>
      <c r="K440" s="715"/>
      <c r="L440" s="715"/>
      <c r="M440" s="715"/>
      <c r="N440" s="715"/>
      <c r="O440" s="715"/>
      <c r="P440" s="715"/>
      <c r="Q440" s="715"/>
      <c r="R440" s="715"/>
      <c r="S440" s="715"/>
      <c r="T440" s="715"/>
      <c r="U440" s="715"/>
      <c r="V440" s="715"/>
      <c r="W440" s="715"/>
      <c r="X440" s="715"/>
      <c r="Y440" s="881"/>
      <c r="Z440" s="715"/>
      <c r="AA440" s="715"/>
      <c r="AB440" s="715"/>
      <c r="AC440" s="715"/>
      <c r="AD440" s="715"/>
      <c r="AE440" s="715"/>
      <c r="AF440" s="715"/>
      <c r="AG440" s="824"/>
    </row>
    <row r="441" spans="1:33">
      <c r="A441" s="698"/>
      <c r="B441" s="715"/>
      <c r="C441" s="715"/>
      <c r="D441" s="715"/>
      <c r="E441" s="715"/>
      <c r="F441" s="715"/>
      <c r="G441" s="715"/>
      <c r="H441" s="715"/>
      <c r="I441" s="715"/>
      <c r="J441" s="715"/>
      <c r="K441" s="715"/>
      <c r="L441" s="715"/>
      <c r="M441" s="715"/>
      <c r="N441" s="715"/>
      <c r="O441" s="715"/>
      <c r="P441" s="715"/>
      <c r="Q441" s="715"/>
      <c r="R441" s="715"/>
      <c r="S441" s="715"/>
      <c r="T441" s="715"/>
      <c r="U441" s="715"/>
      <c r="V441" s="715"/>
      <c r="W441" s="715"/>
      <c r="X441" s="715"/>
      <c r="Y441" s="881"/>
      <c r="Z441" s="715"/>
      <c r="AA441" s="715"/>
      <c r="AB441" s="715"/>
      <c r="AC441" s="715"/>
      <c r="AD441" s="715"/>
      <c r="AE441" s="715"/>
      <c r="AF441" s="715"/>
      <c r="AG441" s="824"/>
    </row>
    <row r="442" spans="1:33">
      <c r="A442" s="698"/>
      <c r="B442" s="715"/>
      <c r="C442" s="715"/>
      <c r="D442" s="715"/>
      <c r="E442" s="715"/>
      <c r="F442" s="715"/>
      <c r="G442" s="715"/>
      <c r="H442" s="715"/>
      <c r="I442" s="715"/>
      <c r="J442" s="715"/>
      <c r="K442" s="715"/>
      <c r="L442" s="201"/>
      <c r="M442" s="52" t="s">
        <v>273</v>
      </c>
      <c r="N442" s="52"/>
      <c r="O442" s="52"/>
      <c r="P442" s="52"/>
      <c r="Q442" s="201"/>
      <c r="R442" s="52" t="s">
        <v>283</v>
      </c>
      <c r="S442" s="715"/>
      <c r="T442" s="715"/>
      <c r="U442" s="715"/>
      <c r="V442" s="715"/>
      <c r="W442" s="715"/>
      <c r="X442" s="715"/>
      <c r="Y442" s="881"/>
      <c r="Z442" s="715"/>
      <c r="AA442" s="715"/>
      <c r="AB442" s="715"/>
      <c r="AC442" s="715"/>
      <c r="AD442" s="715"/>
      <c r="AE442" s="715"/>
      <c r="AF442" s="715"/>
      <c r="AG442" s="824"/>
    </row>
    <row r="443" spans="1:33">
      <c r="A443" s="698"/>
      <c r="B443" s="715"/>
      <c r="C443" s="715"/>
      <c r="D443" s="715"/>
      <c r="E443" s="715"/>
      <c r="F443" s="715"/>
      <c r="G443" s="715"/>
      <c r="H443" s="715"/>
      <c r="I443" s="715"/>
      <c r="J443" s="715"/>
      <c r="K443" s="715"/>
      <c r="L443" s="715"/>
      <c r="M443" s="715"/>
      <c r="N443" s="715"/>
      <c r="O443" s="715"/>
      <c r="P443" s="715"/>
      <c r="Q443" s="715"/>
      <c r="R443" s="715"/>
      <c r="S443" s="715"/>
      <c r="T443" s="715"/>
      <c r="U443" s="715"/>
      <c r="V443" s="715"/>
      <c r="W443" s="715"/>
      <c r="X443" s="715"/>
      <c r="Y443" s="881"/>
      <c r="Z443" s="715"/>
      <c r="AA443" s="715"/>
      <c r="AB443" s="715"/>
      <c r="AC443" s="715"/>
      <c r="AD443" s="715"/>
      <c r="AE443" s="715"/>
      <c r="AF443" s="715"/>
      <c r="AG443" s="824"/>
    </row>
    <row r="444" spans="1:33">
      <c r="A444" s="698"/>
      <c r="B444" s="715" t="s">
        <v>294</v>
      </c>
      <c r="C444" s="715"/>
      <c r="D444" s="715"/>
      <c r="E444" s="715"/>
      <c r="F444" s="715"/>
      <c r="G444" s="715"/>
      <c r="H444" s="715"/>
      <c r="I444" s="715"/>
      <c r="J444" s="715"/>
      <c r="K444" s="715"/>
      <c r="L444" s="715"/>
      <c r="M444" s="715"/>
      <c r="N444" s="715"/>
      <c r="O444" s="715"/>
      <c r="P444" s="715"/>
      <c r="Q444" s="715"/>
      <c r="R444" s="715"/>
      <c r="S444" s="715"/>
      <c r="T444" s="715"/>
      <c r="U444" s="715"/>
      <c r="V444" s="715"/>
      <c r="W444" s="715"/>
      <c r="X444" s="715"/>
      <c r="Y444" s="881"/>
      <c r="Z444" s="715"/>
      <c r="AA444" s="715"/>
      <c r="AB444" s="715"/>
      <c r="AC444" s="715"/>
      <c r="AD444" s="715"/>
      <c r="AE444" s="715"/>
      <c r="AF444" s="715"/>
      <c r="AG444" s="824"/>
    </row>
    <row r="445" spans="1:33">
      <c r="A445" s="698"/>
      <c r="B445" s="715"/>
      <c r="C445" s="715"/>
      <c r="D445" s="715"/>
      <c r="E445" s="715"/>
      <c r="F445" s="715"/>
      <c r="G445" s="715"/>
      <c r="H445" s="715"/>
      <c r="I445" s="715"/>
      <c r="J445" s="715"/>
      <c r="K445" s="715"/>
      <c r="L445" s="715"/>
      <c r="M445" s="715"/>
      <c r="N445" s="715"/>
      <c r="O445" s="715"/>
      <c r="P445" s="715"/>
      <c r="Q445" s="715"/>
      <c r="R445" s="715"/>
      <c r="S445" s="715"/>
      <c r="T445" s="715"/>
      <c r="U445" s="715"/>
      <c r="V445" s="715"/>
      <c r="W445" s="715"/>
      <c r="X445" s="715"/>
      <c r="Y445" s="881"/>
      <c r="Z445" s="715"/>
      <c r="AA445" s="715"/>
      <c r="AB445" s="715"/>
      <c r="AC445" s="715"/>
      <c r="AD445" s="715"/>
      <c r="AE445" s="715"/>
      <c r="AF445" s="715"/>
      <c r="AG445" s="824"/>
    </row>
    <row r="446" spans="1:33">
      <c r="A446" s="698"/>
      <c r="B446" s="715"/>
      <c r="C446" s="715"/>
      <c r="D446" s="715"/>
      <c r="E446" s="715"/>
      <c r="F446" s="715"/>
      <c r="G446" s="715"/>
      <c r="H446" s="715"/>
      <c r="I446" s="715"/>
      <c r="J446" s="715"/>
      <c r="K446" s="715"/>
      <c r="L446" s="201"/>
      <c r="M446" s="52" t="s">
        <v>273</v>
      </c>
      <c r="N446" s="52"/>
      <c r="O446" s="52"/>
      <c r="P446" s="52"/>
      <c r="Q446" s="201"/>
      <c r="R446" s="52" t="s">
        <v>283</v>
      </c>
      <c r="S446" s="715"/>
      <c r="T446" s="715"/>
      <c r="U446" s="715"/>
      <c r="V446" s="715"/>
      <c r="W446" s="715"/>
      <c r="X446" s="715"/>
      <c r="Y446" s="881"/>
      <c r="Z446" s="715"/>
      <c r="AA446" s="715"/>
      <c r="AB446" s="715"/>
      <c r="AC446" s="715"/>
      <c r="AD446" s="715"/>
      <c r="AE446" s="715"/>
      <c r="AF446" s="715"/>
      <c r="AG446" s="824"/>
    </row>
    <row r="447" spans="1:33">
      <c r="A447" s="698"/>
      <c r="B447" s="715"/>
      <c r="C447" s="715"/>
      <c r="D447" s="715"/>
      <c r="E447" s="715"/>
      <c r="F447" s="715"/>
      <c r="G447" s="715"/>
      <c r="H447" s="715"/>
      <c r="I447" s="715"/>
      <c r="J447" s="715"/>
      <c r="K447" s="715"/>
      <c r="L447" s="715"/>
      <c r="M447" s="715"/>
      <c r="N447" s="715"/>
      <c r="O447" s="715"/>
      <c r="P447" s="715"/>
      <c r="Q447" s="715"/>
      <c r="R447" s="715"/>
      <c r="S447" s="715"/>
      <c r="T447" s="715"/>
      <c r="U447" s="715"/>
      <c r="V447" s="715"/>
      <c r="W447" s="715"/>
      <c r="X447" s="715"/>
      <c r="Y447" s="881"/>
      <c r="Z447" s="715"/>
      <c r="AA447" s="715"/>
      <c r="AB447" s="715"/>
      <c r="AC447" s="715"/>
      <c r="AD447" s="715"/>
      <c r="AE447" s="715"/>
      <c r="AF447" s="715"/>
      <c r="AG447" s="824"/>
    </row>
    <row r="448" spans="1:33">
      <c r="A448" s="698"/>
      <c r="B448" s="715" t="s">
        <v>711</v>
      </c>
      <c r="C448" s="715"/>
      <c r="D448" s="715"/>
      <c r="E448" s="715"/>
      <c r="F448" s="715"/>
      <c r="G448" s="715"/>
      <c r="H448" s="715"/>
      <c r="I448" s="715"/>
      <c r="J448" s="715"/>
      <c r="K448" s="715"/>
      <c r="L448" s="51" t="s">
        <v>712</v>
      </c>
      <c r="M448" s="51"/>
      <c r="N448" s="51"/>
      <c r="O448" s="51"/>
      <c r="P448" s="51"/>
      <c r="Q448" s="123"/>
      <c r="R448" s="123"/>
      <c r="S448" s="123"/>
      <c r="T448" s="123"/>
      <c r="U448" s="123"/>
      <c r="V448" s="123"/>
      <c r="W448" s="123"/>
      <c r="X448" s="123"/>
      <c r="Y448" s="123"/>
      <c r="Z448" s="123"/>
      <c r="AA448" s="123"/>
      <c r="AB448" s="715"/>
      <c r="AC448" s="715"/>
      <c r="AD448" s="715"/>
      <c r="AE448" s="715"/>
      <c r="AF448" s="715"/>
      <c r="AG448" s="824"/>
    </row>
    <row r="449" spans="1:33">
      <c r="A449" s="698"/>
      <c r="B449" s="715"/>
      <c r="C449" s="715"/>
      <c r="D449" s="715"/>
      <c r="E449" s="715"/>
      <c r="F449" s="715"/>
      <c r="G449" s="715"/>
      <c r="H449" s="715"/>
      <c r="I449" s="715"/>
      <c r="J449" s="715"/>
      <c r="K449" s="715"/>
      <c r="L449" s="51" t="s">
        <v>233</v>
      </c>
      <c r="M449" s="51"/>
      <c r="N449" s="51"/>
      <c r="O449" s="51"/>
      <c r="P449" s="51"/>
      <c r="Q449" s="123"/>
      <c r="R449" s="123"/>
      <c r="S449" s="123"/>
      <c r="T449" s="123"/>
      <c r="U449" s="123"/>
      <c r="V449" s="123"/>
      <c r="W449" s="123"/>
      <c r="X449" s="123"/>
      <c r="Y449" s="123"/>
      <c r="Z449" s="123"/>
      <c r="AA449" s="123"/>
      <c r="AB449" s="715"/>
      <c r="AC449" s="715"/>
      <c r="AD449" s="715"/>
      <c r="AE449" s="715"/>
      <c r="AF449" s="715"/>
      <c r="AG449" s="824"/>
    </row>
    <row r="450" spans="1:33">
      <c r="A450" s="698"/>
      <c r="B450" s="715"/>
      <c r="C450" s="715"/>
      <c r="D450" s="715"/>
      <c r="E450" s="715"/>
      <c r="F450" s="715"/>
      <c r="G450" s="715"/>
      <c r="H450" s="715"/>
      <c r="I450" s="715"/>
      <c r="J450" s="715"/>
      <c r="K450" s="715"/>
      <c r="L450" s="715"/>
      <c r="M450" s="715"/>
      <c r="N450" s="715"/>
      <c r="O450" s="715"/>
      <c r="P450" s="715"/>
      <c r="Q450" s="715"/>
      <c r="R450" s="715"/>
      <c r="S450" s="715"/>
      <c r="T450" s="715"/>
      <c r="U450" s="715"/>
      <c r="V450" s="715"/>
      <c r="W450" s="715"/>
      <c r="X450" s="715"/>
      <c r="Y450" s="881"/>
      <c r="Z450" s="715"/>
      <c r="AA450" s="715"/>
      <c r="AB450" s="715"/>
      <c r="AC450" s="715"/>
      <c r="AD450" s="715"/>
      <c r="AE450" s="715"/>
      <c r="AF450" s="715"/>
      <c r="AG450" s="824"/>
    </row>
    <row r="451" spans="1:33">
      <c r="A451" s="698"/>
      <c r="B451" s="715" t="s">
        <v>713</v>
      </c>
      <c r="C451" s="715"/>
      <c r="D451" s="715"/>
      <c r="E451" s="715"/>
      <c r="F451" s="715"/>
      <c r="G451" s="715"/>
      <c r="H451" s="715"/>
      <c r="I451" s="715"/>
      <c r="J451" s="715"/>
      <c r="K451" s="715"/>
      <c r="L451" s="715"/>
      <c r="M451" s="715"/>
      <c r="N451" s="715"/>
      <c r="O451" s="715"/>
      <c r="P451" s="715"/>
      <c r="Q451" s="715"/>
      <c r="R451" s="715"/>
      <c r="S451" s="715"/>
      <c r="T451" s="715"/>
      <c r="U451" s="715"/>
      <c r="V451" s="715"/>
      <c r="W451" s="715"/>
      <c r="X451" s="715"/>
      <c r="Y451" s="881"/>
      <c r="Z451" s="715"/>
      <c r="AA451" s="715"/>
      <c r="AB451" s="715"/>
      <c r="AC451" s="715"/>
      <c r="AD451" s="715"/>
      <c r="AE451" s="715"/>
      <c r="AF451" s="715"/>
      <c r="AG451" s="824"/>
    </row>
    <row r="452" spans="1:33">
      <c r="A452" s="698"/>
      <c r="B452" s="715"/>
      <c r="C452" s="715"/>
      <c r="D452" s="715"/>
      <c r="E452" s="715"/>
      <c r="F452" s="715"/>
      <c r="G452" s="715"/>
      <c r="H452" s="715"/>
      <c r="I452" s="715"/>
      <c r="J452" s="715"/>
      <c r="K452" s="715"/>
      <c r="L452" s="715"/>
      <c r="M452" s="715"/>
      <c r="N452" s="715"/>
      <c r="O452" s="715"/>
      <c r="P452" s="715"/>
      <c r="Q452" s="715"/>
      <c r="R452" s="715"/>
      <c r="S452" s="715"/>
      <c r="T452" s="715"/>
      <c r="U452" s="715"/>
      <c r="V452" s="715"/>
      <c r="W452" s="715"/>
      <c r="X452" s="715"/>
      <c r="Y452" s="497" t="s">
        <v>304</v>
      </c>
      <c r="Z452" s="491"/>
      <c r="AA452" s="491"/>
      <c r="AB452" s="491"/>
      <c r="AC452" s="491"/>
      <c r="AD452" s="491"/>
      <c r="AE452" s="491"/>
      <c r="AF452" s="491"/>
      <c r="AG452" s="667"/>
    </row>
    <row r="453" spans="1:33">
      <c r="A453" s="698"/>
      <c r="B453" s="715"/>
      <c r="C453" s="715"/>
      <c r="D453" s="715"/>
      <c r="E453" s="715"/>
      <c r="F453" s="715"/>
      <c r="G453" s="715"/>
      <c r="H453" s="715"/>
      <c r="I453" s="715"/>
      <c r="J453" s="715"/>
      <c r="K453" s="715"/>
      <c r="L453" s="201"/>
      <c r="M453" s="52" t="s">
        <v>273</v>
      </c>
      <c r="N453" s="52"/>
      <c r="O453" s="52"/>
      <c r="P453" s="52"/>
      <c r="Q453" s="201"/>
      <c r="R453" s="52" t="s">
        <v>283</v>
      </c>
      <c r="S453" s="715"/>
      <c r="T453" s="715"/>
      <c r="U453" s="715"/>
      <c r="V453" s="715"/>
      <c r="W453" s="715"/>
      <c r="X453" s="715"/>
      <c r="Y453" s="497"/>
      <c r="Z453" s="491"/>
      <c r="AA453" s="491"/>
      <c r="AB453" s="491"/>
      <c r="AC453" s="491"/>
      <c r="AD453" s="491"/>
      <c r="AE453" s="491"/>
      <c r="AF453" s="491"/>
      <c r="AG453" s="667"/>
    </row>
    <row r="454" spans="1:33">
      <c r="A454" s="698"/>
      <c r="B454" s="715"/>
      <c r="C454" s="715"/>
      <c r="D454" s="715"/>
      <c r="E454" s="715"/>
      <c r="F454" s="715"/>
      <c r="G454" s="715"/>
      <c r="H454" s="715"/>
      <c r="I454" s="715"/>
      <c r="J454" s="715"/>
      <c r="K454" s="715"/>
      <c r="L454" s="715"/>
      <c r="M454" s="715"/>
      <c r="N454" s="715"/>
      <c r="O454" s="715"/>
      <c r="P454" s="715"/>
      <c r="Q454" s="715"/>
      <c r="R454" s="715"/>
      <c r="S454" s="715"/>
      <c r="T454" s="715"/>
      <c r="U454" s="715"/>
      <c r="V454" s="715"/>
      <c r="W454" s="715"/>
      <c r="X454" s="715"/>
      <c r="Y454" s="497"/>
      <c r="Z454" s="491"/>
      <c r="AA454" s="491"/>
      <c r="AB454" s="491"/>
      <c r="AC454" s="491"/>
      <c r="AD454" s="491"/>
      <c r="AE454" s="491"/>
      <c r="AF454" s="491"/>
      <c r="AG454" s="667"/>
    </row>
    <row r="455" spans="1:33">
      <c r="A455" s="698"/>
      <c r="B455" s="715" t="s">
        <v>1044</v>
      </c>
      <c r="C455" s="715"/>
      <c r="D455" s="715"/>
      <c r="E455" s="715"/>
      <c r="F455" s="715"/>
      <c r="G455" s="715"/>
      <c r="H455" s="715"/>
      <c r="I455" s="715"/>
      <c r="J455" s="715"/>
      <c r="K455" s="715"/>
      <c r="L455" s="715"/>
      <c r="M455" s="715"/>
      <c r="N455" s="715"/>
      <c r="O455" s="715"/>
      <c r="P455" s="715"/>
      <c r="Q455" s="715"/>
      <c r="R455" s="715"/>
      <c r="S455" s="715"/>
      <c r="T455" s="715"/>
      <c r="U455" s="715"/>
      <c r="V455" s="715"/>
      <c r="W455" s="715"/>
      <c r="X455" s="715"/>
      <c r="Y455" s="497"/>
      <c r="Z455" s="491"/>
      <c r="AA455" s="491"/>
      <c r="AB455" s="491"/>
      <c r="AC455" s="491"/>
      <c r="AD455" s="491"/>
      <c r="AE455" s="491"/>
      <c r="AF455" s="491"/>
      <c r="AG455" s="667"/>
    </row>
    <row r="456" spans="1:33">
      <c r="A456" s="698"/>
      <c r="B456" s="715"/>
      <c r="C456" s="715"/>
      <c r="D456" s="715"/>
      <c r="E456" s="715"/>
      <c r="F456" s="715"/>
      <c r="G456" s="715"/>
      <c r="H456" s="715"/>
      <c r="I456" s="715"/>
      <c r="J456" s="715"/>
      <c r="K456" s="715"/>
      <c r="L456" s="715"/>
      <c r="M456" s="715"/>
      <c r="N456" s="715"/>
      <c r="O456" s="715"/>
      <c r="P456" s="715"/>
      <c r="Q456" s="715"/>
      <c r="R456" s="715"/>
      <c r="S456" s="715"/>
      <c r="T456" s="715"/>
      <c r="U456" s="715"/>
      <c r="V456" s="715"/>
      <c r="W456" s="715"/>
      <c r="X456" s="715"/>
      <c r="Y456" s="497"/>
      <c r="Z456" s="491"/>
      <c r="AA456" s="491"/>
      <c r="AB456" s="491"/>
      <c r="AC456" s="491"/>
      <c r="AD456" s="491"/>
      <c r="AE456" s="491"/>
      <c r="AF456" s="491"/>
      <c r="AG456" s="667"/>
    </row>
    <row r="457" spans="1:33">
      <c r="A457" s="698"/>
      <c r="B457" s="715"/>
      <c r="C457" s="715"/>
      <c r="D457" s="715"/>
      <c r="E457" s="715"/>
      <c r="F457" s="715"/>
      <c r="G457" s="715"/>
      <c r="H457" s="715"/>
      <c r="I457" s="715"/>
      <c r="J457" s="715"/>
      <c r="K457" s="715"/>
      <c r="L457" s="201"/>
      <c r="M457" s="52" t="s">
        <v>273</v>
      </c>
      <c r="N457" s="52"/>
      <c r="O457" s="52"/>
      <c r="P457" s="52"/>
      <c r="Q457" s="201"/>
      <c r="R457" s="52" t="s">
        <v>283</v>
      </c>
      <c r="S457" s="715"/>
      <c r="T457" s="715"/>
      <c r="U457" s="715"/>
      <c r="V457" s="715"/>
      <c r="W457" s="715"/>
      <c r="X457" s="715"/>
      <c r="Y457" s="497"/>
      <c r="Z457" s="491"/>
      <c r="AA457" s="491"/>
      <c r="AB457" s="491"/>
      <c r="AC457" s="491"/>
      <c r="AD457" s="491"/>
      <c r="AE457" s="491"/>
      <c r="AF457" s="491"/>
      <c r="AG457" s="667"/>
    </row>
    <row r="458" spans="1:33">
      <c r="A458" s="698"/>
      <c r="B458" s="715"/>
      <c r="C458" s="715"/>
      <c r="D458" s="715"/>
      <c r="E458" s="715"/>
      <c r="F458" s="715"/>
      <c r="G458" s="715"/>
      <c r="H458" s="715"/>
      <c r="I458" s="715"/>
      <c r="J458" s="715"/>
      <c r="K458" s="715"/>
      <c r="L458" s="715"/>
      <c r="M458" s="715"/>
      <c r="N458" s="715"/>
      <c r="O458" s="715"/>
      <c r="P458" s="715"/>
      <c r="Q458" s="715"/>
      <c r="R458" s="715"/>
      <c r="S458" s="715"/>
      <c r="T458" s="715"/>
      <c r="U458" s="715"/>
      <c r="V458" s="715"/>
      <c r="W458" s="715"/>
      <c r="X458" s="715"/>
      <c r="Y458" s="497"/>
      <c r="Z458" s="491"/>
      <c r="AA458" s="491"/>
      <c r="AB458" s="491"/>
      <c r="AC458" s="491"/>
      <c r="AD458" s="491"/>
      <c r="AE458" s="491"/>
      <c r="AF458" s="491"/>
      <c r="AG458" s="667"/>
    </row>
    <row r="459" spans="1:33">
      <c r="A459" s="698"/>
      <c r="B459" s="133" t="s">
        <v>621</v>
      </c>
      <c r="C459" s="57" t="s">
        <v>1141</v>
      </c>
      <c r="D459" s="57"/>
      <c r="E459" s="57"/>
      <c r="F459" s="57"/>
      <c r="G459" s="57"/>
      <c r="H459" s="57"/>
      <c r="I459" s="57"/>
      <c r="J459" s="57"/>
      <c r="K459" s="57"/>
      <c r="L459" s="57"/>
      <c r="M459" s="57"/>
      <c r="N459" s="57"/>
      <c r="O459" s="57"/>
      <c r="P459" s="57"/>
      <c r="Q459" s="57"/>
      <c r="R459" s="57"/>
      <c r="S459" s="57"/>
      <c r="T459" s="57"/>
      <c r="U459" s="57"/>
      <c r="V459" s="57"/>
      <c r="W459" s="57"/>
      <c r="X459" s="487"/>
      <c r="Y459" s="497"/>
      <c r="Z459" s="491"/>
      <c r="AA459" s="491"/>
      <c r="AB459" s="491"/>
      <c r="AC459" s="491"/>
      <c r="AD459" s="491"/>
      <c r="AE459" s="491"/>
      <c r="AF459" s="491"/>
      <c r="AG459" s="667"/>
    </row>
    <row r="460" spans="1:33">
      <c r="A460" s="698"/>
      <c r="B460" s="133"/>
      <c r="C460" s="57"/>
      <c r="D460" s="57"/>
      <c r="E460" s="57"/>
      <c r="F460" s="57"/>
      <c r="G460" s="57"/>
      <c r="H460" s="57"/>
      <c r="I460" s="57"/>
      <c r="J460" s="57"/>
      <c r="K460" s="57"/>
      <c r="L460" s="57"/>
      <c r="M460" s="57"/>
      <c r="N460" s="57"/>
      <c r="O460" s="57"/>
      <c r="P460" s="57"/>
      <c r="Q460" s="57"/>
      <c r="R460" s="57"/>
      <c r="S460" s="57"/>
      <c r="T460" s="57"/>
      <c r="U460" s="57"/>
      <c r="V460" s="57"/>
      <c r="W460" s="57"/>
      <c r="X460" s="487"/>
      <c r="Y460" s="497"/>
      <c r="Z460" s="491"/>
      <c r="AA460" s="491"/>
      <c r="AB460" s="491"/>
      <c r="AC460" s="491"/>
      <c r="AD460" s="491"/>
      <c r="AE460" s="491"/>
      <c r="AF460" s="491"/>
      <c r="AG460" s="667"/>
    </row>
    <row r="461" spans="1:33">
      <c r="A461" s="698"/>
      <c r="B461" s="715"/>
      <c r="C461" s="715"/>
      <c r="D461" s="715"/>
      <c r="E461" s="715"/>
      <c r="F461" s="715"/>
      <c r="G461" s="715"/>
      <c r="H461" s="715"/>
      <c r="I461" s="715"/>
      <c r="J461" s="715"/>
      <c r="K461" s="715"/>
      <c r="L461" s="201"/>
      <c r="M461" s="52" t="s">
        <v>273</v>
      </c>
      <c r="N461" s="52"/>
      <c r="O461" s="52"/>
      <c r="P461" s="52"/>
      <c r="Q461" s="201"/>
      <c r="R461" s="52" t="s">
        <v>283</v>
      </c>
      <c r="S461" s="715"/>
      <c r="T461" s="715"/>
      <c r="U461" s="715"/>
      <c r="V461" s="715"/>
      <c r="W461" s="715"/>
      <c r="X461" s="715"/>
      <c r="Y461" s="497"/>
      <c r="Z461" s="491"/>
      <c r="AA461" s="491"/>
      <c r="AB461" s="491"/>
      <c r="AC461" s="491"/>
      <c r="AD461" s="491"/>
      <c r="AE461" s="491"/>
      <c r="AF461" s="491"/>
      <c r="AG461" s="667"/>
    </row>
    <row r="462" spans="1:33">
      <c r="A462" s="698"/>
      <c r="B462" s="715"/>
      <c r="C462" s="715"/>
      <c r="D462" s="715"/>
      <c r="E462" s="715"/>
      <c r="F462" s="715"/>
      <c r="G462" s="715"/>
      <c r="H462" s="715"/>
      <c r="I462" s="715"/>
      <c r="J462" s="715"/>
      <c r="K462" s="715"/>
      <c r="L462" s="715"/>
      <c r="M462" s="715"/>
      <c r="N462" s="715"/>
      <c r="O462" s="715"/>
      <c r="P462" s="715"/>
      <c r="Q462" s="715"/>
      <c r="R462" s="715"/>
      <c r="S462" s="715"/>
      <c r="T462" s="715"/>
      <c r="U462" s="715"/>
      <c r="V462" s="715"/>
      <c r="W462" s="715"/>
      <c r="X462" s="715"/>
      <c r="Y462" s="497"/>
      <c r="Z462" s="491"/>
      <c r="AA462" s="491"/>
      <c r="AB462" s="491"/>
      <c r="AC462" s="491"/>
      <c r="AD462" s="491"/>
      <c r="AE462" s="491"/>
      <c r="AF462" s="491"/>
      <c r="AG462" s="667"/>
    </row>
    <row r="463" spans="1:33">
      <c r="A463" s="698"/>
      <c r="B463" s="715" t="s">
        <v>714</v>
      </c>
      <c r="C463" s="715"/>
      <c r="D463" s="715"/>
      <c r="E463" s="715"/>
      <c r="F463" s="715"/>
      <c r="G463" s="715"/>
      <c r="H463" s="715"/>
      <c r="I463" s="715"/>
      <c r="J463" s="715"/>
      <c r="K463" s="715"/>
      <c r="L463" s="715"/>
      <c r="M463" s="715"/>
      <c r="N463" s="715"/>
      <c r="O463" s="715"/>
      <c r="P463" s="715"/>
      <c r="Q463" s="715"/>
      <c r="R463" s="715"/>
      <c r="S463" s="715"/>
      <c r="T463" s="715"/>
      <c r="U463" s="715"/>
      <c r="V463" s="715"/>
      <c r="W463" s="715"/>
      <c r="X463" s="715"/>
      <c r="Y463" s="497"/>
      <c r="Z463" s="491"/>
      <c r="AA463" s="491"/>
      <c r="AB463" s="491"/>
      <c r="AC463" s="491"/>
      <c r="AD463" s="491"/>
      <c r="AE463" s="491"/>
      <c r="AF463" s="491"/>
      <c r="AG463" s="667"/>
    </row>
    <row r="464" spans="1:33">
      <c r="A464" s="698"/>
      <c r="B464" s="715"/>
      <c r="C464" s="715"/>
      <c r="D464" s="715"/>
      <c r="E464" s="715"/>
      <c r="F464" s="715"/>
      <c r="G464" s="715"/>
      <c r="H464" s="715"/>
      <c r="I464" s="715"/>
      <c r="J464" s="715"/>
      <c r="K464" s="715"/>
      <c r="L464" s="715"/>
      <c r="M464" s="715"/>
      <c r="N464" s="715"/>
      <c r="O464" s="715"/>
      <c r="P464" s="715"/>
      <c r="Q464" s="715"/>
      <c r="R464" s="715"/>
      <c r="S464" s="715"/>
      <c r="T464" s="715"/>
      <c r="U464" s="715"/>
      <c r="V464" s="715"/>
      <c r="W464" s="715"/>
      <c r="X464" s="715"/>
      <c r="Y464" s="497"/>
      <c r="Z464" s="491"/>
      <c r="AA464" s="491"/>
      <c r="AB464" s="491"/>
      <c r="AC464" s="491"/>
      <c r="AD464" s="491"/>
      <c r="AE464" s="491"/>
      <c r="AF464" s="491"/>
      <c r="AG464" s="667"/>
    </row>
    <row r="465" spans="1:33">
      <c r="A465" s="698"/>
      <c r="B465" s="715"/>
      <c r="C465" s="715"/>
      <c r="D465" s="715"/>
      <c r="E465" s="715"/>
      <c r="F465" s="715"/>
      <c r="G465" s="715"/>
      <c r="H465" s="715"/>
      <c r="I465" s="715"/>
      <c r="J465" s="715"/>
      <c r="K465" s="715"/>
      <c r="L465" s="201"/>
      <c r="M465" s="52" t="s">
        <v>273</v>
      </c>
      <c r="N465" s="52"/>
      <c r="O465" s="715"/>
      <c r="P465" s="814" t="s">
        <v>25</v>
      </c>
      <c r="Q465" s="814"/>
      <c r="R465" s="126"/>
      <c r="S465" s="126"/>
      <c r="T465" s="715" t="s">
        <v>677</v>
      </c>
      <c r="U465" s="715"/>
      <c r="V465" s="715"/>
      <c r="W465" s="715"/>
      <c r="X465" s="715"/>
      <c r="Y465" s="497"/>
      <c r="Z465" s="491"/>
      <c r="AA465" s="491"/>
      <c r="AB465" s="491"/>
      <c r="AC465" s="491"/>
      <c r="AD465" s="491"/>
      <c r="AE465" s="491"/>
      <c r="AF465" s="491"/>
      <c r="AG465" s="667"/>
    </row>
    <row r="466" spans="1:33">
      <c r="A466" s="698"/>
      <c r="B466" s="715"/>
      <c r="C466" s="715"/>
      <c r="D466" s="715"/>
      <c r="E466" s="715"/>
      <c r="F466" s="715"/>
      <c r="G466" s="715"/>
      <c r="H466" s="715"/>
      <c r="I466" s="715"/>
      <c r="J466" s="715"/>
      <c r="K466" s="715"/>
      <c r="L466" s="715"/>
      <c r="M466" s="715"/>
      <c r="N466" s="715"/>
      <c r="O466" s="715"/>
      <c r="P466" s="715"/>
      <c r="Q466" s="715"/>
      <c r="R466" s="715"/>
      <c r="S466" s="715"/>
      <c r="T466" s="715"/>
      <c r="U466" s="715"/>
      <c r="V466" s="715"/>
      <c r="W466" s="715"/>
      <c r="X466" s="715"/>
      <c r="Y466" s="497"/>
      <c r="Z466" s="491"/>
      <c r="AA466" s="491"/>
      <c r="AB466" s="491"/>
      <c r="AC466" s="491"/>
      <c r="AD466" s="491"/>
      <c r="AE466" s="491"/>
      <c r="AF466" s="491"/>
      <c r="AG466" s="667"/>
    </row>
    <row r="467" spans="1:33">
      <c r="A467" s="698"/>
      <c r="B467" s="715"/>
      <c r="C467" s="715"/>
      <c r="D467" s="715"/>
      <c r="E467" s="715"/>
      <c r="F467" s="715"/>
      <c r="G467" s="715"/>
      <c r="H467" s="715"/>
      <c r="I467" s="715"/>
      <c r="J467" s="715"/>
      <c r="K467" s="715"/>
      <c r="L467" s="201"/>
      <c r="M467" s="52" t="s">
        <v>283</v>
      </c>
      <c r="N467" s="715"/>
      <c r="O467" s="715"/>
      <c r="P467" s="715"/>
      <c r="Q467" s="715"/>
      <c r="R467" s="715"/>
      <c r="S467" s="715"/>
      <c r="T467" s="715"/>
      <c r="U467" s="715"/>
      <c r="V467" s="715"/>
      <c r="W467" s="715"/>
      <c r="X467" s="715"/>
      <c r="Y467" s="497"/>
      <c r="Z467" s="491"/>
      <c r="AA467" s="491"/>
      <c r="AB467" s="491"/>
      <c r="AC467" s="491"/>
      <c r="AD467" s="491"/>
      <c r="AE467" s="491"/>
      <c r="AF467" s="491"/>
      <c r="AG467" s="667"/>
    </row>
    <row r="468" spans="1:33">
      <c r="A468" s="698"/>
      <c r="B468" s="715"/>
      <c r="C468" s="715"/>
      <c r="D468" s="715"/>
      <c r="E468" s="715"/>
      <c r="F468" s="715"/>
      <c r="G468" s="715"/>
      <c r="H468" s="715"/>
      <c r="I468" s="715"/>
      <c r="J468" s="715"/>
      <c r="K468" s="715"/>
      <c r="L468" s="715"/>
      <c r="M468" s="715"/>
      <c r="N468" s="715"/>
      <c r="O468" s="715"/>
      <c r="P468" s="715"/>
      <c r="Q468" s="715"/>
      <c r="R468" s="715"/>
      <c r="S468" s="715"/>
      <c r="T468" s="715"/>
      <c r="U468" s="715"/>
      <c r="V468" s="715"/>
      <c r="W468" s="715"/>
      <c r="X468" s="715"/>
      <c r="Y468" s="497"/>
      <c r="Z468" s="491"/>
      <c r="AA468" s="491"/>
      <c r="AB468" s="491"/>
      <c r="AC468" s="491"/>
      <c r="AD468" s="491"/>
      <c r="AE468" s="491"/>
      <c r="AF468" s="491"/>
      <c r="AG468" s="667"/>
    </row>
    <row r="469" spans="1:33">
      <c r="A469" s="698"/>
      <c r="B469" s="715"/>
      <c r="C469" s="715"/>
      <c r="D469" s="715"/>
      <c r="E469" s="715"/>
      <c r="F469" s="715"/>
      <c r="G469" s="715"/>
      <c r="H469" s="715"/>
      <c r="I469" s="715"/>
      <c r="J469" s="715"/>
      <c r="K469" s="715"/>
      <c r="L469" s="715"/>
      <c r="M469" s="715"/>
      <c r="N469" s="715"/>
      <c r="O469" s="715"/>
      <c r="P469" s="715"/>
      <c r="Q469" s="715"/>
      <c r="R469" s="715"/>
      <c r="S469" s="715"/>
      <c r="T469" s="715"/>
      <c r="U469" s="715"/>
      <c r="V469" s="715"/>
      <c r="W469" s="715"/>
      <c r="X469" s="715"/>
      <c r="Y469" s="497"/>
      <c r="Z469" s="491"/>
      <c r="AA469" s="491"/>
      <c r="AB469" s="491"/>
      <c r="AC469" s="491"/>
      <c r="AD469" s="491"/>
      <c r="AE469" s="491"/>
      <c r="AF469" s="491"/>
      <c r="AG469" s="667"/>
    </row>
    <row r="470" spans="1:33">
      <c r="A470" s="698"/>
      <c r="B470" s="715"/>
      <c r="C470" s="715"/>
      <c r="D470" s="715"/>
      <c r="E470" s="715"/>
      <c r="F470" s="715"/>
      <c r="G470" s="715"/>
      <c r="H470" s="715"/>
      <c r="I470" s="715"/>
      <c r="J470" s="715"/>
      <c r="K470" s="715"/>
      <c r="L470" s="715"/>
      <c r="M470" s="715"/>
      <c r="N470" s="715"/>
      <c r="O470" s="715"/>
      <c r="P470" s="715"/>
      <c r="Q470" s="715"/>
      <c r="R470" s="715"/>
      <c r="S470" s="715"/>
      <c r="T470" s="715"/>
      <c r="U470" s="715"/>
      <c r="V470" s="715"/>
      <c r="W470" s="715"/>
      <c r="X470" s="715"/>
      <c r="Y470" s="881"/>
      <c r="Z470" s="715"/>
      <c r="AA470" s="715"/>
      <c r="AB470" s="715"/>
      <c r="AC470" s="715"/>
      <c r="AD470" s="715"/>
      <c r="AE470" s="715"/>
      <c r="AF470" s="715"/>
      <c r="AG470" s="824"/>
    </row>
    <row r="471" spans="1:33">
      <c r="A471" s="698"/>
      <c r="B471" s="715"/>
      <c r="C471" s="715"/>
      <c r="D471" s="715"/>
      <c r="E471" s="715"/>
      <c r="F471" s="715"/>
      <c r="G471" s="715"/>
      <c r="H471" s="715"/>
      <c r="I471" s="715"/>
      <c r="J471" s="715"/>
      <c r="K471" s="715"/>
      <c r="L471" s="715"/>
      <c r="M471" s="715"/>
      <c r="N471" s="715"/>
      <c r="O471" s="715"/>
      <c r="P471" s="715"/>
      <c r="Q471" s="715"/>
      <c r="R471" s="715"/>
      <c r="S471" s="715"/>
      <c r="T471" s="715"/>
      <c r="U471" s="715"/>
      <c r="V471" s="715"/>
      <c r="W471" s="715"/>
      <c r="X471" s="715"/>
      <c r="Y471" s="881"/>
      <c r="Z471" s="715"/>
      <c r="AA471" s="715"/>
      <c r="AB471" s="715"/>
      <c r="AC471" s="715"/>
      <c r="AD471" s="715"/>
      <c r="AE471" s="715"/>
      <c r="AF471" s="715"/>
      <c r="AG471" s="824"/>
    </row>
    <row r="472" spans="1:33">
      <c r="A472" s="698"/>
      <c r="B472" s="715"/>
      <c r="C472" s="715"/>
      <c r="D472" s="715"/>
      <c r="E472" s="715"/>
      <c r="F472" s="715"/>
      <c r="G472" s="715"/>
      <c r="H472" s="715"/>
      <c r="I472" s="715"/>
      <c r="J472" s="715"/>
      <c r="K472" s="715"/>
      <c r="L472" s="715"/>
      <c r="M472" s="715"/>
      <c r="N472" s="715"/>
      <c r="O472" s="715"/>
      <c r="P472" s="715"/>
      <c r="Q472" s="715"/>
      <c r="R472" s="715"/>
      <c r="S472" s="715"/>
      <c r="T472" s="715"/>
      <c r="U472" s="715"/>
      <c r="V472" s="715"/>
      <c r="W472" s="715"/>
      <c r="X472" s="715"/>
      <c r="Y472" s="881"/>
      <c r="Z472" s="715"/>
      <c r="AA472" s="715"/>
      <c r="AB472" s="715"/>
      <c r="AC472" s="715"/>
      <c r="AD472" s="715"/>
      <c r="AE472" s="715"/>
      <c r="AF472" s="715"/>
      <c r="AG472" s="824"/>
    </row>
    <row r="473" spans="1:33">
      <c r="A473" s="698"/>
      <c r="B473" s="715"/>
      <c r="C473" s="715"/>
      <c r="D473" s="715"/>
      <c r="E473" s="715"/>
      <c r="F473" s="715"/>
      <c r="G473" s="715"/>
      <c r="H473" s="715"/>
      <c r="I473" s="715"/>
      <c r="J473" s="715"/>
      <c r="K473" s="715"/>
      <c r="L473" s="715"/>
      <c r="M473" s="715"/>
      <c r="N473" s="715"/>
      <c r="O473" s="715"/>
      <c r="P473" s="715"/>
      <c r="Q473" s="715"/>
      <c r="R473" s="715"/>
      <c r="S473" s="715"/>
      <c r="T473" s="715"/>
      <c r="U473" s="715"/>
      <c r="V473" s="715"/>
      <c r="W473" s="715"/>
      <c r="X473" s="715"/>
      <c r="Y473" s="881"/>
      <c r="Z473" s="715"/>
      <c r="AA473" s="715"/>
      <c r="AB473" s="715"/>
      <c r="AC473" s="715"/>
      <c r="AD473" s="715"/>
      <c r="AE473" s="715"/>
      <c r="AF473" s="715"/>
      <c r="AG473" s="824"/>
    </row>
    <row r="474" spans="1:33">
      <c r="A474" s="698"/>
      <c r="B474" s="715"/>
      <c r="C474" s="715"/>
      <c r="D474" s="715"/>
      <c r="E474" s="715"/>
      <c r="F474" s="715"/>
      <c r="G474" s="715"/>
      <c r="H474" s="715"/>
      <c r="I474" s="715"/>
      <c r="J474" s="715"/>
      <c r="K474" s="715"/>
      <c r="L474" s="715"/>
      <c r="M474" s="715"/>
      <c r="N474" s="715"/>
      <c r="O474" s="715"/>
      <c r="P474" s="715"/>
      <c r="Q474" s="715"/>
      <c r="R474" s="715"/>
      <c r="S474" s="715"/>
      <c r="T474" s="715"/>
      <c r="U474" s="715"/>
      <c r="V474" s="715"/>
      <c r="W474" s="715"/>
      <c r="X474" s="715"/>
      <c r="Y474" s="881"/>
      <c r="Z474" s="715"/>
      <c r="AA474" s="715"/>
      <c r="AB474" s="715"/>
      <c r="AC474" s="715"/>
      <c r="AD474" s="715"/>
      <c r="AE474" s="715"/>
      <c r="AF474" s="715"/>
      <c r="AG474" s="824"/>
    </row>
    <row r="475" spans="1:33">
      <c r="A475" s="698"/>
      <c r="B475" s="715"/>
      <c r="C475" s="715"/>
      <c r="D475" s="715"/>
      <c r="E475" s="715"/>
      <c r="F475" s="715"/>
      <c r="G475" s="715"/>
      <c r="H475" s="715"/>
      <c r="I475" s="715"/>
      <c r="J475" s="715"/>
      <c r="K475" s="715"/>
      <c r="L475" s="715"/>
      <c r="M475" s="715"/>
      <c r="N475" s="715"/>
      <c r="O475" s="715"/>
      <c r="P475" s="715"/>
      <c r="Q475" s="715"/>
      <c r="R475" s="715"/>
      <c r="S475" s="715"/>
      <c r="T475" s="715"/>
      <c r="U475" s="715"/>
      <c r="V475" s="715"/>
      <c r="W475" s="715"/>
      <c r="X475" s="715"/>
      <c r="Y475" s="881"/>
      <c r="Z475" s="715"/>
      <c r="AA475" s="715"/>
      <c r="AB475" s="715"/>
      <c r="AC475" s="715"/>
      <c r="AD475" s="715"/>
      <c r="AE475" s="715"/>
      <c r="AF475" s="715"/>
      <c r="AG475" s="824"/>
    </row>
    <row r="476" spans="1:33">
      <c r="A476" s="700"/>
      <c r="B476" s="720"/>
      <c r="C476" s="720"/>
      <c r="D476" s="720"/>
      <c r="E476" s="720"/>
      <c r="F476" s="720"/>
      <c r="G476" s="720"/>
      <c r="H476" s="720"/>
      <c r="I476" s="720"/>
      <c r="J476" s="720"/>
      <c r="K476" s="720"/>
      <c r="L476" s="720"/>
      <c r="M476" s="720"/>
      <c r="N476" s="720"/>
      <c r="O476" s="720"/>
      <c r="P476" s="720"/>
      <c r="Q476" s="720"/>
      <c r="R476" s="720"/>
      <c r="S476" s="720"/>
      <c r="T476" s="720"/>
      <c r="U476" s="720"/>
      <c r="V476" s="720"/>
      <c r="W476" s="720"/>
      <c r="X476" s="720"/>
      <c r="Y476" s="913"/>
      <c r="Z476" s="720"/>
      <c r="AA476" s="720"/>
      <c r="AB476" s="720"/>
      <c r="AC476" s="720"/>
      <c r="AD476" s="720"/>
      <c r="AE476" s="720"/>
      <c r="AF476" s="720"/>
      <c r="AG476" s="957"/>
    </row>
    <row r="477" spans="1:33">
      <c r="A477" s="31" t="s">
        <v>133</v>
      </c>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73" t="s">
        <v>361</v>
      </c>
      <c r="Z477" s="73"/>
      <c r="AA477" s="73"/>
      <c r="AB477" s="73"/>
      <c r="AC477" s="73"/>
      <c r="AD477" s="73"/>
      <c r="AE477" s="73"/>
      <c r="AF477" s="73"/>
      <c r="AG477" s="73"/>
    </row>
    <row r="478" spans="1:33">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73"/>
      <c r="Z478" s="73"/>
      <c r="AA478" s="73"/>
      <c r="AB478" s="73"/>
      <c r="AC478" s="73"/>
      <c r="AD478" s="73"/>
      <c r="AE478" s="73"/>
      <c r="AF478" s="73"/>
      <c r="AG478" s="73"/>
    </row>
    <row r="479" spans="1:33">
      <c r="A479" s="699" t="s">
        <v>881</v>
      </c>
      <c r="B479" s="135" t="s">
        <v>584</v>
      </c>
      <c r="C479" s="715"/>
      <c r="D479" s="715"/>
      <c r="E479" s="715"/>
      <c r="F479" s="715"/>
      <c r="G479" s="715"/>
      <c r="H479" s="715"/>
      <c r="I479" s="715"/>
      <c r="J479" s="715"/>
      <c r="K479" s="715"/>
      <c r="L479" s="715"/>
      <c r="M479" s="715"/>
      <c r="N479" s="715"/>
      <c r="O479" s="715"/>
      <c r="P479" s="715"/>
      <c r="Q479" s="715"/>
      <c r="R479" s="715"/>
      <c r="S479" s="715"/>
      <c r="T479" s="715"/>
      <c r="U479" s="715"/>
      <c r="V479" s="715"/>
      <c r="W479" s="715"/>
      <c r="X479" s="715"/>
      <c r="Y479" s="881"/>
      <c r="Z479" s="133"/>
      <c r="AA479" s="133"/>
      <c r="AB479" s="133"/>
      <c r="AC479" s="133"/>
      <c r="AD479" s="133"/>
      <c r="AE479" s="133"/>
      <c r="AF479" s="133"/>
      <c r="AG479" s="824"/>
    </row>
    <row r="480" spans="1:33">
      <c r="A480" s="698"/>
      <c r="B480" s="715"/>
      <c r="C480" s="715"/>
      <c r="D480" s="715"/>
      <c r="E480" s="715"/>
      <c r="F480" s="715"/>
      <c r="G480" s="715"/>
      <c r="H480" s="715"/>
      <c r="I480" s="715"/>
      <c r="J480" s="715"/>
      <c r="K480" s="715"/>
      <c r="L480" s="715"/>
      <c r="M480" s="715"/>
      <c r="N480" s="715"/>
      <c r="O480" s="715"/>
      <c r="P480" s="715"/>
      <c r="Q480" s="715"/>
      <c r="R480" s="715"/>
      <c r="S480" s="715"/>
      <c r="T480" s="715"/>
      <c r="U480" s="715"/>
      <c r="V480" s="715"/>
      <c r="W480" s="715"/>
      <c r="X480" s="715"/>
      <c r="Y480" s="881"/>
      <c r="Z480" s="715"/>
      <c r="AA480" s="715"/>
      <c r="AB480" s="715"/>
      <c r="AC480" s="715"/>
      <c r="AD480" s="715"/>
      <c r="AE480" s="715"/>
      <c r="AF480" s="715"/>
      <c r="AG480" s="824"/>
    </row>
    <row r="481" spans="1:34">
      <c r="A481" s="698"/>
      <c r="B481" s="715" t="s">
        <v>1170</v>
      </c>
      <c r="C481" s="715"/>
      <c r="D481" s="715"/>
      <c r="E481" s="715"/>
      <c r="F481" s="715"/>
      <c r="G481" s="715"/>
      <c r="H481" s="715"/>
      <c r="I481" s="715"/>
      <c r="J481" s="715"/>
      <c r="K481" s="715"/>
      <c r="L481" s="715"/>
      <c r="M481" s="715"/>
      <c r="N481" s="715"/>
      <c r="O481" s="715"/>
      <c r="P481" s="715"/>
      <c r="Q481" s="715"/>
      <c r="R481" s="715"/>
      <c r="S481" s="715"/>
      <c r="T481" s="715"/>
      <c r="U481" s="715"/>
      <c r="V481" s="715"/>
      <c r="W481" s="715"/>
      <c r="X481" s="715"/>
      <c r="Y481" s="917" t="s">
        <v>94</v>
      </c>
      <c r="Z481" s="746"/>
      <c r="AA481" s="746"/>
      <c r="AB481" s="746"/>
      <c r="AC481" s="746"/>
      <c r="AD481" s="746"/>
      <c r="AE481" s="746"/>
      <c r="AF481" s="746"/>
      <c r="AG481" s="958"/>
    </row>
    <row r="482" spans="1:34">
      <c r="A482" s="698"/>
      <c r="B482" s="715"/>
      <c r="C482" s="715"/>
      <c r="D482" s="715"/>
      <c r="E482" s="715"/>
      <c r="F482" s="715"/>
      <c r="G482" s="715"/>
      <c r="H482" s="715"/>
      <c r="I482" s="715"/>
      <c r="J482" s="715"/>
      <c r="K482" s="715"/>
      <c r="L482" s="715"/>
      <c r="M482" s="715"/>
      <c r="N482" s="715"/>
      <c r="O482" s="715"/>
      <c r="P482" s="715"/>
      <c r="Q482" s="715"/>
      <c r="R482" s="715"/>
      <c r="S482" s="715"/>
      <c r="T482" s="715"/>
      <c r="U482" s="715"/>
      <c r="V482" s="715"/>
      <c r="W482" s="715"/>
      <c r="X482" s="715"/>
      <c r="Y482" s="497" t="s">
        <v>763</v>
      </c>
      <c r="Z482" s="491"/>
      <c r="AA482" s="491"/>
      <c r="AB482" s="491"/>
      <c r="AC482" s="491"/>
      <c r="AD482" s="491"/>
      <c r="AE482" s="491"/>
      <c r="AF482" s="491"/>
      <c r="AG482" s="667"/>
    </row>
    <row r="483" spans="1:34">
      <c r="A483" s="698"/>
      <c r="B483" s="715" t="s">
        <v>1035</v>
      </c>
      <c r="C483" s="715"/>
      <c r="D483" s="715"/>
      <c r="E483" s="715"/>
      <c r="F483" s="715"/>
      <c r="G483" s="715"/>
      <c r="H483" s="715"/>
      <c r="I483" s="715"/>
      <c r="J483" s="715"/>
      <c r="K483" s="715"/>
      <c r="L483" s="201"/>
      <c r="M483" s="52" t="s">
        <v>273</v>
      </c>
      <c r="N483" s="52"/>
      <c r="O483" s="52"/>
      <c r="P483" s="52"/>
      <c r="Q483" s="201"/>
      <c r="R483" s="52" t="s">
        <v>283</v>
      </c>
      <c r="S483" s="715"/>
      <c r="T483" s="715"/>
      <c r="V483" s="715"/>
      <c r="W483" s="715"/>
      <c r="X483" s="715"/>
      <c r="Y483" s="497"/>
      <c r="Z483" s="491"/>
      <c r="AA483" s="491"/>
      <c r="AB483" s="491"/>
      <c r="AC483" s="491"/>
      <c r="AD483" s="491"/>
      <c r="AE483" s="491"/>
      <c r="AF483" s="491"/>
      <c r="AG483" s="667"/>
    </row>
    <row r="484" spans="1:34">
      <c r="A484" s="698"/>
      <c r="B484" s="715"/>
      <c r="C484" s="715" t="s">
        <v>716</v>
      </c>
      <c r="D484" s="715"/>
      <c r="E484" s="715"/>
      <c r="F484" s="715"/>
      <c r="G484" s="715"/>
      <c r="H484" s="715"/>
      <c r="I484" s="715"/>
      <c r="J484" s="715"/>
      <c r="K484" s="715"/>
      <c r="L484" s="715"/>
      <c r="M484" s="715"/>
      <c r="N484" s="715"/>
      <c r="O484" s="715"/>
      <c r="P484" s="715"/>
      <c r="Q484" s="715"/>
      <c r="R484" s="715"/>
      <c r="S484" s="715"/>
      <c r="T484" s="715"/>
      <c r="U484" s="715"/>
      <c r="V484" s="715"/>
      <c r="W484" s="715"/>
      <c r="X484" s="715"/>
      <c r="Y484" s="881"/>
    </row>
    <row r="485" spans="1:34">
      <c r="A485" s="698"/>
      <c r="B485" s="715"/>
      <c r="C485" s="715"/>
      <c r="D485" s="715"/>
      <c r="E485" s="715"/>
      <c r="F485" s="715"/>
      <c r="G485" s="715"/>
      <c r="H485" s="715"/>
      <c r="I485" s="715"/>
      <c r="J485" s="715"/>
      <c r="K485" s="715"/>
      <c r="L485" s="715"/>
      <c r="M485" s="715"/>
      <c r="N485" s="715"/>
      <c r="O485" s="715"/>
      <c r="P485" s="715"/>
      <c r="Q485" s="715"/>
      <c r="R485" s="715"/>
      <c r="S485" s="715"/>
      <c r="T485" s="715"/>
      <c r="U485" s="715"/>
      <c r="V485" s="715"/>
      <c r="W485" s="715"/>
      <c r="X485" s="715"/>
      <c r="Y485" s="881"/>
    </row>
    <row r="486" spans="1:34">
      <c r="A486" s="698"/>
      <c r="B486" s="715" t="s">
        <v>1171</v>
      </c>
      <c r="C486" s="715"/>
      <c r="D486" s="715"/>
      <c r="E486" s="715"/>
      <c r="F486" s="715"/>
      <c r="G486" s="715"/>
      <c r="H486" s="715"/>
      <c r="I486" s="715"/>
      <c r="J486" s="715"/>
      <c r="K486" s="715"/>
      <c r="L486" s="715"/>
      <c r="V486" s="715"/>
      <c r="W486" s="715"/>
      <c r="X486" s="715"/>
      <c r="Y486" s="881"/>
      <c r="AG486" s="824"/>
      <c r="AH486" s="715"/>
    </row>
    <row r="487" spans="1:34">
      <c r="A487" s="698"/>
      <c r="B487" s="715"/>
      <c r="C487" s="715" t="s">
        <v>716</v>
      </c>
      <c r="D487" s="715"/>
      <c r="E487" s="715"/>
      <c r="F487" s="715"/>
      <c r="G487" s="715"/>
      <c r="H487" s="715"/>
      <c r="I487" s="715"/>
      <c r="J487" s="715"/>
      <c r="K487" s="715"/>
      <c r="L487" s="715"/>
      <c r="M487" s="715"/>
      <c r="N487" s="715"/>
      <c r="O487" s="715"/>
      <c r="P487" s="715"/>
      <c r="Q487" s="715"/>
      <c r="R487" s="715"/>
      <c r="S487" s="715"/>
      <c r="T487" s="715"/>
      <c r="U487" s="715"/>
      <c r="V487" s="715"/>
      <c r="W487" s="715"/>
      <c r="X487" s="715"/>
      <c r="Y487" s="881"/>
    </row>
    <row r="488" spans="1:34">
      <c r="A488" s="698"/>
      <c r="L488" s="201"/>
      <c r="M488" s="52" t="s">
        <v>273</v>
      </c>
      <c r="N488" s="52"/>
      <c r="O488" s="52"/>
      <c r="P488" s="52"/>
      <c r="Q488" s="201"/>
      <c r="R488" s="52" t="s">
        <v>283</v>
      </c>
      <c r="Y488" s="917"/>
      <c r="Z488" s="920"/>
      <c r="AA488" s="920"/>
      <c r="AB488" s="920"/>
      <c r="AC488" s="920"/>
      <c r="AD488" s="920"/>
      <c r="AE488" s="920"/>
      <c r="AF488" s="920"/>
      <c r="AG488" s="958"/>
    </row>
    <row r="489" spans="1:34">
      <c r="A489" s="698"/>
      <c r="B489" s="715"/>
      <c r="C489" s="715"/>
      <c r="D489" s="715"/>
      <c r="E489" s="715"/>
      <c r="F489" s="715"/>
      <c r="G489" s="715"/>
      <c r="H489" s="715"/>
      <c r="I489" s="715"/>
      <c r="J489" s="715"/>
      <c r="K489" s="715"/>
      <c r="L489" s="715"/>
      <c r="M489" s="715"/>
      <c r="N489" s="715"/>
      <c r="O489" s="715"/>
      <c r="P489" s="715"/>
      <c r="Q489" s="715"/>
      <c r="R489" s="715"/>
      <c r="S489" s="715"/>
      <c r="T489" s="715"/>
      <c r="U489" s="715"/>
      <c r="V489" s="715"/>
      <c r="W489" s="715"/>
      <c r="X489" s="715"/>
      <c r="Y489" s="881"/>
      <c r="Z489" s="715"/>
      <c r="AA489" s="715"/>
      <c r="AB489" s="715"/>
      <c r="AC489" s="715"/>
      <c r="AD489" s="715"/>
      <c r="AE489" s="715"/>
      <c r="AF489" s="715"/>
      <c r="AG489" s="824"/>
    </row>
    <row r="490" spans="1:34">
      <c r="A490" s="698"/>
      <c r="B490" s="715" t="s">
        <v>717</v>
      </c>
      <c r="C490" s="715"/>
      <c r="D490" s="715"/>
      <c r="E490" s="715"/>
      <c r="F490" s="715"/>
      <c r="G490" s="715"/>
      <c r="H490" s="715"/>
      <c r="I490" s="715"/>
      <c r="J490" s="715"/>
      <c r="K490" s="715"/>
      <c r="L490" s="715"/>
      <c r="M490" s="715"/>
      <c r="N490" s="715"/>
      <c r="O490" s="715"/>
      <c r="P490" s="715"/>
      <c r="Q490" s="715"/>
      <c r="R490" s="715"/>
      <c r="S490" s="715"/>
      <c r="T490" s="715"/>
      <c r="U490" s="715"/>
      <c r="V490" s="715"/>
      <c r="W490" s="715"/>
      <c r="X490" s="715"/>
      <c r="Y490" s="881"/>
      <c r="Z490" s="715"/>
      <c r="AA490" s="715"/>
      <c r="AB490" s="715"/>
      <c r="AC490" s="715"/>
      <c r="AD490" s="715"/>
      <c r="AE490" s="715"/>
      <c r="AF490" s="715"/>
      <c r="AG490" s="824"/>
    </row>
    <row r="491" spans="1:34">
      <c r="A491" s="698"/>
      <c r="B491" s="715"/>
      <c r="C491" s="715"/>
      <c r="D491" s="715"/>
      <c r="E491" s="715"/>
      <c r="F491" s="715"/>
      <c r="G491" s="715"/>
      <c r="H491" s="715"/>
      <c r="I491" s="715"/>
      <c r="J491" s="715"/>
      <c r="K491" s="715"/>
      <c r="L491" s="715"/>
      <c r="M491" s="715"/>
      <c r="N491" s="715"/>
      <c r="O491" s="715"/>
      <c r="P491" s="715"/>
      <c r="Q491" s="715"/>
      <c r="R491" s="715"/>
      <c r="S491" s="715"/>
      <c r="T491" s="715"/>
      <c r="U491" s="715"/>
      <c r="V491" s="715"/>
      <c r="W491" s="715"/>
      <c r="X491" s="715"/>
      <c r="Y491" s="497" t="s">
        <v>615</v>
      </c>
      <c r="Z491" s="491"/>
      <c r="AA491" s="491"/>
      <c r="AB491" s="491"/>
      <c r="AC491" s="491"/>
      <c r="AD491" s="491"/>
      <c r="AE491" s="491"/>
      <c r="AF491" s="491"/>
      <c r="AG491" s="667"/>
    </row>
    <row r="492" spans="1:34">
      <c r="A492" s="698"/>
      <c r="B492" s="715"/>
      <c r="C492" s="715"/>
      <c r="D492" s="715"/>
      <c r="E492" s="715"/>
      <c r="F492" s="715"/>
      <c r="G492" s="715"/>
      <c r="H492" s="715"/>
      <c r="I492" s="715"/>
      <c r="J492" s="715"/>
      <c r="K492" s="715"/>
      <c r="L492" s="201"/>
      <c r="M492" s="52" t="s">
        <v>273</v>
      </c>
      <c r="N492" s="52"/>
      <c r="O492" s="52"/>
      <c r="P492" s="52"/>
      <c r="Q492" s="201"/>
      <c r="R492" s="52" t="s">
        <v>283</v>
      </c>
      <c r="S492" s="715"/>
      <c r="T492" s="715"/>
      <c r="U492" s="715"/>
      <c r="V492" s="715"/>
      <c r="W492" s="715"/>
      <c r="X492" s="715"/>
      <c r="Y492" s="497"/>
      <c r="Z492" s="491"/>
      <c r="AA492" s="491"/>
      <c r="AB492" s="491"/>
      <c r="AC492" s="491"/>
      <c r="AD492" s="491"/>
      <c r="AE492" s="491"/>
      <c r="AF492" s="491"/>
      <c r="AG492" s="667"/>
    </row>
    <row r="493" spans="1:34">
      <c r="A493" s="698"/>
      <c r="B493" s="715"/>
      <c r="C493" s="715"/>
      <c r="D493" s="715"/>
      <c r="E493" s="715"/>
      <c r="F493" s="715"/>
      <c r="G493" s="715"/>
      <c r="H493" s="715"/>
      <c r="I493" s="715"/>
      <c r="J493" s="715"/>
      <c r="K493" s="715"/>
      <c r="L493" s="715"/>
      <c r="M493" s="715"/>
      <c r="N493" s="715"/>
      <c r="O493" s="715"/>
      <c r="P493" s="715"/>
      <c r="Q493" s="715"/>
      <c r="R493" s="715"/>
      <c r="S493" s="715"/>
      <c r="T493" s="715"/>
      <c r="U493" s="715"/>
      <c r="V493" s="715"/>
      <c r="W493" s="715"/>
      <c r="X493" s="715"/>
      <c r="Y493" s="881"/>
      <c r="Z493" s="715"/>
      <c r="AA493" s="715"/>
      <c r="AB493" s="715"/>
      <c r="AC493" s="715"/>
      <c r="AD493" s="715"/>
      <c r="AE493" s="715"/>
      <c r="AF493" s="715"/>
      <c r="AG493" s="824"/>
    </row>
    <row r="494" spans="1:34">
      <c r="A494" s="698"/>
      <c r="B494" s="715" t="s">
        <v>175</v>
      </c>
      <c r="C494" s="715"/>
      <c r="D494" s="715"/>
      <c r="E494" s="715"/>
      <c r="F494" s="715"/>
      <c r="G494" s="715"/>
      <c r="H494" s="715"/>
      <c r="I494" s="715"/>
      <c r="J494" s="715"/>
      <c r="K494" s="715"/>
      <c r="L494" s="715"/>
      <c r="M494" s="715"/>
      <c r="N494" s="715"/>
      <c r="O494" s="715"/>
      <c r="P494" s="715"/>
      <c r="Q494" s="715"/>
      <c r="R494" s="715"/>
      <c r="S494" s="715"/>
      <c r="T494" s="715"/>
      <c r="U494" s="715"/>
      <c r="V494" s="715"/>
      <c r="W494" s="715"/>
      <c r="X494" s="715"/>
      <c r="Y494" s="881"/>
      <c r="Z494" s="715"/>
      <c r="AA494" s="715"/>
      <c r="AB494" s="715"/>
      <c r="AC494" s="715"/>
      <c r="AD494" s="715"/>
      <c r="AE494" s="715"/>
      <c r="AF494" s="715"/>
      <c r="AG494" s="824"/>
    </row>
    <row r="495" spans="1:34">
      <c r="A495" s="698"/>
      <c r="B495" s="715"/>
      <c r="C495" s="715"/>
      <c r="D495" s="715"/>
      <c r="E495" s="715"/>
      <c r="F495" s="715"/>
      <c r="G495" s="715"/>
      <c r="H495" s="715"/>
      <c r="I495" s="715"/>
      <c r="J495" s="715"/>
      <c r="K495" s="715"/>
      <c r="L495" s="715"/>
      <c r="M495" s="715"/>
      <c r="N495" s="715"/>
      <c r="O495" s="715"/>
      <c r="P495" s="715"/>
      <c r="Q495" s="715"/>
      <c r="R495" s="715"/>
      <c r="S495" s="715"/>
      <c r="T495" s="715"/>
      <c r="U495" s="715"/>
      <c r="V495" s="715"/>
      <c r="W495" s="715"/>
      <c r="X495" s="715"/>
      <c r="Y495" s="497" t="s">
        <v>1117</v>
      </c>
      <c r="Z495" s="491"/>
      <c r="AA495" s="491"/>
      <c r="AB495" s="491"/>
      <c r="AC495" s="491"/>
      <c r="AD495" s="491"/>
      <c r="AE495" s="491"/>
      <c r="AF495" s="491"/>
      <c r="AG495" s="667"/>
    </row>
    <row r="496" spans="1:34">
      <c r="A496" s="698"/>
      <c r="B496" s="715"/>
      <c r="C496" s="715"/>
      <c r="D496" s="715"/>
      <c r="E496" s="715"/>
      <c r="F496" s="715"/>
      <c r="G496" s="715"/>
      <c r="H496" s="715"/>
      <c r="I496" s="715"/>
      <c r="J496" s="715"/>
      <c r="K496" s="715"/>
      <c r="L496" s="201"/>
      <c r="M496" s="52" t="s">
        <v>273</v>
      </c>
      <c r="N496" s="52"/>
      <c r="O496" s="52"/>
      <c r="P496" s="52"/>
      <c r="Q496" s="201"/>
      <c r="R496" s="52" t="s">
        <v>283</v>
      </c>
      <c r="S496" s="715"/>
      <c r="T496" s="715"/>
      <c r="U496" s="715"/>
      <c r="V496" s="715"/>
      <c r="W496" s="715"/>
      <c r="X496" s="715"/>
      <c r="Y496" s="497"/>
      <c r="Z496" s="491"/>
      <c r="AA496" s="491"/>
      <c r="AB496" s="491"/>
      <c r="AC496" s="491"/>
      <c r="AD496" s="491"/>
      <c r="AE496" s="491"/>
      <c r="AF496" s="491"/>
      <c r="AG496" s="667"/>
    </row>
    <row r="497" spans="1:33">
      <c r="A497" s="698"/>
      <c r="B497" s="715"/>
      <c r="C497" s="715"/>
      <c r="D497" s="715"/>
      <c r="E497" s="715"/>
      <c r="F497" s="715"/>
      <c r="G497" s="715"/>
      <c r="H497" s="715"/>
      <c r="I497" s="715"/>
      <c r="J497" s="715"/>
      <c r="K497" s="715"/>
      <c r="L497" s="715"/>
      <c r="M497" s="715"/>
      <c r="N497" s="715"/>
      <c r="O497" s="715"/>
      <c r="P497" s="715"/>
      <c r="Q497" s="715"/>
      <c r="R497" s="715"/>
      <c r="S497" s="715"/>
      <c r="T497" s="715"/>
      <c r="U497" s="715"/>
      <c r="V497" s="715"/>
      <c r="W497" s="715"/>
      <c r="X497" s="715"/>
      <c r="Y497" s="497"/>
      <c r="Z497" s="491"/>
      <c r="AA497" s="491"/>
      <c r="AB497" s="491"/>
      <c r="AC497" s="491"/>
      <c r="AD497" s="491"/>
      <c r="AE497" s="491"/>
      <c r="AF497" s="491"/>
      <c r="AG497" s="667"/>
    </row>
    <row r="498" spans="1:33">
      <c r="A498" s="698"/>
      <c r="B498" s="715" t="s">
        <v>718</v>
      </c>
      <c r="C498" s="715"/>
      <c r="D498" s="715"/>
      <c r="E498" s="715"/>
      <c r="F498" s="715"/>
      <c r="G498" s="715"/>
      <c r="H498" s="715"/>
      <c r="I498" s="715"/>
      <c r="J498" s="715"/>
      <c r="K498" s="715"/>
      <c r="L498" s="715"/>
      <c r="M498" s="715"/>
      <c r="N498" s="715"/>
      <c r="O498" s="715"/>
      <c r="P498" s="715"/>
      <c r="Q498" s="715"/>
      <c r="R498" s="715"/>
      <c r="S498" s="715"/>
      <c r="T498" s="715"/>
      <c r="U498" s="715"/>
      <c r="V498" s="715"/>
      <c r="W498" s="715"/>
      <c r="X498" s="715"/>
      <c r="Y498" s="575"/>
      <c r="Z498" s="430"/>
      <c r="AA498" s="430"/>
      <c r="AB498" s="430"/>
      <c r="AC498" s="430"/>
      <c r="AD498" s="430"/>
      <c r="AE498" s="430"/>
      <c r="AF498" s="430"/>
      <c r="AG498" s="678"/>
    </row>
    <row r="499" spans="1:33">
      <c r="A499" s="698"/>
      <c r="B499" s="715"/>
      <c r="C499" s="715"/>
      <c r="D499" s="715"/>
      <c r="E499" s="715"/>
      <c r="F499" s="715"/>
      <c r="G499" s="715"/>
      <c r="H499" s="715"/>
      <c r="I499" s="715"/>
      <c r="J499" s="715"/>
      <c r="K499" s="715"/>
      <c r="L499" s="715"/>
      <c r="M499" s="715"/>
      <c r="N499" s="715"/>
      <c r="O499" s="715"/>
      <c r="P499" s="715"/>
      <c r="Q499" s="715"/>
      <c r="R499" s="715"/>
      <c r="S499" s="715"/>
      <c r="T499" s="715"/>
      <c r="U499" s="715"/>
      <c r="V499" s="715"/>
      <c r="W499" s="715"/>
      <c r="X499" s="715"/>
      <c r="Y499" s="575" t="s">
        <v>752</v>
      </c>
      <c r="Z499" s="430"/>
      <c r="AA499" s="430"/>
      <c r="AB499" s="430"/>
      <c r="AC499" s="430"/>
      <c r="AD499" s="430"/>
      <c r="AE499" s="430"/>
      <c r="AF499" s="430"/>
      <c r="AG499" s="678"/>
    </row>
    <row r="500" spans="1:33">
      <c r="A500" s="698"/>
      <c r="B500" s="715"/>
      <c r="C500" s="715"/>
      <c r="D500" s="715"/>
      <c r="E500" s="715"/>
      <c r="F500" s="715"/>
      <c r="G500" s="715"/>
      <c r="H500" s="715"/>
      <c r="I500" s="715"/>
      <c r="J500" s="715"/>
      <c r="K500" s="715"/>
      <c r="L500" s="201"/>
      <c r="M500" s="52" t="s">
        <v>273</v>
      </c>
      <c r="N500" s="52"/>
      <c r="O500" s="52"/>
      <c r="P500" s="52"/>
      <c r="Q500" s="201"/>
      <c r="R500" s="52" t="s">
        <v>283</v>
      </c>
      <c r="S500" s="715"/>
      <c r="T500" s="715"/>
      <c r="U500" s="715"/>
      <c r="V500" s="715"/>
      <c r="W500" s="715"/>
      <c r="X500" s="715"/>
      <c r="Y500" s="575"/>
      <c r="Z500" s="430"/>
      <c r="AA500" s="430"/>
      <c r="AB500" s="430"/>
      <c r="AC500" s="430"/>
      <c r="AD500" s="430"/>
      <c r="AE500" s="430"/>
      <c r="AF500" s="430"/>
      <c r="AG500" s="678"/>
    </row>
    <row r="501" spans="1:33">
      <c r="A501" s="698"/>
      <c r="B501" s="715"/>
      <c r="C501" s="715"/>
      <c r="D501" s="715"/>
      <c r="E501" s="715"/>
      <c r="F501" s="715"/>
      <c r="G501" s="715"/>
      <c r="H501" s="715"/>
      <c r="I501" s="715"/>
      <c r="J501" s="715"/>
      <c r="K501" s="715"/>
      <c r="L501" s="715"/>
      <c r="M501" s="715"/>
      <c r="N501" s="715"/>
      <c r="O501" s="715"/>
      <c r="P501" s="715"/>
      <c r="Q501" s="715"/>
      <c r="R501" s="715"/>
      <c r="S501" s="715"/>
      <c r="T501" s="715"/>
      <c r="U501" s="715"/>
      <c r="V501" s="715"/>
      <c r="W501" s="715"/>
      <c r="X501" s="715"/>
      <c r="Y501" s="575"/>
      <c r="Z501" s="430"/>
      <c r="AA501" s="430"/>
      <c r="AB501" s="430"/>
      <c r="AC501" s="430"/>
      <c r="AD501" s="430"/>
      <c r="AE501" s="430"/>
      <c r="AF501" s="430"/>
      <c r="AG501" s="678"/>
    </row>
    <row r="502" spans="1:33">
      <c r="A502" s="698"/>
      <c r="B502" s="715" t="s">
        <v>1108</v>
      </c>
      <c r="C502" s="746"/>
      <c r="D502" s="715"/>
      <c r="E502" s="715"/>
      <c r="F502" s="715"/>
      <c r="G502" s="715"/>
      <c r="H502" s="715"/>
      <c r="I502" s="715"/>
      <c r="J502" s="715"/>
      <c r="K502" s="715"/>
      <c r="L502" s="715"/>
      <c r="M502" s="715"/>
      <c r="N502" s="715"/>
      <c r="O502" s="715"/>
      <c r="P502" s="715"/>
      <c r="Q502" s="715"/>
      <c r="R502" s="715"/>
      <c r="S502" s="715"/>
      <c r="T502" s="715"/>
      <c r="U502" s="715"/>
      <c r="V502" s="715"/>
      <c r="W502" s="715"/>
      <c r="X502" s="715"/>
      <c r="Y502" s="124" t="s">
        <v>781</v>
      </c>
      <c r="Z502" s="124"/>
      <c r="AA502" s="124" t="s">
        <v>785</v>
      </c>
      <c r="AB502" s="124"/>
      <c r="AC502" s="124"/>
      <c r="AD502" s="124"/>
      <c r="AE502" s="124"/>
      <c r="AF502" s="124"/>
      <c r="AG502" s="124"/>
    </row>
    <row r="503" spans="1:33">
      <c r="A503" s="698"/>
      <c r="B503" s="715"/>
      <c r="C503" s="715"/>
      <c r="D503" s="715"/>
      <c r="E503" s="715"/>
      <c r="F503" s="715"/>
      <c r="G503" s="715"/>
      <c r="H503" s="715"/>
      <c r="I503" s="715"/>
      <c r="J503" s="715"/>
      <c r="K503" s="715"/>
      <c r="L503" s="715"/>
      <c r="M503" s="715"/>
      <c r="N503" s="715"/>
      <c r="O503" s="715"/>
      <c r="P503" s="715"/>
      <c r="Q503" s="715"/>
      <c r="R503" s="715"/>
      <c r="S503" s="715"/>
      <c r="T503" s="715"/>
      <c r="U503" s="715"/>
      <c r="V503" s="715"/>
      <c r="W503" s="715"/>
      <c r="X503" s="133"/>
      <c r="Y503" s="326" t="s">
        <v>401</v>
      </c>
      <c r="Z503" s="124" t="s">
        <v>786</v>
      </c>
      <c r="AA503" s="935" t="s">
        <v>788</v>
      </c>
      <c r="AB503" s="935"/>
      <c r="AC503" s="935"/>
      <c r="AD503" s="935"/>
      <c r="AE503" s="935"/>
      <c r="AF503" s="935"/>
      <c r="AG503" s="935"/>
    </row>
    <row r="504" spans="1:33">
      <c r="A504" s="698"/>
      <c r="B504" s="715"/>
      <c r="C504" s="715"/>
      <c r="D504" s="715"/>
      <c r="E504" s="715"/>
      <c r="F504" s="715"/>
      <c r="G504" s="715"/>
      <c r="H504" s="715"/>
      <c r="I504" s="715"/>
      <c r="J504" s="715"/>
      <c r="K504" s="715"/>
      <c r="L504" s="201"/>
      <c r="M504" s="52" t="s">
        <v>273</v>
      </c>
      <c r="N504" s="52"/>
      <c r="O504" s="52"/>
      <c r="P504" s="52"/>
      <c r="Q504" s="201"/>
      <c r="R504" s="52" t="s">
        <v>283</v>
      </c>
      <c r="S504" s="715"/>
      <c r="T504" s="715"/>
      <c r="U504" s="715"/>
      <c r="V504" s="715"/>
      <c r="W504" s="715"/>
      <c r="X504" s="133"/>
      <c r="Y504" s="326"/>
      <c r="Z504" s="124"/>
      <c r="AA504" s="935"/>
      <c r="AB504" s="935"/>
      <c r="AC504" s="935"/>
      <c r="AD504" s="935"/>
      <c r="AE504" s="935"/>
      <c r="AF504" s="935"/>
      <c r="AG504" s="935"/>
    </row>
    <row r="505" spans="1:33">
      <c r="A505" s="698"/>
      <c r="B505" s="715"/>
      <c r="C505" s="715"/>
      <c r="D505" s="715"/>
      <c r="E505" s="715"/>
      <c r="F505" s="715"/>
      <c r="G505" s="715"/>
      <c r="H505" s="715"/>
      <c r="I505" s="715"/>
      <c r="J505" s="715"/>
      <c r="K505" s="715"/>
      <c r="L505" s="715"/>
      <c r="M505" s="715"/>
      <c r="N505" s="715"/>
      <c r="O505" s="715"/>
      <c r="P505" s="715"/>
      <c r="Q505" s="715"/>
      <c r="R505" s="715"/>
      <c r="S505" s="715"/>
      <c r="T505" s="715"/>
      <c r="U505" s="715"/>
      <c r="V505" s="715"/>
      <c r="W505" s="715"/>
      <c r="X505" s="133"/>
      <c r="Y505" s="326"/>
      <c r="Z505" s="124"/>
      <c r="AA505" s="935"/>
      <c r="AB505" s="935"/>
      <c r="AC505" s="935"/>
      <c r="AD505" s="935"/>
      <c r="AE505" s="935"/>
      <c r="AF505" s="935"/>
      <c r="AG505" s="935"/>
    </row>
    <row r="506" spans="1:33">
      <c r="A506" s="698"/>
      <c r="B506" s="715" t="s">
        <v>720</v>
      </c>
      <c r="C506" s="715"/>
      <c r="D506" s="715"/>
      <c r="E506" s="715"/>
      <c r="F506" s="715"/>
      <c r="G506" s="715"/>
      <c r="H506" s="715"/>
      <c r="I506" s="715"/>
      <c r="J506" s="715"/>
      <c r="K506" s="715"/>
      <c r="L506" s="715"/>
      <c r="M506" s="715"/>
      <c r="N506" s="715"/>
      <c r="O506" s="715"/>
      <c r="P506" s="715"/>
      <c r="Q506" s="715"/>
      <c r="R506" s="715"/>
      <c r="S506" s="715"/>
      <c r="T506" s="715"/>
      <c r="U506" s="715"/>
      <c r="V506" s="715"/>
      <c r="W506" s="715"/>
      <c r="X506" s="133"/>
      <c r="Y506" s="326"/>
      <c r="Z506" s="930" t="s">
        <v>753</v>
      </c>
      <c r="AA506" s="935" t="s">
        <v>246</v>
      </c>
      <c r="AB506" s="935"/>
      <c r="AC506" s="935"/>
      <c r="AD506" s="935"/>
      <c r="AE506" s="935"/>
      <c r="AF506" s="935"/>
      <c r="AG506" s="935"/>
    </row>
    <row r="507" spans="1:33">
      <c r="A507" s="698"/>
      <c r="B507" s="715"/>
      <c r="C507" s="715"/>
      <c r="D507" s="715"/>
      <c r="E507" s="715"/>
      <c r="F507" s="715"/>
      <c r="G507" s="715"/>
      <c r="H507" s="715"/>
      <c r="I507" s="715"/>
      <c r="J507" s="715"/>
      <c r="K507" s="715"/>
      <c r="L507" s="715"/>
      <c r="M507" s="715"/>
      <c r="N507" s="715"/>
      <c r="O507" s="715"/>
      <c r="P507" s="715"/>
      <c r="Q507" s="715"/>
      <c r="R507" s="715"/>
      <c r="S507" s="715"/>
      <c r="T507" s="715"/>
      <c r="U507" s="715"/>
      <c r="V507" s="715"/>
      <c r="W507" s="715"/>
      <c r="X507" s="133"/>
      <c r="Y507" s="326"/>
      <c r="Z507" s="931"/>
      <c r="AA507" s="935"/>
      <c r="AB507" s="935"/>
      <c r="AC507" s="935"/>
      <c r="AD507" s="935"/>
      <c r="AE507" s="935"/>
      <c r="AF507" s="935"/>
      <c r="AG507" s="935"/>
    </row>
    <row r="508" spans="1:33">
      <c r="A508" s="698"/>
      <c r="B508" s="715"/>
      <c r="C508" s="715"/>
      <c r="D508" s="715"/>
      <c r="E508" s="715"/>
      <c r="F508" s="715"/>
      <c r="G508" s="715"/>
      <c r="H508" s="715"/>
      <c r="I508" s="715"/>
      <c r="J508" s="715"/>
      <c r="K508" s="715"/>
      <c r="L508" s="201"/>
      <c r="M508" s="52" t="s">
        <v>273</v>
      </c>
      <c r="N508" s="52"/>
      <c r="O508" s="52"/>
      <c r="P508" s="52"/>
      <c r="Q508" s="201"/>
      <c r="R508" s="52" t="s">
        <v>283</v>
      </c>
      <c r="S508" s="715"/>
      <c r="T508" s="715"/>
      <c r="U508" s="715"/>
      <c r="V508" s="715"/>
      <c r="W508" s="715"/>
      <c r="X508" s="133"/>
      <c r="Y508" s="326"/>
      <c r="Z508" s="932"/>
      <c r="AA508" s="935"/>
      <c r="AB508" s="935"/>
      <c r="AC508" s="935"/>
      <c r="AD508" s="935"/>
      <c r="AE508" s="935"/>
      <c r="AF508" s="935"/>
      <c r="AG508" s="935"/>
    </row>
    <row r="509" spans="1:33">
      <c r="A509" s="698"/>
      <c r="B509" s="715"/>
      <c r="C509" s="715"/>
      <c r="D509" s="715"/>
      <c r="E509" s="715"/>
      <c r="F509" s="715"/>
      <c r="G509" s="715"/>
      <c r="H509" s="715"/>
      <c r="I509" s="715"/>
      <c r="J509" s="715"/>
      <c r="K509" s="715"/>
      <c r="L509" s="715"/>
      <c r="M509" s="715"/>
      <c r="N509" s="715"/>
      <c r="O509" s="715"/>
      <c r="P509" s="715"/>
      <c r="Q509" s="715"/>
      <c r="R509" s="715"/>
      <c r="S509" s="715"/>
      <c r="T509" s="715"/>
      <c r="U509" s="715"/>
      <c r="V509" s="715"/>
      <c r="W509" s="715"/>
      <c r="X509" s="133"/>
      <c r="Y509" s="124" t="s">
        <v>96</v>
      </c>
      <c r="Z509" s="124"/>
      <c r="AA509" s="935" t="s">
        <v>87</v>
      </c>
      <c r="AB509" s="935"/>
      <c r="AC509" s="935"/>
      <c r="AD509" s="935"/>
      <c r="AE509" s="935"/>
      <c r="AF509" s="935"/>
      <c r="AG509" s="935"/>
    </row>
    <row r="510" spans="1:33">
      <c r="A510" s="698"/>
      <c r="B510" s="715" t="s">
        <v>402</v>
      </c>
      <c r="C510" s="715"/>
      <c r="D510" s="715"/>
      <c r="E510" s="715"/>
      <c r="F510" s="715"/>
      <c r="G510" s="715"/>
      <c r="H510" s="715"/>
      <c r="I510" s="715"/>
      <c r="J510" s="715"/>
      <c r="K510" s="715"/>
      <c r="L510" s="715"/>
      <c r="M510" s="715"/>
      <c r="N510" s="715"/>
      <c r="O510" s="715"/>
      <c r="P510" s="715"/>
      <c r="Q510" s="715"/>
      <c r="R510" s="715"/>
      <c r="S510" s="715"/>
      <c r="T510" s="715"/>
      <c r="U510" s="715"/>
      <c r="V510" s="715"/>
      <c r="W510" s="715"/>
      <c r="X510" s="133"/>
      <c r="Y510" s="124"/>
      <c r="Z510" s="124"/>
      <c r="AA510" s="935"/>
      <c r="AB510" s="935"/>
      <c r="AC510" s="935"/>
      <c r="AD510" s="935"/>
      <c r="AE510" s="935"/>
      <c r="AF510" s="935"/>
      <c r="AG510" s="935"/>
    </row>
    <row r="511" spans="1:33">
      <c r="A511" s="698"/>
      <c r="B511" s="715"/>
      <c r="C511" s="715"/>
      <c r="D511" s="715"/>
      <c r="E511" s="715"/>
      <c r="F511" s="715"/>
      <c r="G511" s="715"/>
      <c r="H511" s="715"/>
      <c r="I511" s="715"/>
      <c r="J511" s="715"/>
      <c r="K511" s="715"/>
      <c r="L511" s="715"/>
      <c r="M511" s="715"/>
      <c r="N511" s="715"/>
      <c r="O511" s="715"/>
      <c r="P511" s="715"/>
      <c r="Q511" s="715"/>
      <c r="R511" s="715"/>
      <c r="S511" s="715"/>
      <c r="T511" s="715"/>
      <c r="U511" s="715"/>
      <c r="V511" s="715"/>
      <c r="W511" s="715"/>
      <c r="X511" s="133"/>
      <c r="Y511" s="124"/>
      <c r="Z511" s="124"/>
      <c r="AA511" s="935"/>
      <c r="AB511" s="935"/>
      <c r="AC511" s="935"/>
      <c r="AD511" s="935"/>
      <c r="AE511" s="935"/>
      <c r="AF511" s="935"/>
      <c r="AG511" s="935"/>
    </row>
    <row r="512" spans="1:33">
      <c r="A512" s="698"/>
      <c r="B512" s="715"/>
      <c r="C512" s="715"/>
      <c r="D512" s="715"/>
      <c r="E512" s="715"/>
      <c r="F512" s="715"/>
      <c r="G512" s="201"/>
      <c r="H512" s="52" t="s">
        <v>273</v>
      </c>
      <c r="I512" s="52"/>
      <c r="J512" s="52"/>
      <c r="K512" s="52"/>
      <c r="L512" s="201"/>
      <c r="M512" s="52" t="s">
        <v>283</v>
      </c>
      <c r="N512" s="715"/>
      <c r="O512" s="52"/>
      <c r="P512" s="52"/>
      <c r="Q512" s="201"/>
      <c r="R512" s="52" t="s">
        <v>723</v>
      </c>
      <c r="S512" s="715"/>
      <c r="T512" s="715"/>
      <c r="U512" s="715"/>
      <c r="V512" s="715"/>
      <c r="W512" s="715"/>
      <c r="X512" s="715"/>
      <c r="Y512" s="124" t="s">
        <v>789</v>
      </c>
      <c r="Z512" s="124"/>
      <c r="AA512" s="935" t="s">
        <v>790</v>
      </c>
      <c r="AB512" s="935"/>
      <c r="AC512" s="935"/>
      <c r="AD512" s="935"/>
      <c r="AE512" s="935"/>
      <c r="AF512" s="935"/>
      <c r="AG512" s="935"/>
    </row>
    <row r="513" spans="1:33">
      <c r="A513" s="698"/>
      <c r="B513" s="715"/>
      <c r="C513" s="715"/>
      <c r="D513" s="715"/>
      <c r="E513" s="715"/>
      <c r="F513" s="715"/>
      <c r="G513" s="715"/>
      <c r="H513" s="715"/>
      <c r="I513" s="715"/>
      <c r="J513" s="715"/>
      <c r="K513" s="715"/>
      <c r="L513" s="715"/>
      <c r="M513" s="715"/>
      <c r="N513" s="715"/>
      <c r="O513" s="715"/>
      <c r="P513" s="715"/>
      <c r="Q513" s="715"/>
      <c r="R513" s="715"/>
      <c r="S513" s="715"/>
      <c r="T513" s="715"/>
      <c r="U513" s="715"/>
      <c r="V513" s="715"/>
      <c r="W513" s="715"/>
      <c r="X513" s="715"/>
      <c r="Y513" s="124"/>
      <c r="Z513" s="124"/>
      <c r="AA513" s="935"/>
      <c r="AB513" s="935"/>
      <c r="AC513" s="935"/>
      <c r="AD513" s="935"/>
      <c r="AE513" s="935"/>
      <c r="AF513" s="935"/>
      <c r="AG513" s="935"/>
    </row>
    <row r="514" spans="1:33">
      <c r="A514" s="698"/>
      <c r="B514" s="715" t="s">
        <v>1038</v>
      </c>
      <c r="C514" s="715"/>
      <c r="D514" s="715"/>
      <c r="E514" s="715"/>
      <c r="F514" s="715"/>
      <c r="G514" s="715"/>
      <c r="H514" s="715"/>
      <c r="I514" s="715"/>
      <c r="J514" s="715"/>
      <c r="K514" s="715"/>
      <c r="L514" s="715"/>
      <c r="M514" s="715"/>
      <c r="N514" s="715"/>
      <c r="O514" s="715"/>
      <c r="P514" s="715"/>
      <c r="Q514" s="715"/>
      <c r="R514" s="715"/>
      <c r="S514" s="715"/>
      <c r="T514" s="715"/>
      <c r="U514" s="715"/>
      <c r="V514" s="715"/>
      <c r="W514" s="715"/>
      <c r="X514" s="715"/>
      <c r="Y514" s="124"/>
      <c r="Z514" s="124"/>
      <c r="AA514" s="935"/>
      <c r="AB514" s="935"/>
      <c r="AC514" s="935"/>
      <c r="AD514" s="935"/>
      <c r="AE514" s="935"/>
      <c r="AF514" s="935"/>
      <c r="AG514" s="935"/>
    </row>
    <row r="515" spans="1:33">
      <c r="A515" s="698"/>
      <c r="B515" s="715"/>
      <c r="C515" s="715"/>
      <c r="D515" s="715"/>
      <c r="E515" s="715"/>
      <c r="F515" s="715"/>
      <c r="G515" s="715"/>
      <c r="H515" s="715"/>
      <c r="I515" s="715"/>
      <c r="J515" s="715"/>
      <c r="K515" s="715"/>
      <c r="L515" s="715"/>
      <c r="M515" s="715"/>
      <c r="N515" s="715"/>
      <c r="O515" s="715"/>
      <c r="P515" s="715"/>
      <c r="Q515" s="715" t="s">
        <v>1135</v>
      </c>
      <c r="R515" s="715"/>
      <c r="S515" s="715"/>
      <c r="T515" s="715"/>
      <c r="U515" s="715"/>
      <c r="V515" s="715"/>
      <c r="W515" s="715"/>
      <c r="X515" s="715"/>
      <c r="Y515" s="881"/>
      <c r="Z515" s="133"/>
      <c r="AA515" s="133"/>
      <c r="AB515" s="133"/>
      <c r="AC515" s="133"/>
      <c r="AD515" s="133"/>
      <c r="AE515" s="133"/>
      <c r="AF515" s="133"/>
      <c r="AG515" s="824"/>
    </row>
    <row r="516" spans="1:33">
      <c r="A516" s="698"/>
      <c r="B516" s="73" t="s">
        <v>6</v>
      </c>
      <c r="C516" s="73"/>
      <c r="D516" s="73"/>
      <c r="E516" s="73"/>
      <c r="F516" s="73"/>
      <c r="G516" s="73" t="s">
        <v>258</v>
      </c>
      <c r="H516" s="73"/>
      <c r="I516" s="73"/>
      <c r="J516" s="73"/>
      <c r="K516" s="73"/>
      <c r="L516" s="73" t="s">
        <v>640</v>
      </c>
      <c r="M516" s="73"/>
      <c r="N516" s="73"/>
      <c r="O516" s="73"/>
      <c r="P516" s="73"/>
      <c r="Q516" s="99" t="s">
        <v>727</v>
      </c>
      <c r="R516" s="73"/>
      <c r="S516" s="73"/>
      <c r="T516" s="482" t="s">
        <v>728</v>
      </c>
      <c r="U516" s="482"/>
      <c r="V516" s="482"/>
      <c r="W516" s="596" t="s">
        <v>31</v>
      </c>
      <c r="X516" s="482"/>
      <c r="Y516" s="482"/>
      <c r="Z516" s="482" t="s">
        <v>317</v>
      </c>
      <c r="AA516" s="482"/>
      <c r="AB516" s="482"/>
      <c r="AC516" s="715"/>
      <c r="AD516" s="715"/>
      <c r="AE516" s="715"/>
      <c r="AF516" s="715"/>
      <c r="AG516" s="824"/>
    </row>
    <row r="517" spans="1:33">
      <c r="A517" s="698"/>
      <c r="B517" s="73"/>
      <c r="C517" s="73"/>
      <c r="D517" s="73"/>
      <c r="E517" s="73"/>
      <c r="F517" s="73"/>
      <c r="G517" s="73"/>
      <c r="H517" s="73"/>
      <c r="I517" s="73"/>
      <c r="J517" s="73"/>
      <c r="K517" s="73"/>
      <c r="L517" s="73"/>
      <c r="M517" s="73"/>
      <c r="N517" s="73"/>
      <c r="O517" s="73"/>
      <c r="P517" s="73"/>
      <c r="Q517" s="73"/>
      <c r="R517" s="73"/>
      <c r="S517" s="73"/>
      <c r="T517" s="482"/>
      <c r="U517" s="482"/>
      <c r="V517" s="482"/>
      <c r="W517" s="482"/>
      <c r="X517" s="482"/>
      <c r="Y517" s="482"/>
      <c r="Z517" s="482"/>
      <c r="AA517" s="482"/>
      <c r="AB517" s="482"/>
      <c r="AC517" s="715"/>
      <c r="AD517" s="715"/>
      <c r="AE517" s="715"/>
      <c r="AF517" s="715"/>
      <c r="AG517" s="824"/>
    </row>
    <row r="518" spans="1:33">
      <c r="A518" s="698"/>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715"/>
      <c r="AD518" s="715"/>
      <c r="AE518" s="715"/>
      <c r="AF518" s="715"/>
      <c r="AG518" s="824"/>
    </row>
    <row r="519" spans="1:33">
      <c r="A519" s="698"/>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715"/>
      <c r="AD519" s="715"/>
      <c r="AE519" s="715"/>
      <c r="AF519" s="715"/>
      <c r="AG519" s="824"/>
    </row>
    <row r="520" spans="1:33">
      <c r="A520" s="698"/>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715"/>
      <c r="AD520" s="715"/>
      <c r="AE520" s="715"/>
      <c r="AF520" s="715"/>
      <c r="AG520" s="824"/>
    </row>
    <row r="521" spans="1:33">
      <c r="A521" s="698"/>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715"/>
      <c r="AD521" s="715"/>
      <c r="AE521" s="715"/>
      <c r="AF521" s="715"/>
      <c r="AG521" s="824"/>
    </row>
    <row r="522" spans="1:33">
      <c r="A522" s="698"/>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715"/>
      <c r="AD522" s="715"/>
      <c r="AE522" s="715"/>
      <c r="AF522" s="715"/>
      <c r="AG522" s="824"/>
    </row>
    <row r="523" spans="1:33">
      <c r="A523" s="698"/>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715"/>
      <c r="AD523" s="715"/>
      <c r="AE523" s="715"/>
      <c r="AF523" s="715"/>
      <c r="AG523" s="824"/>
    </row>
    <row r="524" spans="1:33">
      <c r="A524" s="698"/>
      <c r="B524" s="715"/>
      <c r="C524" s="747" t="s">
        <v>730</v>
      </c>
      <c r="D524" s="715"/>
      <c r="E524" s="715"/>
      <c r="F524" s="715"/>
      <c r="G524" s="715"/>
      <c r="H524" s="715"/>
      <c r="I524" s="715"/>
      <c r="J524" s="715"/>
      <c r="K524" s="715"/>
      <c r="L524" s="715"/>
      <c r="M524" s="715"/>
      <c r="N524" s="715"/>
      <c r="O524" s="715"/>
      <c r="P524" s="715"/>
      <c r="Q524" s="715"/>
      <c r="R524" s="715"/>
      <c r="S524" s="715"/>
      <c r="T524" s="715"/>
      <c r="U524" s="715"/>
      <c r="V524" s="715"/>
      <c r="W524" s="715"/>
      <c r="X524" s="715"/>
      <c r="Y524" s="881"/>
      <c r="Z524" s="715"/>
      <c r="AA524" s="715"/>
      <c r="AB524" s="715"/>
      <c r="AC524" s="715"/>
      <c r="AD524" s="715"/>
      <c r="AE524" s="715"/>
      <c r="AF524" s="715"/>
      <c r="AG524" s="824"/>
    </row>
    <row r="525" spans="1:33">
      <c r="A525" s="698"/>
      <c r="B525" s="715"/>
      <c r="C525" s="715"/>
      <c r="D525" s="715"/>
      <c r="E525" s="715"/>
      <c r="F525" s="715"/>
      <c r="G525" s="715"/>
      <c r="H525" s="715"/>
      <c r="I525" s="715"/>
      <c r="J525" s="715"/>
      <c r="K525" s="715"/>
      <c r="L525" s="715"/>
      <c r="M525" s="715"/>
      <c r="N525" s="715"/>
      <c r="O525" s="715"/>
      <c r="P525" s="715"/>
      <c r="Q525" s="715"/>
      <c r="R525" s="715"/>
      <c r="S525" s="715"/>
      <c r="T525" s="715"/>
      <c r="U525" s="715"/>
      <c r="V525" s="715"/>
      <c r="W525" s="715"/>
      <c r="X525" s="715"/>
      <c r="Y525" s="881"/>
      <c r="Z525" s="715"/>
      <c r="AA525" s="715"/>
      <c r="AB525" s="715"/>
      <c r="AC525" s="715"/>
      <c r="AD525" s="715"/>
      <c r="AE525" s="715"/>
      <c r="AF525" s="715"/>
      <c r="AG525" s="824"/>
    </row>
    <row r="526" spans="1:33">
      <c r="A526" s="698"/>
      <c r="B526" s="715" t="s">
        <v>734</v>
      </c>
      <c r="C526" s="715"/>
      <c r="D526" s="715"/>
      <c r="E526" s="715"/>
      <c r="F526" s="715"/>
      <c r="G526" s="715"/>
      <c r="H526" s="715"/>
      <c r="I526" s="715"/>
      <c r="J526" s="715"/>
      <c r="K526" s="715"/>
      <c r="L526" s="715"/>
      <c r="M526" s="715"/>
      <c r="N526" s="715"/>
      <c r="O526" s="715"/>
      <c r="P526" s="715"/>
      <c r="Q526" s="715"/>
      <c r="R526" s="715"/>
      <c r="S526" s="715"/>
      <c r="T526" s="715"/>
      <c r="U526" s="715"/>
      <c r="V526" s="715"/>
      <c r="W526" s="715"/>
      <c r="X526" s="715"/>
      <c r="Y526" s="497" t="s">
        <v>26</v>
      </c>
      <c r="Z526" s="491"/>
      <c r="AA526" s="491"/>
      <c r="AB526" s="491"/>
      <c r="AC526" s="491"/>
      <c r="AD526" s="491"/>
      <c r="AE526" s="491"/>
      <c r="AF526" s="491"/>
      <c r="AG526" s="667"/>
    </row>
    <row r="527" spans="1:33">
      <c r="A527" s="698"/>
      <c r="B527" s="715"/>
      <c r="C527" s="715"/>
      <c r="D527" s="715"/>
      <c r="E527" s="715"/>
      <c r="F527" s="715"/>
      <c r="G527" s="715"/>
      <c r="H527" s="715"/>
      <c r="I527" s="715"/>
      <c r="J527" s="715"/>
      <c r="K527" s="715"/>
      <c r="L527" s="715"/>
      <c r="M527" s="715"/>
      <c r="N527" s="715"/>
      <c r="O527" s="715"/>
      <c r="P527" s="715"/>
      <c r="Q527" s="715"/>
      <c r="R527" s="715"/>
      <c r="S527" s="715"/>
      <c r="T527" s="715"/>
      <c r="U527" s="715"/>
      <c r="V527" s="715"/>
      <c r="W527" s="715"/>
      <c r="X527" s="715"/>
      <c r="Y527" s="497"/>
      <c r="Z527" s="491"/>
      <c r="AA527" s="491"/>
      <c r="AB527" s="491"/>
      <c r="AC527" s="491"/>
      <c r="AD527" s="491"/>
      <c r="AE527" s="491"/>
      <c r="AF527" s="491"/>
      <c r="AG527" s="667"/>
    </row>
    <row r="528" spans="1:33">
      <c r="A528" s="698"/>
      <c r="B528" s="715"/>
      <c r="C528" s="715"/>
      <c r="D528" s="715"/>
      <c r="E528" s="715"/>
      <c r="F528" s="715"/>
      <c r="G528" s="715"/>
      <c r="H528" s="715"/>
      <c r="I528" s="715"/>
      <c r="J528" s="715"/>
      <c r="K528" s="823"/>
      <c r="L528" s="833"/>
      <c r="M528" s="842"/>
      <c r="N528" s="715" t="s">
        <v>25</v>
      </c>
      <c r="O528" s="823"/>
      <c r="P528" s="842"/>
      <c r="Q528" s="715" t="s">
        <v>232</v>
      </c>
      <c r="R528" s="715"/>
      <c r="S528" s="201"/>
      <c r="T528" s="52" t="s">
        <v>683</v>
      </c>
      <c r="U528" s="715"/>
      <c r="V528" s="715"/>
      <c r="W528" s="715"/>
      <c r="Y528" s="497"/>
      <c r="Z528" s="491"/>
      <c r="AA528" s="491"/>
      <c r="AB528" s="491"/>
      <c r="AC528" s="491"/>
      <c r="AD528" s="491"/>
      <c r="AE528" s="491"/>
      <c r="AF528" s="491"/>
      <c r="AG528" s="667"/>
    </row>
    <row r="529" spans="1:33">
      <c r="A529" s="698"/>
      <c r="B529" s="715"/>
      <c r="C529" s="715"/>
      <c r="D529" s="715"/>
      <c r="E529" s="715"/>
      <c r="F529" s="715"/>
      <c r="G529" s="715"/>
      <c r="H529" s="715"/>
      <c r="I529" s="715"/>
      <c r="J529" s="715"/>
      <c r="K529" s="715"/>
      <c r="L529" s="715"/>
      <c r="M529" s="715"/>
      <c r="N529" s="715"/>
      <c r="O529" s="715"/>
      <c r="P529" s="715"/>
      <c r="Q529" s="715"/>
      <c r="R529" s="715"/>
      <c r="S529" s="715"/>
      <c r="T529" s="715"/>
      <c r="U529" s="715"/>
      <c r="V529" s="715"/>
      <c r="W529" s="715"/>
      <c r="X529" s="715"/>
      <c r="Y529" s="497"/>
      <c r="Z529" s="491"/>
      <c r="AA529" s="491"/>
      <c r="AB529" s="491"/>
      <c r="AC529" s="491"/>
      <c r="AD529" s="491"/>
      <c r="AE529" s="491"/>
      <c r="AF529" s="491"/>
      <c r="AG529" s="667"/>
    </row>
    <row r="530" spans="1:33">
      <c r="A530" s="698"/>
      <c r="B530" s="715" t="s">
        <v>1046</v>
      </c>
      <c r="C530" s="715"/>
      <c r="D530" s="715"/>
      <c r="E530" s="715"/>
      <c r="F530" s="715"/>
      <c r="G530" s="715"/>
      <c r="H530" s="715"/>
      <c r="I530" s="715"/>
      <c r="J530" s="715"/>
      <c r="K530" s="715"/>
      <c r="L530" s="715"/>
      <c r="M530" s="715"/>
      <c r="N530" s="715"/>
      <c r="O530" s="715"/>
      <c r="P530" s="715"/>
      <c r="Q530" s="715"/>
      <c r="R530" s="715"/>
      <c r="S530" s="715"/>
      <c r="T530" s="715"/>
      <c r="U530" s="715"/>
      <c r="V530" s="715"/>
      <c r="W530" s="715"/>
      <c r="X530" s="715"/>
      <c r="Y530" s="497"/>
      <c r="Z530" s="491"/>
      <c r="AA530" s="491"/>
      <c r="AB530" s="491"/>
      <c r="AC530" s="491"/>
      <c r="AD530" s="491"/>
      <c r="AE530" s="491"/>
      <c r="AF530" s="491"/>
      <c r="AG530" s="667"/>
    </row>
    <row r="531" spans="1:33">
      <c r="A531" s="698"/>
      <c r="B531" s="715"/>
      <c r="C531" s="715"/>
      <c r="D531" s="715"/>
      <c r="E531" s="715"/>
      <c r="F531" s="715"/>
      <c r="G531" s="715"/>
      <c r="H531" s="715"/>
      <c r="I531" s="715"/>
      <c r="J531" s="715"/>
      <c r="K531" s="715"/>
      <c r="L531" s="715"/>
      <c r="M531" s="715"/>
      <c r="N531" s="715"/>
      <c r="O531" s="715"/>
      <c r="P531" s="715"/>
      <c r="Q531" s="715"/>
      <c r="R531" s="715"/>
      <c r="S531" s="715"/>
      <c r="T531" s="715"/>
      <c r="U531" s="715"/>
      <c r="V531" s="715"/>
      <c r="W531" s="715"/>
      <c r="X531" s="715"/>
      <c r="Y531" s="497"/>
      <c r="Z531" s="491"/>
      <c r="AA531" s="491"/>
      <c r="AB531" s="491"/>
      <c r="AC531" s="491"/>
      <c r="AD531" s="491"/>
      <c r="AE531" s="491"/>
      <c r="AF531" s="491"/>
      <c r="AG531" s="667"/>
    </row>
    <row r="532" spans="1:33">
      <c r="A532" s="698"/>
      <c r="B532" s="715"/>
      <c r="C532" s="731"/>
      <c r="D532" s="731"/>
      <c r="E532" s="731"/>
      <c r="F532" s="731"/>
      <c r="G532" s="731"/>
      <c r="H532" s="731"/>
      <c r="I532" s="731"/>
      <c r="J532" s="731"/>
      <c r="K532" s="731"/>
      <c r="L532" s="731"/>
      <c r="M532" s="731"/>
      <c r="N532" s="731"/>
      <c r="O532" s="731"/>
      <c r="P532" s="731"/>
      <c r="Q532" s="731"/>
      <c r="R532" s="731"/>
      <c r="S532" s="731"/>
      <c r="T532" s="731"/>
      <c r="U532" s="731"/>
      <c r="V532" s="731"/>
      <c r="W532" s="715"/>
      <c r="X532" s="897"/>
      <c r="Y532" s="920"/>
      <c r="Z532" s="920"/>
      <c r="AA532" s="920"/>
      <c r="AB532" s="920"/>
      <c r="AC532" s="920"/>
      <c r="AD532" s="920"/>
      <c r="AE532" s="920"/>
      <c r="AF532" s="920"/>
      <c r="AG532" s="958"/>
    </row>
    <row r="533" spans="1:33">
      <c r="A533" s="698"/>
      <c r="B533" s="715"/>
      <c r="C533" s="731"/>
      <c r="D533" s="731"/>
      <c r="E533" s="731"/>
      <c r="F533" s="731"/>
      <c r="G533" s="731"/>
      <c r="H533" s="731"/>
      <c r="I533" s="731"/>
      <c r="J533" s="731"/>
      <c r="K533" s="731"/>
      <c r="L533" s="731"/>
      <c r="M533" s="731"/>
      <c r="N533" s="731"/>
      <c r="O533" s="731"/>
      <c r="P533" s="731"/>
      <c r="Q533" s="731"/>
      <c r="R533" s="731"/>
      <c r="S533" s="731"/>
      <c r="T533" s="731"/>
      <c r="U533" s="731"/>
      <c r="V533" s="731"/>
      <c r="W533" s="715"/>
      <c r="X533" s="715"/>
      <c r="Y533" s="917"/>
      <c r="Z533" s="920"/>
      <c r="AA533" s="920"/>
      <c r="AB533" s="920"/>
      <c r="AC533" s="920"/>
      <c r="AD533" s="920"/>
      <c r="AE533" s="920"/>
      <c r="AF533" s="920"/>
      <c r="AG533" s="958"/>
    </row>
    <row r="534" spans="1:33">
      <c r="A534" s="698"/>
      <c r="B534" s="715"/>
      <c r="C534" s="731"/>
      <c r="D534" s="731"/>
      <c r="E534" s="731"/>
      <c r="F534" s="731"/>
      <c r="G534" s="731"/>
      <c r="H534" s="731"/>
      <c r="I534" s="731"/>
      <c r="J534" s="731"/>
      <c r="K534" s="731"/>
      <c r="L534" s="731"/>
      <c r="M534" s="731"/>
      <c r="N534" s="731"/>
      <c r="O534" s="731"/>
      <c r="P534" s="731"/>
      <c r="Q534" s="731"/>
      <c r="R534" s="731"/>
      <c r="S534" s="731"/>
      <c r="T534" s="731"/>
      <c r="U534" s="731"/>
      <c r="V534" s="731"/>
      <c r="W534" s="715"/>
      <c r="X534" s="715"/>
      <c r="Y534" s="917"/>
      <c r="Z534" s="920"/>
      <c r="AA534" s="920"/>
      <c r="AB534" s="920"/>
      <c r="AC534" s="920"/>
      <c r="AD534" s="920"/>
      <c r="AE534" s="920"/>
      <c r="AF534" s="920"/>
      <c r="AG534" s="958"/>
    </row>
    <row r="535" spans="1:33">
      <c r="A535" s="698"/>
      <c r="Y535" s="917"/>
      <c r="Z535" s="920"/>
      <c r="AA535" s="920"/>
      <c r="AB535" s="920"/>
      <c r="AC535" s="920"/>
      <c r="AD535" s="920"/>
      <c r="AE535" s="920"/>
      <c r="AF535" s="920"/>
      <c r="AG535" s="958"/>
    </row>
    <row r="536" spans="1:33">
      <c r="A536" s="700"/>
      <c r="B536" s="720"/>
      <c r="C536" s="720"/>
      <c r="D536" s="720"/>
      <c r="E536" s="720"/>
      <c r="F536" s="720"/>
      <c r="G536" s="720"/>
      <c r="H536" s="720"/>
      <c r="I536" s="720"/>
      <c r="J536" s="720"/>
      <c r="K536" s="720"/>
      <c r="L536" s="720"/>
      <c r="M536" s="720"/>
      <c r="N536" s="720"/>
      <c r="O536" s="720"/>
      <c r="P536" s="720"/>
      <c r="Q536" s="720"/>
      <c r="R536" s="720"/>
      <c r="S536" s="720"/>
      <c r="T536" s="720"/>
      <c r="U536" s="720"/>
      <c r="V536" s="720"/>
      <c r="W536" s="720"/>
      <c r="X536" s="720"/>
      <c r="Y536" s="913"/>
      <c r="Z536" s="720"/>
      <c r="AA536" s="720"/>
      <c r="AB536" s="720"/>
      <c r="AC536" s="720"/>
      <c r="AD536" s="720"/>
      <c r="AE536" s="720"/>
      <c r="AF536" s="720"/>
      <c r="AG536" s="957"/>
    </row>
    <row r="537" spans="1:33">
      <c r="A537" s="31" t="s">
        <v>133</v>
      </c>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73" t="s">
        <v>361</v>
      </c>
      <c r="Z537" s="73"/>
      <c r="AA537" s="73"/>
      <c r="AB537" s="73"/>
      <c r="AC537" s="73"/>
      <c r="AD537" s="73"/>
      <c r="AE537" s="73"/>
      <c r="AF537" s="73"/>
      <c r="AG537" s="73"/>
    </row>
    <row r="538" spans="1:33">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73"/>
      <c r="Z538" s="73"/>
      <c r="AA538" s="73"/>
      <c r="AB538" s="73"/>
      <c r="AC538" s="73"/>
      <c r="AD538" s="73"/>
      <c r="AE538" s="73"/>
      <c r="AF538" s="73"/>
      <c r="AG538" s="73"/>
    </row>
    <row r="539" spans="1:33">
      <c r="A539" s="701"/>
      <c r="B539" s="728"/>
      <c r="C539" s="728"/>
      <c r="D539" s="753"/>
      <c r="E539" s="753"/>
      <c r="F539" s="753"/>
      <c r="G539" s="753"/>
      <c r="H539" s="753"/>
      <c r="I539" s="753"/>
      <c r="J539" s="753"/>
      <c r="K539" s="753"/>
      <c r="L539" s="753"/>
      <c r="X539" s="379"/>
    </row>
    <row r="540" spans="1:33">
      <c r="A540" s="701"/>
      <c r="B540" s="715" t="s">
        <v>735</v>
      </c>
      <c r="C540" s="715"/>
      <c r="D540" s="715"/>
      <c r="E540" s="715"/>
      <c r="F540" s="715"/>
      <c r="G540" s="715"/>
      <c r="H540" s="715"/>
      <c r="I540" s="715"/>
      <c r="J540" s="715"/>
      <c r="K540" s="715"/>
      <c r="L540" s="715"/>
      <c r="M540" s="715"/>
      <c r="N540" s="715"/>
      <c r="O540" s="715"/>
      <c r="P540" s="715"/>
      <c r="Q540" s="715"/>
      <c r="R540" s="715"/>
      <c r="S540" s="715"/>
      <c r="T540" s="715"/>
      <c r="U540" s="715"/>
      <c r="V540" s="715"/>
      <c r="W540" s="715"/>
      <c r="X540" s="897"/>
    </row>
    <row r="541" spans="1:33">
      <c r="A541" s="701"/>
      <c r="B541" s="715"/>
      <c r="C541" s="715"/>
      <c r="D541" s="715"/>
      <c r="E541" s="715"/>
      <c r="F541" s="715"/>
      <c r="G541" s="715"/>
      <c r="H541" s="715"/>
      <c r="I541" s="715"/>
      <c r="J541" s="715"/>
      <c r="K541" s="715"/>
      <c r="L541" s="715"/>
      <c r="M541" s="715"/>
      <c r="N541" s="715"/>
      <c r="O541" s="715"/>
      <c r="P541" s="715"/>
      <c r="Q541" s="715"/>
      <c r="R541" s="715"/>
      <c r="S541" s="715"/>
      <c r="T541" s="715"/>
      <c r="U541" s="715"/>
      <c r="V541" s="715"/>
      <c r="W541" s="715"/>
      <c r="X541" s="897"/>
    </row>
    <row r="542" spans="1:33">
      <c r="A542" s="701"/>
      <c r="B542" s="715"/>
      <c r="C542" s="715"/>
      <c r="D542" s="715"/>
      <c r="E542" s="715"/>
      <c r="F542" s="715"/>
      <c r="G542" s="715"/>
      <c r="H542" s="715"/>
      <c r="I542" s="715"/>
      <c r="J542" s="715"/>
      <c r="K542" s="715"/>
      <c r="L542" s="201"/>
      <c r="M542" s="52" t="s">
        <v>273</v>
      </c>
      <c r="N542" s="52"/>
      <c r="O542" s="52"/>
      <c r="P542" s="52"/>
      <c r="Q542" s="201"/>
      <c r="R542" s="52" t="s">
        <v>283</v>
      </c>
      <c r="S542" s="715"/>
      <c r="T542" s="715"/>
      <c r="U542" s="715"/>
      <c r="V542" s="715"/>
      <c r="W542" s="715"/>
      <c r="X542" s="897"/>
    </row>
    <row r="543" spans="1:33">
      <c r="A543" s="701"/>
      <c r="B543" s="728"/>
      <c r="C543" s="728"/>
      <c r="D543" s="753"/>
      <c r="E543" s="753"/>
      <c r="F543" s="753"/>
      <c r="G543" s="753"/>
      <c r="H543" s="753"/>
      <c r="I543" s="753"/>
      <c r="J543" s="753"/>
      <c r="K543" s="753"/>
      <c r="L543" s="753"/>
      <c r="X543" s="379"/>
    </row>
    <row r="544" spans="1:33">
      <c r="A544" s="698"/>
      <c r="B544" s="715" t="s">
        <v>503</v>
      </c>
      <c r="C544" s="715"/>
      <c r="D544" s="715"/>
      <c r="E544" s="715"/>
      <c r="F544" s="715"/>
      <c r="G544" s="715"/>
      <c r="H544" s="715"/>
      <c r="I544" s="715"/>
      <c r="J544" s="715"/>
      <c r="K544" s="715"/>
      <c r="L544" s="715"/>
      <c r="M544" s="715"/>
      <c r="N544" s="715"/>
      <c r="O544" s="715"/>
      <c r="P544" s="715"/>
      <c r="Q544" s="715"/>
      <c r="R544" s="715"/>
      <c r="S544" s="715"/>
      <c r="T544" s="715"/>
      <c r="U544" s="715"/>
      <c r="V544" s="715"/>
      <c r="W544" s="715"/>
      <c r="X544" s="715"/>
      <c r="Y544" s="881"/>
      <c r="Z544" s="715"/>
      <c r="AA544" s="715"/>
      <c r="AB544" s="715"/>
      <c r="AC544" s="715"/>
      <c r="AD544" s="715"/>
      <c r="AE544" s="715"/>
      <c r="AF544" s="715"/>
      <c r="AG544" s="824"/>
    </row>
    <row r="545" spans="1:33">
      <c r="A545" s="698"/>
      <c r="B545" s="715"/>
      <c r="C545" s="715"/>
      <c r="D545" s="715"/>
      <c r="E545" s="715"/>
      <c r="F545" s="715"/>
      <c r="G545" s="715"/>
      <c r="H545" s="715"/>
      <c r="I545" s="715"/>
      <c r="J545" s="715"/>
      <c r="K545" s="715"/>
      <c r="L545" s="715"/>
      <c r="M545" s="715"/>
      <c r="N545" s="715"/>
      <c r="O545" s="715"/>
      <c r="P545" s="715"/>
      <c r="Q545" s="715"/>
      <c r="R545" s="715"/>
      <c r="S545" s="715"/>
      <c r="T545" s="715"/>
      <c r="U545" s="715"/>
      <c r="V545" s="715"/>
      <c r="W545" s="715"/>
      <c r="X545" s="715"/>
      <c r="Y545" s="881"/>
      <c r="Z545" s="715"/>
      <c r="AA545" s="715"/>
      <c r="AB545" s="715"/>
      <c r="AC545" s="715"/>
      <c r="AD545" s="715"/>
      <c r="AE545" s="715"/>
      <c r="AF545" s="715"/>
      <c r="AG545" s="824"/>
    </row>
    <row r="546" spans="1:33">
      <c r="A546" s="698"/>
      <c r="B546" s="715"/>
      <c r="C546" s="187"/>
      <c r="D546" s="234"/>
      <c r="E546" s="234"/>
      <c r="F546" s="234"/>
      <c r="G546" s="234"/>
      <c r="H546" s="234"/>
      <c r="I546" s="234"/>
      <c r="J546" s="234"/>
      <c r="K546" s="234"/>
      <c r="L546" s="234"/>
      <c r="M546" s="234"/>
      <c r="N546" s="234"/>
      <c r="O546" s="234"/>
      <c r="P546" s="234"/>
      <c r="Q546" s="234"/>
      <c r="R546" s="234"/>
      <c r="S546" s="234"/>
      <c r="T546" s="234"/>
      <c r="U546" s="234"/>
      <c r="V546" s="455"/>
      <c r="W546" s="715"/>
      <c r="X546" s="715"/>
      <c r="Y546" s="881"/>
      <c r="Z546" s="715"/>
      <c r="AA546" s="715"/>
      <c r="AB546" s="715"/>
      <c r="AC546" s="715"/>
      <c r="AD546" s="715"/>
      <c r="AE546" s="715"/>
      <c r="AF546" s="715"/>
      <c r="AG546" s="824"/>
    </row>
    <row r="547" spans="1:33">
      <c r="A547" s="698"/>
      <c r="B547" s="715"/>
      <c r="C547" s="189"/>
      <c r="D547" s="236"/>
      <c r="E547" s="236"/>
      <c r="F547" s="236"/>
      <c r="G547" s="236"/>
      <c r="H547" s="236"/>
      <c r="I547" s="236"/>
      <c r="J547" s="236"/>
      <c r="K547" s="236"/>
      <c r="L547" s="236"/>
      <c r="M547" s="236"/>
      <c r="N547" s="236"/>
      <c r="O547" s="236"/>
      <c r="P547" s="236"/>
      <c r="Q547" s="236"/>
      <c r="R547" s="236"/>
      <c r="S547" s="236"/>
      <c r="T547" s="236"/>
      <c r="U547" s="236"/>
      <c r="V547" s="457"/>
      <c r="W547" s="715"/>
      <c r="X547" s="715"/>
      <c r="Y547" s="881"/>
      <c r="Z547" s="715"/>
      <c r="AA547" s="715"/>
      <c r="AB547" s="715"/>
      <c r="AC547" s="715"/>
      <c r="AD547" s="715"/>
      <c r="AE547" s="715"/>
      <c r="AF547" s="715"/>
      <c r="AG547" s="824"/>
    </row>
    <row r="548" spans="1:33">
      <c r="A548" s="698"/>
      <c r="B548" s="715"/>
      <c r="C548" s="715"/>
      <c r="D548" s="715"/>
      <c r="E548" s="715"/>
      <c r="F548" s="715"/>
      <c r="G548" s="715"/>
      <c r="H548" s="715"/>
      <c r="I548" s="715"/>
      <c r="J548" s="715"/>
      <c r="K548" s="715"/>
      <c r="L548" s="715"/>
      <c r="M548" s="715"/>
      <c r="N548" s="715"/>
      <c r="O548" s="715"/>
      <c r="P548" s="715"/>
      <c r="Q548" s="715"/>
      <c r="R548" s="715"/>
      <c r="S548" s="715"/>
      <c r="T548" s="715"/>
      <c r="U548" s="715"/>
      <c r="V548" s="715"/>
      <c r="W548" s="715"/>
      <c r="X548" s="715"/>
      <c r="Y548" s="881"/>
      <c r="Z548" s="715"/>
      <c r="AA548" s="715"/>
      <c r="AB548" s="715"/>
      <c r="AC548" s="715"/>
      <c r="AD548" s="715"/>
      <c r="AE548" s="715"/>
      <c r="AF548" s="715"/>
      <c r="AG548" s="824"/>
    </row>
    <row r="549" spans="1:33">
      <c r="A549" s="698"/>
      <c r="B549" s="715" t="s">
        <v>79</v>
      </c>
      <c r="C549" s="715"/>
      <c r="D549" s="715"/>
      <c r="E549" s="715"/>
      <c r="F549" s="715"/>
      <c r="G549" s="715"/>
      <c r="H549" s="715"/>
      <c r="I549" s="715"/>
      <c r="J549" s="715"/>
      <c r="K549" s="715"/>
      <c r="L549" s="715"/>
      <c r="M549" s="715"/>
      <c r="N549" s="715"/>
      <c r="O549" s="715"/>
      <c r="P549" s="715"/>
      <c r="Q549" s="715"/>
      <c r="R549" s="715"/>
      <c r="S549" s="715"/>
      <c r="T549" s="715"/>
      <c r="U549" s="715"/>
      <c r="V549" s="715"/>
      <c r="W549" s="715"/>
      <c r="X549" s="715"/>
      <c r="Y549" s="881"/>
      <c r="Z549" s="715"/>
      <c r="AA549" s="715"/>
      <c r="AB549" s="715"/>
      <c r="AC549" s="715"/>
      <c r="AD549" s="715"/>
      <c r="AE549" s="715"/>
      <c r="AF549" s="715"/>
      <c r="AG549" s="824"/>
    </row>
    <row r="550" spans="1:33">
      <c r="A550" s="698"/>
      <c r="B550" s="715"/>
      <c r="C550" s="715"/>
      <c r="D550" s="715"/>
      <c r="E550" s="715"/>
      <c r="F550" s="715"/>
      <c r="G550" s="715"/>
      <c r="H550" s="715"/>
      <c r="I550" s="715"/>
      <c r="J550" s="715"/>
      <c r="K550" s="715"/>
      <c r="L550" s="715"/>
      <c r="M550" s="715"/>
      <c r="N550" s="715"/>
      <c r="O550" s="715"/>
      <c r="P550" s="715"/>
      <c r="Q550" s="715"/>
      <c r="R550" s="715"/>
      <c r="S550" s="715"/>
      <c r="T550" s="715"/>
      <c r="U550" s="715"/>
      <c r="V550" s="715"/>
      <c r="W550" s="715"/>
      <c r="X550" s="715"/>
      <c r="Y550" s="881"/>
      <c r="Z550" s="715"/>
      <c r="AA550" s="715"/>
      <c r="AB550" s="715"/>
      <c r="AC550" s="715"/>
      <c r="AD550" s="715"/>
      <c r="AE550" s="715"/>
      <c r="AF550" s="715"/>
      <c r="AG550" s="824"/>
    </row>
    <row r="551" spans="1:33">
      <c r="A551" s="698"/>
      <c r="B551" s="715"/>
      <c r="C551" s="187"/>
      <c r="D551" s="234"/>
      <c r="E551" s="234"/>
      <c r="F551" s="234"/>
      <c r="G551" s="234"/>
      <c r="H551" s="234"/>
      <c r="I551" s="234"/>
      <c r="J551" s="234"/>
      <c r="K551" s="234"/>
      <c r="L551" s="234"/>
      <c r="M551" s="234"/>
      <c r="N551" s="234"/>
      <c r="O551" s="234"/>
      <c r="P551" s="234"/>
      <c r="Q551" s="234"/>
      <c r="R551" s="234"/>
      <c r="S551" s="234"/>
      <c r="T551" s="234"/>
      <c r="U551" s="234"/>
      <c r="V551" s="455"/>
      <c r="W551" s="715"/>
      <c r="X551" s="715"/>
      <c r="Y551" s="881"/>
      <c r="Z551" s="715"/>
      <c r="AA551" s="715"/>
      <c r="AB551" s="715"/>
      <c r="AC551" s="715"/>
      <c r="AD551" s="715"/>
      <c r="AE551" s="715"/>
      <c r="AF551" s="715"/>
      <c r="AG551" s="824"/>
    </row>
    <row r="552" spans="1:33">
      <c r="A552" s="698"/>
      <c r="B552" s="715"/>
      <c r="C552" s="189"/>
      <c r="D552" s="236"/>
      <c r="E552" s="236"/>
      <c r="F552" s="236"/>
      <c r="G552" s="236"/>
      <c r="H552" s="236"/>
      <c r="I552" s="236"/>
      <c r="J552" s="236"/>
      <c r="K552" s="236"/>
      <c r="L552" s="236"/>
      <c r="M552" s="236"/>
      <c r="N552" s="236"/>
      <c r="O552" s="236"/>
      <c r="P552" s="236"/>
      <c r="Q552" s="236"/>
      <c r="R552" s="236"/>
      <c r="S552" s="236"/>
      <c r="T552" s="236"/>
      <c r="U552" s="236"/>
      <c r="V552" s="457"/>
      <c r="W552" s="715"/>
      <c r="X552" s="715"/>
      <c r="Y552" s="881"/>
      <c r="Z552" s="715"/>
      <c r="AA552" s="715"/>
      <c r="AB552" s="715"/>
      <c r="AC552" s="715"/>
      <c r="AD552" s="715"/>
      <c r="AE552" s="715"/>
      <c r="AF552" s="715"/>
      <c r="AG552" s="824"/>
    </row>
    <row r="553" spans="1:33">
      <c r="A553" s="698"/>
      <c r="B553" s="715"/>
      <c r="C553" s="715"/>
      <c r="D553" s="715"/>
      <c r="E553" s="715"/>
      <c r="F553" s="715"/>
      <c r="G553" s="715"/>
      <c r="H553" s="715"/>
      <c r="I553" s="715"/>
      <c r="J553" s="715"/>
      <c r="K553" s="715"/>
      <c r="L553" s="715"/>
      <c r="M553" s="715"/>
      <c r="N553" s="715"/>
      <c r="O553" s="715"/>
      <c r="P553" s="715"/>
      <c r="Q553" s="715"/>
      <c r="R553" s="715"/>
      <c r="S553" s="715"/>
      <c r="T553" s="715"/>
      <c r="U553" s="715"/>
      <c r="V553" s="715"/>
      <c r="W553" s="715"/>
      <c r="X553" s="715"/>
      <c r="Y553" s="881"/>
      <c r="Z553" s="715"/>
      <c r="AA553" s="715"/>
      <c r="AB553" s="715"/>
      <c r="AC553" s="715"/>
      <c r="AD553" s="715"/>
      <c r="AE553" s="715"/>
      <c r="AF553" s="715"/>
      <c r="AG553" s="824"/>
    </row>
    <row r="554" spans="1:33">
      <c r="A554" s="698"/>
      <c r="B554" s="52" t="s">
        <v>737</v>
      </c>
      <c r="V554" s="110"/>
      <c r="W554" s="715"/>
      <c r="X554" s="715"/>
      <c r="Y554" s="881"/>
      <c r="Z554" s="715"/>
      <c r="AA554" s="715"/>
      <c r="AB554" s="715"/>
      <c r="AC554" s="715"/>
      <c r="AD554" s="715"/>
      <c r="AE554" s="715"/>
      <c r="AF554" s="715"/>
      <c r="AG554" s="824"/>
    </row>
    <row r="555" spans="1:33">
      <c r="A555" s="698"/>
      <c r="V555" s="110"/>
      <c r="W555" s="715"/>
      <c r="X555" s="715"/>
      <c r="Y555" s="881"/>
      <c r="Z555" s="715"/>
      <c r="AA555" s="715"/>
      <c r="AB555" s="715"/>
      <c r="AC555" s="715"/>
      <c r="AD555" s="715"/>
      <c r="AE555" s="715"/>
      <c r="AF555" s="715"/>
      <c r="AG555" s="824"/>
    </row>
    <row r="556" spans="1:33">
      <c r="A556" s="698"/>
      <c r="B556" s="89" t="s">
        <v>520</v>
      </c>
      <c r="L556" s="328"/>
      <c r="M556" s="376"/>
      <c r="N556" s="343"/>
      <c r="O556" s="2" t="s">
        <v>25</v>
      </c>
      <c r="P556" s="328"/>
      <c r="Q556" s="343"/>
      <c r="R556" s="2" t="s">
        <v>232</v>
      </c>
      <c r="V556" s="110"/>
      <c r="W556" s="715"/>
      <c r="X556" s="715"/>
      <c r="Y556" s="881"/>
      <c r="Z556" s="715"/>
      <c r="AA556" s="715"/>
      <c r="AB556" s="715"/>
      <c r="AC556" s="715"/>
      <c r="AD556" s="715"/>
      <c r="AE556" s="715"/>
      <c r="AF556" s="715"/>
      <c r="AG556" s="824"/>
    </row>
    <row r="557" spans="1:33">
      <c r="A557" s="698"/>
      <c r="W557" s="715"/>
      <c r="X557" s="715"/>
      <c r="Y557" s="881"/>
      <c r="Z557" s="715"/>
      <c r="AA557" s="715"/>
      <c r="AB557" s="715"/>
      <c r="AC557" s="715"/>
      <c r="AD557" s="715"/>
      <c r="AE557" s="715"/>
      <c r="AF557" s="715"/>
      <c r="AG557" s="824"/>
    </row>
    <row r="558" spans="1:33">
      <c r="A558" s="698"/>
      <c r="B558" s="89" t="s">
        <v>738</v>
      </c>
      <c r="L558" s="201"/>
      <c r="M558" s="52" t="s">
        <v>372</v>
      </c>
      <c r="N558" s="52"/>
      <c r="O558" s="52"/>
      <c r="P558" s="52"/>
      <c r="Q558" s="201"/>
      <c r="R558" s="2" t="s">
        <v>339</v>
      </c>
      <c r="W558" s="715"/>
      <c r="X558" s="715"/>
      <c r="Y558" s="497" t="s">
        <v>340</v>
      </c>
      <c r="Z558" s="491"/>
      <c r="AA558" s="491"/>
      <c r="AB558" s="491"/>
      <c r="AC558" s="491"/>
      <c r="AD558" s="491"/>
      <c r="AE558" s="491"/>
      <c r="AF558" s="491"/>
      <c r="AG558" s="667"/>
    </row>
    <row r="559" spans="1:33">
      <c r="A559" s="698"/>
      <c r="C559" s="110"/>
      <c r="D559" s="110"/>
      <c r="E559" s="110"/>
      <c r="F559" s="110"/>
      <c r="G559" s="110"/>
      <c r="H559" s="110"/>
      <c r="I559" s="110"/>
      <c r="J559" s="110"/>
      <c r="K559" s="110"/>
      <c r="L559" s="110"/>
      <c r="M559" s="110"/>
      <c r="N559" s="110"/>
      <c r="O559" s="110"/>
      <c r="P559" s="110"/>
      <c r="Q559" s="110"/>
      <c r="R559" s="110"/>
      <c r="S559" s="110"/>
      <c r="T559" s="110"/>
      <c r="U559" s="110"/>
      <c r="V559" s="110"/>
      <c r="W559" s="715"/>
      <c r="X559" s="715"/>
      <c r="Y559" s="497"/>
      <c r="Z559" s="491"/>
      <c r="AA559" s="491"/>
      <c r="AB559" s="491"/>
      <c r="AC559" s="491"/>
      <c r="AD559" s="491"/>
      <c r="AE559" s="491"/>
      <c r="AF559" s="491"/>
      <c r="AG559" s="667"/>
    </row>
    <row r="560" spans="1:33">
      <c r="A560" s="698"/>
      <c r="B560" s="89" t="s">
        <v>740</v>
      </c>
      <c r="W560" s="715"/>
      <c r="X560" s="715"/>
      <c r="Y560" s="497"/>
      <c r="Z560" s="491"/>
      <c r="AA560" s="491"/>
      <c r="AB560" s="491"/>
      <c r="AC560" s="491"/>
      <c r="AD560" s="491"/>
      <c r="AE560" s="491"/>
      <c r="AF560" s="491"/>
      <c r="AG560" s="667"/>
    </row>
    <row r="561" spans="1:33">
      <c r="A561" s="698"/>
      <c r="C561" s="187"/>
      <c r="D561" s="234"/>
      <c r="E561" s="234"/>
      <c r="F561" s="234"/>
      <c r="G561" s="234"/>
      <c r="H561" s="234"/>
      <c r="I561" s="234"/>
      <c r="J561" s="234"/>
      <c r="K561" s="234"/>
      <c r="L561" s="234"/>
      <c r="M561" s="234"/>
      <c r="N561" s="234"/>
      <c r="O561" s="234"/>
      <c r="P561" s="234"/>
      <c r="Q561" s="234"/>
      <c r="R561" s="234"/>
      <c r="S561" s="234"/>
      <c r="T561" s="234"/>
      <c r="U561" s="234"/>
      <c r="V561" s="455"/>
      <c r="W561" s="715"/>
      <c r="X561" s="715"/>
      <c r="Y561" s="881"/>
      <c r="Z561" s="715"/>
      <c r="AA561" s="715"/>
      <c r="AB561" s="715"/>
      <c r="AC561" s="715"/>
      <c r="AD561" s="715"/>
      <c r="AE561" s="715"/>
      <c r="AF561" s="715"/>
      <c r="AG561" s="824"/>
    </row>
    <row r="562" spans="1:33">
      <c r="A562" s="698"/>
      <c r="C562" s="188"/>
      <c r="D562" s="235"/>
      <c r="E562" s="235"/>
      <c r="F562" s="235"/>
      <c r="G562" s="235"/>
      <c r="H562" s="235"/>
      <c r="I562" s="235"/>
      <c r="J562" s="235"/>
      <c r="K562" s="235"/>
      <c r="L562" s="235"/>
      <c r="M562" s="235"/>
      <c r="N562" s="235"/>
      <c r="O562" s="235"/>
      <c r="P562" s="235"/>
      <c r="Q562" s="235"/>
      <c r="R562" s="235"/>
      <c r="S562" s="235"/>
      <c r="T562" s="235"/>
      <c r="U562" s="235"/>
      <c r="V562" s="456"/>
      <c r="W562" s="715"/>
      <c r="X562" s="715"/>
      <c r="Y562" s="881"/>
      <c r="Z562" s="715"/>
      <c r="AA562" s="715"/>
      <c r="AB562" s="715"/>
      <c r="AC562" s="715"/>
      <c r="AD562" s="715"/>
      <c r="AE562" s="715"/>
      <c r="AF562" s="715"/>
      <c r="AG562" s="824"/>
    </row>
    <row r="563" spans="1:33">
      <c r="A563" s="698"/>
      <c r="C563" s="189"/>
      <c r="D563" s="236"/>
      <c r="E563" s="236"/>
      <c r="F563" s="236"/>
      <c r="G563" s="236"/>
      <c r="H563" s="236"/>
      <c r="I563" s="236"/>
      <c r="J563" s="236"/>
      <c r="K563" s="236"/>
      <c r="L563" s="236"/>
      <c r="M563" s="236"/>
      <c r="N563" s="236"/>
      <c r="O563" s="236"/>
      <c r="P563" s="236"/>
      <c r="Q563" s="236"/>
      <c r="R563" s="236"/>
      <c r="S563" s="236"/>
      <c r="T563" s="236"/>
      <c r="U563" s="236"/>
      <c r="V563" s="457"/>
      <c r="W563" s="715"/>
      <c r="X563" s="715"/>
      <c r="Y563" s="881"/>
      <c r="Z563" s="715"/>
      <c r="AA563" s="715"/>
      <c r="AB563" s="715"/>
      <c r="AC563" s="715"/>
      <c r="AD563" s="715"/>
      <c r="AE563" s="715"/>
      <c r="AF563" s="715"/>
      <c r="AG563" s="824"/>
    </row>
    <row r="564" spans="1:33">
      <c r="A564" s="698"/>
      <c r="W564" s="715"/>
      <c r="X564" s="715"/>
      <c r="Y564" s="881"/>
      <c r="Z564" s="715"/>
      <c r="AA564" s="715"/>
      <c r="AB564" s="715"/>
      <c r="AC564" s="715"/>
      <c r="AD564" s="715"/>
      <c r="AE564" s="715"/>
      <c r="AF564" s="715"/>
      <c r="AG564" s="824"/>
    </row>
    <row r="565" spans="1:33">
      <c r="A565" s="698"/>
      <c r="B565" s="2" t="s">
        <v>341</v>
      </c>
      <c r="W565" s="715"/>
      <c r="X565" s="715"/>
      <c r="Y565" s="881"/>
      <c r="Z565" s="715"/>
      <c r="AA565" s="715"/>
      <c r="AB565" s="715"/>
      <c r="AC565" s="715"/>
      <c r="AD565" s="715"/>
      <c r="AE565" s="715"/>
      <c r="AF565" s="715"/>
      <c r="AG565" s="824"/>
    </row>
    <row r="566" spans="1:33">
      <c r="A566" s="698"/>
      <c r="C566" s="187"/>
      <c r="D566" s="234"/>
      <c r="E566" s="234"/>
      <c r="F566" s="234"/>
      <c r="G566" s="234"/>
      <c r="H566" s="234"/>
      <c r="I566" s="234"/>
      <c r="J566" s="234"/>
      <c r="K566" s="234"/>
      <c r="L566" s="234"/>
      <c r="M566" s="234"/>
      <c r="N566" s="234"/>
      <c r="O566" s="234"/>
      <c r="P566" s="234"/>
      <c r="Q566" s="234"/>
      <c r="R566" s="234"/>
      <c r="S566" s="234"/>
      <c r="T566" s="234"/>
      <c r="U566" s="234"/>
      <c r="V566" s="455"/>
      <c r="W566" s="715"/>
      <c r="X566" s="715"/>
      <c r="Y566" s="881"/>
      <c r="Z566" s="715"/>
      <c r="AA566" s="715"/>
      <c r="AB566" s="715"/>
      <c r="AC566" s="715"/>
      <c r="AD566" s="715"/>
      <c r="AE566" s="715"/>
      <c r="AF566" s="715"/>
      <c r="AG566" s="824"/>
    </row>
    <row r="567" spans="1:33">
      <c r="A567" s="698"/>
      <c r="C567" s="188"/>
      <c r="D567" s="235"/>
      <c r="E567" s="235"/>
      <c r="F567" s="235"/>
      <c r="G567" s="235"/>
      <c r="H567" s="235"/>
      <c r="I567" s="235"/>
      <c r="J567" s="235"/>
      <c r="K567" s="235"/>
      <c r="L567" s="235"/>
      <c r="M567" s="235"/>
      <c r="N567" s="235"/>
      <c r="O567" s="235"/>
      <c r="P567" s="235"/>
      <c r="Q567" s="235"/>
      <c r="R567" s="235"/>
      <c r="S567" s="235"/>
      <c r="T567" s="235"/>
      <c r="U567" s="235"/>
      <c r="V567" s="456"/>
      <c r="W567" s="715"/>
      <c r="X567" s="715"/>
      <c r="Y567" s="881"/>
      <c r="Z567" s="715"/>
      <c r="AA567" s="715"/>
      <c r="AB567" s="715"/>
      <c r="AC567" s="715"/>
      <c r="AD567" s="715"/>
      <c r="AE567" s="715"/>
      <c r="AF567" s="715"/>
      <c r="AG567" s="824"/>
    </row>
    <row r="568" spans="1:33">
      <c r="A568" s="698"/>
      <c r="C568" s="189"/>
      <c r="D568" s="236"/>
      <c r="E568" s="236"/>
      <c r="F568" s="236"/>
      <c r="G568" s="236"/>
      <c r="H568" s="236"/>
      <c r="I568" s="236"/>
      <c r="J568" s="236"/>
      <c r="K568" s="236"/>
      <c r="L568" s="236"/>
      <c r="M568" s="236"/>
      <c r="N568" s="236"/>
      <c r="O568" s="236"/>
      <c r="P568" s="236"/>
      <c r="Q568" s="236"/>
      <c r="R568" s="236"/>
      <c r="S568" s="236"/>
      <c r="T568" s="236"/>
      <c r="U568" s="236"/>
      <c r="V568" s="457"/>
      <c r="W568" s="715"/>
      <c r="X568" s="715"/>
      <c r="Y568" s="881"/>
      <c r="Z568" s="715"/>
      <c r="AA568" s="715"/>
      <c r="AB568" s="715"/>
      <c r="AC568" s="715"/>
      <c r="AD568" s="715"/>
      <c r="AE568" s="715"/>
      <c r="AF568" s="715"/>
      <c r="AG568" s="824"/>
    </row>
    <row r="569" spans="1:33">
      <c r="A569" s="698"/>
      <c r="B569" s="715"/>
      <c r="C569" s="715"/>
      <c r="D569" s="715"/>
      <c r="E569" s="715"/>
      <c r="F569" s="715"/>
      <c r="G569" s="715"/>
      <c r="H569" s="715"/>
      <c r="I569" s="715"/>
      <c r="J569" s="715"/>
      <c r="K569" s="715"/>
      <c r="L569" s="715"/>
      <c r="M569" s="715"/>
      <c r="N569" s="715"/>
      <c r="O569" s="715"/>
      <c r="P569" s="715"/>
      <c r="Q569" s="715"/>
      <c r="R569" s="715"/>
      <c r="S569" s="715"/>
      <c r="T569" s="715"/>
      <c r="U569" s="715"/>
      <c r="V569" s="715"/>
      <c r="W569" s="715"/>
      <c r="X569" s="715"/>
      <c r="Y569" s="881"/>
      <c r="Z569" s="715"/>
      <c r="AA569" s="715"/>
      <c r="AB569" s="715"/>
      <c r="AC569" s="715"/>
      <c r="AD569" s="715"/>
      <c r="AE569" s="715"/>
      <c r="AF569" s="715"/>
      <c r="AG569" s="824"/>
    </row>
    <row r="570" spans="1:33">
      <c r="A570" s="699" t="s">
        <v>1232</v>
      </c>
      <c r="B570" s="135" t="s">
        <v>771</v>
      </c>
      <c r="C570" s="715"/>
      <c r="D570" s="715"/>
      <c r="E570" s="715"/>
      <c r="F570" s="715"/>
      <c r="G570" s="715"/>
      <c r="H570" s="715"/>
      <c r="I570" s="715"/>
      <c r="J570" s="715"/>
      <c r="K570" s="715"/>
      <c r="L570" s="715"/>
      <c r="M570" s="715"/>
      <c r="N570" s="715"/>
      <c r="O570" s="715"/>
      <c r="P570" s="715"/>
      <c r="Q570" s="715"/>
      <c r="R570" s="715"/>
      <c r="S570" s="715"/>
      <c r="T570" s="715"/>
      <c r="U570" s="715"/>
      <c r="V570" s="715"/>
      <c r="W570" s="715"/>
      <c r="X570" s="715"/>
      <c r="Y570" s="881"/>
      <c r="Z570" s="133"/>
      <c r="AA570" s="133"/>
      <c r="AB570" s="133"/>
      <c r="AC570" s="133"/>
      <c r="AD570" s="133"/>
      <c r="AE570" s="133"/>
      <c r="AF570" s="133"/>
      <c r="AG570" s="824"/>
    </row>
    <row r="571" spans="1:33">
      <c r="A571" s="698"/>
      <c r="B571" s="715" t="s">
        <v>1047</v>
      </c>
      <c r="C571" s="715"/>
      <c r="D571" s="715"/>
      <c r="E571" s="756"/>
      <c r="F571" s="756"/>
      <c r="G571" s="756"/>
      <c r="H571" s="756"/>
      <c r="I571" s="756"/>
      <c r="J571" s="756"/>
      <c r="K571" s="756"/>
      <c r="L571" s="756"/>
      <c r="M571" s="756"/>
      <c r="N571" s="756"/>
      <c r="O571" s="756"/>
      <c r="P571" s="756"/>
      <c r="Q571" s="756"/>
      <c r="R571" s="756"/>
      <c r="S571" s="756"/>
      <c r="T571" s="756"/>
      <c r="U571" s="756"/>
      <c r="V571" s="756"/>
      <c r="W571" s="756"/>
      <c r="X571" s="900"/>
      <c r="Y571" s="921"/>
      <c r="Z571" s="921"/>
      <c r="AA571" s="921"/>
      <c r="AB571" s="921"/>
      <c r="AC571" s="921"/>
      <c r="AD571" s="921"/>
      <c r="AE571" s="921"/>
      <c r="AF571" s="921"/>
      <c r="AG571" s="960"/>
    </row>
    <row r="572" spans="1:33">
      <c r="A572" s="698"/>
      <c r="B572" s="715"/>
      <c r="D572" s="715"/>
      <c r="E572" s="756"/>
      <c r="F572" s="756"/>
      <c r="G572" s="756"/>
      <c r="H572" s="756"/>
      <c r="I572" s="756"/>
      <c r="J572" s="756"/>
      <c r="K572" s="756"/>
      <c r="L572" s="756"/>
      <c r="M572" s="756"/>
      <c r="N572" s="756"/>
      <c r="O572" s="756"/>
      <c r="P572" s="756"/>
      <c r="Q572" s="756"/>
      <c r="R572" s="756"/>
      <c r="S572" s="756"/>
      <c r="T572" s="756"/>
      <c r="U572" s="756"/>
      <c r="V572" s="756"/>
      <c r="W572" s="756"/>
      <c r="X572" s="900"/>
      <c r="Y572" s="921"/>
      <c r="Z572" s="921"/>
      <c r="AA572" s="921"/>
      <c r="AB572" s="921"/>
      <c r="AC572" s="921"/>
      <c r="AD572" s="921"/>
      <c r="AE572" s="921"/>
      <c r="AF572" s="921"/>
      <c r="AG572" s="960"/>
    </row>
    <row r="573" spans="1:33">
      <c r="A573" s="698"/>
      <c r="B573" s="715"/>
      <c r="C573" s="715"/>
      <c r="D573" s="715"/>
      <c r="E573" s="715"/>
      <c r="F573" s="715"/>
      <c r="G573" s="715"/>
      <c r="H573" s="715"/>
      <c r="I573" s="715"/>
      <c r="J573" s="715"/>
      <c r="K573" s="715"/>
      <c r="L573" s="201"/>
      <c r="M573" s="52" t="s">
        <v>273</v>
      </c>
      <c r="N573" s="52"/>
      <c r="O573" s="52"/>
      <c r="P573" s="52"/>
      <c r="Q573" s="201"/>
      <c r="R573" s="52" t="s">
        <v>283</v>
      </c>
      <c r="S573" s="715"/>
      <c r="T573" s="715"/>
      <c r="U573" s="715"/>
      <c r="V573" s="715"/>
      <c r="W573" s="715"/>
      <c r="X573" s="897"/>
      <c r="Y573" s="921"/>
      <c r="Z573" s="921"/>
      <c r="AA573" s="921"/>
      <c r="AB573" s="921"/>
      <c r="AC573" s="921"/>
      <c r="AD573" s="921"/>
      <c r="AE573" s="921"/>
      <c r="AF573" s="921"/>
      <c r="AG573" s="960"/>
    </row>
    <row r="574" spans="1:33">
      <c r="A574" s="698"/>
      <c r="B574" s="715"/>
      <c r="C574" s="715"/>
      <c r="D574" s="715"/>
      <c r="E574" s="715"/>
      <c r="F574" s="715"/>
      <c r="G574" s="715"/>
      <c r="H574" s="715"/>
      <c r="I574" s="715"/>
      <c r="J574" s="715"/>
      <c r="K574" s="715"/>
      <c r="L574" s="715"/>
      <c r="M574" s="715"/>
      <c r="N574" s="715"/>
      <c r="O574" s="133"/>
      <c r="P574" s="133"/>
      <c r="Q574" s="715"/>
      <c r="R574" s="715"/>
      <c r="S574" s="715"/>
      <c r="T574" s="715"/>
      <c r="U574" s="715"/>
      <c r="V574" s="715"/>
      <c r="W574" s="715"/>
      <c r="X574" s="824"/>
    </row>
    <row r="575" spans="1:33">
      <c r="A575" s="698"/>
      <c r="B575" s="2" t="s">
        <v>169</v>
      </c>
      <c r="C575" s="57" t="s">
        <v>964</v>
      </c>
      <c r="D575" s="57"/>
      <c r="E575" s="57"/>
      <c r="F575" s="57"/>
      <c r="G575" s="57"/>
      <c r="H575" s="57"/>
      <c r="I575" s="57"/>
      <c r="J575" s="57"/>
      <c r="K575" s="57"/>
      <c r="L575" s="57"/>
      <c r="M575" s="57"/>
      <c r="N575" s="57"/>
      <c r="O575" s="57"/>
      <c r="P575" s="57"/>
      <c r="Q575" s="57"/>
      <c r="R575" s="57"/>
      <c r="S575" s="57"/>
      <c r="T575" s="57"/>
      <c r="U575" s="57"/>
      <c r="V575" s="57"/>
      <c r="W575" s="57"/>
      <c r="X575" s="715"/>
      <c r="Y575" s="497" t="s">
        <v>421</v>
      </c>
      <c r="Z575" s="491"/>
      <c r="AA575" s="491"/>
      <c r="AB575" s="491"/>
      <c r="AC575" s="491"/>
      <c r="AD575" s="491"/>
      <c r="AE575" s="491"/>
      <c r="AF575" s="491"/>
      <c r="AG575" s="667"/>
    </row>
    <row r="576" spans="1:33">
      <c r="A576" s="698"/>
      <c r="B576" s="715"/>
      <c r="C576" s="57"/>
      <c r="D576" s="57"/>
      <c r="E576" s="57"/>
      <c r="F576" s="57"/>
      <c r="G576" s="57"/>
      <c r="H576" s="57"/>
      <c r="I576" s="57"/>
      <c r="J576" s="57"/>
      <c r="K576" s="57"/>
      <c r="L576" s="57"/>
      <c r="M576" s="57"/>
      <c r="N576" s="57"/>
      <c r="O576" s="57"/>
      <c r="P576" s="57"/>
      <c r="Q576" s="57"/>
      <c r="R576" s="57"/>
      <c r="S576" s="57"/>
      <c r="T576" s="57"/>
      <c r="U576" s="57"/>
      <c r="V576" s="57"/>
      <c r="W576" s="57"/>
      <c r="X576" s="715"/>
      <c r="Y576" s="497"/>
      <c r="Z576" s="491"/>
      <c r="AA576" s="491"/>
      <c r="AB576" s="491"/>
      <c r="AC576" s="491"/>
      <c r="AD576" s="491"/>
      <c r="AE576" s="491"/>
      <c r="AF576" s="491"/>
      <c r="AG576" s="667"/>
    </row>
    <row r="577" spans="1:33">
      <c r="A577" s="698"/>
      <c r="B577" s="715"/>
      <c r="C577" s="715"/>
      <c r="D577" s="715"/>
      <c r="E577" s="715"/>
      <c r="F577" s="715"/>
      <c r="G577" s="715"/>
      <c r="H577" s="715"/>
      <c r="I577" s="715"/>
      <c r="J577" s="715"/>
      <c r="K577" s="715"/>
      <c r="L577" s="715"/>
      <c r="M577" s="715"/>
      <c r="N577" s="715"/>
      <c r="O577" s="715"/>
      <c r="P577" s="715"/>
      <c r="Q577" s="715"/>
      <c r="R577" s="715"/>
      <c r="S577" s="715"/>
      <c r="T577" s="715"/>
      <c r="U577" s="715"/>
      <c r="V577" s="715"/>
      <c r="W577" s="715"/>
      <c r="X577" s="715"/>
      <c r="Y577" s="497"/>
      <c r="Z577" s="491"/>
      <c r="AA577" s="491"/>
      <c r="AB577" s="491"/>
      <c r="AC577" s="491"/>
      <c r="AD577" s="491"/>
      <c r="AE577" s="491"/>
      <c r="AF577" s="491"/>
      <c r="AG577" s="667"/>
    </row>
    <row r="578" spans="1:33">
      <c r="A578" s="698"/>
      <c r="B578" s="715"/>
      <c r="C578" s="715"/>
      <c r="D578" s="715"/>
      <c r="E578" s="715"/>
      <c r="F578" s="715"/>
      <c r="G578" s="715"/>
      <c r="H578" s="715"/>
      <c r="I578" s="715"/>
      <c r="J578" s="715"/>
      <c r="K578" s="715"/>
      <c r="L578" s="201"/>
      <c r="M578" s="52" t="s">
        <v>273</v>
      </c>
      <c r="N578" s="52"/>
      <c r="O578" s="52"/>
      <c r="P578" s="52"/>
      <c r="Q578" s="201"/>
      <c r="R578" s="52" t="s">
        <v>283</v>
      </c>
      <c r="S578" s="715"/>
      <c r="T578" s="715"/>
      <c r="U578" s="715"/>
      <c r="V578" s="715"/>
      <c r="W578" s="715"/>
      <c r="X578" s="715"/>
      <c r="Y578" s="497"/>
      <c r="Z578" s="491"/>
      <c r="AA578" s="491"/>
      <c r="AB578" s="491"/>
      <c r="AC578" s="491"/>
      <c r="AD578" s="491"/>
      <c r="AE578" s="491"/>
      <c r="AF578" s="491"/>
      <c r="AG578" s="667"/>
    </row>
    <row r="579" spans="1:33">
      <c r="A579" s="698"/>
      <c r="B579" s="715"/>
      <c r="C579" s="715"/>
      <c r="D579" s="715"/>
      <c r="E579" s="715"/>
      <c r="F579" s="715"/>
      <c r="G579" s="715"/>
      <c r="H579" s="715"/>
      <c r="I579" s="715"/>
      <c r="J579" s="715"/>
      <c r="K579" s="715"/>
      <c r="L579" s="715"/>
      <c r="M579" s="715"/>
      <c r="N579" s="715"/>
      <c r="O579" s="715"/>
      <c r="P579" s="715"/>
      <c r="Q579" s="715"/>
      <c r="R579" s="715"/>
      <c r="S579" s="715"/>
      <c r="T579" s="715"/>
      <c r="U579" s="715"/>
      <c r="V579" s="715"/>
      <c r="W579" s="715"/>
      <c r="X579" s="715"/>
      <c r="Y579" s="497"/>
      <c r="Z579" s="491"/>
      <c r="AA579" s="491"/>
      <c r="AB579" s="491"/>
      <c r="AC579" s="491"/>
      <c r="AD579" s="491"/>
      <c r="AE579" s="491"/>
      <c r="AF579" s="491"/>
      <c r="AG579" s="667"/>
    </row>
    <row r="580" spans="1:33">
      <c r="A580" s="698"/>
      <c r="B580" s="715" t="s">
        <v>1</v>
      </c>
      <c r="C580" s="715"/>
      <c r="D580" s="715"/>
      <c r="E580" s="715"/>
      <c r="F580" s="715"/>
      <c r="G580" s="715"/>
      <c r="H580" s="715"/>
      <c r="I580" s="715"/>
      <c r="J580" s="715"/>
      <c r="K580" s="715"/>
      <c r="L580" s="715"/>
      <c r="M580" s="715"/>
      <c r="N580" s="715"/>
      <c r="O580" s="715"/>
      <c r="P580" s="715"/>
      <c r="Q580" s="715"/>
      <c r="R580" s="715"/>
      <c r="S580" s="715"/>
      <c r="T580" s="715"/>
      <c r="U580" s="715"/>
      <c r="V580" s="715"/>
      <c r="W580" s="715"/>
      <c r="X580" s="715"/>
      <c r="Y580" s="497"/>
      <c r="Z580" s="491"/>
      <c r="AA580" s="491"/>
      <c r="AB580" s="491"/>
      <c r="AC580" s="491"/>
      <c r="AD580" s="491"/>
      <c r="AE580" s="491"/>
      <c r="AF580" s="491"/>
      <c r="AG580" s="667"/>
    </row>
    <row r="581" spans="1:33">
      <c r="A581" s="698"/>
      <c r="B581" s="715"/>
      <c r="C581" s="715"/>
      <c r="D581" s="715"/>
      <c r="E581" s="715"/>
      <c r="F581" s="715"/>
      <c r="G581" s="715"/>
      <c r="H581" s="715"/>
      <c r="I581" s="715"/>
      <c r="J581" s="715"/>
      <c r="K581" s="715"/>
      <c r="L581" s="715"/>
      <c r="M581" s="715"/>
      <c r="N581" s="715"/>
      <c r="O581" s="715"/>
      <c r="P581" s="715"/>
      <c r="Q581" s="715"/>
      <c r="R581" s="715"/>
      <c r="S581" s="715"/>
      <c r="T581" s="715"/>
      <c r="U581" s="715"/>
      <c r="V581" s="715"/>
      <c r="W581" s="715"/>
      <c r="X581" s="715"/>
      <c r="Y581" s="497"/>
      <c r="Z581" s="491"/>
      <c r="AA581" s="491"/>
      <c r="AB581" s="491"/>
      <c r="AC581" s="491"/>
      <c r="AD581" s="491"/>
      <c r="AE581" s="491"/>
      <c r="AF581" s="491"/>
      <c r="AG581" s="667"/>
    </row>
    <row r="582" spans="1:33">
      <c r="A582" s="698"/>
      <c r="B582" s="715"/>
      <c r="C582" s="715"/>
      <c r="D582" s="715"/>
      <c r="E582" s="715"/>
      <c r="F582" s="715"/>
      <c r="G582" s="715"/>
      <c r="H582" s="715"/>
      <c r="I582" s="715"/>
      <c r="J582" s="715"/>
      <c r="K582" s="715"/>
      <c r="L582" s="201"/>
      <c r="M582" s="52" t="s">
        <v>273</v>
      </c>
      <c r="N582" s="52"/>
      <c r="O582" s="52"/>
      <c r="P582" s="52"/>
      <c r="Q582" s="201"/>
      <c r="R582" s="52" t="s">
        <v>283</v>
      </c>
      <c r="S582" s="715"/>
      <c r="T582" s="715"/>
      <c r="U582" s="715"/>
      <c r="V582" s="715"/>
      <c r="W582" s="715"/>
      <c r="X582" s="715"/>
      <c r="Y582" s="497"/>
      <c r="Z582" s="491"/>
      <c r="AA582" s="491"/>
      <c r="AB582" s="491"/>
      <c r="AC582" s="491"/>
      <c r="AD582" s="491"/>
      <c r="AE582" s="491"/>
      <c r="AF582" s="491"/>
      <c r="AG582" s="667"/>
    </row>
    <row r="583" spans="1:33">
      <c r="A583" s="698"/>
      <c r="B583" s="715"/>
      <c r="C583" s="715"/>
      <c r="D583" s="715"/>
      <c r="E583" s="715"/>
      <c r="F583" s="715"/>
      <c r="G583" s="715"/>
      <c r="H583" s="715"/>
      <c r="I583" s="715"/>
      <c r="J583" s="715"/>
      <c r="K583" s="715"/>
      <c r="L583" s="54"/>
      <c r="M583" s="89"/>
      <c r="N583" s="89"/>
      <c r="O583" s="89"/>
      <c r="P583" s="89"/>
      <c r="Q583" s="54"/>
      <c r="R583" s="89"/>
      <c r="S583" s="715"/>
      <c r="T583" s="715"/>
      <c r="U583" s="715"/>
      <c r="V583" s="715"/>
      <c r="W583" s="715"/>
      <c r="X583" s="715"/>
      <c r="Y583" s="881"/>
      <c r="Z583" s="715"/>
      <c r="AA583" s="715"/>
      <c r="AB583" s="715"/>
      <c r="AC583" s="715"/>
      <c r="AD583" s="715"/>
      <c r="AE583" s="715"/>
      <c r="AF583" s="715"/>
      <c r="AG583" s="824"/>
    </row>
    <row r="584" spans="1:33">
      <c r="A584" s="698"/>
      <c r="B584" s="715"/>
      <c r="C584" s="715"/>
      <c r="D584" s="715"/>
      <c r="E584" s="715"/>
      <c r="F584" s="715"/>
      <c r="G584" s="715"/>
      <c r="H584" s="715"/>
      <c r="I584" s="715"/>
      <c r="J584" s="715"/>
      <c r="K584" s="715"/>
      <c r="L584" s="715"/>
      <c r="M584" s="715"/>
      <c r="N584" s="715"/>
      <c r="O584" s="715"/>
      <c r="P584" s="715"/>
      <c r="Q584" s="715"/>
      <c r="R584" s="715"/>
      <c r="S584" s="715"/>
      <c r="T584" s="715"/>
      <c r="U584" s="715"/>
      <c r="V584" s="715"/>
      <c r="W584" s="715"/>
      <c r="X584" s="715"/>
      <c r="Y584" s="881"/>
      <c r="Z584" s="715"/>
      <c r="AA584" s="715"/>
      <c r="AB584" s="715"/>
      <c r="AC584" s="715"/>
      <c r="AD584" s="715"/>
      <c r="AE584" s="715"/>
      <c r="AF584" s="715"/>
      <c r="AG584" s="824"/>
    </row>
    <row r="585" spans="1:33">
      <c r="A585" s="698"/>
      <c r="B585" s="715"/>
      <c r="C585" s="715"/>
      <c r="D585" s="715"/>
      <c r="E585" s="715"/>
      <c r="F585" s="715"/>
      <c r="G585" s="715"/>
      <c r="H585" s="715"/>
      <c r="I585" s="715"/>
      <c r="J585" s="715"/>
      <c r="K585" s="715"/>
      <c r="L585" s="715"/>
      <c r="M585" s="715"/>
      <c r="N585" s="715"/>
      <c r="O585" s="715"/>
      <c r="P585" s="715"/>
      <c r="Q585" s="715"/>
      <c r="R585" s="715"/>
      <c r="S585" s="715"/>
      <c r="T585" s="715"/>
      <c r="U585" s="715"/>
      <c r="V585" s="715"/>
      <c r="W585" s="715"/>
      <c r="X585" s="715"/>
      <c r="Y585" s="881"/>
      <c r="Z585" s="715"/>
      <c r="AA585" s="715"/>
      <c r="AB585" s="715"/>
      <c r="AC585" s="715"/>
      <c r="AD585" s="715"/>
      <c r="AE585" s="715"/>
      <c r="AF585" s="715"/>
      <c r="AG585" s="824"/>
    </row>
    <row r="586" spans="1:33">
      <c r="A586" s="698"/>
      <c r="B586" s="715"/>
      <c r="C586" s="715"/>
      <c r="D586" s="715"/>
      <c r="E586" s="715"/>
      <c r="F586" s="715"/>
      <c r="G586" s="715"/>
      <c r="H586" s="715"/>
      <c r="I586" s="715"/>
      <c r="J586" s="715"/>
      <c r="K586" s="715"/>
      <c r="L586" s="715"/>
      <c r="M586" s="715"/>
      <c r="N586" s="715"/>
      <c r="O586" s="715"/>
      <c r="P586" s="715"/>
      <c r="Q586" s="715"/>
      <c r="R586" s="715"/>
      <c r="S586" s="715"/>
      <c r="T586" s="715"/>
      <c r="U586" s="715"/>
      <c r="V586" s="715"/>
      <c r="W586" s="715"/>
      <c r="X586" s="715"/>
      <c r="Y586" s="881"/>
      <c r="Z586" s="715"/>
      <c r="AA586" s="715"/>
      <c r="AB586" s="715"/>
      <c r="AC586" s="715"/>
      <c r="AD586" s="715"/>
      <c r="AE586" s="715"/>
      <c r="AF586" s="715"/>
      <c r="AG586" s="824"/>
    </row>
    <row r="587" spans="1:33">
      <c r="A587" s="698"/>
      <c r="B587" s="715"/>
      <c r="C587" s="715"/>
      <c r="D587" s="715"/>
      <c r="E587" s="715"/>
      <c r="F587" s="715"/>
      <c r="G587" s="715"/>
      <c r="H587" s="715"/>
      <c r="I587" s="715"/>
      <c r="J587" s="715"/>
      <c r="K587" s="715"/>
      <c r="L587" s="715"/>
      <c r="M587" s="715"/>
      <c r="N587" s="715"/>
      <c r="O587" s="715"/>
      <c r="P587" s="715"/>
      <c r="Q587" s="715"/>
      <c r="R587" s="715"/>
      <c r="S587" s="715"/>
      <c r="T587" s="715"/>
      <c r="U587" s="715"/>
      <c r="V587" s="715"/>
      <c r="W587" s="715"/>
      <c r="X587" s="715"/>
      <c r="Y587" s="881"/>
      <c r="Z587" s="715"/>
      <c r="AA587" s="715"/>
      <c r="AB587" s="715"/>
      <c r="AC587" s="715"/>
      <c r="AD587" s="715"/>
      <c r="AE587" s="715"/>
      <c r="AF587" s="715"/>
      <c r="AG587" s="824"/>
    </row>
    <row r="588" spans="1:33">
      <c r="A588" s="701"/>
      <c r="B588" s="728"/>
      <c r="C588" s="728"/>
      <c r="D588" s="753"/>
      <c r="E588" s="753"/>
      <c r="F588" s="753"/>
      <c r="G588" s="753"/>
      <c r="H588" s="753"/>
      <c r="I588" s="753"/>
      <c r="J588" s="753"/>
      <c r="K588" s="753"/>
      <c r="L588" s="753"/>
      <c r="Y588" s="506"/>
    </row>
    <row r="589" spans="1:33">
      <c r="A589" s="701"/>
      <c r="B589" s="728"/>
      <c r="C589" s="728"/>
      <c r="D589" s="753"/>
      <c r="E589" s="753"/>
      <c r="F589" s="753"/>
      <c r="G589" s="753"/>
      <c r="H589" s="753"/>
      <c r="I589" s="753"/>
      <c r="J589" s="753"/>
      <c r="K589" s="753"/>
      <c r="L589" s="753"/>
      <c r="X589" s="379"/>
    </row>
    <row r="590" spans="1:33">
      <c r="A590" s="701"/>
      <c r="B590" s="728"/>
      <c r="C590" s="728"/>
      <c r="D590" s="753"/>
      <c r="E590" s="753"/>
      <c r="F590" s="753"/>
      <c r="G590" s="753"/>
      <c r="H590" s="753"/>
      <c r="I590" s="753"/>
      <c r="J590" s="753"/>
      <c r="K590" s="753"/>
      <c r="L590" s="753"/>
      <c r="X590" s="379"/>
    </row>
    <row r="591" spans="1:33">
      <c r="A591" s="701"/>
      <c r="B591" s="728"/>
      <c r="C591" s="728"/>
      <c r="D591" s="753"/>
      <c r="E591" s="753"/>
      <c r="F591" s="753"/>
      <c r="G591" s="753"/>
      <c r="H591" s="753"/>
      <c r="I591" s="753"/>
      <c r="J591" s="753"/>
      <c r="K591" s="753"/>
      <c r="L591" s="753"/>
      <c r="X591" s="379"/>
    </row>
    <row r="592" spans="1:33">
      <c r="A592" s="701"/>
      <c r="B592" s="728"/>
      <c r="C592" s="728"/>
      <c r="D592" s="753"/>
      <c r="E592" s="753"/>
      <c r="F592" s="753"/>
      <c r="G592" s="753"/>
      <c r="H592" s="753"/>
      <c r="I592" s="753"/>
      <c r="J592" s="753"/>
      <c r="K592" s="753"/>
      <c r="L592" s="753"/>
      <c r="X592" s="379"/>
    </row>
    <row r="593" spans="1:33">
      <c r="A593" s="701"/>
      <c r="B593" s="728"/>
      <c r="C593" s="728"/>
      <c r="D593" s="753"/>
      <c r="E593" s="753"/>
      <c r="F593" s="753"/>
      <c r="G593" s="753"/>
      <c r="H593" s="753"/>
      <c r="I593" s="753"/>
      <c r="J593" s="753"/>
      <c r="K593" s="753"/>
      <c r="L593" s="753"/>
      <c r="X593" s="379"/>
    </row>
    <row r="594" spans="1:33">
      <c r="A594" s="698"/>
      <c r="B594" s="715"/>
      <c r="C594" s="715"/>
      <c r="D594" s="715"/>
      <c r="E594" s="715"/>
      <c r="F594" s="715"/>
      <c r="G594" s="715"/>
      <c r="H594" s="715"/>
      <c r="I594" s="715"/>
      <c r="J594" s="715"/>
      <c r="K594" s="715"/>
      <c r="L594" s="715"/>
      <c r="M594" s="715"/>
      <c r="N594" s="715"/>
      <c r="O594" s="715"/>
      <c r="P594" s="715"/>
      <c r="Q594" s="715"/>
      <c r="R594" s="715"/>
      <c r="S594" s="715"/>
      <c r="T594" s="715"/>
      <c r="U594" s="715"/>
      <c r="V594" s="715"/>
      <c r="W594" s="715"/>
      <c r="X594" s="715"/>
      <c r="Y594" s="881"/>
      <c r="Z594" s="715"/>
      <c r="AA594" s="715"/>
      <c r="AB594" s="715"/>
      <c r="AC594" s="715"/>
      <c r="AD594" s="715"/>
      <c r="AE594" s="715"/>
      <c r="AF594" s="715"/>
      <c r="AG594" s="824"/>
    </row>
    <row r="595" spans="1:33">
      <c r="A595" s="698"/>
      <c r="B595" s="715"/>
      <c r="C595" s="715"/>
      <c r="D595" s="133"/>
      <c r="E595" s="133"/>
      <c r="F595" s="133"/>
      <c r="G595" s="133"/>
      <c r="H595" s="133"/>
      <c r="I595" s="133"/>
      <c r="J595" s="133"/>
      <c r="K595" s="133"/>
      <c r="L595" s="133"/>
      <c r="Y595" s="506"/>
    </row>
    <row r="596" spans="1:33">
      <c r="A596" s="700"/>
      <c r="B596" s="720"/>
      <c r="C596" s="720"/>
      <c r="D596" s="720"/>
      <c r="E596" s="720"/>
      <c r="F596" s="720"/>
      <c r="G596" s="720"/>
      <c r="H596" s="720"/>
      <c r="I596" s="720"/>
      <c r="J596" s="720"/>
      <c r="K596" s="720"/>
      <c r="L596" s="720"/>
      <c r="M596" s="720"/>
      <c r="N596" s="720"/>
      <c r="O596" s="720"/>
      <c r="P596" s="720"/>
      <c r="Q596" s="720"/>
      <c r="R596" s="720"/>
      <c r="S596" s="720"/>
      <c r="T596" s="720"/>
      <c r="U596" s="720"/>
      <c r="V596" s="720"/>
      <c r="W596" s="720"/>
      <c r="X596" s="720"/>
      <c r="Y596" s="913"/>
      <c r="Z596" s="720"/>
      <c r="AA596" s="720"/>
      <c r="AB596" s="720"/>
      <c r="AC596" s="720"/>
      <c r="AD596" s="720"/>
      <c r="AE596" s="720"/>
      <c r="AF596" s="720"/>
      <c r="AG596" s="957"/>
    </row>
    <row r="597" spans="1:33">
      <c r="A597" s="31" t="s">
        <v>133</v>
      </c>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73" t="s">
        <v>361</v>
      </c>
      <c r="Z597" s="73"/>
      <c r="AA597" s="73"/>
      <c r="AB597" s="73"/>
      <c r="AC597" s="73"/>
      <c r="AD597" s="73"/>
      <c r="AE597" s="73"/>
      <c r="AF597" s="73"/>
      <c r="AG597" s="73"/>
    </row>
    <row r="598" spans="1:33">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73"/>
      <c r="Z598" s="73"/>
      <c r="AA598" s="73"/>
      <c r="AB598" s="73"/>
      <c r="AC598" s="73"/>
      <c r="AD598" s="73"/>
      <c r="AE598" s="73"/>
      <c r="AF598" s="73"/>
      <c r="AG598" s="73"/>
    </row>
    <row r="599" spans="1:33">
      <c r="A599" s="7">
        <v>10</v>
      </c>
      <c r="B599" s="2" t="s">
        <v>994</v>
      </c>
      <c r="C599" s="715"/>
      <c r="D599" s="715"/>
      <c r="E599" s="715"/>
      <c r="F599" s="715"/>
      <c r="G599" s="715"/>
      <c r="H599" s="715"/>
      <c r="I599" s="715"/>
      <c r="J599" s="715"/>
      <c r="K599" s="715"/>
      <c r="L599" s="715"/>
      <c r="M599" s="715"/>
      <c r="N599" s="715"/>
      <c r="O599" s="715"/>
      <c r="P599" s="715"/>
      <c r="Q599" s="715"/>
      <c r="R599" s="715"/>
      <c r="S599" s="715"/>
      <c r="T599" s="715"/>
      <c r="U599" s="715"/>
      <c r="V599" s="715"/>
      <c r="W599" s="715"/>
      <c r="X599" s="715"/>
      <c r="Y599" s="881"/>
      <c r="Z599" s="715"/>
      <c r="AA599" s="715"/>
      <c r="AB599" s="715"/>
      <c r="AC599" s="715"/>
      <c r="AD599" s="715"/>
      <c r="AE599" s="715"/>
      <c r="AF599" s="715"/>
      <c r="AG599" s="824"/>
    </row>
    <row r="600" spans="1:33">
      <c r="A600" s="698" t="s">
        <v>992</v>
      </c>
      <c r="B600" s="715"/>
      <c r="C600" s="715"/>
      <c r="D600" s="715"/>
      <c r="E600" s="715"/>
      <c r="F600" s="715"/>
      <c r="G600" s="715"/>
      <c r="H600" s="715"/>
      <c r="I600" s="715"/>
      <c r="J600" s="715"/>
      <c r="K600" s="715"/>
      <c r="L600" s="715"/>
      <c r="M600" s="715"/>
      <c r="N600" s="715"/>
      <c r="O600" s="715"/>
      <c r="P600" s="715"/>
      <c r="Q600" s="715"/>
      <c r="R600" s="715"/>
      <c r="S600" s="715"/>
      <c r="T600" s="715"/>
      <c r="U600" s="715"/>
      <c r="V600" s="715"/>
      <c r="W600" s="715"/>
      <c r="X600" s="715"/>
      <c r="Y600" s="881"/>
      <c r="Z600" s="715"/>
      <c r="AA600" s="715"/>
      <c r="AB600" s="715"/>
      <c r="AC600" s="715"/>
      <c r="AD600" s="715"/>
      <c r="AE600" s="715"/>
      <c r="AF600" s="715"/>
      <c r="AG600" s="824"/>
    </row>
    <row r="601" spans="1:33">
      <c r="A601" s="698"/>
      <c r="B601" s="715"/>
      <c r="C601" s="715"/>
      <c r="D601" s="715"/>
      <c r="E601" s="715"/>
      <c r="F601" s="715"/>
      <c r="G601" s="715"/>
      <c r="H601" s="715"/>
      <c r="I601" s="715"/>
      <c r="J601" s="715"/>
      <c r="K601" s="715"/>
      <c r="L601" s="715"/>
      <c r="M601" s="715"/>
      <c r="N601" s="715"/>
      <c r="O601" s="715"/>
      <c r="P601" s="715"/>
      <c r="Q601" s="715"/>
      <c r="R601" s="715"/>
      <c r="S601" s="715"/>
      <c r="T601" s="715"/>
      <c r="U601" s="715"/>
      <c r="V601" s="715"/>
      <c r="W601" s="715"/>
      <c r="X601" s="715"/>
      <c r="Y601" s="881"/>
      <c r="Z601" s="715"/>
      <c r="AA601" s="715"/>
      <c r="AB601" s="715"/>
      <c r="AC601" s="715"/>
      <c r="AD601" s="715"/>
      <c r="AE601" s="715"/>
      <c r="AF601" s="715"/>
      <c r="AG601" s="824"/>
    </row>
    <row r="602" spans="1:33">
      <c r="A602" s="698"/>
      <c r="B602" s="715" t="s">
        <v>78</v>
      </c>
      <c r="C602" s="715"/>
      <c r="D602" s="715"/>
      <c r="E602" s="715"/>
      <c r="F602" s="715"/>
      <c r="G602" s="715"/>
      <c r="H602" s="715"/>
      <c r="I602" s="715"/>
      <c r="J602" s="715"/>
      <c r="K602" s="715"/>
      <c r="L602" s="715"/>
      <c r="M602" s="715"/>
      <c r="N602" s="715"/>
      <c r="O602" s="715"/>
      <c r="P602" s="715"/>
      <c r="Q602" s="715"/>
      <c r="R602" s="715"/>
      <c r="S602" s="715"/>
      <c r="T602" s="715"/>
      <c r="U602" s="715"/>
      <c r="V602" s="715"/>
      <c r="W602" s="715"/>
      <c r="X602" s="715"/>
      <c r="Y602" s="497" t="s">
        <v>238</v>
      </c>
      <c r="Z602" s="920"/>
      <c r="AA602" s="920"/>
      <c r="AB602" s="920"/>
      <c r="AC602" s="920"/>
      <c r="AD602" s="920"/>
      <c r="AE602" s="920"/>
      <c r="AF602" s="920"/>
      <c r="AG602" s="958"/>
    </row>
    <row r="603" spans="1:33">
      <c r="A603" s="698"/>
      <c r="B603" s="715"/>
      <c r="C603" s="715"/>
      <c r="D603" s="715"/>
      <c r="E603" s="715"/>
      <c r="F603" s="715"/>
      <c r="G603" s="715"/>
      <c r="H603" s="715"/>
      <c r="I603" s="715"/>
      <c r="J603" s="715"/>
      <c r="K603" s="715"/>
      <c r="L603" s="715"/>
      <c r="M603" s="715"/>
      <c r="N603" s="715"/>
      <c r="O603" s="715"/>
      <c r="P603" s="715"/>
      <c r="Q603" s="715"/>
      <c r="R603" s="715"/>
      <c r="S603" s="715"/>
      <c r="T603" s="715"/>
      <c r="U603" s="715"/>
      <c r="V603" s="715"/>
      <c r="W603" s="715"/>
      <c r="X603" s="715"/>
      <c r="Y603" s="917"/>
      <c r="Z603" s="920"/>
      <c r="AA603" s="920"/>
      <c r="AB603" s="920"/>
      <c r="AC603" s="920"/>
      <c r="AD603" s="920"/>
      <c r="AE603" s="920"/>
      <c r="AF603" s="920"/>
      <c r="AG603" s="958"/>
    </row>
    <row r="604" spans="1:33">
      <c r="A604" s="698"/>
      <c r="B604" s="715"/>
      <c r="C604" s="715"/>
      <c r="D604" s="715"/>
      <c r="E604" s="715"/>
      <c r="F604" s="715"/>
      <c r="G604" s="715"/>
      <c r="H604" s="715"/>
      <c r="I604" s="715"/>
      <c r="J604" s="715"/>
      <c r="K604" s="715"/>
      <c r="L604" s="201"/>
      <c r="M604" s="52" t="s">
        <v>372</v>
      </c>
      <c r="N604" s="52"/>
      <c r="O604" s="52"/>
      <c r="P604" s="52"/>
      <c r="Q604" s="201"/>
      <c r="R604" s="2" t="s">
        <v>339</v>
      </c>
      <c r="S604" s="715"/>
      <c r="T604" s="715"/>
      <c r="U604" s="715"/>
      <c r="V604" s="715"/>
      <c r="W604" s="715"/>
      <c r="X604" s="715"/>
      <c r="Y604" s="917"/>
      <c r="Z604" s="920"/>
      <c r="AA604" s="920"/>
      <c r="AB604" s="920"/>
      <c r="AC604" s="920"/>
      <c r="AD604" s="920"/>
      <c r="AE604" s="920"/>
      <c r="AF604" s="920"/>
      <c r="AG604" s="958"/>
    </row>
    <row r="605" spans="1:33">
      <c r="A605" s="698"/>
      <c r="B605" s="715"/>
      <c r="C605" s="715"/>
      <c r="D605" s="715"/>
      <c r="E605" s="715"/>
      <c r="F605" s="715"/>
      <c r="G605" s="715"/>
      <c r="H605" s="715"/>
      <c r="I605" s="715"/>
      <c r="J605" s="715"/>
      <c r="K605" s="715"/>
      <c r="L605" s="715"/>
      <c r="M605" s="715"/>
      <c r="N605" s="715"/>
      <c r="O605" s="715"/>
      <c r="P605" s="715"/>
      <c r="Q605" s="715"/>
      <c r="R605" s="715"/>
      <c r="S605" s="715"/>
      <c r="T605" s="715"/>
      <c r="U605" s="715"/>
      <c r="V605" s="715"/>
      <c r="W605" s="715"/>
      <c r="X605" s="715"/>
      <c r="Y605" s="917"/>
      <c r="Z605" s="920"/>
      <c r="AA605" s="920"/>
      <c r="AB605" s="920"/>
      <c r="AC605" s="920"/>
      <c r="AD605" s="920"/>
      <c r="AE605" s="920"/>
      <c r="AF605" s="920"/>
      <c r="AG605" s="958"/>
    </row>
    <row r="606" spans="1:33" s="2" customFormat="1">
      <c r="A606" s="698"/>
      <c r="B606" s="133" t="s">
        <v>746</v>
      </c>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897"/>
      <c r="Y606" s="2"/>
      <c r="Z606" s="133"/>
      <c r="AA606" s="133"/>
      <c r="AB606" s="133"/>
      <c r="AC606" s="133"/>
      <c r="AD606" s="133"/>
      <c r="AE606" s="133"/>
      <c r="AF606" s="133"/>
      <c r="AG606" s="824"/>
    </row>
    <row r="607" spans="1:33" s="2" customFormat="1">
      <c r="A607" s="698"/>
      <c r="B607" s="729" t="s">
        <v>1049</v>
      </c>
      <c r="C607" s="748"/>
      <c r="D607" s="748"/>
      <c r="E607" s="748"/>
      <c r="F607" s="748"/>
      <c r="G607" s="748"/>
      <c r="H607" s="748"/>
      <c r="I607" s="748"/>
      <c r="J607" s="748"/>
      <c r="K607" s="748"/>
      <c r="L607" s="748"/>
      <c r="M607" s="748"/>
      <c r="N607" s="748"/>
      <c r="O607" s="748"/>
      <c r="P607" s="748"/>
      <c r="Q607" s="748"/>
      <c r="R607" s="748"/>
      <c r="S607" s="748"/>
      <c r="T607" s="748"/>
      <c r="U607" s="748"/>
      <c r="V607" s="748"/>
      <c r="W607" s="888"/>
      <c r="X607" s="469"/>
      <c r="Y607" s="2"/>
      <c r="Z607" s="133"/>
      <c r="AA607" s="133"/>
      <c r="AB607" s="133"/>
      <c r="AC607" s="133"/>
      <c r="AD607" s="133"/>
      <c r="AE607" s="133"/>
      <c r="AF607" s="133"/>
      <c r="AG607" s="824"/>
    </row>
    <row r="608" spans="1:33" s="2" customFormat="1">
      <c r="A608" s="698"/>
      <c r="B608" s="729" t="s">
        <v>747</v>
      </c>
      <c r="C608" s="748"/>
      <c r="D608" s="748"/>
      <c r="E608" s="748"/>
      <c r="F608" s="748"/>
      <c r="G608" s="748"/>
      <c r="H608" s="748"/>
      <c r="I608" s="748"/>
      <c r="J608" s="748"/>
      <c r="K608" s="748"/>
      <c r="L608" s="748"/>
      <c r="M608" s="748"/>
      <c r="N608" s="748"/>
      <c r="O608" s="748"/>
      <c r="P608" s="748"/>
      <c r="Q608" s="748"/>
      <c r="R608" s="748"/>
      <c r="S608" s="748"/>
      <c r="T608" s="748"/>
      <c r="U608" s="748"/>
      <c r="V608" s="748"/>
      <c r="W608" s="888"/>
      <c r="X608" s="469"/>
      <c r="Y608" s="2"/>
      <c r="Z608" s="133"/>
      <c r="AA608" s="133"/>
      <c r="AB608" s="133"/>
      <c r="AC608" s="133"/>
      <c r="AD608" s="133"/>
      <c r="AE608" s="133"/>
      <c r="AF608" s="133"/>
      <c r="AG608" s="824"/>
    </row>
    <row r="609" spans="1:33" s="2" customFormat="1">
      <c r="A609" s="698"/>
      <c r="B609" s="729" t="s">
        <v>288</v>
      </c>
      <c r="C609" s="748"/>
      <c r="D609" s="748"/>
      <c r="E609" s="748"/>
      <c r="F609" s="748"/>
      <c r="G609" s="748"/>
      <c r="H609" s="748"/>
      <c r="I609" s="748"/>
      <c r="J609" s="748"/>
      <c r="K609" s="748"/>
      <c r="L609" s="748"/>
      <c r="M609" s="748"/>
      <c r="N609" s="748"/>
      <c r="O609" s="748"/>
      <c r="P609" s="748"/>
      <c r="Q609" s="748"/>
      <c r="R609" s="748"/>
      <c r="S609" s="748"/>
      <c r="T609" s="748"/>
      <c r="U609" s="748"/>
      <c r="V609" s="748"/>
      <c r="W609" s="888"/>
      <c r="X609" s="469"/>
      <c r="Y609" s="2"/>
      <c r="Z609" s="133"/>
      <c r="AA609" s="133"/>
      <c r="AB609" s="133"/>
      <c r="AC609" s="133"/>
      <c r="AD609" s="133"/>
      <c r="AE609" s="133"/>
      <c r="AF609" s="133"/>
      <c r="AG609" s="824"/>
    </row>
    <row r="610" spans="1:33" s="2" customFormat="1">
      <c r="A610" s="698"/>
      <c r="B610" s="729" t="s">
        <v>1050</v>
      </c>
      <c r="C610" s="748"/>
      <c r="D610" s="748"/>
      <c r="E610" s="748"/>
      <c r="F610" s="748"/>
      <c r="G610" s="748"/>
      <c r="H610" s="748"/>
      <c r="I610" s="748"/>
      <c r="J610" s="748"/>
      <c r="K610" s="748"/>
      <c r="L610" s="748"/>
      <c r="M610" s="748"/>
      <c r="N610" s="748"/>
      <c r="O610" s="748"/>
      <c r="P610" s="748"/>
      <c r="Q610" s="748"/>
      <c r="R610" s="748"/>
      <c r="S610" s="748"/>
      <c r="T610" s="748"/>
      <c r="U610" s="748"/>
      <c r="V610" s="748"/>
      <c r="W610" s="888"/>
      <c r="X610" s="201"/>
      <c r="Y610" s="2"/>
      <c r="Z610" s="133"/>
      <c r="AA610" s="133"/>
      <c r="AB610" s="133"/>
      <c r="AC610" s="133"/>
      <c r="AD610" s="133"/>
      <c r="AE610" s="133"/>
      <c r="AF610" s="133"/>
      <c r="AG610" s="824"/>
    </row>
    <row r="611" spans="1:33" s="2" customFormat="1">
      <c r="A611" s="698"/>
      <c r="B611" s="729" t="s">
        <v>1051</v>
      </c>
      <c r="C611" s="748"/>
      <c r="D611" s="748"/>
      <c r="E611" s="748"/>
      <c r="F611" s="748"/>
      <c r="G611" s="748"/>
      <c r="H611" s="748"/>
      <c r="I611" s="748"/>
      <c r="J611" s="748"/>
      <c r="K611" s="748"/>
      <c r="L611" s="748"/>
      <c r="M611" s="748"/>
      <c r="N611" s="748"/>
      <c r="O611" s="748"/>
      <c r="P611" s="748"/>
      <c r="Q611" s="748"/>
      <c r="R611" s="748"/>
      <c r="S611" s="748"/>
      <c r="T611" s="748"/>
      <c r="U611" s="748"/>
      <c r="V611" s="748"/>
      <c r="W611" s="888"/>
      <c r="X611" s="201"/>
      <c r="Y611" s="2"/>
      <c r="Z611" s="133"/>
      <c r="AA611" s="133"/>
      <c r="AB611" s="133"/>
      <c r="AC611" s="133"/>
      <c r="AD611" s="133"/>
      <c r="AE611" s="133"/>
      <c r="AF611" s="133"/>
      <c r="AG611" s="824"/>
    </row>
    <row r="612" spans="1:33" s="2" customFormat="1">
      <c r="A612" s="698"/>
      <c r="B612" s="729" t="s">
        <v>451</v>
      </c>
      <c r="C612" s="748"/>
      <c r="D612" s="748"/>
      <c r="E612" s="748"/>
      <c r="F612" s="748"/>
      <c r="G612" s="748"/>
      <c r="H612" s="748"/>
      <c r="I612" s="748"/>
      <c r="J612" s="748"/>
      <c r="K612" s="748"/>
      <c r="L612" s="748"/>
      <c r="M612" s="748"/>
      <c r="N612" s="748"/>
      <c r="O612" s="748"/>
      <c r="P612" s="748"/>
      <c r="Q612" s="748"/>
      <c r="R612" s="748"/>
      <c r="S612" s="748"/>
      <c r="T612" s="748"/>
      <c r="U612" s="748"/>
      <c r="V612" s="748"/>
      <c r="W612" s="888"/>
      <c r="X612" s="201"/>
      <c r="Y612" s="2"/>
      <c r="Z612" s="133"/>
      <c r="AA612" s="133"/>
      <c r="AB612" s="133"/>
      <c r="AC612" s="133"/>
      <c r="AD612" s="133"/>
      <c r="AE612" s="133"/>
      <c r="AF612" s="133"/>
      <c r="AG612" s="824"/>
    </row>
    <row r="613" spans="1:33" s="2" customFormat="1">
      <c r="A613" s="698"/>
      <c r="B613" s="729" t="s">
        <v>360</v>
      </c>
      <c r="C613" s="748"/>
      <c r="D613" s="748"/>
      <c r="E613" s="748"/>
      <c r="F613" s="748"/>
      <c r="G613" s="748"/>
      <c r="H613" s="748"/>
      <c r="I613" s="748"/>
      <c r="J613" s="748"/>
      <c r="K613" s="748"/>
      <c r="L613" s="748"/>
      <c r="M613" s="748"/>
      <c r="N613" s="748"/>
      <c r="O613" s="748"/>
      <c r="P613" s="748"/>
      <c r="Q613" s="748"/>
      <c r="R613" s="748"/>
      <c r="S613" s="748"/>
      <c r="T613" s="748"/>
      <c r="U613" s="748"/>
      <c r="V613" s="748"/>
      <c r="W613" s="888"/>
      <c r="X613" s="201"/>
      <c r="Y613" s="2"/>
      <c r="Z613" s="133"/>
      <c r="AA613" s="133"/>
      <c r="AB613" s="133"/>
      <c r="AC613" s="133"/>
      <c r="AD613" s="133"/>
      <c r="AE613" s="133"/>
      <c r="AF613" s="133"/>
      <c r="AG613" s="824"/>
    </row>
    <row r="614" spans="1:33" s="2" customFormat="1">
      <c r="A614" s="698"/>
      <c r="B614" s="729" t="s">
        <v>1053</v>
      </c>
      <c r="C614" s="748"/>
      <c r="D614" s="748"/>
      <c r="E614" s="748"/>
      <c r="F614" s="748"/>
      <c r="G614" s="748"/>
      <c r="H614" s="748"/>
      <c r="I614" s="748"/>
      <c r="J614" s="748"/>
      <c r="K614" s="748"/>
      <c r="L614" s="748"/>
      <c r="M614" s="748"/>
      <c r="N614" s="748"/>
      <c r="O614" s="748"/>
      <c r="P614" s="748"/>
      <c r="Q614" s="748"/>
      <c r="R614" s="748"/>
      <c r="S614" s="748"/>
      <c r="T614" s="748"/>
      <c r="U614" s="748"/>
      <c r="V614" s="748"/>
      <c r="W614" s="888"/>
      <c r="X614" s="201"/>
      <c r="Y614" s="2"/>
      <c r="Z614" s="133"/>
      <c r="AA614" s="133"/>
      <c r="AB614" s="133"/>
      <c r="AC614" s="133"/>
      <c r="AD614" s="133"/>
      <c r="AE614" s="133"/>
      <c r="AF614" s="133"/>
      <c r="AG614" s="824"/>
    </row>
    <row r="615" spans="1:33" s="2" customFormat="1">
      <c r="A615" s="698"/>
      <c r="B615" s="729" t="s">
        <v>263</v>
      </c>
      <c r="C615" s="748"/>
      <c r="D615" s="748"/>
      <c r="E615" s="748"/>
      <c r="F615" s="748"/>
      <c r="G615" s="748"/>
      <c r="H615" s="748"/>
      <c r="I615" s="748"/>
      <c r="J615" s="748"/>
      <c r="K615" s="748"/>
      <c r="L615" s="748"/>
      <c r="M615" s="748"/>
      <c r="N615" s="748"/>
      <c r="O615" s="748"/>
      <c r="P615" s="748"/>
      <c r="Q615" s="748"/>
      <c r="R615" s="748"/>
      <c r="S615" s="748"/>
      <c r="T615" s="748"/>
      <c r="U615" s="748"/>
      <c r="V615" s="748"/>
      <c r="W615" s="888"/>
      <c r="X615" s="201"/>
      <c r="Y615" s="2"/>
      <c r="Z615" s="133"/>
      <c r="AA615" s="133"/>
      <c r="AB615" s="133"/>
      <c r="AC615" s="133"/>
      <c r="AD615" s="133"/>
      <c r="AE615" s="133"/>
      <c r="AF615" s="133"/>
      <c r="AG615" s="824"/>
    </row>
    <row r="616" spans="1:33" s="2" customFormat="1">
      <c r="A616" s="698"/>
      <c r="B616" s="729" t="s">
        <v>291</v>
      </c>
      <c r="C616" s="748"/>
      <c r="D616" s="748"/>
      <c r="E616" s="748"/>
      <c r="F616" s="748"/>
      <c r="G616" s="748"/>
      <c r="H616" s="748"/>
      <c r="I616" s="748"/>
      <c r="J616" s="748"/>
      <c r="K616" s="748"/>
      <c r="L616" s="748"/>
      <c r="M616" s="748"/>
      <c r="N616" s="748"/>
      <c r="O616" s="748"/>
      <c r="P616" s="748"/>
      <c r="Q616" s="748"/>
      <c r="R616" s="748"/>
      <c r="S616" s="748"/>
      <c r="T616" s="748"/>
      <c r="U616" s="748"/>
      <c r="V616" s="748"/>
      <c r="W616" s="888"/>
      <c r="X616" s="201"/>
      <c r="Y616" s="2"/>
      <c r="Z616" s="133"/>
      <c r="AA616" s="133"/>
      <c r="AB616" s="133"/>
      <c r="AC616" s="133"/>
      <c r="AD616" s="133"/>
      <c r="AE616" s="133"/>
      <c r="AF616" s="133"/>
      <c r="AG616" s="824"/>
    </row>
    <row r="617" spans="1:33" s="2" customFormat="1">
      <c r="A617" s="698"/>
      <c r="B617" s="729" t="s">
        <v>1055</v>
      </c>
      <c r="C617" s="748"/>
      <c r="D617" s="748"/>
      <c r="E617" s="748"/>
      <c r="F617" s="748"/>
      <c r="G617" s="748"/>
      <c r="H617" s="748"/>
      <c r="I617" s="748"/>
      <c r="J617" s="748"/>
      <c r="K617" s="748"/>
      <c r="L617" s="748"/>
      <c r="M617" s="748"/>
      <c r="N617" s="748"/>
      <c r="O617" s="748"/>
      <c r="P617" s="748"/>
      <c r="Q617" s="748"/>
      <c r="R617" s="748"/>
      <c r="S617" s="748"/>
      <c r="T617" s="748"/>
      <c r="U617" s="748"/>
      <c r="V617" s="748"/>
      <c r="W617" s="888"/>
      <c r="X617" s="201"/>
      <c r="Y617" s="2"/>
      <c r="Z617" s="133"/>
      <c r="AA617" s="133"/>
      <c r="AB617" s="133"/>
      <c r="AC617" s="133"/>
      <c r="AD617" s="133"/>
      <c r="AE617" s="133"/>
      <c r="AF617" s="133"/>
      <c r="AG617" s="824"/>
    </row>
    <row r="618" spans="1:33">
      <c r="A618" s="698"/>
      <c r="B618" s="715"/>
      <c r="C618" s="715"/>
      <c r="D618" s="715"/>
      <c r="E618" s="715"/>
      <c r="F618" s="715"/>
      <c r="G618" s="715"/>
      <c r="H618" s="715"/>
      <c r="I618" s="715"/>
      <c r="J618" s="715"/>
      <c r="K618" s="715"/>
      <c r="L618" s="715"/>
      <c r="M618" s="715"/>
      <c r="N618" s="715"/>
      <c r="O618" s="715"/>
      <c r="P618" s="715"/>
      <c r="Q618" s="715"/>
      <c r="R618" s="715"/>
      <c r="S618" s="715"/>
      <c r="T618" s="715"/>
      <c r="U618" s="715"/>
      <c r="V618" s="715"/>
      <c r="W618" s="715"/>
      <c r="X618" s="715"/>
      <c r="Y618" s="881"/>
      <c r="Z618" s="715"/>
      <c r="AA618" s="715"/>
      <c r="AB618" s="715"/>
      <c r="AC618" s="715"/>
      <c r="AD618" s="715"/>
      <c r="AE618" s="715"/>
      <c r="AF618" s="715"/>
      <c r="AG618" s="824"/>
    </row>
    <row r="619" spans="1:33">
      <c r="A619" s="698"/>
      <c r="B619" s="715" t="s">
        <v>537</v>
      </c>
      <c r="C619" s="715"/>
      <c r="D619" s="715"/>
      <c r="E619" s="715"/>
      <c r="F619" s="715"/>
      <c r="G619" s="715"/>
      <c r="H619" s="715"/>
      <c r="I619" s="715"/>
      <c r="J619" s="715"/>
      <c r="K619" s="715"/>
      <c r="L619" s="715"/>
      <c r="M619" s="715"/>
      <c r="N619" s="715"/>
      <c r="O619" s="715"/>
      <c r="P619" s="715"/>
      <c r="Q619" s="715"/>
      <c r="R619" s="715"/>
      <c r="S619" s="715"/>
      <c r="T619" s="715"/>
      <c r="U619" s="715"/>
      <c r="V619" s="715"/>
      <c r="W619" s="715"/>
      <c r="X619" s="715"/>
      <c r="Y619" s="497" t="s">
        <v>704</v>
      </c>
      <c r="Z619" s="491"/>
      <c r="AA619" s="491"/>
      <c r="AB619" s="491"/>
      <c r="AC619" s="491"/>
      <c r="AD619" s="491"/>
      <c r="AE619" s="491"/>
      <c r="AF619" s="491"/>
      <c r="AG619" s="667"/>
    </row>
    <row r="620" spans="1:33">
      <c r="A620" s="698"/>
      <c r="B620" s="715"/>
      <c r="C620" s="715"/>
      <c r="D620" s="715"/>
      <c r="E620" s="715"/>
      <c r="F620" s="715"/>
      <c r="G620" s="715"/>
      <c r="H620" s="715"/>
      <c r="I620" s="715"/>
      <c r="J620" s="715"/>
      <c r="K620" s="715"/>
      <c r="L620" s="715"/>
      <c r="M620" s="715"/>
      <c r="N620" s="715"/>
      <c r="O620" s="715"/>
      <c r="P620" s="715"/>
      <c r="Q620" s="715"/>
      <c r="R620" s="715"/>
      <c r="S620" s="715"/>
      <c r="T620" s="715"/>
      <c r="U620" s="715"/>
      <c r="V620" s="715"/>
      <c r="W620" s="715"/>
      <c r="X620" s="715"/>
      <c r="Y620" s="497"/>
      <c r="Z620" s="491"/>
      <c r="AA620" s="491"/>
      <c r="AB620" s="491"/>
      <c r="AC620" s="491"/>
      <c r="AD620" s="491"/>
      <c r="AE620" s="491"/>
      <c r="AF620" s="491"/>
      <c r="AG620" s="667"/>
    </row>
    <row r="621" spans="1:33">
      <c r="A621" s="698"/>
      <c r="B621" s="715"/>
      <c r="C621" s="715"/>
      <c r="D621" s="715"/>
      <c r="E621" s="715"/>
      <c r="F621" s="715"/>
      <c r="G621" s="715"/>
      <c r="H621" s="715"/>
      <c r="I621" s="715"/>
      <c r="J621" s="715"/>
      <c r="K621" s="715"/>
      <c r="L621" s="201"/>
      <c r="M621" s="52" t="s">
        <v>273</v>
      </c>
      <c r="N621" s="52"/>
      <c r="O621" s="52"/>
      <c r="P621" s="52"/>
      <c r="Q621" s="201"/>
      <c r="R621" s="52" t="s">
        <v>283</v>
      </c>
      <c r="S621" s="715"/>
      <c r="T621" s="715"/>
      <c r="U621" s="715"/>
      <c r="V621" s="715"/>
      <c r="W621" s="715"/>
      <c r="X621" s="715"/>
      <c r="Y621" s="497"/>
      <c r="Z621" s="491"/>
      <c r="AA621" s="491"/>
      <c r="AB621" s="491"/>
      <c r="AC621" s="491"/>
      <c r="AD621" s="491"/>
      <c r="AE621" s="491"/>
      <c r="AF621" s="491"/>
      <c r="AG621" s="667"/>
    </row>
    <row r="622" spans="1:33">
      <c r="A622" s="698"/>
      <c r="B622" s="715"/>
      <c r="C622" s="715"/>
      <c r="D622" s="715"/>
      <c r="E622" s="715"/>
      <c r="F622" s="715"/>
      <c r="G622" s="715"/>
      <c r="H622" s="715"/>
      <c r="I622" s="715"/>
      <c r="J622" s="715"/>
      <c r="K622" s="715"/>
      <c r="L622" s="715"/>
      <c r="M622" s="715"/>
      <c r="N622" s="715"/>
      <c r="O622" s="715"/>
      <c r="P622" s="715"/>
      <c r="Q622" s="715"/>
      <c r="R622" s="715"/>
      <c r="S622" s="715"/>
      <c r="T622" s="715"/>
      <c r="U622" s="715"/>
      <c r="V622" s="715"/>
      <c r="W622" s="715"/>
      <c r="X622" s="715"/>
      <c r="Y622" s="497"/>
      <c r="Z622" s="491"/>
      <c r="AA622" s="491"/>
      <c r="AB622" s="491"/>
      <c r="AC622" s="491"/>
      <c r="AD622" s="491"/>
      <c r="AE622" s="491"/>
      <c r="AF622" s="491"/>
      <c r="AG622" s="667"/>
    </row>
    <row r="623" spans="1:33">
      <c r="A623" s="698"/>
      <c r="B623" s="715" t="s">
        <v>750</v>
      </c>
      <c r="C623" s="715"/>
      <c r="D623" s="715"/>
      <c r="E623" s="715"/>
      <c r="F623" s="715"/>
      <c r="G623" s="715"/>
      <c r="H623" s="715"/>
      <c r="I623" s="715"/>
      <c r="J623" s="715"/>
      <c r="K623" s="715"/>
      <c r="L623" s="715"/>
      <c r="M623" s="715"/>
      <c r="N623" s="715"/>
      <c r="O623" s="715"/>
      <c r="P623" s="715"/>
      <c r="Q623" s="715"/>
      <c r="R623" s="715"/>
      <c r="S623" s="715"/>
      <c r="T623" s="715"/>
      <c r="U623" s="715"/>
      <c r="V623" s="715"/>
      <c r="W623" s="715"/>
      <c r="X623" s="715"/>
      <c r="Y623" s="881"/>
      <c r="Z623" s="715"/>
      <c r="AA623" s="715"/>
      <c r="AB623" s="715"/>
      <c r="AC623" s="715"/>
      <c r="AD623" s="715"/>
      <c r="AE623" s="715"/>
      <c r="AF623" s="715"/>
      <c r="AG623" s="824"/>
    </row>
    <row r="624" spans="1:33">
      <c r="A624" s="698"/>
      <c r="B624" s="715"/>
      <c r="C624" s="715"/>
      <c r="D624" s="715"/>
      <c r="E624" s="715"/>
      <c r="F624" s="715"/>
      <c r="G624" s="715"/>
      <c r="H624" s="715"/>
      <c r="I624" s="715"/>
      <c r="J624" s="715"/>
      <c r="K624" s="715"/>
      <c r="L624" s="715"/>
      <c r="M624" s="715"/>
      <c r="N624" s="715"/>
      <c r="O624" s="715"/>
      <c r="P624" s="715"/>
      <c r="Q624" s="715"/>
      <c r="R624" s="715"/>
      <c r="S624" s="715"/>
      <c r="T624" s="715"/>
      <c r="U624" s="715"/>
      <c r="V624" s="715"/>
      <c r="W624" s="715"/>
      <c r="X624" s="715"/>
      <c r="Y624" s="881"/>
      <c r="Z624" s="715"/>
      <c r="AA624" s="715"/>
      <c r="AB624" s="715"/>
      <c r="AC624" s="715"/>
      <c r="AD624" s="715"/>
      <c r="AE624" s="715"/>
      <c r="AF624" s="715"/>
      <c r="AG624" s="824"/>
    </row>
    <row r="625" spans="1:33">
      <c r="A625" s="698"/>
      <c r="B625" s="715"/>
      <c r="C625" s="187"/>
      <c r="D625" s="234"/>
      <c r="E625" s="234"/>
      <c r="F625" s="234"/>
      <c r="G625" s="234"/>
      <c r="H625" s="234"/>
      <c r="I625" s="234"/>
      <c r="J625" s="234"/>
      <c r="K625" s="234"/>
      <c r="L625" s="234"/>
      <c r="M625" s="234"/>
      <c r="N625" s="234"/>
      <c r="O625" s="234"/>
      <c r="P625" s="234"/>
      <c r="Q625" s="234"/>
      <c r="R625" s="234"/>
      <c r="S625" s="234"/>
      <c r="T625" s="234"/>
      <c r="U625" s="234"/>
      <c r="V625" s="455"/>
      <c r="W625" s="715"/>
      <c r="X625" s="715"/>
      <c r="Y625" s="881"/>
      <c r="Z625" s="715"/>
      <c r="AA625" s="715"/>
      <c r="AB625" s="715"/>
      <c r="AC625" s="715"/>
      <c r="AD625" s="715"/>
      <c r="AE625" s="715"/>
      <c r="AF625" s="715"/>
      <c r="AG625" s="824"/>
    </row>
    <row r="626" spans="1:33">
      <c r="A626" s="698"/>
      <c r="B626" s="715"/>
      <c r="C626" s="188"/>
      <c r="D626" s="235"/>
      <c r="E626" s="235"/>
      <c r="F626" s="235"/>
      <c r="G626" s="235"/>
      <c r="H626" s="235"/>
      <c r="I626" s="235"/>
      <c r="J626" s="235"/>
      <c r="K626" s="235"/>
      <c r="L626" s="235"/>
      <c r="M626" s="235"/>
      <c r="N626" s="235"/>
      <c r="O626" s="235"/>
      <c r="P626" s="235"/>
      <c r="Q626" s="235"/>
      <c r="R626" s="235"/>
      <c r="S626" s="235"/>
      <c r="T626" s="235"/>
      <c r="U626" s="235"/>
      <c r="V626" s="456"/>
      <c r="W626" s="715"/>
      <c r="X626" s="715"/>
      <c r="Y626" s="881"/>
      <c r="Z626" s="715"/>
      <c r="AA626" s="715"/>
      <c r="AB626" s="715"/>
      <c r="AC626" s="715"/>
      <c r="AD626" s="715"/>
      <c r="AE626" s="715"/>
      <c r="AF626" s="715"/>
      <c r="AG626" s="824"/>
    </row>
    <row r="627" spans="1:33">
      <c r="A627" s="698"/>
      <c r="B627" s="715"/>
      <c r="C627" s="189"/>
      <c r="D627" s="236"/>
      <c r="E627" s="236"/>
      <c r="F627" s="236"/>
      <c r="G627" s="236"/>
      <c r="H627" s="236"/>
      <c r="I627" s="236"/>
      <c r="J627" s="236"/>
      <c r="K627" s="236"/>
      <c r="L627" s="236"/>
      <c r="M627" s="236"/>
      <c r="N627" s="236"/>
      <c r="O627" s="236"/>
      <c r="P627" s="236"/>
      <c r="Q627" s="236"/>
      <c r="R627" s="236"/>
      <c r="S627" s="236"/>
      <c r="T627" s="236"/>
      <c r="U627" s="236"/>
      <c r="V627" s="457"/>
      <c r="W627" s="715"/>
      <c r="X627" s="715"/>
      <c r="Y627" s="881"/>
      <c r="Z627" s="715"/>
      <c r="AA627" s="715"/>
      <c r="AB627" s="715"/>
      <c r="AC627" s="715"/>
      <c r="AD627" s="715"/>
      <c r="AE627" s="715"/>
      <c r="AF627" s="715"/>
      <c r="AG627" s="824"/>
    </row>
    <row r="628" spans="1:33">
      <c r="A628" s="698"/>
      <c r="B628" s="715"/>
      <c r="C628" s="715"/>
      <c r="D628" s="715"/>
      <c r="E628" s="715"/>
      <c r="F628" s="715"/>
      <c r="G628" s="715"/>
      <c r="H628" s="715"/>
      <c r="I628" s="715"/>
      <c r="J628" s="715"/>
      <c r="K628" s="715"/>
      <c r="L628" s="715"/>
      <c r="M628" s="715"/>
      <c r="N628" s="715"/>
      <c r="O628" s="715"/>
      <c r="P628" s="715"/>
      <c r="Q628" s="715"/>
      <c r="R628" s="715"/>
      <c r="S628" s="715"/>
      <c r="T628" s="715"/>
      <c r="U628" s="715"/>
      <c r="V628" s="715"/>
      <c r="W628" s="715"/>
      <c r="X628" s="715"/>
      <c r="Y628" s="881"/>
      <c r="Z628" s="715"/>
      <c r="AA628" s="715"/>
      <c r="AB628" s="715"/>
      <c r="AC628" s="715"/>
      <c r="AD628" s="715"/>
      <c r="AE628" s="715"/>
      <c r="AF628" s="715"/>
      <c r="AG628" s="824"/>
    </row>
    <row r="629" spans="1:33">
      <c r="A629" s="698" t="s">
        <v>993</v>
      </c>
      <c r="B629" s="715"/>
      <c r="C629" s="715"/>
      <c r="D629" s="715"/>
      <c r="E629" s="715"/>
      <c r="F629" s="715"/>
      <c r="G629" s="715"/>
      <c r="H629" s="715"/>
      <c r="I629" s="715"/>
      <c r="J629" s="715"/>
      <c r="K629" s="715"/>
      <c r="L629" s="715"/>
      <c r="M629" s="715"/>
      <c r="N629" s="715"/>
      <c r="O629" s="715"/>
      <c r="P629" s="715"/>
      <c r="Q629" s="715"/>
      <c r="R629" s="715"/>
      <c r="S629" s="715"/>
      <c r="T629" s="715"/>
      <c r="U629" s="715"/>
      <c r="V629" s="715"/>
      <c r="W629" s="715"/>
      <c r="X629" s="715"/>
      <c r="Y629" s="881"/>
      <c r="Z629" s="715"/>
      <c r="AA629" s="715"/>
      <c r="AB629" s="715"/>
      <c r="AC629" s="715"/>
      <c r="AD629" s="715"/>
      <c r="AE629" s="715"/>
      <c r="AF629" s="715"/>
      <c r="AG629" s="824"/>
    </row>
    <row r="630" spans="1:33">
      <c r="A630" s="698"/>
      <c r="B630" s="715"/>
      <c r="C630" s="715"/>
      <c r="D630" s="715"/>
      <c r="E630" s="715"/>
      <c r="F630" s="715"/>
      <c r="G630" s="715"/>
      <c r="H630" s="715"/>
      <c r="I630" s="715"/>
      <c r="J630" s="715"/>
      <c r="K630" s="715"/>
      <c r="L630" s="715"/>
      <c r="M630" s="715"/>
      <c r="N630" s="715"/>
      <c r="O630" s="715"/>
      <c r="P630" s="715"/>
      <c r="Q630" s="715"/>
      <c r="R630" s="715"/>
      <c r="S630" s="715"/>
      <c r="T630" s="715"/>
      <c r="U630" s="715"/>
      <c r="V630" s="715"/>
      <c r="W630" s="715"/>
      <c r="X630" s="715"/>
      <c r="Y630" s="881"/>
      <c r="Z630" s="715"/>
      <c r="AA630" s="715"/>
      <c r="AB630" s="715"/>
      <c r="AC630" s="715"/>
      <c r="AD630" s="715"/>
      <c r="AE630" s="715"/>
      <c r="AF630" s="715"/>
      <c r="AG630" s="824"/>
    </row>
    <row r="631" spans="1:33">
      <c r="A631" s="698"/>
      <c r="B631" s="715" t="s">
        <v>995</v>
      </c>
      <c r="C631" s="715"/>
      <c r="D631" s="715"/>
      <c r="E631" s="715"/>
      <c r="F631" s="715"/>
      <c r="G631" s="715"/>
      <c r="H631" s="715"/>
      <c r="I631" s="715"/>
      <c r="J631" s="715"/>
      <c r="K631" s="715"/>
      <c r="L631" s="715"/>
      <c r="M631" s="715"/>
      <c r="N631" s="715"/>
      <c r="O631" s="715"/>
      <c r="P631" s="715"/>
      <c r="Q631" s="715"/>
      <c r="R631" s="715"/>
      <c r="S631" s="715"/>
      <c r="T631" s="715"/>
      <c r="U631" s="715"/>
      <c r="V631" s="715"/>
      <c r="W631" s="715"/>
      <c r="X631" s="715"/>
      <c r="Y631" s="881"/>
      <c r="Z631" s="715"/>
      <c r="AA631" s="715"/>
      <c r="AB631" s="715"/>
      <c r="AC631" s="715"/>
      <c r="AD631" s="715"/>
      <c r="AE631" s="715"/>
      <c r="AF631" s="715"/>
      <c r="AG631" s="824"/>
    </row>
    <row r="632" spans="1:33">
      <c r="A632" s="698"/>
      <c r="B632" s="715"/>
      <c r="C632" s="715"/>
      <c r="D632" s="715"/>
      <c r="E632" s="715"/>
      <c r="F632" s="715"/>
      <c r="G632" s="715"/>
      <c r="H632" s="715"/>
      <c r="I632" s="715"/>
      <c r="J632" s="715"/>
      <c r="K632" s="715"/>
      <c r="L632" s="715"/>
      <c r="M632" s="715"/>
      <c r="N632" s="715"/>
      <c r="O632" s="715"/>
      <c r="P632" s="715"/>
      <c r="Q632" s="715"/>
      <c r="R632" s="715"/>
      <c r="S632" s="715"/>
      <c r="T632" s="715"/>
      <c r="U632" s="715"/>
      <c r="V632" s="715"/>
      <c r="W632" s="715"/>
      <c r="X632" s="715"/>
      <c r="Y632" s="881"/>
      <c r="Z632" s="715"/>
      <c r="AA632" s="715"/>
      <c r="AB632" s="715"/>
      <c r="AC632" s="715"/>
      <c r="AD632" s="715"/>
      <c r="AE632" s="715"/>
      <c r="AF632" s="715"/>
      <c r="AG632" s="824"/>
    </row>
    <row r="633" spans="1:33">
      <c r="A633" s="698"/>
      <c r="B633" s="715"/>
      <c r="C633" s="715"/>
      <c r="D633" s="715"/>
      <c r="E633" s="715"/>
      <c r="F633" s="715"/>
      <c r="G633" s="715"/>
      <c r="H633" s="715"/>
      <c r="I633" s="715"/>
      <c r="J633" s="715"/>
      <c r="K633" s="715"/>
      <c r="L633" s="201"/>
      <c r="M633" s="52" t="s">
        <v>273</v>
      </c>
      <c r="N633" s="52"/>
      <c r="O633" s="52"/>
      <c r="P633" s="52"/>
      <c r="Q633" s="201"/>
      <c r="R633" s="52" t="s">
        <v>283</v>
      </c>
      <c r="S633" s="715"/>
      <c r="T633" s="715"/>
      <c r="U633" s="715"/>
      <c r="V633" s="715"/>
      <c r="W633" s="715"/>
      <c r="X633" s="715"/>
      <c r="Y633" s="575" t="s">
        <v>715</v>
      </c>
      <c r="Z633" s="430"/>
      <c r="AA633" s="430"/>
      <c r="AB633" s="430"/>
      <c r="AC633" s="430"/>
      <c r="AD633" s="430"/>
      <c r="AE633" s="430"/>
      <c r="AF633" s="430"/>
      <c r="AG633" s="678"/>
    </row>
    <row r="634" spans="1:33">
      <c r="A634" s="698"/>
      <c r="B634" s="715"/>
      <c r="C634" s="715"/>
      <c r="D634" s="715"/>
      <c r="E634" s="715"/>
      <c r="F634" s="715"/>
      <c r="G634" s="715"/>
      <c r="H634" s="715"/>
      <c r="I634" s="715"/>
      <c r="J634" s="715"/>
      <c r="K634" s="715"/>
      <c r="L634" s="715"/>
      <c r="M634" s="715"/>
      <c r="N634" s="715"/>
      <c r="O634" s="715"/>
      <c r="P634" s="715"/>
      <c r="Q634" s="715"/>
      <c r="R634" s="715"/>
      <c r="S634" s="715"/>
      <c r="T634" s="715"/>
      <c r="U634" s="715"/>
      <c r="V634" s="715"/>
      <c r="W634" s="715"/>
      <c r="X634" s="715"/>
      <c r="Y634" s="575"/>
      <c r="Z634" s="430"/>
      <c r="AA634" s="430"/>
      <c r="AB634" s="430"/>
      <c r="AC634" s="430"/>
      <c r="AD634" s="430"/>
      <c r="AE634" s="430"/>
      <c r="AF634" s="430"/>
      <c r="AG634" s="678"/>
    </row>
    <row r="635" spans="1:33">
      <c r="A635" s="698"/>
      <c r="B635" s="89" t="s">
        <v>974</v>
      </c>
      <c r="C635" s="715"/>
      <c r="D635" s="715"/>
      <c r="E635" s="715"/>
      <c r="F635" s="715"/>
      <c r="G635" s="715"/>
      <c r="H635" s="715"/>
      <c r="I635" s="715"/>
      <c r="J635" s="715"/>
      <c r="K635" s="715"/>
      <c r="L635" s="715"/>
      <c r="M635" s="715"/>
      <c r="N635" s="715"/>
      <c r="O635" s="715"/>
      <c r="P635" s="715"/>
      <c r="Q635" s="715"/>
      <c r="R635" s="715"/>
      <c r="S635" s="715"/>
      <c r="T635" s="715"/>
      <c r="U635" s="715"/>
      <c r="V635" s="715"/>
      <c r="W635" s="715"/>
      <c r="X635" s="715"/>
      <c r="Y635" s="575"/>
      <c r="Z635" s="430"/>
      <c r="AA635" s="430"/>
      <c r="AB635" s="430"/>
      <c r="AC635" s="430"/>
      <c r="AD635" s="430"/>
      <c r="AE635" s="430"/>
      <c r="AF635" s="430"/>
      <c r="AG635" s="678"/>
    </row>
    <row r="636" spans="1:33">
      <c r="A636" s="698"/>
      <c r="B636" s="715"/>
      <c r="C636" s="715"/>
      <c r="D636" s="715"/>
      <c r="E636" s="715"/>
      <c r="F636" s="715"/>
      <c r="G636" s="715"/>
      <c r="H636" s="715"/>
      <c r="I636" s="715"/>
      <c r="J636" s="715"/>
      <c r="K636" s="715"/>
      <c r="L636" s="823"/>
      <c r="M636" s="833"/>
      <c r="N636" s="842"/>
      <c r="O636" s="715" t="s">
        <v>25</v>
      </c>
      <c r="P636" s="823"/>
      <c r="Q636" s="842"/>
      <c r="R636" s="715" t="s">
        <v>232</v>
      </c>
      <c r="S636" s="823"/>
      <c r="T636" s="842"/>
      <c r="U636" s="881" t="s">
        <v>696</v>
      </c>
      <c r="X636" s="715"/>
      <c r="Y636" s="575"/>
      <c r="Z636" s="430"/>
      <c r="AA636" s="430"/>
      <c r="AB636" s="430"/>
      <c r="AC636" s="430"/>
      <c r="AD636" s="430"/>
      <c r="AE636" s="430"/>
      <c r="AF636" s="430"/>
      <c r="AG636" s="678"/>
    </row>
    <row r="637" spans="1:33">
      <c r="A637" s="698"/>
      <c r="B637" s="715"/>
      <c r="C637" s="715"/>
      <c r="D637" s="715"/>
      <c r="E637" s="715"/>
      <c r="F637" s="715"/>
      <c r="G637" s="715"/>
      <c r="H637" s="715"/>
      <c r="I637" s="715"/>
      <c r="J637" s="715"/>
      <c r="K637" s="715"/>
      <c r="L637" s="715"/>
      <c r="M637" s="715"/>
      <c r="N637" s="715"/>
      <c r="O637" s="715"/>
      <c r="P637" s="715"/>
      <c r="Q637" s="715"/>
      <c r="R637" s="715"/>
      <c r="S637" s="715"/>
      <c r="T637" s="715"/>
      <c r="U637" s="715"/>
      <c r="V637" s="715"/>
      <c r="W637" s="715"/>
      <c r="X637" s="715"/>
      <c r="Y637" s="575"/>
      <c r="Z637" s="430"/>
      <c r="AA637" s="430"/>
      <c r="AB637" s="430"/>
      <c r="AC637" s="430"/>
      <c r="AD637" s="430"/>
      <c r="AE637" s="430"/>
      <c r="AF637" s="430"/>
      <c r="AG637" s="678"/>
    </row>
    <row r="638" spans="1:33">
      <c r="A638" s="698"/>
      <c r="B638" s="89" t="s">
        <v>996</v>
      </c>
      <c r="C638" s="715"/>
      <c r="D638" s="715"/>
      <c r="E638" s="715"/>
      <c r="F638" s="715"/>
      <c r="G638" s="715"/>
      <c r="H638" s="715"/>
      <c r="I638" s="715"/>
      <c r="J638" s="715"/>
      <c r="K638" s="715"/>
      <c r="L638" s="715"/>
      <c r="M638" s="715"/>
      <c r="N638" s="715"/>
      <c r="O638" s="715"/>
      <c r="P638" s="715"/>
      <c r="Q638" s="715"/>
      <c r="R638" s="715"/>
      <c r="S638" s="715"/>
      <c r="T638" s="715"/>
      <c r="U638" s="715"/>
      <c r="V638" s="715"/>
      <c r="W638" s="715"/>
      <c r="X638" s="715"/>
      <c r="Y638" s="575"/>
      <c r="Z638" s="430"/>
      <c r="AA638" s="430"/>
      <c r="AB638" s="430"/>
      <c r="AC638" s="430"/>
      <c r="AD638" s="430"/>
      <c r="AE638" s="430"/>
      <c r="AF638" s="430"/>
      <c r="AG638" s="678"/>
    </row>
    <row r="639" spans="1:33">
      <c r="A639" s="698"/>
      <c r="B639" s="715"/>
      <c r="C639" s="715"/>
      <c r="D639" s="715"/>
      <c r="E639" s="715"/>
      <c r="F639" s="715"/>
      <c r="G639" s="715"/>
      <c r="H639" s="715"/>
      <c r="I639" s="715"/>
      <c r="J639" s="715"/>
      <c r="K639" s="715"/>
      <c r="L639" s="823"/>
      <c r="M639" s="833"/>
      <c r="N639" s="842"/>
      <c r="O639" s="715" t="s">
        <v>25</v>
      </c>
      <c r="P639" s="823"/>
      <c r="Q639" s="842"/>
      <c r="R639" s="715" t="s">
        <v>232</v>
      </c>
      <c r="S639" s="823"/>
      <c r="T639" s="842"/>
      <c r="U639" s="881" t="s">
        <v>696</v>
      </c>
      <c r="V639" s="133"/>
      <c r="W639" s="133"/>
      <c r="X639" s="715"/>
      <c r="Y639" s="575"/>
      <c r="Z639" s="430"/>
      <c r="AA639" s="430"/>
      <c r="AB639" s="430"/>
      <c r="AC639" s="430"/>
      <c r="AD639" s="430"/>
      <c r="AE639" s="430"/>
      <c r="AF639" s="430"/>
      <c r="AG639" s="678"/>
    </row>
    <row r="640" spans="1:33">
      <c r="A640" s="698"/>
      <c r="B640" s="715"/>
      <c r="C640" s="715"/>
      <c r="D640" s="715"/>
      <c r="E640" s="715"/>
      <c r="F640" s="715"/>
      <c r="G640" s="715"/>
      <c r="H640" s="715"/>
      <c r="I640" s="715"/>
      <c r="J640" s="715"/>
      <c r="K640" s="715"/>
      <c r="L640" s="715"/>
      <c r="M640" s="715"/>
      <c r="N640" s="715"/>
      <c r="O640" s="715"/>
      <c r="P640" s="715"/>
      <c r="Q640" s="715"/>
      <c r="R640" s="715"/>
      <c r="S640" s="715"/>
      <c r="T640" s="715"/>
      <c r="U640" s="715"/>
      <c r="V640" s="715"/>
      <c r="W640" s="715"/>
      <c r="X640" s="715"/>
      <c r="Y640" s="575"/>
      <c r="Z640" s="430"/>
      <c r="AA640" s="430"/>
      <c r="AB640" s="430"/>
      <c r="AC640" s="430"/>
      <c r="AD640" s="430"/>
      <c r="AE640" s="430"/>
      <c r="AF640" s="430"/>
      <c r="AG640" s="678"/>
    </row>
    <row r="641" spans="1:33">
      <c r="A641" s="698"/>
      <c r="B641" s="102" t="s">
        <v>227</v>
      </c>
      <c r="C641" s="102" t="s">
        <v>1183</v>
      </c>
      <c r="D641" s="102"/>
      <c r="E641" s="102"/>
      <c r="F641" s="102"/>
      <c r="G641" s="102"/>
      <c r="H641" s="102"/>
      <c r="I641" s="102"/>
      <c r="J641" s="102"/>
      <c r="K641" s="102"/>
      <c r="L641" s="102"/>
      <c r="M641" s="102"/>
      <c r="N641" s="102"/>
      <c r="O641" s="102"/>
      <c r="P641" s="102"/>
      <c r="Q641" s="102"/>
      <c r="R641" s="102"/>
      <c r="S641" s="102"/>
      <c r="T641" s="102"/>
      <c r="U641" s="102"/>
      <c r="V641" s="102"/>
      <c r="W641" s="102"/>
      <c r="X641" s="684"/>
      <c r="Y641" s="575"/>
      <c r="Z641" s="430"/>
      <c r="AA641" s="430"/>
      <c r="AB641" s="430"/>
      <c r="AC641" s="430"/>
      <c r="AD641" s="430"/>
      <c r="AE641" s="430"/>
      <c r="AF641" s="430"/>
      <c r="AG641" s="678"/>
    </row>
    <row r="642" spans="1:33">
      <c r="A642" s="698"/>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684"/>
      <c r="Y642" s="575"/>
      <c r="Z642" s="430"/>
      <c r="AA642" s="430"/>
      <c r="AB642" s="430"/>
      <c r="AC642" s="430"/>
      <c r="AD642" s="430"/>
      <c r="AE642" s="430"/>
      <c r="AF642" s="430"/>
      <c r="AG642" s="678"/>
    </row>
    <row r="643" spans="1:33">
      <c r="A643" s="698"/>
      <c r="B643" s="715"/>
      <c r="C643" s="715"/>
      <c r="D643" s="715"/>
      <c r="E643" s="715"/>
      <c r="F643" s="715"/>
      <c r="G643" s="715"/>
      <c r="H643" s="715"/>
      <c r="I643" s="715"/>
      <c r="J643" s="715"/>
      <c r="K643" s="715"/>
      <c r="L643" s="201"/>
      <c r="M643" s="52" t="s">
        <v>273</v>
      </c>
      <c r="N643" s="52"/>
      <c r="O643" s="52"/>
      <c r="P643" s="52"/>
      <c r="Q643" s="201"/>
      <c r="R643" s="52" t="s">
        <v>283</v>
      </c>
      <c r="S643" s="715"/>
      <c r="T643" s="715"/>
      <c r="U643" s="715"/>
      <c r="V643" s="715"/>
      <c r="W643" s="715"/>
      <c r="X643" s="715"/>
      <c r="Y643" s="575"/>
      <c r="Z643" s="430"/>
      <c r="AA643" s="430"/>
      <c r="AB643" s="430"/>
      <c r="AC643" s="430"/>
      <c r="AD643" s="430"/>
      <c r="AE643" s="430"/>
      <c r="AF643" s="430"/>
      <c r="AG643" s="678"/>
    </row>
    <row r="644" spans="1:33">
      <c r="A644" s="698"/>
      <c r="B644" s="715"/>
      <c r="C644" s="715"/>
      <c r="D644" s="715"/>
      <c r="E644" s="715"/>
      <c r="F644" s="715"/>
      <c r="G644" s="715"/>
      <c r="H644" s="715"/>
      <c r="I644" s="715"/>
      <c r="J644" s="715"/>
      <c r="K644" s="715"/>
      <c r="L644" s="715"/>
      <c r="M644" s="715"/>
      <c r="N644" s="715"/>
      <c r="O644" s="715"/>
      <c r="P644" s="715"/>
      <c r="Q644" s="715"/>
      <c r="R644" s="715"/>
      <c r="S644" s="715"/>
      <c r="T644" s="715"/>
      <c r="U644" s="715"/>
      <c r="V644" s="715"/>
      <c r="W644" s="715"/>
      <c r="X644" s="715"/>
      <c r="Y644" s="575"/>
      <c r="Z644" s="430"/>
      <c r="AA644" s="430"/>
      <c r="AB644" s="430"/>
      <c r="AC644" s="430"/>
      <c r="AD644" s="430"/>
      <c r="AE644" s="430"/>
      <c r="AF644" s="430"/>
      <c r="AG644" s="678"/>
    </row>
    <row r="645" spans="1:33">
      <c r="A645" s="701"/>
      <c r="B645" s="110" t="s">
        <v>621</v>
      </c>
      <c r="C645" s="110" t="s">
        <v>1138</v>
      </c>
      <c r="D645" s="110"/>
      <c r="E645" s="110"/>
      <c r="F645" s="110"/>
      <c r="G645" s="110"/>
      <c r="H645" s="110"/>
      <c r="I645" s="110"/>
      <c r="J645" s="110"/>
      <c r="K645" s="110"/>
      <c r="L645" s="110"/>
      <c r="M645" s="110"/>
      <c r="N645" s="110"/>
      <c r="O645" s="110"/>
      <c r="P645" s="110"/>
      <c r="Q645" s="110"/>
      <c r="R645" s="110"/>
      <c r="S645" s="110"/>
      <c r="T645" s="110"/>
      <c r="U645" s="110"/>
      <c r="V645" s="110"/>
      <c r="W645" s="110"/>
      <c r="X645" s="110"/>
      <c r="Y645" s="917" t="s">
        <v>1099</v>
      </c>
      <c r="Z645" s="430"/>
      <c r="AA645" s="430"/>
      <c r="AB645" s="430"/>
      <c r="AC645" s="430"/>
      <c r="AD645" s="430"/>
      <c r="AE645" s="430"/>
      <c r="AF645" s="430"/>
      <c r="AG645" s="678"/>
    </row>
    <row r="646" spans="1:33">
      <c r="A646" s="701"/>
      <c r="B646" s="110"/>
      <c r="C646" s="110"/>
      <c r="D646" s="110"/>
      <c r="E646" s="110"/>
      <c r="F646" s="110"/>
      <c r="G646" s="110"/>
      <c r="H646" s="110"/>
      <c r="I646" s="110"/>
      <c r="J646" s="110"/>
      <c r="K646" s="110"/>
      <c r="L646" s="110"/>
      <c r="M646" s="110"/>
      <c r="N646" s="110"/>
      <c r="O646" s="110"/>
      <c r="P646" s="110"/>
      <c r="Q646" s="110"/>
      <c r="R646" s="110"/>
      <c r="S646" s="110"/>
      <c r="T646" s="110"/>
      <c r="U646" s="110"/>
      <c r="V646" s="110"/>
      <c r="W646" s="110"/>
      <c r="X646" s="110"/>
      <c r="Y646" s="26"/>
    </row>
    <row r="647" spans="1:33">
      <c r="A647" s="701"/>
      <c r="L647" s="201"/>
      <c r="M647" s="52" t="s">
        <v>273</v>
      </c>
      <c r="N647" s="52"/>
      <c r="O647" s="52"/>
      <c r="P647" s="52"/>
      <c r="Q647" s="201"/>
      <c r="R647" s="52" t="s">
        <v>283</v>
      </c>
      <c r="S647" s="715"/>
      <c r="T647" s="715"/>
      <c r="V647" s="715"/>
      <c r="W647" s="715"/>
      <c r="X647" s="897"/>
    </row>
    <row r="648" spans="1:33">
      <c r="A648" s="701"/>
      <c r="L648" s="715"/>
      <c r="M648" s="715"/>
      <c r="N648" s="715"/>
      <c r="O648" s="715"/>
      <c r="P648" s="715"/>
      <c r="Q648" s="715"/>
      <c r="R648" s="715"/>
      <c r="S648" s="715"/>
      <c r="T648" s="715"/>
      <c r="V648" s="715"/>
      <c r="W648" s="715"/>
      <c r="X648" s="897"/>
    </row>
    <row r="649" spans="1:33">
      <c r="A649" s="701"/>
      <c r="B649" s="110" t="s">
        <v>227</v>
      </c>
      <c r="C649" s="110" t="s">
        <v>1140</v>
      </c>
      <c r="D649" s="110"/>
      <c r="E649" s="110"/>
      <c r="F649" s="110"/>
      <c r="G649" s="110"/>
      <c r="H649" s="110"/>
      <c r="I649" s="110"/>
      <c r="J649" s="110"/>
      <c r="K649" s="110"/>
      <c r="L649" s="110"/>
      <c r="M649" s="110"/>
      <c r="N649" s="110"/>
      <c r="O649" s="110"/>
      <c r="P649" s="110"/>
      <c r="Q649" s="110"/>
      <c r="R649" s="110"/>
      <c r="S649" s="110"/>
      <c r="T649" s="110"/>
      <c r="U649" s="110"/>
      <c r="V649" s="110"/>
      <c r="W649" s="110"/>
      <c r="X649" s="542"/>
    </row>
    <row r="650" spans="1:33">
      <c r="A650" s="701"/>
      <c r="B650" s="110"/>
      <c r="C650" s="110"/>
      <c r="D650" s="110"/>
      <c r="E650" s="110"/>
      <c r="F650" s="110"/>
      <c r="G650" s="110"/>
      <c r="H650" s="110"/>
      <c r="I650" s="110"/>
      <c r="J650" s="110"/>
      <c r="K650" s="110"/>
      <c r="L650" s="110"/>
      <c r="M650" s="110"/>
      <c r="N650" s="110"/>
      <c r="O650" s="110"/>
      <c r="P650" s="110"/>
      <c r="Q650" s="110"/>
      <c r="R650" s="110"/>
      <c r="S650" s="110"/>
      <c r="T650" s="110"/>
      <c r="U650" s="110"/>
      <c r="V650" s="110"/>
      <c r="W650" s="110"/>
      <c r="X650" s="542"/>
    </row>
    <row r="651" spans="1:33">
      <c r="A651" s="701"/>
      <c r="B651" s="715"/>
      <c r="C651" s="715"/>
      <c r="D651" s="715"/>
      <c r="E651" s="715"/>
      <c r="F651" s="715"/>
      <c r="G651" s="715"/>
      <c r="H651" s="715"/>
      <c r="I651" s="715"/>
      <c r="J651" s="715"/>
      <c r="K651" s="715"/>
      <c r="L651" s="201"/>
      <c r="M651" s="52" t="s">
        <v>273</v>
      </c>
      <c r="N651" s="52"/>
      <c r="O651" s="52"/>
      <c r="P651" s="52"/>
      <c r="Q651" s="201"/>
      <c r="R651" s="52" t="s">
        <v>283</v>
      </c>
      <c r="S651" s="715"/>
      <c r="T651" s="715"/>
      <c r="U651" s="715"/>
      <c r="X651" s="379"/>
    </row>
    <row r="652" spans="1:33">
      <c r="A652" s="698"/>
      <c r="B652" s="715"/>
      <c r="C652" s="715"/>
      <c r="D652" s="715"/>
      <c r="E652" s="715"/>
      <c r="F652" s="715"/>
      <c r="G652" s="715"/>
      <c r="H652" s="715"/>
      <c r="I652" s="715"/>
      <c r="J652" s="715"/>
      <c r="K652" s="715"/>
      <c r="L652" s="715"/>
      <c r="M652" s="715"/>
      <c r="N652" s="715"/>
      <c r="O652" s="715"/>
      <c r="P652" s="715"/>
      <c r="Q652" s="715"/>
      <c r="R652" s="715"/>
      <c r="S652" s="715"/>
      <c r="T652" s="715"/>
      <c r="U652" s="715"/>
      <c r="V652" s="715"/>
      <c r="W652" s="715"/>
      <c r="X652" s="715"/>
      <c r="Y652" s="497" t="s">
        <v>998</v>
      </c>
      <c r="Z652" s="491"/>
      <c r="AA652" s="491"/>
      <c r="AB652" s="491"/>
      <c r="AC652" s="491"/>
      <c r="AD652" s="491"/>
      <c r="AE652" s="491"/>
      <c r="AF652" s="491"/>
      <c r="AG652" s="667"/>
    </row>
    <row r="653" spans="1:33">
      <c r="A653" s="701"/>
      <c r="B653" s="715" t="s">
        <v>691</v>
      </c>
      <c r="C653" s="715"/>
      <c r="D653" s="715"/>
      <c r="E653" s="715"/>
      <c r="F653" s="715"/>
      <c r="G653" s="715"/>
      <c r="H653" s="715"/>
      <c r="I653" s="715"/>
      <c r="J653" s="715"/>
      <c r="K653" s="715"/>
      <c r="L653" s="715"/>
      <c r="M653" s="715"/>
      <c r="N653" s="715"/>
      <c r="O653" s="715"/>
      <c r="P653" s="715"/>
      <c r="Q653" s="715"/>
      <c r="R653" s="715"/>
      <c r="S653" s="715"/>
      <c r="T653" s="715"/>
      <c r="U653" s="715"/>
      <c r="Y653" s="497"/>
      <c r="Z653" s="491"/>
      <c r="AA653" s="491"/>
      <c r="AB653" s="491"/>
      <c r="AC653" s="491"/>
      <c r="AD653" s="491"/>
      <c r="AE653" s="491"/>
      <c r="AF653" s="491"/>
      <c r="AG653" s="667"/>
    </row>
    <row r="654" spans="1:33">
      <c r="A654" s="698"/>
      <c r="B654" s="715"/>
      <c r="C654" s="715"/>
      <c r="D654" s="715"/>
      <c r="E654" s="715"/>
      <c r="F654" s="715"/>
      <c r="G654" s="715"/>
      <c r="H654" s="715"/>
      <c r="I654" s="715"/>
      <c r="J654" s="715"/>
      <c r="K654" s="715"/>
      <c r="L654" s="715"/>
      <c r="M654" s="715"/>
      <c r="N654" s="715"/>
      <c r="O654" s="715"/>
      <c r="P654" s="715"/>
      <c r="Q654" s="715"/>
      <c r="R654" s="715"/>
      <c r="S654" s="715"/>
      <c r="T654" s="715"/>
      <c r="U654" s="715"/>
      <c r="Y654" s="497"/>
      <c r="Z654" s="491"/>
      <c r="AA654" s="491"/>
      <c r="AB654" s="491"/>
      <c r="AC654" s="491"/>
      <c r="AD654" s="491"/>
      <c r="AE654" s="491"/>
      <c r="AF654" s="491"/>
      <c r="AG654" s="667"/>
    </row>
    <row r="655" spans="1:33">
      <c r="A655" s="701"/>
      <c r="B655" s="715"/>
      <c r="C655" s="715"/>
      <c r="D655" s="715"/>
      <c r="E655" s="715"/>
      <c r="F655" s="715"/>
      <c r="G655" s="715"/>
      <c r="H655" s="715"/>
      <c r="I655" s="715"/>
      <c r="J655" s="715"/>
      <c r="K655" s="715"/>
      <c r="L655" s="201"/>
      <c r="M655" s="52" t="s">
        <v>273</v>
      </c>
      <c r="N655" s="52"/>
      <c r="O655" s="52"/>
      <c r="P655" s="52"/>
      <c r="Q655" s="201"/>
      <c r="R655" s="52" t="s">
        <v>283</v>
      </c>
      <c r="S655" s="715"/>
      <c r="T655" s="715"/>
      <c r="U655" s="715"/>
      <c r="X655" s="379"/>
      <c r="Y655" s="497"/>
      <c r="Z655" s="491"/>
      <c r="AA655" s="491"/>
      <c r="AB655" s="491"/>
      <c r="AC655" s="491"/>
      <c r="AD655" s="491"/>
      <c r="AE655" s="491"/>
      <c r="AF655" s="491"/>
      <c r="AG655" s="667"/>
    </row>
    <row r="656" spans="1:33">
      <c r="A656" s="700"/>
      <c r="B656" s="720"/>
      <c r="C656" s="720"/>
      <c r="D656" s="720"/>
      <c r="E656" s="720"/>
      <c r="F656" s="720"/>
      <c r="G656" s="720"/>
      <c r="H656" s="720"/>
      <c r="I656" s="720"/>
      <c r="J656" s="720"/>
      <c r="K656" s="720"/>
      <c r="L656" s="720"/>
      <c r="M656" s="720"/>
      <c r="N656" s="720"/>
      <c r="O656" s="720"/>
      <c r="P656" s="720"/>
      <c r="Q656" s="720"/>
      <c r="R656" s="720"/>
      <c r="S656" s="720"/>
      <c r="T656" s="720"/>
      <c r="U656" s="720"/>
      <c r="V656" s="720"/>
      <c r="W656" s="720"/>
      <c r="X656" s="720"/>
      <c r="Y656" s="505"/>
      <c r="Z656" s="546"/>
      <c r="AA656" s="546"/>
      <c r="AB656" s="546"/>
      <c r="AC656" s="546"/>
      <c r="AD656" s="546"/>
      <c r="AE656" s="546"/>
      <c r="AF656" s="546"/>
      <c r="AG656" s="668"/>
    </row>
    <row r="657" spans="1:33">
      <c r="A657" s="31" t="s">
        <v>133</v>
      </c>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73" t="s">
        <v>361</v>
      </c>
      <c r="Z657" s="73"/>
      <c r="AA657" s="73"/>
      <c r="AB657" s="73"/>
      <c r="AC657" s="73"/>
      <c r="AD657" s="73"/>
      <c r="AE657" s="73"/>
      <c r="AF657" s="73"/>
      <c r="AG657" s="73"/>
    </row>
    <row r="658" spans="1:33">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73"/>
      <c r="Z658" s="73"/>
      <c r="AA658" s="73"/>
      <c r="AB658" s="73"/>
      <c r="AC658" s="73"/>
      <c r="AD658" s="73"/>
      <c r="AE658" s="73"/>
      <c r="AF658" s="73"/>
      <c r="AG658" s="73"/>
    </row>
    <row r="659" spans="1:33">
      <c r="A659" s="698"/>
      <c r="B659" s="715"/>
      <c r="C659" s="715"/>
      <c r="D659" s="715"/>
      <c r="E659" s="715"/>
      <c r="F659" s="715"/>
      <c r="G659" s="715"/>
      <c r="H659" s="715"/>
      <c r="I659" s="715"/>
      <c r="J659" s="715"/>
      <c r="K659" s="715"/>
      <c r="L659" s="715"/>
      <c r="M659" s="715"/>
      <c r="N659" s="715"/>
      <c r="O659" s="715"/>
      <c r="P659" s="715"/>
      <c r="Q659" s="715"/>
      <c r="R659" s="715"/>
      <c r="S659" s="715"/>
      <c r="T659" s="715"/>
      <c r="U659" s="715"/>
      <c r="V659" s="715"/>
      <c r="W659" s="715"/>
      <c r="X659" s="715"/>
      <c r="Y659" s="881"/>
      <c r="Z659" s="715"/>
      <c r="AA659" s="715"/>
      <c r="AB659" s="715"/>
      <c r="AC659" s="715"/>
      <c r="AD659" s="715"/>
      <c r="AE659" s="715"/>
      <c r="AF659" s="715"/>
      <c r="AG659" s="824"/>
    </row>
    <row r="660" spans="1:33">
      <c r="A660" s="698"/>
      <c r="B660" s="715" t="s">
        <v>751</v>
      </c>
      <c r="C660" s="715"/>
      <c r="D660" s="715"/>
      <c r="E660" s="715"/>
      <c r="F660" s="715"/>
      <c r="G660" s="715"/>
      <c r="H660" s="715"/>
      <c r="I660" s="715"/>
      <c r="J660" s="715"/>
      <c r="K660" s="715"/>
      <c r="L660" s="715"/>
      <c r="M660" s="715"/>
      <c r="N660" s="715"/>
      <c r="O660" s="715"/>
      <c r="P660" s="715"/>
      <c r="Q660" s="715"/>
      <c r="R660" s="715"/>
      <c r="S660" s="715"/>
      <c r="T660" s="715"/>
      <c r="U660" s="715"/>
      <c r="V660" s="715"/>
      <c r="W660" s="715"/>
      <c r="X660" s="715"/>
      <c r="Y660" s="497" t="s">
        <v>986</v>
      </c>
      <c r="Z660" s="920"/>
      <c r="AA660" s="920"/>
      <c r="AB660" s="920"/>
      <c r="AC660" s="920"/>
      <c r="AD660" s="920"/>
      <c r="AE660" s="920"/>
      <c r="AF660" s="920"/>
      <c r="AG660" s="958"/>
    </row>
    <row r="661" spans="1:33">
      <c r="A661" s="698"/>
      <c r="B661" s="715"/>
      <c r="C661" s="715"/>
      <c r="D661" s="715"/>
      <c r="E661" s="715"/>
      <c r="F661" s="715"/>
      <c r="G661" s="715"/>
      <c r="H661" s="715"/>
      <c r="I661" s="715"/>
      <c r="J661" s="715"/>
      <c r="K661" s="715"/>
      <c r="L661" s="715"/>
      <c r="M661" s="715"/>
      <c r="N661" s="90" t="s">
        <v>619</v>
      </c>
      <c r="O661" s="90"/>
      <c r="P661" s="392"/>
      <c r="Q661" s="392"/>
      <c r="R661" s="392"/>
      <c r="S661" s="392"/>
      <c r="T661" s="715"/>
      <c r="U661" s="715"/>
      <c r="V661" s="715"/>
      <c r="W661" s="715"/>
      <c r="X661" s="715"/>
      <c r="Y661" s="917"/>
      <c r="Z661" s="920"/>
      <c r="AA661" s="920"/>
      <c r="AB661" s="920"/>
      <c r="AC661" s="920"/>
      <c r="AD661" s="920"/>
      <c r="AE661" s="920"/>
      <c r="AF661" s="920"/>
      <c r="AG661" s="958"/>
    </row>
    <row r="662" spans="1:33">
      <c r="A662" s="698"/>
      <c r="B662" s="715"/>
      <c r="C662" s="715"/>
      <c r="D662" s="715"/>
      <c r="E662" s="715"/>
      <c r="F662" s="715"/>
      <c r="G662" s="715"/>
      <c r="H662" s="715"/>
      <c r="I662" s="715"/>
      <c r="J662" s="201"/>
      <c r="K662" s="52" t="s">
        <v>41</v>
      </c>
      <c r="L662" s="52"/>
      <c r="M662" s="52"/>
      <c r="N662" s="717"/>
      <c r="O662" s="717"/>
      <c r="P662" s="717"/>
      <c r="Q662" s="715" t="s">
        <v>25</v>
      </c>
      <c r="R662" s="823"/>
      <c r="S662" s="842"/>
      <c r="T662" s="715" t="s">
        <v>232</v>
      </c>
      <c r="U662" s="717"/>
      <c r="V662" s="717"/>
      <c r="W662" s="881" t="s">
        <v>696</v>
      </c>
      <c r="X662" s="715"/>
      <c r="Y662" s="917"/>
      <c r="Z662" s="920"/>
      <c r="AA662" s="920"/>
      <c r="AB662" s="920"/>
      <c r="AC662" s="920"/>
      <c r="AD662" s="920"/>
      <c r="AE662" s="920"/>
      <c r="AF662" s="920"/>
      <c r="AG662" s="958"/>
    </row>
    <row r="663" spans="1:33">
      <c r="A663" s="698"/>
      <c r="B663" s="715"/>
      <c r="C663" s="715"/>
      <c r="D663" s="715"/>
      <c r="E663" s="715"/>
      <c r="F663" s="715"/>
      <c r="G663" s="715"/>
      <c r="H663" s="715"/>
      <c r="I663" s="715"/>
      <c r="L663" s="715"/>
      <c r="M663" s="715"/>
      <c r="X663" s="715"/>
      <c r="Y663" s="917"/>
      <c r="Z663" s="920"/>
      <c r="AA663" s="920"/>
      <c r="AB663" s="920"/>
      <c r="AC663" s="920"/>
      <c r="AD663" s="920"/>
      <c r="AE663" s="920"/>
      <c r="AF663" s="920"/>
      <c r="AG663" s="958"/>
    </row>
    <row r="664" spans="1:33">
      <c r="A664" s="698"/>
      <c r="B664" s="715"/>
      <c r="C664" s="715"/>
      <c r="D664" s="715"/>
      <c r="E664" s="715"/>
      <c r="F664" s="715"/>
      <c r="G664" s="715"/>
      <c r="H664" s="715"/>
      <c r="I664" s="715"/>
      <c r="J664" s="201"/>
      <c r="K664" s="52" t="s">
        <v>682</v>
      </c>
      <c r="L664" s="715"/>
      <c r="M664" s="715"/>
      <c r="N664" s="715"/>
      <c r="O664" s="715"/>
      <c r="P664" s="715"/>
      <c r="Q664" s="715"/>
      <c r="R664" s="715"/>
      <c r="S664" s="715"/>
      <c r="T664" s="715"/>
      <c r="U664" s="715"/>
      <c r="V664" s="715"/>
      <c r="W664" s="715"/>
      <c r="X664" s="715"/>
      <c r="Y664" s="917"/>
      <c r="Z664" s="920"/>
      <c r="AA664" s="920"/>
      <c r="AB664" s="920"/>
      <c r="AC664" s="920"/>
      <c r="AD664" s="920"/>
      <c r="AE664" s="920"/>
      <c r="AF664" s="920"/>
      <c r="AG664" s="958"/>
    </row>
    <row r="665" spans="1:33">
      <c r="A665" s="698"/>
      <c r="B665" s="715"/>
      <c r="C665" s="715"/>
      <c r="D665" s="715"/>
      <c r="E665" s="715"/>
      <c r="F665" s="715"/>
      <c r="G665" s="715"/>
      <c r="H665" s="715"/>
      <c r="I665" s="715"/>
      <c r="J665" s="715"/>
      <c r="K665" s="715"/>
      <c r="L665" s="715"/>
      <c r="M665" s="715"/>
      <c r="N665" s="715"/>
      <c r="O665" s="715"/>
      <c r="P665" s="715"/>
      <c r="Q665" s="715"/>
      <c r="R665" s="715"/>
      <c r="S665" s="715"/>
      <c r="T665" s="715"/>
      <c r="U665" s="715"/>
      <c r="V665" s="715"/>
      <c r="W665" s="715"/>
      <c r="X665" s="715"/>
      <c r="Y665" s="917"/>
      <c r="Z665" s="920"/>
      <c r="AA665" s="920"/>
      <c r="AB665" s="920"/>
      <c r="AC665" s="920"/>
      <c r="AD665" s="920"/>
      <c r="AE665" s="920"/>
      <c r="AF665" s="920"/>
      <c r="AG665" s="958"/>
    </row>
    <row r="666" spans="1:33">
      <c r="A666" s="698"/>
      <c r="B666" s="715"/>
      <c r="C666" s="715"/>
      <c r="D666" s="715"/>
      <c r="E666" s="715"/>
      <c r="F666" s="715"/>
      <c r="G666" s="715"/>
      <c r="H666" s="715"/>
      <c r="I666" s="715"/>
      <c r="J666" s="201"/>
      <c r="K666" s="52" t="s">
        <v>980</v>
      </c>
      <c r="L666" s="715"/>
      <c r="M666" s="715"/>
      <c r="N666" s="715"/>
      <c r="O666" s="715"/>
      <c r="P666" s="715"/>
      <c r="Q666" s="715"/>
      <c r="R666" s="715"/>
      <c r="S666" s="715"/>
      <c r="T666" s="715"/>
      <c r="U666" s="715"/>
      <c r="V666" s="715"/>
      <c r="W666" s="715"/>
      <c r="X666" s="715"/>
      <c r="Y666" s="917"/>
      <c r="Z666" s="920"/>
      <c r="AA666" s="920"/>
      <c r="AB666" s="920"/>
      <c r="AC666" s="920"/>
      <c r="AD666" s="920"/>
      <c r="AE666" s="920"/>
      <c r="AF666" s="920"/>
      <c r="AG666" s="958"/>
    </row>
    <row r="667" spans="1:33">
      <c r="A667" s="698"/>
      <c r="B667" s="715"/>
      <c r="C667" s="715"/>
      <c r="D667" s="715"/>
      <c r="E667" s="715"/>
      <c r="F667" s="715"/>
      <c r="G667" s="715"/>
      <c r="H667" s="715"/>
      <c r="I667" s="715"/>
      <c r="J667" s="715"/>
      <c r="K667" s="715"/>
      <c r="L667" s="715"/>
      <c r="M667" s="715"/>
      <c r="N667" s="715"/>
      <c r="O667" s="715"/>
      <c r="P667" s="715"/>
      <c r="Q667" s="715"/>
      <c r="R667" s="715"/>
      <c r="S667" s="715"/>
      <c r="T667" s="715"/>
      <c r="U667" s="715"/>
      <c r="V667" s="715"/>
      <c r="W667" s="715"/>
      <c r="X667" s="715"/>
      <c r="Y667" s="917"/>
      <c r="Z667" s="920"/>
      <c r="AA667" s="920"/>
      <c r="AB667" s="920"/>
      <c r="AC667" s="920"/>
      <c r="AD667" s="920"/>
      <c r="AE667" s="920"/>
      <c r="AF667" s="920"/>
      <c r="AG667" s="958"/>
    </row>
    <row r="668" spans="1:33">
      <c r="A668" s="698"/>
      <c r="B668" s="89" t="s">
        <v>1173</v>
      </c>
      <c r="C668" s="715"/>
      <c r="D668" s="715"/>
      <c r="E668" s="715"/>
      <c r="F668" s="715"/>
      <c r="G668" s="715"/>
      <c r="H668" s="715"/>
      <c r="I668" s="715"/>
      <c r="J668" s="715"/>
      <c r="K668" s="715"/>
      <c r="L668" s="715"/>
      <c r="M668" s="715"/>
      <c r="N668" s="201"/>
      <c r="O668" s="52" t="s">
        <v>372</v>
      </c>
      <c r="P668" s="52"/>
      <c r="Q668" s="52"/>
      <c r="R668" s="52"/>
      <c r="S668" s="201"/>
      <c r="T668" s="2" t="s">
        <v>339</v>
      </c>
      <c r="U668" s="715"/>
      <c r="V668" s="715"/>
      <c r="W668" s="715"/>
      <c r="X668" s="715"/>
      <c r="Y668" s="917"/>
      <c r="Z668" s="920"/>
      <c r="AA668" s="920"/>
      <c r="AB668" s="920"/>
      <c r="AC668" s="920"/>
      <c r="AD668" s="920"/>
      <c r="AE668" s="920"/>
      <c r="AF668" s="920"/>
      <c r="AG668" s="958"/>
    </row>
    <row r="669" spans="1:33">
      <c r="A669" s="698"/>
      <c r="B669" s="715"/>
      <c r="C669" s="715"/>
      <c r="D669" s="715"/>
      <c r="E669" s="715"/>
      <c r="F669" s="715"/>
      <c r="G669" s="715"/>
      <c r="H669" s="715"/>
      <c r="I669" s="715"/>
      <c r="J669" s="715"/>
      <c r="K669" s="715"/>
      <c r="L669" s="715"/>
      <c r="M669" s="715"/>
      <c r="N669" s="715"/>
      <c r="O669" s="715"/>
      <c r="P669" s="715"/>
      <c r="Q669" s="715"/>
      <c r="R669" s="715"/>
      <c r="S669" s="715"/>
      <c r="T669" s="715"/>
      <c r="U669" s="715"/>
      <c r="V669" s="715"/>
      <c r="W669" s="715"/>
      <c r="X669" s="715"/>
      <c r="Y669" s="917"/>
      <c r="Z669" s="920"/>
      <c r="AA669" s="920"/>
      <c r="AB669" s="920"/>
      <c r="AC669" s="920"/>
      <c r="AD669" s="920"/>
      <c r="AE669" s="920"/>
      <c r="AF669" s="920"/>
      <c r="AG669" s="958"/>
    </row>
    <row r="670" spans="1:33">
      <c r="A670" s="698"/>
      <c r="B670" s="715"/>
      <c r="C670" s="715"/>
      <c r="D670" s="715"/>
      <c r="E670" s="715"/>
      <c r="F670" s="715"/>
      <c r="G670" s="715"/>
      <c r="H670" s="715"/>
      <c r="I670" s="715"/>
      <c r="J670" s="715"/>
      <c r="K670" s="715"/>
      <c r="L670" s="715"/>
      <c r="M670" s="715"/>
      <c r="N670" s="715"/>
      <c r="O670" s="715"/>
      <c r="P670" s="715"/>
      <c r="Q670" s="715"/>
      <c r="R670" s="715"/>
      <c r="S670" s="715"/>
      <c r="T670" s="715"/>
      <c r="U670" s="715"/>
      <c r="V670" s="715"/>
      <c r="W670" s="715"/>
      <c r="X670" s="715"/>
      <c r="Y670" s="917"/>
      <c r="Z670" s="920"/>
      <c r="AA670" s="920"/>
      <c r="AB670" s="920"/>
      <c r="AC670" s="920"/>
      <c r="AD670" s="920"/>
      <c r="AE670" s="920"/>
      <c r="AF670" s="920"/>
      <c r="AG670" s="958"/>
    </row>
    <row r="671" spans="1:33">
      <c r="A671" s="698"/>
      <c r="B671" s="715" t="s">
        <v>962</v>
      </c>
      <c r="C671" s="715"/>
      <c r="D671" s="715"/>
      <c r="E671" s="715"/>
      <c r="F671" s="715"/>
      <c r="G671" s="715"/>
      <c r="H671" s="715"/>
      <c r="I671" s="715"/>
      <c r="J671" s="715"/>
      <c r="K671" s="715"/>
      <c r="L671" s="715"/>
      <c r="M671" s="715"/>
      <c r="N671" s="715"/>
      <c r="O671" s="715"/>
      <c r="P671" s="715"/>
      <c r="Q671" s="715"/>
      <c r="R671" s="715"/>
      <c r="S671" s="715"/>
      <c r="T671" s="715"/>
      <c r="U671" s="715"/>
      <c r="V671" s="715"/>
      <c r="W671" s="715"/>
      <c r="X671" s="715"/>
      <c r="Y671" s="917"/>
      <c r="Z671" s="920"/>
      <c r="AA671" s="920"/>
      <c r="AB671" s="920"/>
      <c r="AC671" s="920"/>
      <c r="AD671" s="920"/>
      <c r="AE671" s="920"/>
      <c r="AF671" s="920"/>
      <c r="AG671" s="958"/>
    </row>
    <row r="672" spans="1:33">
      <c r="A672" s="698"/>
      <c r="B672" s="715"/>
      <c r="C672" s="715"/>
      <c r="D672" s="715"/>
      <c r="E672" s="715"/>
      <c r="F672" s="715"/>
      <c r="G672" s="715"/>
      <c r="H672" s="715"/>
      <c r="I672" s="715"/>
      <c r="J672" s="715"/>
      <c r="K672" s="715"/>
      <c r="L672" s="715"/>
      <c r="M672" s="715"/>
      <c r="N672" s="715"/>
      <c r="O672" s="715"/>
      <c r="P672" s="715"/>
      <c r="Q672" s="715"/>
      <c r="R672" s="715"/>
      <c r="S672" s="715"/>
      <c r="T672" s="715"/>
      <c r="U672" s="715"/>
      <c r="V672" s="715"/>
      <c r="W672" s="715"/>
      <c r="X672" s="715"/>
      <c r="Y672" s="917"/>
      <c r="Z672" s="920"/>
      <c r="AA672" s="920"/>
      <c r="AB672" s="920"/>
      <c r="AC672" s="920"/>
      <c r="AD672" s="920"/>
      <c r="AE672" s="920"/>
      <c r="AF672" s="920"/>
      <c r="AG672" s="958"/>
    </row>
    <row r="673" spans="1:33">
      <c r="A673" s="698"/>
      <c r="B673" s="715"/>
      <c r="C673" s="715"/>
      <c r="D673" s="715"/>
      <c r="E673" s="715"/>
      <c r="F673" s="715"/>
      <c r="G673" s="715"/>
      <c r="H673" s="715"/>
      <c r="I673" s="715"/>
      <c r="J673" s="715"/>
      <c r="K673" s="715"/>
      <c r="L673" s="201"/>
      <c r="M673" s="52" t="s">
        <v>273</v>
      </c>
      <c r="N673" s="52"/>
      <c r="O673" s="52"/>
      <c r="P673" s="52"/>
      <c r="Q673" s="201"/>
      <c r="R673" s="52" t="s">
        <v>283</v>
      </c>
      <c r="S673" s="715"/>
      <c r="T673" s="715"/>
      <c r="U673" s="715"/>
      <c r="V673" s="715"/>
      <c r="W673" s="715"/>
      <c r="X673" s="715"/>
      <c r="Y673" s="917"/>
      <c r="Z673" s="920"/>
      <c r="AA673" s="920"/>
      <c r="AB673" s="920"/>
      <c r="AC673" s="920"/>
      <c r="AD673" s="920"/>
      <c r="AE673" s="920"/>
      <c r="AF673" s="920"/>
      <c r="AG673" s="958"/>
    </row>
    <row r="674" spans="1:33">
      <c r="A674" s="698"/>
      <c r="B674" s="715"/>
      <c r="C674" s="715"/>
      <c r="D674" s="715"/>
      <c r="E674" s="715"/>
      <c r="F674" s="715"/>
      <c r="G674" s="715"/>
      <c r="H674" s="715"/>
      <c r="I674" s="715"/>
      <c r="J674" s="715"/>
      <c r="K674" s="715"/>
      <c r="L674" s="715"/>
      <c r="M674" s="715"/>
      <c r="N674" s="715"/>
      <c r="O674" s="715"/>
      <c r="P674" s="715"/>
      <c r="Q674" s="715"/>
      <c r="R674" s="715"/>
      <c r="S674" s="715"/>
      <c r="T674" s="715"/>
      <c r="U674" s="715"/>
      <c r="V674" s="715"/>
      <c r="W674" s="715"/>
      <c r="X674" s="715"/>
      <c r="Y674" s="917"/>
      <c r="Z674" s="920"/>
      <c r="AA674" s="920"/>
      <c r="AB674" s="920"/>
      <c r="AC674" s="920"/>
      <c r="AD674" s="920"/>
      <c r="AE674" s="920"/>
      <c r="AF674" s="920"/>
      <c r="AG674" s="958"/>
    </row>
    <row r="675" spans="1:33">
      <c r="A675" s="698"/>
      <c r="B675" s="715" t="s">
        <v>729</v>
      </c>
      <c r="C675" s="715"/>
      <c r="D675" s="715"/>
      <c r="E675" s="715"/>
      <c r="F675" s="715"/>
      <c r="G675" s="715"/>
      <c r="H675" s="715"/>
      <c r="I675" s="715"/>
      <c r="J675" s="715"/>
      <c r="K675" s="715"/>
      <c r="L675" s="715"/>
      <c r="M675" s="715"/>
      <c r="N675" s="715"/>
      <c r="O675" s="715"/>
      <c r="P675" s="715"/>
      <c r="Q675" s="715"/>
      <c r="R675" s="715"/>
      <c r="S675" s="715"/>
      <c r="T675" s="715"/>
      <c r="U675" s="715"/>
      <c r="V675" s="715"/>
      <c r="W675" s="715"/>
      <c r="X675" s="715"/>
      <c r="Y675" s="917"/>
      <c r="Z675" s="920"/>
      <c r="AA675" s="920"/>
      <c r="AB675" s="920"/>
      <c r="AC675" s="920"/>
      <c r="AD675" s="920"/>
      <c r="AE675" s="920"/>
      <c r="AF675" s="920"/>
      <c r="AG675" s="958"/>
    </row>
    <row r="676" spans="1:33">
      <c r="A676" s="698"/>
      <c r="B676" s="715"/>
      <c r="C676" s="715"/>
      <c r="D676" s="715"/>
      <c r="E676" s="715"/>
      <c r="F676" s="715"/>
      <c r="G676" s="715"/>
      <c r="H676" s="715"/>
      <c r="I676" s="715"/>
      <c r="J676" s="715"/>
      <c r="K676" s="715"/>
      <c r="L676" s="715"/>
      <c r="M676" s="715"/>
      <c r="N676" s="715"/>
      <c r="O676" s="715"/>
      <c r="P676" s="715"/>
      <c r="Q676" s="715"/>
      <c r="R676" s="715"/>
      <c r="S676" s="715"/>
      <c r="T676" s="715"/>
      <c r="U676" s="715"/>
      <c r="V676" s="715"/>
      <c r="W676" s="715"/>
      <c r="X676" s="715"/>
      <c r="Y676" s="917"/>
      <c r="Z676" s="920"/>
      <c r="AA676" s="920"/>
      <c r="AB676" s="920"/>
      <c r="AC676" s="920"/>
      <c r="AD676" s="920"/>
      <c r="AE676" s="920"/>
      <c r="AF676" s="920"/>
      <c r="AG676" s="958"/>
    </row>
    <row r="677" spans="1:33">
      <c r="A677" s="698"/>
      <c r="B677" s="715"/>
      <c r="C677" s="715"/>
      <c r="D677" s="715"/>
      <c r="E677" s="715"/>
      <c r="F677" s="715"/>
      <c r="G677" s="715"/>
      <c r="H677" s="715"/>
      <c r="I677" s="715"/>
      <c r="J677" s="715"/>
      <c r="K677" s="715"/>
      <c r="L677" s="201"/>
      <c r="M677" s="52" t="s">
        <v>273</v>
      </c>
      <c r="N677" s="52"/>
      <c r="O677" s="52"/>
      <c r="P677" s="52"/>
      <c r="Q677" s="201"/>
      <c r="R677" s="52" t="s">
        <v>283</v>
      </c>
      <c r="S677" s="715"/>
      <c r="T677" s="715"/>
      <c r="U677" s="715"/>
      <c r="V677" s="715"/>
      <c r="W677" s="715"/>
      <c r="X677" s="715"/>
      <c r="Y677" s="881"/>
      <c r="Z677" s="715"/>
      <c r="AA677" s="715"/>
      <c r="AB677" s="715"/>
      <c r="AC677" s="715"/>
      <c r="AD677" s="715"/>
      <c r="AE677" s="715"/>
      <c r="AF677" s="715"/>
      <c r="AG677" s="824"/>
    </row>
    <row r="678" spans="1:33">
      <c r="A678" s="698"/>
      <c r="B678" s="715"/>
      <c r="C678" s="715"/>
      <c r="D678" s="715"/>
      <c r="E678" s="715"/>
      <c r="F678" s="715"/>
      <c r="G678" s="715"/>
      <c r="H678" s="715"/>
      <c r="I678" s="715"/>
      <c r="J678" s="715"/>
      <c r="K678" s="715"/>
      <c r="L678" s="715"/>
      <c r="M678" s="715"/>
      <c r="N678" s="715"/>
      <c r="O678" s="715"/>
      <c r="P678" s="715"/>
      <c r="Q678" s="715"/>
      <c r="R678" s="715"/>
      <c r="S678" s="715"/>
      <c r="T678" s="715"/>
      <c r="U678" s="715"/>
      <c r="V678" s="715"/>
      <c r="W678" s="715"/>
      <c r="X678" s="715"/>
      <c r="Y678" s="497" t="s">
        <v>70</v>
      </c>
      <c r="Z678" s="920"/>
      <c r="AA678" s="920"/>
      <c r="AB678" s="920"/>
      <c r="AC678" s="920"/>
      <c r="AD678" s="920"/>
      <c r="AE678" s="920"/>
      <c r="AF678" s="920"/>
      <c r="AG678" s="958"/>
    </row>
    <row r="679" spans="1:33">
      <c r="A679" s="698"/>
      <c r="B679" s="715" t="s">
        <v>963</v>
      </c>
      <c r="C679" s="57" t="s">
        <v>597</v>
      </c>
      <c r="D679" s="57"/>
      <c r="E679" s="57"/>
      <c r="F679" s="57"/>
      <c r="G679" s="57"/>
      <c r="H679" s="57"/>
      <c r="I679" s="57"/>
      <c r="J679" s="57"/>
      <c r="K679" s="57"/>
      <c r="L679" s="57"/>
      <c r="M679" s="57"/>
      <c r="N679" s="57"/>
      <c r="O679" s="57"/>
      <c r="P679" s="57"/>
      <c r="Q679" s="57"/>
      <c r="R679" s="57"/>
      <c r="S679" s="57"/>
      <c r="T679" s="57"/>
      <c r="U679" s="57"/>
      <c r="V679" s="57"/>
      <c r="W679" s="57"/>
      <c r="X679" s="715"/>
      <c r="Y679" s="917"/>
      <c r="Z679" s="920"/>
      <c r="AA679" s="920"/>
      <c r="AB679" s="920"/>
      <c r="AC679" s="920"/>
      <c r="AD679" s="920"/>
      <c r="AE679" s="920"/>
      <c r="AF679" s="920"/>
      <c r="AG679" s="958"/>
    </row>
    <row r="680" spans="1:33">
      <c r="A680" s="698"/>
      <c r="B680" s="715"/>
      <c r="C680" s="57"/>
      <c r="D680" s="57"/>
      <c r="E680" s="57"/>
      <c r="F680" s="57"/>
      <c r="G680" s="57"/>
      <c r="H680" s="57"/>
      <c r="I680" s="57"/>
      <c r="J680" s="57"/>
      <c r="K680" s="57"/>
      <c r="L680" s="57"/>
      <c r="M680" s="57"/>
      <c r="N680" s="57"/>
      <c r="O680" s="57"/>
      <c r="P680" s="57"/>
      <c r="Q680" s="57"/>
      <c r="R680" s="57"/>
      <c r="S680" s="57"/>
      <c r="T680" s="57"/>
      <c r="U680" s="57"/>
      <c r="V680" s="57"/>
      <c r="W680" s="57"/>
      <c r="X680" s="715"/>
      <c r="Y680" s="917"/>
      <c r="Z680" s="920"/>
      <c r="AA680" s="920"/>
      <c r="AB680" s="920"/>
      <c r="AC680" s="920"/>
      <c r="AD680" s="920"/>
      <c r="AE680" s="920"/>
      <c r="AF680" s="920"/>
      <c r="AG680" s="958"/>
    </row>
    <row r="681" spans="1:33">
      <c r="A681" s="698"/>
      <c r="B681" s="715"/>
      <c r="C681" s="715"/>
      <c r="D681" s="715"/>
      <c r="E681" s="715"/>
      <c r="F681" s="715"/>
      <c r="G681" s="715"/>
      <c r="H681" s="715"/>
      <c r="I681" s="715"/>
      <c r="J681" s="715"/>
      <c r="K681" s="715"/>
      <c r="L681" s="715"/>
      <c r="M681" s="715"/>
      <c r="N681" s="715"/>
      <c r="O681" s="715"/>
      <c r="P681" s="715"/>
      <c r="Q681" s="715"/>
      <c r="R681" s="715"/>
      <c r="S681" s="715"/>
      <c r="T681" s="715"/>
      <c r="U681" s="715"/>
      <c r="V681" s="715"/>
      <c r="W681" s="715"/>
      <c r="X681" s="715"/>
      <c r="Y681" s="917"/>
      <c r="Z681" s="920"/>
      <c r="AA681" s="920"/>
      <c r="AB681" s="920"/>
      <c r="AC681" s="920"/>
      <c r="AD681" s="920"/>
      <c r="AE681" s="920"/>
      <c r="AF681" s="920"/>
      <c r="AG681" s="958"/>
    </row>
    <row r="682" spans="1:33">
      <c r="A682" s="698"/>
      <c r="B682" s="715"/>
      <c r="C682" s="715"/>
      <c r="D682" s="715"/>
      <c r="E682" s="715"/>
      <c r="F682" s="715"/>
      <c r="G682" s="715"/>
      <c r="H682" s="715"/>
      <c r="I682" s="715"/>
      <c r="J682" s="715"/>
      <c r="K682" s="715"/>
      <c r="L682" s="201"/>
      <c r="M682" s="52" t="s">
        <v>273</v>
      </c>
      <c r="N682" s="52"/>
      <c r="O682" s="52"/>
      <c r="P682" s="52"/>
      <c r="Q682" s="201"/>
      <c r="R682" s="52" t="s">
        <v>283</v>
      </c>
      <c r="S682" s="715"/>
      <c r="T682" s="715"/>
      <c r="U682" s="715"/>
      <c r="V682" s="715"/>
      <c r="W682" s="715"/>
      <c r="X682" s="715"/>
      <c r="Y682" s="917"/>
      <c r="Z682" s="920"/>
      <c r="AA682" s="920"/>
      <c r="AB682" s="920"/>
      <c r="AC682" s="920"/>
      <c r="AD682" s="920"/>
      <c r="AE682" s="920"/>
      <c r="AF682" s="920"/>
      <c r="AG682" s="958"/>
    </row>
    <row r="683" spans="1:33">
      <c r="A683" s="698"/>
      <c r="B683" s="715"/>
      <c r="C683" s="715"/>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917"/>
      <c r="Z683" s="920"/>
      <c r="AA683" s="920"/>
      <c r="AB683" s="920"/>
      <c r="AC683" s="920"/>
      <c r="AD683" s="920"/>
      <c r="AE683" s="920"/>
      <c r="AF683" s="920"/>
      <c r="AG683" s="958"/>
    </row>
    <row r="684" spans="1:33">
      <c r="A684" s="698"/>
      <c r="B684" s="715" t="s">
        <v>1137</v>
      </c>
      <c r="C684" s="715"/>
      <c r="D684" s="715"/>
      <c r="E684" s="715"/>
      <c r="F684" s="715"/>
      <c r="G684" s="715"/>
      <c r="H684" s="715"/>
      <c r="I684" s="715"/>
      <c r="J684" s="715"/>
      <c r="K684" s="715"/>
      <c r="L684" s="715"/>
      <c r="M684" s="715"/>
      <c r="N684" s="715"/>
      <c r="O684" s="715"/>
      <c r="P684" s="715"/>
      <c r="Q684" s="715"/>
      <c r="R684" s="715"/>
      <c r="S684" s="715"/>
      <c r="T684" s="715"/>
      <c r="U684" s="715"/>
      <c r="V684" s="715"/>
      <c r="W684" s="715"/>
      <c r="X684" s="715"/>
      <c r="Y684" s="497" t="s">
        <v>599</v>
      </c>
      <c r="Z684" s="920"/>
      <c r="AA684" s="920"/>
      <c r="AB684" s="920"/>
      <c r="AC684" s="920"/>
      <c r="AD684" s="920"/>
      <c r="AE684" s="920"/>
      <c r="AF684" s="920"/>
      <c r="AG684" s="958"/>
    </row>
    <row r="685" spans="1:33">
      <c r="A685" s="698"/>
      <c r="B685" s="715"/>
      <c r="C685" s="715"/>
      <c r="D685" s="715"/>
      <c r="E685" s="715"/>
      <c r="F685" s="715"/>
      <c r="G685" s="715"/>
      <c r="H685" s="715"/>
      <c r="I685" s="715"/>
      <c r="J685" s="715"/>
      <c r="K685" s="715"/>
      <c r="L685" s="715"/>
      <c r="M685" s="715"/>
      <c r="N685" s="715"/>
      <c r="O685" s="715"/>
      <c r="P685" s="715"/>
      <c r="Q685" s="715"/>
      <c r="R685" s="715"/>
      <c r="S685" s="715"/>
      <c r="T685" s="715"/>
      <c r="U685" s="715"/>
      <c r="V685" s="715"/>
      <c r="W685" s="715"/>
      <c r="X685" s="715"/>
      <c r="Y685" s="917"/>
      <c r="Z685" s="920"/>
      <c r="AA685" s="920"/>
      <c r="AB685" s="920"/>
      <c r="AC685" s="920"/>
      <c r="AD685" s="920"/>
      <c r="AE685" s="920"/>
      <c r="AF685" s="920"/>
      <c r="AG685" s="958"/>
    </row>
    <row r="686" spans="1:33">
      <c r="A686" s="698"/>
      <c r="B686" s="715"/>
      <c r="C686" s="715"/>
      <c r="D686" s="715"/>
      <c r="E686" s="715"/>
      <c r="F686" s="715"/>
      <c r="G686" s="715"/>
      <c r="H686" s="715"/>
      <c r="I686" s="715"/>
      <c r="J686" s="715"/>
      <c r="K686" s="715"/>
      <c r="L686" s="201"/>
      <c r="M686" s="52" t="s">
        <v>273</v>
      </c>
      <c r="N686" s="52"/>
      <c r="O686" s="52"/>
      <c r="P686" s="52"/>
      <c r="Q686" s="201"/>
      <c r="R686" s="52" t="s">
        <v>283</v>
      </c>
      <c r="S686" s="715"/>
      <c r="T686" s="715"/>
      <c r="U686" s="715"/>
      <c r="V686" s="715"/>
      <c r="W686" s="715"/>
      <c r="X686" s="715"/>
      <c r="Y686" s="917"/>
      <c r="Z686" s="920"/>
      <c r="AA686" s="920"/>
      <c r="AB686" s="920"/>
      <c r="AC686" s="920"/>
      <c r="AD686" s="920"/>
      <c r="AE686" s="920"/>
      <c r="AF686" s="920"/>
      <c r="AG686" s="958"/>
    </row>
    <row r="687" spans="1:33">
      <c r="A687" s="698"/>
      <c r="B687" s="715"/>
      <c r="C687" s="715"/>
      <c r="D687" s="715"/>
      <c r="E687" s="715"/>
      <c r="F687" s="715"/>
      <c r="G687" s="715"/>
      <c r="H687" s="715"/>
      <c r="I687" s="715"/>
      <c r="J687" s="715"/>
      <c r="K687" s="715"/>
      <c r="L687" s="715"/>
      <c r="M687" s="715"/>
      <c r="N687" s="715"/>
      <c r="O687" s="715"/>
      <c r="P687" s="715"/>
      <c r="Q687" s="715"/>
      <c r="R687" s="715"/>
      <c r="S687" s="715"/>
      <c r="T687" s="715"/>
      <c r="U687" s="715"/>
      <c r="V687" s="715"/>
      <c r="W687" s="715"/>
      <c r="X687" s="715"/>
      <c r="Y687" s="917"/>
      <c r="Z687" s="920"/>
      <c r="AA687" s="920"/>
      <c r="AB687" s="920"/>
      <c r="AC687" s="920"/>
      <c r="AD687" s="920"/>
      <c r="AE687" s="920"/>
      <c r="AF687" s="920"/>
      <c r="AG687" s="958"/>
    </row>
    <row r="688" spans="1:33">
      <c r="A688" s="698"/>
      <c r="B688" s="89" t="s">
        <v>938</v>
      </c>
      <c r="C688" s="715"/>
      <c r="D688" s="715"/>
      <c r="E688" s="715"/>
      <c r="F688" s="715"/>
      <c r="G688" s="715"/>
      <c r="H688" s="715"/>
      <c r="I688" s="715"/>
      <c r="J688" s="715"/>
      <c r="K688" s="715"/>
      <c r="L688" s="201"/>
      <c r="M688" s="52" t="s">
        <v>372</v>
      </c>
      <c r="N688" s="52"/>
      <c r="O688" s="52"/>
      <c r="P688" s="52"/>
      <c r="Q688" s="201"/>
      <c r="R688" s="2" t="s">
        <v>339</v>
      </c>
      <c r="S688" s="715"/>
      <c r="T688" s="715"/>
      <c r="U688" s="715"/>
      <c r="V688" s="715"/>
      <c r="W688" s="715"/>
      <c r="X688" s="715"/>
      <c r="Y688" s="917"/>
      <c r="Z688" s="920"/>
      <c r="AA688" s="920"/>
      <c r="AB688" s="920"/>
      <c r="AC688" s="920"/>
      <c r="AD688" s="920"/>
      <c r="AE688" s="920"/>
      <c r="AF688" s="920"/>
      <c r="AG688" s="958"/>
    </row>
    <row r="689" spans="1:37">
      <c r="A689" s="698"/>
      <c r="B689" s="715"/>
      <c r="C689" s="715"/>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917"/>
      <c r="Z689" s="920"/>
      <c r="AA689" s="920"/>
      <c r="AB689" s="920"/>
      <c r="AC689" s="920"/>
      <c r="AD689" s="920"/>
      <c r="AE689" s="920"/>
      <c r="AF689" s="920"/>
      <c r="AG689" s="958"/>
    </row>
    <row r="690" spans="1:37">
      <c r="A690" s="698"/>
      <c r="B690" s="89" t="s">
        <v>1136</v>
      </c>
      <c r="C690" s="715"/>
      <c r="D690" s="715"/>
      <c r="E690" s="715"/>
      <c r="F690" s="715"/>
      <c r="G690" s="715"/>
      <c r="H690" s="715"/>
      <c r="I690" s="715"/>
      <c r="J690" s="715"/>
      <c r="K690" s="715"/>
      <c r="L690" s="715"/>
      <c r="M690" s="715"/>
      <c r="N690" s="715"/>
      <c r="O690" s="715"/>
      <c r="P690" s="715"/>
      <c r="Q690" s="715"/>
      <c r="R690" s="715"/>
      <c r="S690" s="715"/>
      <c r="T690" s="715"/>
      <c r="U690" s="715"/>
      <c r="V690" s="715"/>
      <c r="W690" s="715"/>
      <c r="X690" s="715"/>
      <c r="Y690" s="917"/>
      <c r="Z690" s="920"/>
      <c r="AA690" s="920"/>
      <c r="AB690" s="920"/>
      <c r="AC690" s="920"/>
      <c r="AD690" s="920"/>
      <c r="AE690" s="920"/>
      <c r="AF690" s="920"/>
      <c r="AG690" s="958"/>
    </row>
    <row r="691" spans="1:37">
      <c r="A691" s="698"/>
      <c r="B691" s="715"/>
      <c r="C691" s="715"/>
      <c r="D691" s="715"/>
      <c r="E691" s="715"/>
      <c r="F691" s="715"/>
      <c r="G691" s="715"/>
      <c r="H691" s="715"/>
      <c r="I691" s="715"/>
      <c r="J691" s="715"/>
      <c r="K691" s="715"/>
      <c r="L691" s="715"/>
      <c r="M691" s="715"/>
      <c r="N691" s="715"/>
      <c r="O691" s="715"/>
      <c r="P691" s="715"/>
      <c r="Q691" s="715"/>
      <c r="R691" s="715"/>
      <c r="S691" s="715"/>
      <c r="T691" s="715"/>
      <c r="U691" s="715"/>
      <c r="V691" s="715"/>
      <c r="W691" s="715"/>
      <c r="X691" s="715"/>
      <c r="Y691" s="917"/>
      <c r="Z691" s="920"/>
      <c r="AA691" s="920"/>
      <c r="AB691" s="920"/>
      <c r="AC691" s="920"/>
      <c r="AD691" s="920"/>
      <c r="AE691" s="920"/>
      <c r="AF691" s="920"/>
      <c r="AG691" s="958"/>
    </row>
    <row r="692" spans="1:37">
      <c r="A692" s="698"/>
      <c r="B692" s="715"/>
      <c r="C692" s="187"/>
      <c r="D692" s="234"/>
      <c r="E692" s="234"/>
      <c r="F692" s="234"/>
      <c r="G692" s="234"/>
      <c r="H692" s="234"/>
      <c r="I692" s="234"/>
      <c r="J692" s="234"/>
      <c r="K692" s="234"/>
      <c r="L692" s="234"/>
      <c r="M692" s="234"/>
      <c r="N692" s="234"/>
      <c r="O692" s="234"/>
      <c r="P692" s="234"/>
      <c r="Q692" s="234"/>
      <c r="R692" s="234"/>
      <c r="S692" s="234"/>
      <c r="T692" s="234"/>
      <c r="U692" s="234"/>
      <c r="V692" s="455"/>
      <c r="W692" s="715"/>
      <c r="X692" s="715"/>
      <c r="Y692" s="917"/>
      <c r="Z692" s="920"/>
      <c r="AA692" s="920"/>
      <c r="AB692" s="920"/>
      <c r="AC692" s="920"/>
      <c r="AD692" s="920"/>
      <c r="AE692" s="920"/>
      <c r="AF692" s="920"/>
      <c r="AG692" s="958"/>
    </row>
    <row r="693" spans="1:37">
      <c r="A693" s="698"/>
      <c r="B693" s="715"/>
      <c r="C693" s="188"/>
      <c r="D693" s="235"/>
      <c r="E693" s="235"/>
      <c r="F693" s="235"/>
      <c r="G693" s="235"/>
      <c r="H693" s="235"/>
      <c r="I693" s="235"/>
      <c r="J693" s="235"/>
      <c r="K693" s="235"/>
      <c r="L693" s="235"/>
      <c r="M693" s="235"/>
      <c r="N693" s="235"/>
      <c r="O693" s="235"/>
      <c r="P693" s="235"/>
      <c r="Q693" s="235"/>
      <c r="R693" s="235"/>
      <c r="S693" s="235"/>
      <c r="T693" s="235"/>
      <c r="U693" s="235"/>
      <c r="V693" s="456"/>
      <c r="W693" s="715"/>
      <c r="X693" s="715"/>
      <c r="Y693" s="917"/>
      <c r="Z693" s="920"/>
      <c r="AA693" s="920"/>
      <c r="AB693" s="920"/>
      <c r="AC693" s="920"/>
      <c r="AD693" s="920"/>
      <c r="AE693" s="920"/>
      <c r="AF693" s="920"/>
      <c r="AG693" s="958"/>
    </row>
    <row r="694" spans="1:37">
      <c r="A694" s="698"/>
      <c r="B694" s="715"/>
      <c r="C694" s="189"/>
      <c r="D694" s="236"/>
      <c r="E694" s="236"/>
      <c r="F694" s="236"/>
      <c r="G694" s="236"/>
      <c r="H694" s="236"/>
      <c r="I694" s="236"/>
      <c r="J694" s="236"/>
      <c r="K694" s="236"/>
      <c r="L694" s="236"/>
      <c r="M694" s="236"/>
      <c r="N694" s="236"/>
      <c r="O694" s="236"/>
      <c r="P694" s="236"/>
      <c r="Q694" s="236"/>
      <c r="R694" s="236"/>
      <c r="S694" s="236"/>
      <c r="T694" s="236"/>
      <c r="U694" s="236"/>
      <c r="V694" s="457"/>
      <c r="W694" s="715"/>
      <c r="X694" s="715"/>
      <c r="Y694" s="917"/>
      <c r="Z694" s="920"/>
      <c r="AA694" s="920"/>
      <c r="AB694" s="920"/>
      <c r="AC694" s="920"/>
      <c r="AD694" s="920"/>
      <c r="AE694" s="920"/>
      <c r="AF694" s="920"/>
      <c r="AG694" s="958"/>
    </row>
    <row r="695" spans="1:37">
      <c r="A695" s="698"/>
      <c r="B695" s="715"/>
      <c r="C695" s="715"/>
      <c r="D695" s="715"/>
      <c r="E695" s="715"/>
      <c r="F695" s="715"/>
      <c r="G695" s="715"/>
      <c r="H695" s="715"/>
      <c r="I695" s="715"/>
      <c r="J695" s="715"/>
      <c r="K695" s="715"/>
      <c r="L695" s="715"/>
      <c r="M695" s="715"/>
      <c r="N695" s="715"/>
      <c r="O695" s="715"/>
      <c r="P695" s="715"/>
      <c r="Q695" s="715"/>
      <c r="R695" s="715"/>
      <c r="S695" s="715"/>
      <c r="T695" s="715"/>
      <c r="U695" s="715"/>
      <c r="V695" s="715"/>
      <c r="W695" s="715"/>
      <c r="X695" s="715"/>
      <c r="Y695" s="917"/>
      <c r="Z695" s="920"/>
      <c r="AA695" s="920"/>
      <c r="AB695" s="920"/>
      <c r="AC695" s="920"/>
      <c r="AD695" s="920"/>
      <c r="AE695" s="920"/>
      <c r="AF695" s="920"/>
      <c r="AG695" s="958"/>
    </row>
    <row r="696" spans="1:37">
      <c r="A696" s="698"/>
      <c r="B696" s="715" t="s">
        <v>1174</v>
      </c>
      <c r="C696" s="715"/>
      <c r="D696" s="715"/>
      <c r="E696" s="715"/>
      <c r="F696" s="715"/>
      <c r="G696" s="715"/>
      <c r="H696" s="715"/>
      <c r="I696" s="715"/>
      <c r="J696" s="715"/>
      <c r="K696" s="715"/>
      <c r="L696" s="715"/>
      <c r="M696" s="715"/>
      <c r="N696" s="715"/>
      <c r="O696" s="715"/>
      <c r="P696" s="715"/>
      <c r="Q696" s="715"/>
      <c r="R696" s="715"/>
      <c r="S696" s="715"/>
      <c r="T696" s="715"/>
      <c r="U696" s="715"/>
      <c r="V696" s="715"/>
      <c r="W696" s="715"/>
      <c r="X696" s="715"/>
      <c r="Y696" s="917"/>
      <c r="Z696" s="920"/>
      <c r="AA696" s="920"/>
      <c r="AB696" s="920"/>
      <c r="AC696" s="920"/>
      <c r="AD696" s="920"/>
      <c r="AE696" s="920"/>
      <c r="AF696" s="920"/>
      <c r="AG696" s="958"/>
    </row>
    <row r="697" spans="1:37">
      <c r="A697" s="698"/>
      <c r="B697" s="715"/>
      <c r="C697" s="715"/>
      <c r="D697" s="715"/>
      <c r="E697" s="715"/>
      <c r="F697" s="715"/>
      <c r="G697" s="715"/>
      <c r="H697" s="715"/>
      <c r="I697" s="715"/>
      <c r="J697" s="715"/>
      <c r="K697" s="715"/>
      <c r="L697" s="715"/>
      <c r="M697" s="715"/>
      <c r="N697" s="715"/>
      <c r="O697" s="715"/>
      <c r="P697" s="715"/>
      <c r="Q697" s="715"/>
      <c r="R697" s="715"/>
      <c r="S697" s="715"/>
      <c r="T697" s="715"/>
      <c r="U697" s="715"/>
      <c r="V697" s="715"/>
      <c r="W697" s="715"/>
      <c r="X697" s="715"/>
      <c r="Y697" s="917"/>
      <c r="Z697" s="920"/>
      <c r="AA697" s="920"/>
      <c r="AB697" s="920"/>
      <c r="AC697" s="920"/>
      <c r="AD697" s="920"/>
      <c r="AE697" s="920"/>
      <c r="AF697" s="920"/>
      <c r="AG697" s="958"/>
    </row>
    <row r="698" spans="1:37">
      <c r="A698" s="698"/>
      <c r="B698" s="715"/>
      <c r="C698" s="715"/>
      <c r="D698" s="715"/>
      <c r="E698" s="715"/>
      <c r="F698" s="715"/>
      <c r="G698" s="715"/>
      <c r="H698" s="715"/>
      <c r="I698" s="715"/>
      <c r="J698" s="715"/>
      <c r="K698" s="715"/>
      <c r="L698" s="201"/>
      <c r="M698" s="52" t="s">
        <v>273</v>
      </c>
      <c r="N698" s="52"/>
      <c r="O698" s="52"/>
      <c r="P698" s="52"/>
      <c r="Q698" s="201"/>
      <c r="R698" s="52" t="s">
        <v>283</v>
      </c>
      <c r="S698" s="715"/>
      <c r="T698" s="715"/>
      <c r="U698" s="715"/>
      <c r="V698" s="715"/>
      <c r="W698" s="715"/>
      <c r="X698" s="715"/>
      <c r="Y698" s="917"/>
      <c r="Z698" s="920"/>
      <c r="AA698" s="920"/>
      <c r="AB698" s="920"/>
      <c r="AC698" s="920"/>
      <c r="AD698" s="920"/>
      <c r="AE698" s="920"/>
      <c r="AF698" s="920"/>
      <c r="AG698" s="958"/>
    </row>
    <row r="699" spans="1:37">
      <c r="A699" s="698"/>
      <c r="B699" s="715"/>
      <c r="C699" s="715"/>
      <c r="D699" s="715"/>
      <c r="E699" s="715"/>
      <c r="F699" s="715"/>
      <c r="G699" s="715"/>
      <c r="H699" s="715"/>
      <c r="I699" s="715"/>
      <c r="J699" s="715"/>
      <c r="K699" s="715"/>
      <c r="L699" s="715"/>
      <c r="M699" s="715"/>
      <c r="N699" s="715"/>
      <c r="O699" s="715"/>
      <c r="P699" s="715"/>
      <c r="Q699" s="715"/>
      <c r="R699" s="715"/>
      <c r="S699" s="715"/>
      <c r="T699" s="715"/>
      <c r="U699" s="715"/>
      <c r="V699" s="715"/>
      <c r="W699" s="715"/>
      <c r="X699" s="715"/>
      <c r="Y699" s="917"/>
      <c r="Z699" s="920"/>
      <c r="AA699" s="920"/>
      <c r="AB699" s="920"/>
      <c r="AC699" s="920"/>
      <c r="AD699" s="920"/>
      <c r="AE699" s="920"/>
      <c r="AF699" s="920"/>
      <c r="AG699" s="958"/>
    </row>
    <row r="700" spans="1:37">
      <c r="A700" s="698"/>
      <c r="B700" s="89" t="s">
        <v>1175</v>
      </c>
      <c r="C700" s="715"/>
      <c r="D700" s="715"/>
      <c r="E700" s="715"/>
      <c r="F700" s="715"/>
      <c r="G700" s="715"/>
      <c r="H700" s="715"/>
      <c r="I700" s="715"/>
      <c r="J700" s="715"/>
      <c r="K700" s="715"/>
      <c r="L700" s="715"/>
      <c r="M700" s="715"/>
      <c r="N700" s="715"/>
      <c r="O700" s="715"/>
      <c r="P700" s="715"/>
      <c r="Q700" s="715"/>
      <c r="R700" s="715"/>
      <c r="S700" s="715"/>
      <c r="T700" s="715"/>
      <c r="U700" s="715"/>
      <c r="V700" s="715"/>
      <c r="W700" s="715"/>
      <c r="X700" s="715"/>
      <c r="Y700" s="922"/>
      <c r="Z700" s="933"/>
      <c r="AA700" s="933"/>
      <c r="AB700" s="933"/>
      <c r="AC700" s="933"/>
      <c r="AD700" s="933"/>
      <c r="AE700" s="933"/>
      <c r="AF700" s="933"/>
      <c r="AG700" s="961"/>
    </row>
    <row r="701" spans="1:37">
      <c r="A701" s="698"/>
      <c r="B701" s="715"/>
      <c r="C701" s="715"/>
      <c r="D701" s="715"/>
      <c r="E701" s="715"/>
      <c r="F701" s="715"/>
      <c r="G701" s="715"/>
      <c r="H701" s="715"/>
      <c r="I701" s="715"/>
      <c r="J701" s="715"/>
      <c r="K701" s="715"/>
      <c r="U701" s="715"/>
      <c r="V701" s="715"/>
      <c r="W701" s="715"/>
      <c r="X701" s="715"/>
      <c r="Y701" s="923" t="s">
        <v>988</v>
      </c>
      <c r="Z701" s="476"/>
      <c r="AA701" s="766"/>
      <c r="AB701" s="941">
        <v>0.5</v>
      </c>
      <c r="AC701" s="950"/>
      <c r="AD701" s="565">
        <v>1.5</v>
      </c>
      <c r="AE701" s="950"/>
      <c r="AF701" s="941">
        <v>2.5</v>
      </c>
      <c r="AG701" s="962"/>
      <c r="AH701" s="715"/>
      <c r="AI701" s="715"/>
      <c r="AJ701" s="715"/>
      <c r="AK701" s="133"/>
    </row>
    <row r="702" spans="1:37">
      <c r="A702" s="698"/>
      <c r="B702" s="715"/>
      <c r="C702" s="715"/>
      <c r="D702" s="715"/>
      <c r="E702" s="715"/>
      <c r="F702" s="715"/>
      <c r="G702" s="715"/>
      <c r="H702" s="715"/>
      <c r="I702" s="715"/>
      <c r="J702" s="715"/>
      <c r="K702" s="715"/>
      <c r="L702" s="201"/>
      <c r="M702" s="52" t="s">
        <v>273</v>
      </c>
      <c r="N702" s="52"/>
      <c r="O702" s="52"/>
      <c r="P702" s="52"/>
      <c r="Q702" s="201"/>
      <c r="R702" s="52" t="s">
        <v>283</v>
      </c>
      <c r="S702" s="715"/>
      <c r="T702" s="715"/>
      <c r="U702" s="715"/>
      <c r="V702" s="715"/>
      <c r="W702" s="715"/>
      <c r="X702" s="715"/>
      <c r="Y702" s="923" t="s">
        <v>990</v>
      </c>
      <c r="Z702" s="476"/>
      <c r="AA702" s="766"/>
      <c r="AB702" s="941">
        <v>10</v>
      </c>
      <c r="AC702" s="950"/>
      <c r="AD702" s="941">
        <v>11</v>
      </c>
      <c r="AE702" s="950"/>
      <c r="AF702" s="941">
        <v>12</v>
      </c>
      <c r="AG702" s="962"/>
      <c r="AH702" s="715"/>
      <c r="AI702" s="715"/>
      <c r="AJ702" s="715"/>
      <c r="AK702" s="133"/>
    </row>
    <row r="703" spans="1:37">
      <c r="A703" s="698"/>
      <c r="U703" s="715"/>
      <c r="V703" s="715"/>
      <c r="W703" s="715"/>
      <c r="X703" s="715"/>
      <c r="Y703" s="881"/>
      <c r="Z703" s="133"/>
      <c r="AA703" s="133"/>
      <c r="AB703" s="133"/>
      <c r="AC703" s="133"/>
      <c r="AD703" s="133"/>
      <c r="AE703" s="133"/>
      <c r="AF703" s="133"/>
      <c r="AG703" s="824"/>
    </row>
    <row r="704" spans="1:37">
      <c r="A704" s="698"/>
      <c r="B704" s="89" t="s">
        <v>748</v>
      </c>
      <c r="C704" s="715"/>
      <c r="D704" s="715"/>
      <c r="E704" s="715"/>
      <c r="F704" s="715"/>
      <c r="G704" s="715"/>
      <c r="H704" s="715"/>
      <c r="I704" s="715"/>
      <c r="J704" s="715"/>
      <c r="K704" s="715"/>
      <c r="L704" s="715"/>
      <c r="M704" s="715"/>
      <c r="N704" s="715"/>
      <c r="O704" s="715"/>
      <c r="P704" s="715"/>
      <c r="Q704" s="715"/>
      <c r="R704" s="715"/>
      <c r="S704" s="715"/>
      <c r="T704" s="715"/>
      <c r="U704" s="715"/>
      <c r="V704" s="715"/>
      <c r="W704" s="715"/>
      <c r="X704" s="715"/>
      <c r="Y704" s="923" t="s">
        <v>988</v>
      </c>
      <c r="Z704" s="476"/>
      <c r="AA704" s="766"/>
      <c r="AB704" s="941">
        <v>3.5</v>
      </c>
      <c r="AC704" s="950"/>
      <c r="AD704" s="941">
        <v>4.5</v>
      </c>
      <c r="AE704" s="950"/>
      <c r="AF704" s="941">
        <v>5.5</v>
      </c>
      <c r="AG704" s="962"/>
    </row>
    <row r="705" spans="1:33">
      <c r="A705" s="698"/>
      <c r="B705" s="715"/>
      <c r="C705" s="715"/>
      <c r="D705" s="715"/>
      <c r="E705" s="715"/>
      <c r="F705" s="715"/>
      <c r="G705" s="715"/>
      <c r="H705" s="715"/>
      <c r="I705" s="715"/>
      <c r="J705" s="715"/>
      <c r="U705" s="715"/>
      <c r="V705" s="715"/>
      <c r="W705" s="715"/>
      <c r="X705" s="715"/>
      <c r="Y705" s="923" t="s">
        <v>990</v>
      </c>
      <c r="Z705" s="476"/>
      <c r="AA705" s="766"/>
      <c r="AB705" s="941">
        <v>14</v>
      </c>
      <c r="AC705" s="950"/>
      <c r="AD705" s="941">
        <v>16</v>
      </c>
      <c r="AE705" s="950"/>
      <c r="AF705" s="941">
        <v>18</v>
      </c>
      <c r="AG705" s="962"/>
    </row>
    <row r="706" spans="1:33">
      <c r="A706" s="698"/>
      <c r="B706" s="715"/>
      <c r="C706" s="715"/>
      <c r="D706" s="715"/>
      <c r="E706" s="715"/>
      <c r="F706" s="715"/>
      <c r="G706" s="715"/>
      <c r="H706" s="715"/>
      <c r="I706" s="715"/>
      <c r="J706" s="715"/>
      <c r="K706" s="715"/>
      <c r="L706" s="201"/>
      <c r="M706" s="52" t="s">
        <v>273</v>
      </c>
      <c r="N706" s="52"/>
      <c r="O706" s="52"/>
      <c r="P706" s="52"/>
      <c r="Q706" s="201"/>
      <c r="R706" s="52" t="s">
        <v>283</v>
      </c>
      <c r="S706" s="715"/>
      <c r="T706" s="715"/>
      <c r="U706" s="715"/>
      <c r="V706" s="715"/>
      <c r="W706" s="715"/>
      <c r="X706" s="715"/>
      <c r="Y706" s="924"/>
      <c r="Z706" s="894"/>
      <c r="AA706" s="894"/>
      <c r="AB706" s="894"/>
      <c r="AC706" s="894"/>
      <c r="AD706" s="894"/>
      <c r="AE706" s="894"/>
      <c r="AF706" s="894"/>
      <c r="AG706" s="963"/>
    </row>
    <row r="707" spans="1:33">
      <c r="A707" s="698"/>
      <c r="X707" s="715"/>
      <c r="Y707" s="923" t="s">
        <v>988</v>
      </c>
      <c r="Z707" s="476"/>
      <c r="AA707" s="766"/>
      <c r="AB707" s="941" t="s">
        <v>791</v>
      </c>
      <c r="AC707" s="950"/>
      <c r="AD707" s="133"/>
      <c r="AE707" s="133"/>
      <c r="AF707" s="133"/>
      <c r="AG707" s="824"/>
    </row>
    <row r="708" spans="1:33">
      <c r="A708" s="698"/>
      <c r="B708" s="89" t="s">
        <v>1176</v>
      </c>
      <c r="C708" s="715"/>
      <c r="D708" s="715"/>
      <c r="E708" s="715"/>
      <c r="F708" s="715"/>
      <c r="G708" s="715"/>
      <c r="H708" s="715"/>
      <c r="I708" s="715"/>
      <c r="J708" s="715"/>
      <c r="K708" s="715"/>
      <c r="L708" s="715"/>
      <c r="M708" s="715"/>
      <c r="N708" s="715"/>
      <c r="O708" s="715"/>
      <c r="P708" s="715"/>
      <c r="Q708" s="715"/>
      <c r="R708" s="715"/>
      <c r="S708" s="715"/>
      <c r="T708" s="715"/>
      <c r="X708" s="715"/>
      <c r="Y708" s="923" t="s">
        <v>990</v>
      </c>
      <c r="Z708" s="476"/>
      <c r="AA708" s="766"/>
      <c r="AB708" s="941">
        <v>20</v>
      </c>
      <c r="AC708" s="950"/>
      <c r="AD708" s="133"/>
      <c r="AE708" s="133"/>
      <c r="AF708" s="133"/>
      <c r="AG708" s="824"/>
    </row>
    <row r="709" spans="1:33">
      <c r="A709" s="698"/>
      <c r="B709" s="715"/>
      <c r="C709" s="715"/>
      <c r="D709" s="715"/>
      <c r="E709" s="715"/>
      <c r="F709" s="715"/>
      <c r="G709" s="715"/>
      <c r="H709" s="715"/>
      <c r="I709" s="715"/>
      <c r="J709" s="715"/>
      <c r="K709" s="715"/>
      <c r="X709" s="715"/>
      <c r="Y709" s="881"/>
      <c r="Z709" s="133"/>
      <c r="AA709" s="133"/>
      <c r="AB709" s="133"/>
      <c r="AC709" s="133"/>
      <c r="AD709" s="133"/>
      <c r="AE709" s="133"/>
      <c r="AF709" s="133"/>
      <c r="AG709" s="824"/>
    </row>
    <row r="710" spans="1:33">
      <c r="A710" s="698"/>
      <c r="L710" s="201"/>
      <c r="M710" s="52" t="s">
        <v>273</v>
      </c>
      <c r="N710" s="52"/>
      <c r="O710" s="52"/>
      <c r="P710" s="52"/>
      <c r="Q710" s="201"/>
      <c r="R710" s="52" t="s">
        <v>283</v>
      </c>
      <c r="S710" s="715"/>
      <c r="T710" s="715"/>
      <c r="X710" s="715"/>
      <c r="Y710" s="497" t="s">
        <v>702</v>
      </c>
      <c r="Z710" s="920"/>
      <c r="AA710" s="920"/>
      <c r="AB710" s="920"/>
      <c r="AC710" s="920"/>
      <c r="AD710" s="920"/>
      <c r="AE710" s="920"/>
      <c r="AF710" s="920"/>
      <c r="AG710" s="958"/>
    </row>
    <row r="711" spans="1:33">
      <c r="A711" s="698"/>
      <c r="B711" s="715"/>
      <c r="C711" s="715"/>
      <c r="D711" s="715"/>
      <c r="E711" s="715"/>
      <c r="F711" s="715"/>
      <c r="G711" s="715"/>
      <c r="H711" s="715"/>
      <c r="I711" s="715"/>
      <c r="J711" s="715"/>
      <c r="K711" s="715"/>
      <c r="L711" s="715"/>
      <c r="M711" s="715"/>
      <c r="N711" s="715"/>
      <c r="O711" s="715"/>
      <c r="P711" s="715"/>
      <c r="Q711" s="715"/>
      <c r="R711" s="715"/>
      <c r="S711" s="715"/>
      <c r="T711" s="715"/>
      <c r="U711" s="715"/>
      <c r="V711" s="715"/>
      <c r="W711" s="715"/>
      <c r="X711" s="715"/>
      <c r="Y711" s="917"/>
      <c r="Z711" s="920"/>
      <c r="AA711" s="920"/>
      <c r="AB711" s="920"/>
      <c r="AC711" s="920"/>
      <c r="AD711" s="920"/>
      <c r="AE711" s="920"/>
      <c r="AF711" s="920"/>
      <c r="AG711" s="958"/>
    </row>
    <row r="712" spans="1:33">
      <c r="A712" s="698"/>
      <c r="B712" s="89" t="s">
        <v>1039</v>
      </c>
      <c r="C712" s="57" t="s">
        <v>308</v>
      </c>
      <c r="D712" s="57"/>
      <c r="E712" s="57"/>
      <c r="F712" s="57"/>
      <c r="G712" s="57"/>
      <c r="H712" s="57"/>
      <c r="I712" s="57"/>
      <c r="J712" s="57"/>
      <c r="K712" s="57"/>
      <c r="L712" s="57"/>
      <c r="M712" s="57"/>
      <c r="N712" s="57"/>
      <c r="O712" s="57"/>
      <c r="P712" s="57"/>
      <c r="Q712" s="57"/>
      <c r="R712" s="57"/>
      <c r="S712" s="57"/>
      <c r="T712" s="57"/>
      <c r="U712" s="57"/>
      <c r="V712" s="57"/>
      <c r="W712" s="57"/>
      <c r="X712" s="715"/>
      <c r="Y712" s="881"/>
      <c r="Z712" s="133"/>
      <c r="AA712" s="133"/>
      <c r="AB712" s="133"/>
      <c r="AC712" s="133"/>
      <c r="AD712" s="133"/>
      <c r="AE712" s="133"/>
      <c r="AF712" s="133"/>
      <c r="AG712" s="824"/>
    </row>
    <row r="713" spans="1:33" ht="13.8" customHeight="1">
      <c r="A713" s="698"/>
      <c r="B713" s="715"/>
      <c r="C713" s="57"/>
      <c r="D713" s="57"/>
      <c r="E713" s="57"/>
      <c r="F713" s="57"/>
      <c r="G713" s="57"/>
      <c r="H713" s="57"/>
      <c r="I713" s="57"/>
      <c r="J713" s="57"/>
      <c r="K713" s="57"/>
      <c r="L713" s="57"/>
      <c r="M713" s="57"/>
      <c r="N713" s="57"/>
      <c r="O713" s="57"/>
      <c r="P713" s="57"/>
      <c r="Q713" s="57"/>
      <c r="R713" s="57"/>
      <c r="S713" s="57"/>
      <c r="T713" s="57"/>
      <c r="U713" s="57"/>
      <c r="V713" s="57"/>
      <c r="W713" s="57"/>
      <c r="X713" s="715"/>
      <c r="Y713" s="881"/>
      <c r="Z713" s="133"/>
      <c r="AA713" s="133"/>
      <c r="AB713" s="133"/>
      <c r="AC713" s="133"/>
      <c r="AD713" s="133"/>
      <c r="AE713" s="133"/>
      <c r="AF713" s="133"/>
      <c r="AG713" s="824"/>
    </row>
    <row r="714" spans="1:33">
      <c r="A714" s="698"/>
      <c r="B714" s="715"/>
      <c r="C714" s="715"/>
      <c r="D714" s="715"/>
      <c r="E714" s="715"/>
      <c r="F714" s="715"/>
      <c r="G714" s="715"/>
      <c r="H714" s="715"/>
      <c r="I714" s="715"/>
      <c r="J714" s="715"/>
      <c r="K714" s="715"/>
      <c r="L714" s="715"/>
      <c r="M714" s="715"/>
      <c r="N714" s="715"/>
      <c r="O714" s="715"/>
      <c r="P714" s="715"/>
      <c r="Q714" s="715"/>
      <c r="R714" s="715"/>
      <c r="S714" s="715"/>
      <c r="T714" s="715"/>
      <c r="U714" s="715"/>
      <c r="V714" s="715"/>
      <c r="W714" s="715"/>
      <c r="X714" s="897"/>
      <c r="Y714" s="133"/>
      <c r="Z714" s="133"/>
      <c r="AA714" s="133"/>
      <c r="AB714" s="133"/>
      <c r="AC714" s="133"/>
      <c r="AD714" s="133"/>
      <c r="AE714" s="133"/>
      <c r="AF714" s="133"/>
      <c r="AG714" s="824"/>
    </row>
    <row r="715" spans="1:33">
      <c r="A715" s="698"/>
      <c r="B715" s="715"/>
      <c r="C715" s="715"/>
      <c r="D715" s="715"/>
      <c r="E715" s="715"/>
      <c r="F715" s="715"/>
      <c r="G715" s="715"/>
      <c r="H715" s="715"/>
      <c r="I715" s="715"/>
      <c r="J715" s="715"/>
      <c r="K715" s="715"/>
      <c r="L715" s="201"/>
      <c r="M715" s="52" t="s">
        <v>273</v>
      </c>
      <c r="N715" s="52"/>
      <c r="O715" s="52"/>
      <c r="P715" s="52"/>
      <c r="Q715" s="201"/>
      <c r="R715" s="52" t="s">
        <v>283</v>
      </c>
      <c r="S715" s="715"/>
      <c r="T715" s="715"/>
      <c r="U715" s="715"/>
      <c r="V715" s="715"/>
      <c r="W715" s="715"/>
      <c r="X715" s="897"/>
      <c r="Y715" s="133"/>
      <c r="Z715" s="715"/>
      <c r="AA715" s="715"/>
      <c r="AB715" s="715"/>
      <c r="AC715" s="715"/>
      <c r="AD715" s="715"/>
      <c r="AE715" s="715"/>
      <c r="AF715" s="715"/>
      <c r="AG715" s="824"/>
    </row>
    <row r="716" spans="1:33">
      <c r="A716" s="698"/>
      <c r="U716" s="715"/>
      <c r="V716" s="715"/>
      <c r="W716" s="715"/>
      <c r="X716" s="897"/>
      <c r="Y716" s="133"/>
      <c r="Z716" s="715"/>
      <c r="AA716" s="715"/>
      <c r="AB716" s="715"/>
      <c r="AC716" s="715"/>
      <c r="AD716" s="715"/>
      <c r="AE716" s="715"/>
      <c r="AF716" s="715"/>
      <c r="AG716" s="824"/>
    </row>
    <row r="717" spans="1:33" ht="5.25" customHeight="1">
      <c r="A717" s="700"/>
      <c r="B717" s="720"/>
      <c r="C717" s="720"/>
      <c r="D717" s="720"/>
      <c r="E717" s="720"/>
      <c r="F717" s="720"/>
      <c r="G717" s="720"/>
      <c r="H717" s="720"/>
      <c r="I717" s="720"/>
      <c r="J717" s="720"/>
      <c r="K717" s="720"/>
      <c r="L717" s="720"/>
      <c r="M717" s="720"/>
      <c r="N717" s="720"/>
      <c r="O717" s="720"/>
      <c r="P717" s="720"/>
      <c r="Q717" s="720"/>
      <c r="R717" s="720"/>
      <c r="S717" s="720"/>
      <c r="T717" s="720"/>
      <c r="U717" s="720"/>
      <c r="V717" s="720"/>
      <c r="W717" s="720"/>
      <c r="X717" s="901"/>
      <c r="Y717" s="720"/>
      <c r="Z717" s="720"/>
      <c r="AA717" s="720"/>
      <c r="AB717" s="720"/>
      <c r="AC717" s="720"/>
      <c r="AD717" s="720"/>
      <c r="AE717" s="720"/>
      <c r="AF717" s="720"/>
      <c r="AG717" s="957"/>
    </row>
    <row r="718" spans="1:33">
      <c r="A718" s="31" t="s">
        <v>133</v>
      </c>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73" t="s">
        <v>361</v>
      </c>
      <c r="Z718" s="73"/>
      <c r="AA718" s="73"/>
      <c r="AB718" s="73"/>
      <c r="AC718" s="73"/>
      <c r="AD718" s="73"/>
      <c r="AE718" s="73"/>
      <c r="AF718" s="73"/>
      <c r="AG718" s="73"/>
    </row>
    <row r="719" spans="1:33">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73"/>
      <c r="Z719" s="73"/>
      <c r="AA719" s="73"/>
      <c r="AB719" s="73"/>
      <c r="AC719" s="73"/>
      <c r="AD719" s="73"/>
      <c r="AE719" s="73"/>
      <c r="AF719" s="73"/>
      <c r="AG719" s="73"/>
    </row>
    <row r="720" spans="1:33">
      <c r="A720" s="698" t="s">
        <v>739</v>
      </c>
      <c r="B720" s="715"/>
      <c r="C720" s="715"/>
      <c r="D720" s="715"/>
      <c r="E720" s="715"/>
      <c r="F720" s="715"/>
      <c r="G720" s="715"/>
      <c r="H720" s="715"/>
      <c r="I720" s="715"/>
      <c r="J720" s="715"/>
      <c r="K720" s="715"/>
      <c r="L720" s="715"/>
      <c r="M720" s="715"/>
      <c r="N720" s="715"/>
      <c r="O720" s="715"/>
      <c r="P720" s="715"/>
      <c r="Q720" s="715"/>
      <c r="R720" s="715"/>
      <c r="S720" s="715"/>
      <c r="T720" s="715"/>
      <c r="U720" s="715"/>
      <c r="V720" s="715"/>
      <c r="W720" s="715"/>
      <c r="X720" s="715"/>
      <c r="Y720" s="881"/>
      <c r="Z720" s="715"/>
      <c r="AA720" s="715"/>
      <c r="AB720" s="715"/>
      <c r="AC720" s="715"/>
      <c r="AD720" s="715"/>
      <c r="AE720" s="715"/>
      <c r="AF720" s="715"/>
      <c r="AG720" s="824"/>
    </row>
    <row r="721" spans="1:33">
      <c r="A721" s="698"/>
      <c r="B721" s="715"/>
      <c r="C721" s="715"/>
      <c r="D721" s="715"/>
      <c r="E721" s="715"/>
      <c r="F721" s="715"/>
      <c r="G721" s="715"/>
      <c r="H721" s="715"/>
      <c r="I721" s="715"/>
      <c r="J721" s="715"/>
      <c r="K721" s="715"/>
      <c r="L721" s="715"/>
      <c r="M721" s="715"/>
      <c r="N721" s="715"/>
      <c r="O721" s="715"/>
      <c r="P721" s="715"/>
      <c r="Q721" s="715"/>
      <c r="R721" s="715"/>
      <c r="S721" s="715"/>
      <c r="T721" s="715"/>
      <c r="U721" s="715"/>
      <c r="V721" s="715"/>
      <c r="W721" s="715"/>
      <c r="X721" s="715"/>
      <c r="Y721" s="881"/>
      <c r="Z721" s="715"/>
      <c r="AA721" s="715"/>
      <c r="AB721" s="715"/>
      <c r="AC721" s="715"/>
      <c r="AD721" s="715"/>
      <c r="AE721" s="715"/>
      <c r="AF721" s="715"/>
      <c r="AG721" s="824"/>
    </row>
    <row r="722" spans="1:33">
      <c r="A722" s="698"/>
      <c r="B722" s="715" t="s">
        <v>757</v>
      </c>
      <c r="C722" s="715"/>
      <c r="D722" s="715"/>
      <c r="E722" s="715"/>
      <c r="F722" s="715"/>
      <c r="G722" s="715"/>
      <c r="H722" s="715"/>
      <c r="I722" s="715"/>
      <c r="J722" s="715"/>
      <c r="K722" s="715"/>
      <c r="L722" s="715"/>
      <c r="M722" s="715"/>
      <c r="N722" s="715"/>
      <c r="O722" s="715"/>
      <c r="P722" s="715"/>
      <c r="Q722" s="715"/>
      <c r="R722" s="715"/>
      <c r="S722" s="715"/>
      <c r="T722" s="715"/>
      <c r="U722" s="715"/>
      <c r="V722" s="715"/>
      <c r="W722" s="715"/>
      <c r="X722" s="715"/>
      <c r="Y722" s="881"/>
      <c r="Z722" s="715"/>
      <c r="AA722" s="715"/>
      <c r="AB722" s="715"/>
      <c r="AC722" s="715"/>
      <c r="AD722" s="715"/>
      <c r="AE722" s="715"/>
      <c r="AF722" s="715"/>
      <c r="AG722" s="824"/>
    </row>
    <row r="723" spans="1:33">
      <c r="A723" s="698"/>
      <c r="B723" s="715"/>
      <c r="C723" s="715"/>
      <c r="D723" s="715"/>
      <c r="E723" s="715"/>
      <c r="F723" s="715"/>
      <c r="G723" s="715"/>
      <c r="H723" s="715"/>
      <c r="I723" s="715"/>
      <c r="J723" s="715"/>
      <c r="K723" s="715"/>
      <c r="L723" s="715"/>
      <c r="M723" s="715"/>
      <c r="N723" s="715"/>
      <c r="O723" s="715"/>
      <c r="P723" s="715"/>
      <c r="Q723" s="715"/>
      <c r="R723" s="715"/>
      <c r="S723" s="715"/>
      <c r="T723" s="715"/>
      <c r="U723" s="715"/>
      <c r="V723" s="715"/>
      <c r="W723" s="715"/>
      <c r="X723" s="715"/>
      <c r="Y723" s="881"/>
      <c r="Z723" s="715"/>
      <c r="AA723" s="715"/>
      <c r="AB723" s="715"/>
      <c r="AC723" s="715"/>
      <c r="AD723" s="715"/>
      <c r="AE723" s="715"/>
      <c r="AF723" s="715"/>
      <c r="AG723" s="824"/>
    </row>
    <row r="724" spans="1:33">
      <c r="A724" s="698"/>
      <c r="B724" s="89" t="s">
        <v>348</v>
      </c>
      <c r="C724" s="715"/>
      <c r="D724" s="715"/>
      <c r="E724" s="715"/>
      <c r="F724" s="715"/>
      <c r="G724" s="715"/>
      <c r="H724" s="715"/>
      <c r="I724" s="715"/>
      <c r="J724" s="715"/>
      <c r="K724" s="715"/>
      <c r="L724" s="201"/>
      <c r="M724" s="52" t="s">
        <v>372</v>
      </c>
      <c r="N724" s="52"/>
      <c r="O724" s="52"/>
      <c r="P724" s="52"/>
      <c r="Q724" s="201"/>
      <c r="R724" s="2" t="s">
        <v>339</v>
      </c>
      <c r="S724" s="715"/>
      <c r="T724" s="715"/>
      <c r="U724" s="715"/>
      <c r="V724" s="715"/>
      <c r="W724" s="715"/>
      <c r="X724" s="715"/>
      <c r="Y724" s="881"/>
      <c r="Z724" s="715"/>
      <c r="AA724" s="715"/>
      <c r="AB724" s="715"/>
      <c r="AC724" s="715"/>
      <c r="AD724" s="715"/>
      <c r="AE724" s="715"/>
      <c r="AF724" s="715"/>
      <c r="AG724" s="824"/>
    </row>
    <row r="725" spans="1:33">
      <c r="A725" s="698"/>
      <c r="B725" s="715"/>
      <c r="C725" s="715"/>
      <c r="D725" s="715"/>
      <c r="E725" s="715"/>
      <c r="F725" s="715"/>
      <c r="G725" s="715"/>
      <c r="H725" s="715"/>
      <c r="I725" s="715"/>
      <c r="J725" s="715"/>
      <c r="K725" s="715"/>
      <c r="L725" s="715"/>
      <c r="M725" s="715"/>
      <c r="N725" s="715"/>
      <c r="O725" s="715"/>
      <c r="P725" s="715"/>
      <c r="Q725" s="715"/>
      <c r="R725" s="715"/>
      <c r="S725" s="715"/>
      <c r="T725" s="715"/>
      <c r="U725" s="715"/>
      <c r="V725" s="715"/>
      <c r="W725" s="715"/>
      <c r="X725" s="715"/>
      <c r="Y725" s="881"/>
      <c r="Z725" s="715"/>
      <c r="AA725" s="715"/>
      <c r="AB725" s="715"/>
      <c r="AC725" s="715"/>
      <c r="AD725" s="715"/>
      <c r="AE725" s="715"/>
      <c r="AF725" s="715"/>
      <c r="AG725" s="824"/>
    </row>
    <row r="726" spans="1:33">
      <c r="A726" s="698"/>
      <c r="B726" s="89" t="s">
        <v>1177</v>
      </c>
      <c r="C726" s="715"/>
      <c r="D726" s="715"/>
      <c r="E726" s="715"/>
      <c r="F726" s="715"/>
      <c r="G726" s="715"/>
      <c r="H726" s="715"/>
      <c r="I726" s="715"/>
      <c r="J726" s="715"/>
      <c r="K726" s="715"/>
      <c r="L726" s="715"/>
      <c r="M726" s="715"/>
      <c r="N726" s="715"/>
      <c r="O726" s="715"/>
      <c r="P726" s="715"/>
      <c r="Q726" s="715"/>
      <c r="R726" s="715"/>
      <c r="S726" s="715"/>
      <c r="T726" s="715"/>
      <c r="U726" s="715"/>
      <c r="V726" s="715"/>
      <c r="W726" s="715"/>
      <c r="X726" s="715"/>
      <c r="Y726" s="881"/>
      <c r="Z726" s="715"/>
      <c r="AA726" s="715"/>
      <c r="AB726" s="715"/>
      <c r="AC726" s="715"/>
      <c r="AD726" s="715"/>
      <c r="AE726" s="715"/>
      <c r="AF726" s="715"/>
      <c r="AG726" s="824"/>
    </row>
    <row r="727" spans="1:33">
      <c r="A727" s="698"/>
      <c r="B727" s="715"/>
      <c r="C727" s="715"/>
      <c r="D727" s="715"/>
      <c r="E727" s="715"/>
      <c r="F727" s="715"/>
      <c r="G727" s="715"/>
      <c r="H727" s="715"/>
      <c r="I727" s="715"/>
      <c r="J727" s="715"/>
      <c r="K727" s="715"/>
      <c r="L727" s="201"/>
      <c r="M727" s="52" t="s">
        <v>273</v>
      </c>
      <c r="N727" s="52"/>
      <c r="O727" s="52"/>
      <c r="P727" s="52"/>
      <c r="Q727" s="201"/>
      <c r="R727" s="52" t="s">
        <v>283</v>
      </c>
      <c r="S727" s="715"/>
      <c r="T727" s="715"/>
      <c r="U727" s="715"/>
      <c r="V727" s="715"/>
      <c r="W727" s="715"/>
      <c r="X727" s="715"/>
      <c r="Y727" s="881"/>
      <c r="Z727" s="715"/>
      <c r="AA727" s="715"/>
      <c r="AB727" s="715"/>
      <c r="AC727" s="715"/>
      <c r="AD727" s="715"/>
      <c r="AE727" s="715"/>
      <c r="AF727" s="715"/>
      <c r="AG727" s="824"/>
    </row>
    <row r="728" spans="1:33">
      <c r="A728" s="698"/>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881"/>
      <c r="Z728" s="715"/>
      <c r="AA728" s="715"/>
      <c r="AB728" s="715"/>
      <c r="AC728" s="715"/>
      <c r="AD728" s="715"/>
      <c r="AE728" s="715"/>
      <c r="AF728" s="715"/>
      <c r="AG728" s="824"/>
    </row>
    <row r="729" spans="1:33">
      <c r="A729" s="698"/>
      <c r="B729" s="89" t="s">
        <v>903</v>
      </c>
      <c r="C729" s="715"/>
      <c r="D729" s="715"/>
      <c r="E729" s="715"/>
      <c r="F729" s="715"/>
      <c r="G729" s="715"/>
      <c r="H729" s="715"/>
      <c r="I729" s="715"/>
      <c r="J729" s="715"/>
      <c r="K729" s="715"/>
      <c r="L729" s="201"/>
      <c r="M729" s="52" t="s">
        <v>372</v>
      </c>
      <c r="N729" s="52"/>
      <c r="O729" s="52"/>
      <c r="P729" s="52"/>
      <c r="Q729" s="201"/>
      <c r="R729" s="2" t="s">
        <v>339</v>
      </c>
      <c r="S729" s="715"/>
      <c r="T729" s="715"/>
      <c r="U729" s="715"/>
      <c r="V729" s="715"/>
      <c r="W729" s="715"/>
      <c r="X729" s="715"/>
      <c r="Y729" s="881"/>
      <c r="Z729" s="715"/>
      <c r="AA729" s="715"/>
      <c r="AB729" s="715"/>
      <c r="AC729" s="715"/>
      <c r="AD729" s="715"/>
      <c r="AE729" s="715"/>
      <c r="AF729" s="715"/>
      <c r="AG729" s="824"/>
    </row>
    <row r="730" spans="1:33">
      <c r="A730" s="698"/>
      <c r="B730" s="715"/>
      <c r="C730" s="715"/>
      <c r="D730" s="715"/>
      <c r="E730" s="715"/>
      <c r="F730" s="715"/>
      <c r="G730" s="715"/>
      <c r="H730" s="715"/>
      <c r="I730" s="715"/>
      <c r="J730" s="715"/>
      <c r="K730" s="715"/>
      <c r="L730" s="715"/>
      <c r="M730" s="715"/>
      <c r="N730" s="715"/>
      <c r="O730" s="715"/>
      <c r="P730" s="715"/>
      <c r="Q730" s="715"/>
      <c r="R730" s="715"/>
      <c r="S730" s="715"/>
      <c r="T730" s="715"/>
      <c r="U730" s="715"/>
      <c r="V730" s="715"/>
      <c r="W730" s="715"/>
      <c r="X730" s="715"/>
      <c r="Y730" s="881"/>
      <c r="Z730" s="715"/>
      <c r="AA730" s="715"/>
      <c r="AB730" s="715"/>
      <c r="AC730" s="715"/>
      <c r="AD730" s="715"/>
      <c r="AE730" s="715"/>
      <c r="AF730" s="715"/>
      <c r="AG730" s="824"/>
    </row>
    <row r="731" spans="1:33">
      <c r="A731" s="698"/>
      <c r="B731" s="715" t="s">
        <v>558</v>
      </c>
      <c r="C731" s="715"/>
      <c r="D731" s="715"/>
      <c r="E731" s="715"/>
      <c r="F731" s="715"/>
      <c r="G731" s="715"/>
      <c r="H731" s="715"/>
      <c r="I731" s="715"/>
      <c r="J731" s="715"/>
      <c r="K731" s="715"/>
      <c r="L731" s="715"/>
      <c r="M731" s="715"/>
      <c r="N731" s="715"/>
      <c r="O731" s="715"/>
      <c r="P731" s="715"/>
      <c r="Q731" s="715"/>
      <c r="R731" s="715"/>
      <c r="S731" s="715"/>
      <c r="T731" s="715"/>
      <c r="U731" s="715"/>
      <c r="V731" s="715"/>
      <c r="W731" s="715"/>
      <c r="X731" s="715"/>
      <c r="Y731" s="881"/>
      <c r="Z731" s="715"/>
      <c r="AA731" s="715"/>
      <c r="AB731" s="715"/>
      <c r="AC731" s="715"/>
      <c r="AD731" s="715"/>
      <c r="AE731" s="715"/>
      <c r="AF731" s="715"/>
      <c r="AG731" s="824"/>
    </row>
    <row r="732" spans="1:33">
      <c r="A732" s="698"/>
      <c r="B732" s="715"/>
      <c r="C732" s="715"/>
      <c r="D732" s="715"/>
      <c r="E732" s="715"/>
      <c r="F732" s="715"/>
      <c r="G732" s="715"/>
      <c r="H732" s="715"/>
      <c r="I732" s="715"/>
      <c r="J732" s="715"/>
      <c r="K732" s="715"/>
      <c r="L732" s="201"/>
      <c r="M732" s="52" t="s">
        <v>273</v>
      </c>
      <c r="N732" s="52"/>
      <c r="O732" s="52"/>
      <c r="P732" s="52"/>
      <c r="Q732" s="201"/>
      <c r="R732" s="52" t="s">
        <v>283</v>
      </c>
      <c r="S732" s="715"/>
      <c r="T732" s="715"/>
      <c r="U732" s="715"/>
      <c r="V732" s="715"/>
      <c r="W732" s="715"/>
      <c r="X732" s="715"/>
      <c r="Y732" s="881"/>
      <c r="Z732" s="715"/>
      <c r="AA732" s="715"/>
      <c r="AB732" s="715"/>
      <c r="AC732" s="715"/>
      <c r="AD732" s="715"/>
      <c r="AE732" s="715"/>
      <c r="AF732" s="715"/>
      <c r="AG732" s="824"/>
    </row>
    <row r="733" spans="1:33">
      <c r="A733" s="698"/>
      <c r="B733" s="715"/>
      <c r="C733" s="715"/>
      <c r="D733" s="715"/>
      <c r="E733" s="715"/>
      <c r="F733" s="715"/>
      <c r="G733" s="715"/>
      <c r="H733" s="715"/>
      <c r="I733" s="715"/>
      <c r="J733" s="715"/>
      <c r="K733" s="715"/>
      <c r="L733" s="715"/>
      <c r="M733" s="715"/>
      <c r="N733" s="715"/>
      <c r="O733" s="715"/>
      <c r="P733" s="715"/>
      <c r="Q733" s="715"/>
      <c r="R733" s="715"/>
      <c r="S733" s="715"/>
      <c r="T733" s="715"/>
      <c r="U733" s="715"/>
      <c r="V733" s="715"/>
      <c r="W733" s="715"/>
      <c r="X733" s="715"/>
      <c r="Y733" s="881"/>
      <c r="Z733" s="715"/>
      <c r="AA733" s="715"/>
      <c r="AB733" s="715"/>
      <c r="AC733" s="715"/>
      <c r="AD733" s="715"/>
      <c r="AE733" s="715"/>
      <c r="AF733" s="715"/>
      <c r="AG733" s="824"/>
    </row>
    <row r="734" spans="1:33">
      <c r="A734" s="698"/>
      <c r="B734" s="715" t="s">
        <v>228</v>
      </c>
      <c r="C734" s="715"/>
      <c r="D734" s="715"/>
      <c r="E734" s="715"/>
      <c r="F734" s="715"/>
      <c r="G734" s="715"/>
      <c r="H734" s="715"/>
      <c r="I734" s="715"/>
      <c r="J734" s="715"/>
      <c r="K734" s="715"/>
      <c r="L734" s="715"/>
      <c r="M734" s="715"/>
      <c r="N734" s="715"/>
      <c r="O734" s="715"/>
      <c r="P734" s="715"/>
      <c r="Q734" s="715"/>
      <c r="R734" s="715"/>
      <c r="S734" s="715"/>
      <c r="T734" s="715"/>
      <c r="U734" s="715"/>
      <c r="V734" s="715"/>
      <c r="W734" s="715"/>
      <c r="X734" s="715"/>
      <c r="Y734" s="881"/>
      <c r="Z734" s="715"/>
      <c r="AA734" s="715"/>
      <c r="AB734" s="715"/>
      <c r="AC734" s="715"/>
      <c r="AD734" s="715"/>
      <c r="AE734" s="715"/>
      <c r="AF734" s="715"/>
      <c r="AG734" s="824"/>
    </row>
    <row r="735" spans="1:33">
      <c r="A735" s="698"/>
      <c r="B735" s="715"/>
      <c r="C735" s="715"/>
      <c r="D735" s="715"/>
      <c r="E735" s="715"/>
      <c r="F735" s="715"/>
      <c r="G735" s="715"/>
      <c r="H735" s="715"/>
      <c r="I735" s="715"/>
      <c r="J735" s="715"/>
      <c r="K735" s="715"/>
      <c r="L735" s="201"/>
      <c r="M735" s="52" t="s">
        <v>372</v>
      </c>
      <c r="N735" s="52"/>
      <c r="O735" s="52"/>
      <c r="P735" s="52"/>
      <c r="Q735" s="201"/>
      <c r="R735" s="2" t="s">
        <v>339</v>
      </c>
      <c r="S735" s="715"/>
      <c r="T735" s="715"/>
      <c r="U735" s="715"/>
      <c r="V735" s="715"/>
      <c r="W735" s="715"/>
      <c r="X735" s="715"/>
      <c r="Y735" s="881"/>
      <c r="Z735" s="715"/>
      <c r="AA735" s="715"/>
      <c r="AB735" s="715"/>
      <c r="AC735" s="715"/>
      <c r="AD735" s="715"/>
      <c r="AE735" s="715"/>
      <c r="AF735" s="715"/>
      <c r="AG735" s="824"/>
    </row>
    <row r="736" spans="1:33">
      <c r="A736" s="698"/>
      <c r="B736" s="715"/>
      <c r="C736" s="715"/>
      <c r="D736" s="715"/>
      <c r="E736" s="715"/>
      <c r="F736" s="715"/>
      <c r="G736" s="715"/>
      <c r="H736" s="715"/>
      <c r="I736" s="715"/>
      <c r="J736" s="715"/>
      <c r="K736" s="715"/>
      <c r="L736" s="715"/>
      <c r="M736" s="715"/>
      <c r="N736" s="715"/>
      <c r="O736" s="715"/>
      <c r="P736" s="715"/>
      <c r="Q736" s="715"/>
      <c r="R736" s="715"/>
      <c r="S736" s="715"/>
      <c r="T736" s="715"/>
      <c r="U736" s="715"/>
      <c r="V736" s="715"/>
      <c r="W736" s="715"/>
      <c r="X736" s="715"/>
      <c r="Y736" s="881"/>
      <c r="Z736" s="715"/>
      <c r="AA736" s="715"/>
      <c r="AB736" s="715"/>
      <c r="AC736" s="715"/>
      <c r="AD736" s="715"/>
      <c r="AE736" s="715"/>
      <c r="AF736" s="715"/>
      <c r="AG736" s="824"/>
    </row>
    <row r="737" spans="1:33">
      <c r="A737" s="698"/>
      <c r="B737" s="715" t="s">
        <v>736</v>
      </c>
      <c r="C737" s="715"/>
      <c r="D737" s="715"/>
      <c r="E737" s="715"/>
      <c r="F737" s="715"/>
      <c r="G737" s="715"/>
      <c r="H737" s="715"/>
      <c r="I737" s="715"/>
      <c r="J737" s="715"/>
      <c r="K737" s="715"/>
      <c r="L737" s="715"/>
      <c r="M737" s="715"/>
      <c r="N737" s="715"/>
      <c r="O737" s="715"/>
      <c r="P737" s="715"/>
      <c r="Q737" s="715"/>
      <c r="R737" s="715"/>
      <c r="S737" s="715"/>
      <c r="T737" s="715"/>
      <c r="U737" s="715"/>
      <c r="V737" s="715"/>
      <c r="W737" s="715"/>
      <c r="X737" s="715"/>
      <c r="Y737" s="881"/>
      <c r="Z737" s="715"/>
      <c r="AA737" s="715"/>
      <c r="AB737" s="715"/>
      <c r="AC737" s="715"/>
      <c r="AD737" s="715"/>
      <c r="AE737" s="715"/>
      <c r="AF737" s="715"/>
      <c r="AG737" s="824"/>
    </row>
    <row r="738" spans="1:33">
      <c r="A738" s="698"/>
      <c r="B738" s="715"/>
      <c r="C738" s="715"/>
      <c r="D738" s="715"/>
      <c r="E738" s="715"/>
      <c r="F738" s="715"/>
      <c r="G738" s="715"/>
      <c r="H738" s="715"/>
      <c r="I738" s="715"/>
      <c r="J738" s="715"/>
      <c r="K738" s="715"/>
      <c r="L738" s="201"/>
      <c r="M738" s="52" t="s">
        <v>273</v>
      </c>
      <c r="N738" s="52"/>
      <c r="O738" s="52"/>
      <c r="P738" s="52"/>
      <c r="Q738" s="201"/>
      <c r="R738" s="52" t="s">
        <v>283</v>
      </c>
      <c r="S738" s="715"/>
      <c r="T738" s="715"/>
      <c r="U738" s="715"/>
      <c r="V738" s="715"/>
      <c r="W738" s="715"/>
      <c r="X738" s="715"/>
      <c r="Y738" s="881"/>
      <c r="Z738" s="715"/>
      <c r="AA738" s="715"/>
      <c r="AB738" s="715"/>
      <c r="AC738" s="715"/>
      <c r="AD738" s="715"/>
      <c r="AE738" s="715"/>
      <c r="AF738" s="715"/>
      <c r="AG738" s="824"/>
    </row>
    <row r="739" spans="1:33">
      <c r="A739" s="698"/>
      <c r="B739" s="715"/>
      <c r="C739" s="715"/>
      <c r="D739" s="715"/>
      <c r="E739" s="715"/>
      <c r="F739" s="715"/>
      <c r="G739" s="715"/>
      <c r="H739" s="715"/>
      <c r="I739" s="715"/>
      <c r="J739" s="715"/>
      <c r="K739" s="715"/>
      <c r="L739" s="715"/>
      <c r="M739" s="715"/>
      <c r="N739" s="715"/>
      <c r="O739" s="715"/>
      <c r="P739" s="715"/>
      <c r="Q739" s="715"/>
      <c r="R739" s="715"/>
      <c r="S739" s="715"/>
      <c r="T739" s="715"/>
      <c r="U739" s="715"/>
      <c r="V739" s="715"/>
      <c r="W739" s="715"/>
      <c r="X739" s="715"/>
      <c r="Y739" s="881"/>
      <c r="Z739" s="715"/>
      <c r="AA739" s="715"/>
      <c r="AB739" s="715"/>
      <c r="AC739" s="715"/>
      <c r="AD739" s="715"/>
      <c r="AE739" s="715"/>
      <c r="AF739" s="715"/>
      <c r="AG739" s="824"/>
    </row>
    <row r="740" spans="1:33">
      <c r="A740" s="698"/>
      <c r="B740" s="715" t="s">
        <v>969</v>
      </c>
      <c r="C740" s="715"/>
      <c r="D740" s="715"/>
      <c r="E740" s="715"/>
      <c r="F740" s="715"/>
      <c r="G740" s="715"/>
      <c r="H740" s="715"/>
      <c r="I740" s="715"/>
      <c r="J740" s="715"/>
      <c r="K740" s="715"/>
      <c r="L740" s="715"/>
      <c r="M740" s="90" t="s">
        <v>981</v>
      </c>
      <c r="N740" s="90"/>
      <c r="O740" s="392"/>
      <c r="P740" s="392"/>
      <c r="Q740" s="392"/>
      <c r="R740" s="392"/>
      <c r="S740" s="715"/>
      <c r="T740" s="715"/>
      <c r="U740" s="715"/>
      <c r="V740" s="715"/>
      <c r="W740" s="715"/>
      <c r="X740" s="715"/>
      <c r="Y740" s="497" t="s">
        <v>777</v>
      </c>
      <c r="Z740" s="920"/>
      <c r="AA740" s="920"/>
      <c r="AB740" s="920"/>
      <c r="AC740" s="920"/>
      <c r="AD740" s="920"/>
      <c r="AE740" s="920"/>
      <c r="AF740" s="920"/>
      <c r="AG740" s="958"/>
    </row>
    <row r="741" spans="1:33">
      <c r="A741" s="698"/>
      <c r="B741" s="715"/>
      <c r="C741" s="715"/>
      <c r="D741" s="715"/>
      <c r="E741" s="715"/>
      <c r="F741" s="715"/>
      <c r="G741" s="715"/>
      <c r="H741" s="715"/>
      <c r="I741" s="201"/>
      <c r="J741" s="52" t="s">
        <v>41</v>
      </c>
      <c r="K741" s="52"/>
      <c r="L741" s="52"/>
      <c r="M741" s="717"/>
      <c r="N741" s="717"/>
      <c r="O741" s="717"/>
      <c r="P741" s="715" t="s">
        <v>25</v>
      </c>
      <c r="Q741" s="823"/>
      <c r="R741" s="842"/>
      <c r="S741" s="715" t="s">
        <v>232</v>
      </c>
      <c r="T741" s="717"/>
      <c r="U741" s="717"/>
      <c r="V741" s="881" t="s">
        <v>696</v>
      </c>
      <c r="W741" s="715"/>
      <c r="X741" s="715"/>
      <c r="Y741" s="917"/>
      <c r="Z741" s="920"/>
      <c r="AA741" s="920"/>
      <c r="AB741" s="920"/>
      <c r="AC741" s="920"/>
      <c r="AD741" s="920"/>
      <c r="AE741" s="920"/>
      <c r="AF741" s="920"/>
      <c r="AG741" s="958"/>
    </row>
    <row r="742" spans="1:33">
      <c r="A742" s="698"/>
      <c r="B742" s="715"/>
      <c r="C742" s="715"/>
      <c r="D742" s="715"/>
      <c r="E742" s="715"/>
      <c r="F742" s="715"/>
      <c r="G742" s="715"/>
      <c r="H742" s="715"/>
      <c r="K742" s="715"/>
      <c r="L742" s="715"/>
      <c r="W742" s="715"/>
      <c r="X742" s="715"/>
      <c r="Y742" s="917"/>
      <c r="Z742" s="920"/>
      <c r="AA742" s="920"/>
      <c r="AB742" s="920"/>
      <c r="AC742" s="920"/>
      <c r="AD742" s="920"/>
      <c r="AE742" s="920"/>
      <c r="AF742" s="920"/>
      <c r="AG742" s="958"/>
    </row>
    <row r="743" spans="1:33">
      <c r="A743" s="698"/>
      <c r="B743" s="715"/>
      <c r="C743" s="715"/>
      <c r="D743" s="715"/>
      <c r="E743" s="715"/>
      <c r="F743" s="715"/>
      <c r="G743" s="715"/>
      <c r="H743" s="715"/>
      <c r="I743" s="201"/>
      <c r="J743" s="52" t="s">
        <v>682</v>
      </c>
      <c r="K743" s="715"/>
      <c r="L743" s="715"/>
      <c r="M743" s="715"/>
      <c r="N743" s="715"/>
      <c r="O743" s="715"/>
      <c r="P743" s="715"/>
      <c r="Q743" s="715"/>
      <c r="R743" s="715"/>
      <c r="S743" s="715"/>
      <c r="T743" s="715"/>
      <c r="U743" s="715"/>
      <c r="V743" s="715"/>
      <c r="W743" s="715"/>
      <c r="X743" s="715"/>
      <c r="Y743" s="917"/>
      <c r="Z743" s="920"/>
      <c r="AA743" s="920"/>
      <c r="AB743" s="920"/>
      <c r="AC743" s="920"/>
      <c r="AD743" s="920"/>
      <c r="AE743" s="920"/>
      <c r="AF743" s="920"/>
      <c r="AG743" s="958"/>
    </row>
    <row r="744" spans="1:33">
      <c r="A744" s="698"/>
      <c r="B744" s="715"/>
      <c r="C744" s="715"/>
      <c r="D744" s="715"/>
      <c r="E744" s="715"/>
      <c r="F744" s="715"/>
      <c r="G744" s="715"/>
      <c r="H744" s="715"/>
      <c r="I744" s="715"/>
      <c r="J744" s="715"/>
      <c r="K744" s="715"/>
      <c r="L744" s="715"/>
      <c r="M744" s="715"/>
      <c r="N744" s="715"/>
      <c r="O744" s="715"/>
      <c r="P744" s="715"/>
      <c r="Q744" s="715"/>
      <c r="R744" s="715"/>
      <c r="S744" s="715"/>
      <c r="T744" s="715"/>
      <c r="U744" s="715"/>
      <c r="V744" s="715"/>
      <c r="W744" s="715"/>
      <c r="X744" s="715"/>
      <c r="Y744" s="917"/>
      <c r="Z744" s="920"/>
      <c r="AA744" s="920"/>
      <c r="AB744" s="920"/>
      <c r="AC744" s="920"/>
      <c r="AD744" s="920"/>
      <c r="AE744" s="920"/>
      <c r="AF744" s="920"/>
      <c r="AG744" s="958"/>
    </row>
    <row r="745" spans="1:33">
      <c r="A745" s="698"/>
      <c r="B745" s="715"/>
      <c r="C745" s="715"/>
      <c r="D745" s="715"/>
      <c r="E745" s="715"/>
      <c r="F745" s="715"/>
      <c r="G745" s="715"/>
      <c r="H745" s="715"/>
      <c r="I745" s="201"/>
      <c r="J745" s="52" t="s">
        <v>980</v>
      </c>
      <c r="K745" s="715"/>
      <c r="L745" s="715"/>
      <c r="M745" s="715"/>
      <c r="N745" s="715"/>
      <c r="O745" s="715"/>
      <c r="P745" s="715"/>
      <c r="Q745" s="715"/>
      <c r="R745" s="715"/>
      <c r="S745" s="715"/>
      <c r="T745" s="715"/>
      <c r="U745" s="715"/>
      <c r="V745" s="715"/>
      <c r="W745" s="715"/>
      <c r="X745" s="715"/>
      <c r="Y745" s="917"/>
      <c r="Z745" s="920"/>
      <c r="AA745" s="920"/>
      <c r="AB745" s="920"/>
      <c r="AC745" s="920"/>
      <c r="AD745" s="920"/>
      <c r="AE745" s="920"/>
      <c r="AF745" s="920"/>
      <c r="AG745" s="958"/>
    </row>
    <row r="746" spans="1:33">
      <c r="A746" s="698"/>
      <c r="B746" s="715"/>
      <c r="C746" s="715"/>
      <c r="D746" s="715"/>
      <c r="E746" s="715"/>
      <c r="F746" s="715"/>
      <c r="G746" s="715"/>
      <c r="H746" s="715"/>
      <c r="I746" s="715"/>
      <c r="J746" s="715"/>
      <c r="K746" s="715"/>
      <c r="L746" s="715"/>
      <c r="M746" s="715"/>
      <c r="N746" s="715"/>
      <c r="O746" s="715"/>
      <c r="P746" s="715"/>
      <c r="Q746" s="715"/>
      <c r="R746" s="715"/>
      <c r="S746" s="715"/>
      <c r="T746" s="715"/>
      <c r="U746" s="715"/>
      <c r="V746" s="715"/>
      <c r="W746" s="715"/>
      <c r="X746" s="715"/>
      <c r="Y746" s="917"/>
      <c r="Z746" s="920"/>
      <c r="AA746" s="920"/>
      <c r="AB746" s="920"/>
      <c r="AC746" s="920"/>
      <c r="AD746" s="920"/>
      <c r="AE746" s="920"/>
      <c r="AF746" s="920"/>
      <c r="AG746" s="958"/>
    </row>
    <row r="747" spans="1:33">
      <c r="A747" s="698"/>
      <c r="B747" s="715" t="s">
        <v>760</v>
      </c>
      <c r="C747" s="715"/>
      <c r="D747" s="715"/>
      <c r="E747" s="715"/>
      <c r="F747" s="715"/>
      <c r="G747" s="715"/>
      <c r="H747" s="715"/>
      <c r="I747" s="715"/>
      <c r="J747" s="715"/>
      <c r="K747" s="715"/>
      <c r="L747" s="201"/>
      <c r="M747" s="52" t="s">
        <v>372</v>
      </c>
      <c r="N747" s="52"/>
      <c r="O747" s="52"/>
      <c r="P747" s="52"/>
      <c r="Q747" s="201"/>
      <c r="R747" s="2" t="s">
        <v>339</v>
      </c>
      <c r="S747" s="715"/>
      <c r="T747" s="715"/>
      <c r="U747" s="715"/>
      <c r="V747" s="715"/>
      <c r="W747" s="715"/>
      <c r="X747" s="715"/>
      <c r="Y747" s="917"/>
      <c r="Z747" s="920"/>
      <c r="AA747" s="920"/>
      <c r="AB747" s="920"/>
      <c r="AC747" s="920"/>
      <c r="AD747" s="920"/>
      <c r="AE747" s="920"/>
      <c r="AF747" s="920"/>
      <c r="AG747" s="958"/>
    </row>
    <row r="748" spans="1:33">
      <c r="A748" s="698"/>
      <c r="B748" s="715"/>
      <c r="C748" s="715"/>
      <c r="D748" s="715"/>
      <c r="E748" s="715"/>
      <c r="F748" s="715"/>
      <c r="G748" s="715"/>
      <c r="H748" s="715"/>
      <c r="I748" s="715"/>
      <c r="J748" s="715"/>
      <c r="K748" s="715"/>
      <c r="L748" s="715"/>
      <c r="M748" s="715"/>
      <c r="N748" s="715"/>
      <c r="O748" s="715"/>
      <c r="P748" s="715"/>
      <c r="Q748" s="715"/>
      <c r="R748" s="715"/>
      <c r="S748" s="715"/>
      <c r="T748" s="715"/>
      <c r="U748" s="715"/>
      <c r="V748" s="715"/>
      <c r="W748" s="715"/>
      <c r="X748" s="715"/>
      <c r="Y748" s="917"/>
      <c r="Z748" s="920"/>
      <c r="AA748" s="920"/>
      <c r="AB748" s="920"/>
      <c r="AC748" s="920"/>
      <c r="AD748" s="920"/>
      <c r="AE748" s="920"/>
      <c r="AF748" s="920"/>
      <c r="AG748" s="958"/>
    </row>
    <row r="749" spans="1:33">
      <c r="A749" s="698"/>
      <c r="B749" s="89" t="s">
        <v>1178</v>
      </c>
      <c r="C749" s="715"/>
      <c r="D749" s="715"/>
      <c r="E749" s="715"/>
      <c r="F749" s="715"/>
      <c r="G749" s="715"/>
      <c r="H749" s="715"/>
      <c r="I749" s="715"/>
      <c r="J749" s="715"/>
      <c r="K749" s="715"/>
      <c r="L749" s="715"/>
      <c r="M749" s="715"/>
      <c r="N749" s="715"/>
      <c r="O749" s="715"/>
      <c r="P749" s="715"/>
      <c r="Q749" s="715"/>
      <c r="R749" s="715"/>
      <c r="S749" s="715"/>
      <c r="T749" s="715"/>
      <c r="U749" s="715"/>
      <c r="V749" s="715"/>
      <c r="W749" s="715"/>
      <c r="X749" s="715"/>
      <c r="Y749" s="881"/>
      <c r="Z749" s="715"/>
      <c r="AA749" s="715"/>
      <c r="AB749" s="715"/>
      <c r="AC749" s="715"/>
      <c r="AD749" s="715"/>
      <c r="AE749" s="715"/>
      <c r="AF749" s="715"/>
      <c r="AG749" s="824"/>
    </row>
    <row r="750" spans="1:33">
      <c r="A750" s="698"/>
      <c r="B750" s="715"/>
      <c r="C750" s="715" t="s">
        <v>976</v>
      </c>
      <c r="D750" s="715"/>
      <c r="E750" s="715"/>
      <c r="F750" s="715"/>
      <c r="G750" s="715"/>
      <c r="H750" s="715"/>
      <c r="I750" s="715"/>
      <c r="J750" s="715"/>
      <c r="K750" s="715"/>
      <c r="L750" s="201"/>
      <c r="M750" s="52" t="s">
        <v>372</v>
      </c>
      <c r="N750" s="52"/>
      <c r="O750" s="52"/>
      <c r="P750" s="52"/>
      <c r="Q750" s="201"/>
      <c r="R750" s="2" t="s">
        <v>339</v>
      </c>
      <c r="S750" s="715"/>
      <c r="T750" s="715"/>
      <c r="U750" s="715"/>
      <c r="V750" s="201"/>
      <c r="W750" s="2" t="s">
        <v>1056</v>
      </c>
      <c r="X750" s="897"/>
      <c r="Y750" s="715"/>
      <c r="Z750" s="715"/>
      <c r="AA750" s="715"/>
      <c r="AB750" s="715"/>
      <c r="AC750" s="715"/>
      <c r="AD750" s="715"/>
      <c r="AE750" s="715"/>
      <c r="AF750" s="715"/>
      <c r="AG750" s="824"/>
    </row>
    <row r="751" spans="1:33">
      <c r="A751" s="698"/>
      <c r="B751" s="715"/>
      <c r="C751" s="715"/>
      <c r="D751" s="715"/>
      <c r="E751" s="715"/>
      <c r="F751" s="715"/>
      <c r="G751" s="715"/>
      <c r="H751" s="715"/>
      <c r="I751" s="715"/>
      <c r="J751" s="715"/>
      <c r="K751" s="715"/>
      <c r="L751" s="715"/>
      <c r="M751" s="715"/>
      <c r="N751" s="715"/>
      <c r="O751" s="715"/>
      <c r="P751" s="715"/>
      <c r="Q751" s="715"/>
      <c r="R751" s="715"/>
      <c r="S751" s="715"/>
      <c r="T751" s="715"/>
      <c r="U751" s="715"/>
      <c r="V751" s="715"/>
      <c r="W751" s="715"/>
      <c r="X751" s="715"/>
      <c r="Y751" s="881"/>
      <c r="Z751" s="715"/>
      <c r="AA751" s="715"/>
      <c r="AB751" s="715"/>
      <c r="AC751" s="715"/>
      <c r="AD751" s="715"/>
      <c r="AE751" s="715"/>
      <c r="AF751" s="715"/>
      <c r="AG751" s="824"/>
    </row>
    <row r="752" spans="1:33">
      <c r="A752" s="698"/>
      <c r="B752" s="2" t="str">
        <v>●　各種諸手当は諸規程に基づき適正に支給されているか。</v>
      </c>
      <c r="C752" s="715"/>
      <c r="D752" s="715"/>
      <c r="E752" s="715"/>
      <c r="F752" s="715"/>
      <c r="G752" s="715"/>
      <c r="H752" s="715"/>
      <c r="I752" s="715"/>
      <c r="J752" s="715"/>
      <c r="K752" s="715"/>
      <c r="L752" s="715"/>
      <c r="M752" s="715"/>
      <c r="N752" s="715"/>
      <c r="O752" s="715"/>
      <c r="P752" s="715"/>
      <c r="Q752" s="715"/>
      <c r="R752" s="715"/>
      <c r="S752" s="715"/>
      <c r="T752" s="715"/>
      <c r="U752" s="715"/>
      <c r="V752" s="715"/>
      <c r="W752" s="715"/>
      <c r="X752" s="897"/>
      <c r="Z752" s="920"/>
      <c r="AA752" s="920"/>
      <c r="AB752" s="920"/>
      <c r="AC752" s="920"/>
      <c r="AD752" s="920"/>
      <c r="AE752" s="920"/>
      <c r="AF752" s="920"/>
      <c r="AG752" s="958"/>
    </row>
    <row r="753" spans="1:33">
      <c r="A753" s="698"/>
      <c r="B753" s="715"/>
      <c r="C753" s="715"/>
      <c r="D753" s="715"/>
      <c r="E753" s="715"/>
      <c r="F753" s="715"/>
      <c r="G753" s="715"/>
      <c r="H753" s="715"/>
      <c r="I753" s="715"/>
      <c r="J753" s="133"/>
      <c r="K753" s="133"/>
      <c r="L753" s="715"/>
      <c r="M753" s="715"/>
      <c r="N753" s="715"/>
      <c r="O753" s="715"/>
      <c r="P753" s="715"/>
      <c r="Q753" s="715"/>
      <c r="R753" s="715"/>
      <c r="S753" s="715"/>
      <c r="T753" s="715"/>
      <c r="U753" s="715"/>
      <c r="V753" s="715"/>
      <c r="W753" s="715"/>
      <c r="X753" s="715"/>
      <c r="Y753" s="917"/>
      <c r="Z753" s="920"/>
      <c r="AA753" s="920"/>
      <c r="AB753" s="920"/>
      <c r="AC753" s="920"/>
      <c r="AD753" s="920"/>
      <c r="AE753" s="920"/>
      <c r="AF753" s="920"/>
      <c r="AG753" s="958"/>
    </row>
    <row r="754" spans="1:33">
      <c r="A754" s="698"/>
      <c r="B754" s="715"/>
      <c r="C754" s="715"/>
      <c r="D754" s="715"/>
      <c r="E754" s="715"/>
      <c r="F754" s="715"/>
      <c r="G754" s="715"/>
      <c r="H754" s="715"/>
      <c r="I754" s="715"/>
      <c r="J754" s="133"/>
      <c r="K754" s="824"/>
      <c r="L754" s="201"/>
      <c r="M754" s="52" t="s">
        <v>273</v>
      </c>
      <c r="N754" s="52"/>
      <c r="O754" s="52"/>
      <c r="P754" s="52"/>
      <c r="Q754" s="201"/>
      <c r="R754" s="52" t="s">
        <v>283</v>
      </c>
      <c r="S754" s="715"/>
      <c r="T754" s="715"/>
      <c r="U754" s="715"/>
      <c r="V754" s="715"/>
      <c r="W754" s="715"/>
      <c r="X754" s="715"/>
      <c r="Y754" s="917"/>
      <c r="Z754" s="920"/>
      <c r="AA754" s="920"/>
      <c r="AB754" s="920"/>
      <c r="AC754" s="920"/>
      <c r="AD754" s="920"/>
      <c r="AE754" s="920"/>
      <c r="AF754" s="920"/>
      <c r="AG754" s="958"/>
    </row>
    <row r="755" spans="1:33">
      <c r="A755" s="698"/>
      <c r="B755" s="715"/>
      <c r="C755" s="715"/>
      <c r="D755" s="715"/>
      <c r="E755" s="715"/>
      <c r="F755" s="715"/>
      <c r="G755" s="715"/>
      <c r="H755" s="715"/>
      <c r="I755" s="715"/>
      <c r="J755" s="715"/>
      <c r="K755" s="715"/>
      <c r="L755" s="715"/>
      <c r="M755" s="715"/>
      <c r="N755" s="715"/>
      <c r="O755" s="715"/>
      <c r="P755" s="715"/>
      <c r="Q755" s="715"/>
      <c r="R755" s="715"/>
      <c r="S755" s="715"/>
      <c r="T755" s="715"/>
      <c r="U755" s="715"/>
      <c r="V755" s="715"/>
      <c r="W755" s="715"/>
      <c r="X755" s="715"/>
      <c r="Y755" s="497" t="s">
        <v>1070</v>
      </c>
      <c r="Z755" s="491"/>
      <c r="AA755" s="491"/>
      <c r="AB755" s="491"/>
      <c r="AC755" s="491"/>
      <c r="AD755" s="491"/>
      <c r="AE755" s="491"/>
      <c r="AF755" s="491"/>
      <c r="AG755" s="667"/>
    </row>
    <row r="756" spans="1:33">
      <c r="A756" s="698"/>
      <c r="B756" s="57" t="s">
        <v>970</v>
      </c>
      <c r="C756" s="57"/>
      <c r="D756" s="57"/>
      <c r="E756" s="57"/>
      <c r="F756" s="57"/>
      <c r="G756" s="57"/>
      <c r="H756" s="57"/>
      <c r="I756" s="57"/>
      <c r="J756" s="57"/>
      <c r="K756" s="57"/>
      <c r="L756" s="57"/>
      <c r="M756" s="57"/>
      <c r="N756" s="57"/>
      <c r="O756" s="57"/>
      <c r="P756" s="57"/>
      <c r="Q756" s="57"/>
      <c r="R756" s="57"/>
      <c r="S756" s="57"/>
      <c r="T756" s="57"/>
      <c r="U756" s="57"/>
      <c r="V756" s="57"/>
      <c r="W756" s="57"/>
      <c r="X756" s="487"/>
      <c r="Y756" s="497"/>
      <c r="Z756" s="491"/>
      <c r="AA756" s="491"/>
      <c r="AB756" s="491"/>
      <c r="AC756" s="491"/>
      <c r="AD756" s="491"/>
      <c r="AE756" s="491"/>
      <c r="AF756" s="491"/>
      <c r="AG756" s="667"/>
    </row>
    <row r="757" spans="1:33">
      <c r="A757" s="698"/>
      <c r="B757" s="57"/>
      <c r="C757" s="57"/>
      <c r="D757" s="57"/>
      <c r="E757" s="57"/>
      <c r="F757" s="57"/>
      <c r="G757" s="57"/>
      <c r="H757" s="57"/>
      <c r="I757" s="57"/>
      <c r="J757" s="57"/>
      <c r="K757" s="57"/>
      <c r="L757" s="57"/>
      <c r="M757" s="57"/>
      <c r="N757" s="57"/>
      <c r="O757" s="57"/>
      <c r="P757" s="57"/>
      <c r="Q757" s="57"/>
      <c r="R757" s="57"/>
      <c r="S757" s="57"/>
      <c r="T757" s="57"/>
      <c r="U757" s="57"/>
      <c r="V757" s="57"/>
      <c r="W757" s="57"/>
      <c r="X757" s="487"/>
      <c r="Y757" s="497"/>
      <c r="Z757" s="491"/>
      <c r="AA757" s="491"/>
      <c r="AB757" s="491"/>
      <c r="AC757" s="491"/>
      <c r="AD757" s="491"/>
      <c r="AE757" s="491"/>
      <c r="AF757" s="491"/>
      <c r="AG757" s="667"/>
    </row>
    <row r="758" spans="1:33">
      <c r="A758" s="698"/>
      <c r="B758" s="715"/>
      <c r="C758" s="715"/>
      <c r="D758" s="715"/>
      <c r="E758" s="715"/>
      <c r="F758" s="715"/>
      <c r="G758" s="715"/>
      <c r="H758" s="715"/>
      <c r="I758" s="715"/>
      <c r="J758" s="715"/>
      <c r="K758" s="715"/>
      <c r="L758" s="715"/>
      <c r="M758" s="715"/>
      <c r="N758" s="715"/>
      <c r="O758" s="715"/>
      <c r="P758" s="715"/>
      <c r="Q758" s="715"/>
      <c r="R758" s="715"/>
      <c r="S758" s="715"/>
      <c r="T758" s="715"/>
      <c r="U758" s="715"/>
      <c r="V758" s="715"/>
      <c r="W758" s="715"/>
      <c r="X758" s="715"/>
      <c r="Y758" s="497"/>
      <c r="Z758" s="491"/>
      <c r="AA758" s="491"/>
      <c r="AB758" s="491"/>
      <c r="AC758" s="491"/>
      <c r="AD758" s="491"/>
      <c r="AE758" s="491"/>
      <c r="AF758" s="491"/>
      <c r="AG758" s="667"/>
    </row>
    <row r="759" spans="1:33">
      <c r="A759" s="698"/>
      <c r="B759" s="715" t="s">
        <v>971</v>
      </c>
      <c r="C759" s="715"/>
      <c r="D759" s="715"/>
      <c r="E759" s="715"/>
      <c r="F759" s="715"/>
      <c r="G759" s="715"/>
      <c r="H759" s="715"/>
      <c r="I759" s="715"/>
      <c r="J759" s="715"/>
      <c r="K759" s="715"/>
      <c r="L759" s="715"/>
      <c r="M759" s="715"/>
      <c r="N759" s="715"/>
      <c r="O759" s="715"/>
      <c r="P759" s="715"/>
      <c r="Q759" s="715"/>
      <c r="R759" s="715"/>
      <c r="S759" s="715"/>
      <c r="T759" s="715"/>
      <c r="U759" s="715"/>
      <c r="V759" s="715"/>
      <c r="W759" s="715"/>
      <c r="X759" s="715"/>
      <c r="Y759" s="497"/>
      <c r="Z759" s="491"/>
      <c r="AA759" s="491"/>
      <c r="AB759" s="491"/>
      <c r="AC759" s="491"/>
      <c r="AD759" s="491"/>
      <c r="AE759" s="491"/>
      <c r="AF759" s="491"/>
      <c r="AG759" s="667"/>
    </row>
    <row r="760" spans="1:33">
      <c r="A760" s="698"/>
      <c r="B760" s="715"/>
      <c r="C760" s="715"/>
      <c r="D760" s="715"/>
      <c r="E760" s="715"/>
      <c r="F760" s="715"/>
      <c r="G760" s="715"/>
      <c r="H760" s="715"/>
      <c r="I760" s="715"/>
      <c r="J760" s="814" t="s">
        <v>174</v>
      </c>
      <c r="K760" s="814"/>
      <c r="L760" s="814"/>
      <c r="M760" s="814"/>
      <c r="N760" s="715"/>
      <c r="O760" s="717"/>
      <c r="P760" s="717"/>
      <c r="Q760" s="717"/>
      <c r="R760" s="715" t="s">
        <v>25</v>
      </c>
      <c r="S760" s="823"/>
      <c r="T760" s="842"/>
      <c r="U760" s="715" t="s">
        <v>232</v>
      </c>
      <c r="V760" s="717"/>
      <c r="W760" s="717"/>
      <c r="X760" s="881" t="s">
        <v>696</v>
      </c>
      <c r="Y760" s="497"/>
      <c r="Z760" s="491"/>
      <c r="AA760" s="491"/>
      <c r="AB760" s="491"/>
      <c r="AC760" s="491"/>
      <c r="AD760" s="491"/>
      <c r="AE760" s="491"/>
      <c r="AF760" s="491"/>
      <c r="AG760" s="667"/>
    </row>
    <row r="761" spans="1:33">
      <c r="A761" s="698"/>
      <c r="B761" s="715"/>
      <c r="C761" s="715"/>
      <c r="D761" s="715"/>
      <c r="E761" s="715"/>
      <c r="F761" s="715"/>
      <c r="G761" s="715"/>
      <c r="H761" s="715"/>
      <c r="I761" s="715"/>
      <c r="J761" s="715"/>
      <c r="K761" s="715"/>
      <c r="L761" s="715"/>
      <c r="M761" s="715"/>
      <c r="N761" s="715"/>
      <c r="O761" s="715"/>
      <c r="P761" s="715"/>
      <c r="Q761" s="715"/>
      <c r="R761" s="715"/>
      <c r="S761" s="715"/>
      <c r="T761" s="715"/>
      <c r="U761" s="715"/>
      <c r="V761" s="715"/>
      <c r="W761" s="715"/>
      <c r="X761" s="715"/>
      <c r="Y761" s="497"/>
      <c r="Z761" s="491"/>
      <c r="AA761" s="491"/>
      <c r="AB761" s="491"/>
      <c r="AC761" s="491"/>
      <c r="AD761" s="491"/>
      <c r="AE761" s="491"/>
      <c r="AF761" s="491"/>
      <c r="AG761" s="667"/>
    </row>
    <row r="762" spans="1:33">
      <c r="A762" s="698"/>
      <c r="B762" s="89" t="s">
        <v>1179</v>
      </c>
      <c r="C762" s="715"/>
      <c r="D762" s="715"/>
      <c r="E762" s="715"/>
      <c r="F762" s="715"/>
      <c r="G762" s="715"/>
      <c r="H762" s="715"/>
      <c r="I762" s="715"/>
      <c r="J762" s="715"/>
      <c r="K762" s="715"/>
      <c r="L762" s="715"/>
      <c r="M762" s="715"/>
      <c r="N762" s="715"/>
      <c r="O762" s="715"/>
      <c r="P762" s="715"/>
      <c r="Q762" s="715"/>
      <c r="R762" s="715"/>
      <c r="S762" s="715"/>
      <c r="T762" s="715"/>
      <c r="U762" s="715"/>
      <c r="V762" s="715"/>
      <c r="W762" s="715"/>
      <c r="X762" s="715"/>
      <c r="Y762" s="497"/>
      <c r="Z762" s="491"/>
      <c r="AA762" s="491"/>
      <c r="AB762" s="491"/>
      <c r="AC762" s="491"/>
      <c r="AD762" s="491"/>
      <c r="AE762" s="491"/>
      <c r="AF762" s="491"/>
      <c r="AG762" s="667"/>
    </row>
    <row r="763" spans="1:33">
      <c r="A763" s="698"/>
      <c r="B763" s="715"/>
      <c r="C763" s="187"/>
      <c r="D763" s="234"/>
      <c r="E763" s="234"/>
      <c r="F763" s="234"/>
      <c r="G763" s="234"/>
      <c r="H763" s="234"/>
      <c r="I763" s="234"/>
      <c r="J763" s="234"/>
      <c r="K763" s="234"/>
      <c r="L763" s="234"/>
      <c r="M763" s="234"/>
      <c r="N763" s="234"/>
      <c r="O763" s="234"/>
      <c r="P763" s="234"/>
      <c r="Q763" s="234"/>
      <c r="R763" s="234"/>
      <c r="S763" s="234"/>
      <c r="T763" s="234"/>
      <c r="U763" s="234"/>
      <c r="V763" s="455"/>
      <c r="W763" s="715"/>
      <c r="X763" s="715"/>
      <c r="Y763" s="497"/>
      <c r="Z763" s="491"/>
      <c r="AA763" s="491"/>
      <c r="AB763" s="491"/>
      <c r="AC763" s="491"/>
      <c r="AD763" s="491"/>
      <c r="AE763" s="491"/>
      <c r="AF763" s="491"/>
      <c r="AG763" s="667"/>
    </row>
    <row r="764" spans="1:33">
      <c r="A764" s="698"/>
      <c r="B764" s="715"/>
      <c r="C764" s="188"/>
      <c r="D764" s="235"/>
      <c r="E764" s="235"/>
      <c r="F764" s="235"/>
      <c r="G764" s="235"/>
      <c r="H764" s="235"/>
      <c r="I764" s="235"/>
      <c r="J764" s="235"/>
      <c r="K764" s="235"/>
      <c r="L764" s="235"/>
      <c r="M764" s="235"/>
      <c r="N764" s="235"/>
      <c r="O764" s="235"/>
      <c r="P764" s="235"/>
      <c r="Q764" s="235"/>
      <c r="R764" s="235"/>
      <c r="S764" s="235"/>
      <c r="T764" s="235"/>
      <c r="U764" s="235"/>
      <c r="V764" s="456"/>
      <c r="W764" s="715"/>
      <c r="X764" s="715"/>
      <c r="Y764" s="497"/>
      <c r="Z764" s="491"/>
      <c r="AA764" s="491"/>
      <c r="AB764" s="491"/>
      <c r="AC764" s="491"/>
      <c r="AD764" s="491"/>
      <c r="AE764" s="491"/>
      <c r="AF764" s="491"/>
      <c r="AG764" s="667"/>
    </row>
    <row r="765" spans="1:33">
      <c r="A765" s="698"/>
      <c r="B765" s="715"/>
      <c r="C765" s="189"/>
      <c r="D765" s="236"/>
      <c r="E765" s="236"/>
      <c r="F765" s="236"/>
      <c r="G765" s="236"/>
      <c r="H765" s="236"/>
      <c r="I765" s="236"/>
      <c r="J765" s="236"/>
      <c r="K765" s="236"/>
      <c r="L765" s="236"/>
      <c r="M765" s="236"/>
      <c r="N765" s="236"/>
      <c r="O765" s="236"/>
      <c r="P765" s="236"/>
      <c r="Q765" s="236"/>
      <c r="R765" s="236"/>
      <c r="S765" s="236"/>
      <c r="T765" s="236"/>
      <c r="U765" s="236"/>
      <c r="V765" s="457"/>
      <c r="W765" s="715"/>
      <c r="X765" s="715"/>
      <c r="Y765" s="497"/>
      <c r="Z765" s="491"/>
      <c r="AA765" s="491"/>
      <c r="AB765" s="491"/>
      <c r="AC765" s="491"/>
      <c r="AD765" s="491"/>
      <c r="AE765" s="491"/>
      <c r="AF765" s="491"/>
      <c r="AG765" s="667"/>
    </row>
    <row r="766" spans="1:33">
      <c r="A766" s="698"/>
      <c r="B766" s="715"/>
      <c r="C766" s="715"/>
      <c r="D766" s="715"/>
      <c r="E766" s="715"/>
      <c r="F766" s="715"/>
      <c r="G766" s="715"/>
      <c r="H766" s="715"/>
      <c r="I766" s="715"/>
      <c r="J766" s="715"/>
      <c r="K766" s="715"/>
      <c r="L766" s="715"/>
      <c r="M766" s="715"/>
      <c r="N766" s="715"/>
      <c r="O766" s="715"/>
      <c r="P766" s="715"/>
      <c r="Q766" s="715"/>
      <c r="R766" s="715"/>
      <c r="S766" s="715"/>
      <c r="T766" s="715"/>
      <c r="U766" s="715"/>
      <c r="V766" s="715"/>
      <c r="W766" s="715"/>
      <c r="X766" s="715"/>
      <c r="Y766" s="497"/>
      <c r="Z766" s="491"/>
      <c r="AA766" s="491"/>
      <c r="AB766" s="491"/>
      <c r="AC766" s="491"/>
      <c r="AD766" s="491"/>
      <c r="AE766" s="491"/>
      <c r="AF766" s="491"/>
      <c r="AG766" s="667"/>
    </row>
    <row r="767" spans="1:33" ht="9" customHeight="1">
      <c r="A767" s="698"/>
      <c r="B767" s="715"/>
      <c r="C767" s="715"/>
      <c r="D767" s="715"/>
      <c r="E767" s="715"/>
      <c r="F767" s="715"/>
      <c r="G767" s="715"/>
      <c r="H767" s="715"/>
      <c r="I767" s="715"/>
      <c r="J767" s="715"/>
      <c r="K767" s="715"/>
      <c r="L767" s="715"/>
      <c r="M767" s="715"/>
      <c r="N767" s="715"/>
      <c r="O767" s="715"/>
      <c r="P767" s="715"/>
      <c r="Q767" s="715"/>
      <c r="R767" s="715"/>
      <c r="S767" s="715"/>
      <c r="T767" s="715"/>
      <c r="U767" s="715"/>
      <c r="V767" s="715"/>
      <c r="W767" s="715"/>
      <c r="X767" s="715"/>
      <c r="Y767" s="497"/>
      <c r="Z767" s="491"/>
      <c r="AA767" s="491"/>
      <c r="AB767" s="491"/>
      <c r="AC767" s="491"/>
      <c r="AD767" s="491"/>
      <c r="AE767" s="491"/>
      <c r="AF767" s="491"/>
      <c r="AG767" s="667"/>
    </row>
    <row r="768" spans="1:33">
      <c r="A768" s="700"/>
      <c r="B768" s="720"/>
      <c r="C768" s="720"/>
      <c r="D768" s="720"/>
      <c r="E768" s="720"/>
      <c r="F768" s="720"/>
      <c r="G768" s="720"/>
      <c r="H768" s="720"/>
      <c r="I768" s="720"/>
      <c r="J768" s="720"/>
      <c r="K768" s="720"/>
      <c r="L768" s="720"/>
      <c r="M768" s="720"/>
      <c r="N768" s="720"/>
      <c r="O768" s="720"/>
      <c r="P768" s="720"/>
      <c r="Q768" s="720"/>
      <c r="R768" s="720"/>
      <c r="S768" s="720"/>
      <c r="T768" s="720"/>
      <c r="U768" s="720"/>
      <c r="V768" s="720"/>
      <c r="W768" s="720"/>
      <c r="X768" s="720"/>
      <c r="Y768" s="505"/>
      <c r="Z768" s="546"/>
      <c r="AA768" s="546"/>
      <c r="AB768" s="546"/>
      <c r="AC768" s="546"/>
      <c r="AD768" s="546"/>
      <c r="AE768" s="546"/>
      <c r="AF768" s="546"/>
      <c r="AG768" s="668"/>
    </row>
    <row r="769" spans="1:33">
      <c r="A769" s="31" t="s">
        <v>133</v>
      </c>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73" t="s">
        <v>361</v>
      </c>
      <c r="Z769" s="73"/>
      <c r="AA769" s="73"/>
      <c r="AB769" s="73"/>
      <c r="AC769" s="73"/>
      <c r="AD769" s="73"/>
      <c r="AE769" s="73"/>
      <c r="AF769" s="73"/>
      <c r="AG769" s="73"/>
    </row>
    <row r="770" spans="1:33">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73"/>
      <c r="Z770" s="73"/>
      <c r="AA770" s="73"/>
      <c r="AB770" s="73"/>
      <c r="AC770" s="73"/>
      <c r="AD770" s="73"/>
      <c r="AE770" s="73"/>
      <c r="AF770" s="73"/>
      <c r="AG770" s="73"/>
    </row>
    <row r="771" spans="1:33">
      <c r="A771" s="7">
        <v>11</v>
      </c>
      <c r="B771" s="2" t="s">
        <v>156</v>
      </c>
      <c r="C771" s="715"/>
      <c r="D771" s="715"/>
      <c r="E771" s="715"/>
      <c r="F771" s="715"/>
      <c r="G771" s="715"/>
      <c r="H771" s="715"/>
      <c r="I771" s="715"/>
      <c r="J771" s="715"/>
      <c r="K771" s="715"/>
      <c r="L771" s="715"/>
      <c r="M771" s="715"/>
      <c r="N771" s="715"/>
      <c r="O771" s="715"/>
      <c r="P771" s="715"/>
      <c r="Q771" s="715"/>
      <c r="R771" s="715"/>
      <c r="S771" s="715"/>
      <c r="T771" s="715"/>
      <c r="U771" s="715"/>
      <c r="V771" s="715"/>
      <c r="W771" s="715"/>
      <c r="X771" s="715"/>
      <c r="Y771" s="881"/>
      <c r="Z771" s="715"/>
      <c r="AA771" s="715"/>
      <c r="AB771" s="715"/>
      <c r="AC771" s="715"/>
      <c r="AD771" s="715"/>
      <c r="AE771" s="715"/>
      <c r="AF771" s="715"/>
      <c r="AG771" s="824"/>
    </row>
    <row r="772" spans="1:33">
      <c r="A772" s="698"/>
      <c r="B772" s="715"/>
      <c r="C772" s="715"/>
      <c r="D772" s="715"/>
      <c r="E772" s="715"/>
      <c r="F772" s="715"/>
      <c r="G772" s="715"/>
      <c r="H772" s="715"/>
      <c r="I772" s="715"/>
      <c r="J772" s="715"/>
      <c r="K772" s="715"/>
      <c r="L772" s="715"/>
      <c r="M772" s="715"/>
      <c r="N772" s="715"/>
      <c r="O772" s="715"/>
      <c r="P772" s="715"/>
      <c r="Q772" s="715"/>
      <c r="R772" s="715"/>
      <c r="S772" s="715"/>
      <c r="T772" s="715"/>
      <c r="U772" s="715"/>
      <c r="V772" s="715"/>
      <c r="W772" s="715"/>
      <c r="X772" s="715"/>
      <c r="Y772" s="881"/>
      <c r="Z772" s="715"/>
      <c r="AA772" s="715"/>
      <c r="AB772" s="715"/>
      <c r="AC772" s="715"/>
      <c r="AD772" s="715"/>
      <c r="AE772" s="715"/>
      <c r="AF772" s="715"/>
      <c r="AG772" s="824"/>
    </row>
    <row r="773" spans="1:33">
      <c r="A773" s="698"/>
      <c r="B773" s="715" t="s">
        <v>439</v>
      </c>
      <c r="C773" s="715"/>
      <c r="D773" s="715"/>
      <c r="E773" s="715"/>
      <c r="F773" s="715"/>
      <c r="G773" s="715"/>
      <c r="H773" s="715"/>
      <c r="I773" s="715"/>
      <c r="J773" s="715"/>
      <c r="K773" s="715"/>
      <c r="L773" s="201"/>
      <c r="M773" s="52" t="s">
        <v>372</v>
      </c>
      <c r="N773" s="52"/>
      <c r="O773" s="52"/>
      <c r="P773" s="52"/>
      <c r="Q773" s="201"/>
      <c r="R773" s="2" t="s">
        <v>339</v>
      </c>
      <c r="S773" s="715"/>
      <c r="T773" s="715"/>
      <c r="U773" s="715"/>
      <c r="V773" s="715"/>
      <c r="W773" s="715"/>
      <c r="X773" s="715"/>
      <c r="Y773" s="881"/>
      <c r="Z773" s="715"/>
      <c r="AA773" s="715"/>
      <c r="AB773" s="715"/>
      <c r="AC773" s="715"/>
      <c r="AD773" s="715"/>
      <c r="AE773" s="715"/>
      <c r="AF773" s="715"/>
      <c r="AG773" s="824"/>
    </row>
    <row r="774" spans="1:33">
      <c r="A774" s="698"/>
      <c r="B774" s="715"/>
      <c r="C774" s="715"/>
      <c r="D774" s="715"/>
      <c r="E774" s="715"/>
      <c r="F774" s="715"/>
      <c r="G774" s="715"/>
      <c r="H774" s="715"/>
      <c r="I774" s="715"/>
      <c r="J774" s="715"/>
      <c r="K774" s="715"/>
      <c r="L774" s="715"/>
      <c r="M774" s="715"/>
      <c r="N774" s="715"/>
      <c r="O774" s="715"/>
      <c r="P774" s="715"/>
      <c r="Q774" s="715"/>
      <c r="R774" s="715"/>
      <c r="S774" s="715"/>
      <c r="T774" s="715"/>
      <c r="U774" s="715"/>
      <c r="V774" s="715"/>
      <c r="W774" s="715"/>
      <c r="X774" s="715"/>
      <c r="Y774" s="881"/>
      <c r="Z774" s="715"/>
      <c r="AA774" s="715"/>
      <c r="AB774" s="715"/>
      <c r="AC774" s="715"/>
      <c r="AD774" s="715"/>
      <c r="AE774" s="715"/>
      <c r="AF774" s="715"/>
      <c r="AG774" s="824"/>
    </row>
    <row r="775" spans="1:33">
      <c r="A775" s="698"/>
      <c r="B775" s="89" t="s">
        <v>221</v>
      </c>
      <c r="C775" s="715"/>
      <c r="D775" s="715"/>
      <c r="E775" s="715"/>
      <c r="F775" s="715"/>
      <c r="G775" s="715"/>
      <c r="H775" s="715"/>
      <c r="I775" s="715"/>
      <c r="J775" s="715"/>
      <c r="K775" s="715"/>
      <c r="L775" s="715"/>
      <c r="M775" s="715"/>
      <c r="N775" s="715"/>
      <c r="O775" s="715"/>
      <c r="P775" s="715"/>
      <c r="Q775" s="715"/>
      <c r="R775" s="715"/>
      <c r="S775" s="715"/>
      <c r="T775" s="715"/>
      <c r="U775" s="715"/>
      <c r="V775" s="715"/>
      <c r="W775" s="715"/>
      <c r="X775" s="715"/>
      <c r="Y775" s="881"/>
      <c r="Z775" s="715"/>
      <c r="AA775" s="715"/>
      <c r="AB775" s="715"/>
      <c r="AC775" s="715"/>
      <c r="AD775" s="715"/>
      <c r="AE775" s="715"/>
      <c r="AF775" s="715"/>
      <c r="AG775" s="824"/>
    </row>
    <row r="776" spans="1:33">
      <c r="A776" s="698"/>
      <c r="B776" s="715"/>
      <c r="C776" s="715"/>
      <c r="D776" s="715"/>
      <c r="E776" s="715"/>
      <c r="F776" s="715"/>
      <c r="G776" s="715"/>
      <c r="H776" s="715"/>
      <c r="I776" s="715"/>
      <c r="J776" s="715"/>
      <c r="K776" s="715"/>
      <c r="L776" s="201"/>
      <c r="M776" s="52" t="s">
        <v>343</v>
      </c>
      <c r="N776" s="52"/>
      <c r="O776" s="52"/>
      <c r="P776" s="52"/>
      <c r="Q776" s="201"/>
      <c r="R776" s="52" t="s">
        <v>983</v>
      </c>
      <c r="S776" s="715"/>
      <c r="T776" s="715"/>
      <c r="U776" s="715"/>
      <c r="V776" s="715"/>
      <c r="W776" s="715"/>
      <c r="X776" s="715"/>
      <c r="Y776" s="881"/>
      <c r="Z776" s="715"/>
      <c r="AA776" s="715"/>
      <c r="AB776" s="715"/>
      <c r="AC776" s="715"/>
      <c r="AD776" s="715"/>
      <c r="AE776" s="715"/>
      <c r="AF776" s="715"/>
      <c r="AG776" s="824"/>
    </row>
    <row r="777" spans="1:33">
      <c r="A777" s="698"/>
      <c r="B777" s="715"/>
      <c r="C777" s="715"/>
      <c r="D777" s="715"/>
      <c r="E777" s="715"/>
      <c r="F777" s="715"/>
      <c r="G777" s="715"/>
      <c r="H777" s="715"/>
      <c r="I777" s="715"/>
      <c r="J777" s="715"/>
      <c r="K777" s="715"/>
      <c r="L777" s="715"/>
      <c r="M777" s="715"/>
      <c r="N777" s="715"/>
      <c r="O777" s="715"/>
      <c r="P777" s="715"/>
      <c r="Q777" s="715"/>
      <c r="R777" s="715"/>
      <c r="S777" s="715"/>
      <c r="T777" s="715"/>
      <c r="U777" s="715"/>
      <c r="V777" s="715"/>
      <c r="W777" s="715"/>
      <c r="X777" s="715"/>
      <c r="Y777" s="881"/>
      <c r="Z777" s="715"/>
      <c r="AA777" s="715"/>
      <c r="AB777" s="715"/>
      <c r="AC777" s="715"/>
      <c r="AD777" s="715"/>
      <c r="AE777" s="715"/>
      <c r="AF777" s="715"/>
      <c r="AG777" s="824"/>
    </row>
    <row r="778" spans="1:33">
      <c r="A778" s="698"/>
      <c r="B778" s="89" t="s">
        <v>1180</v>
      </c>
      <c r="C778" s="715"/>
      <c r="D778" s="715"/>
      <c r="E778" s="715"/>
      <c r="F778" s="715"/>
      <c r="G778" s="715"/>
      <c r="H778" s="715"/>
      <c r="I778" s="715"/>
      <c r="J778" s="715"/>
      <c r="K778" s="715"/>
      <c r="L778" s="201"/>
      <c r="M778" s="52" t="s">
        <v>273</v>
      </c>
      <c r="N778" s="52"/>
      <c r="O778" s="52"/>
      <c r="P778" s="52"/>
      <c r="Q778" s="201"/>
      <c r="R778" s="52" t="s">
        <v>283</v>
      </c>
      <c r="S778" s="715"/>
      <c r="T778" s="715"/>
      <c r="U778" s="715"/>
      <c r="V778" s="715"/>
      <c r="W778" s="715"/>
      <c r="X778" s="715"/>
      <c r="Y778" s="881"/>
      <c r="Z778" s="715"/>
      <c r="AA778" s="715"/>
      <c r="AB778" s="715"/>
      <c r="AC778" s="715"/>
      <c r="AD778" s="715"/>
      <c r="AE778" s="715"/>
      <c r="AF778" s="715"/>
      <c r="AG778" s="824"/>
    </row>
    <row r="779" spans="1:33">
      <c r="A779" s="698"/>
      <c r="B779" s="715"/>
      <c r="C779" s="715"/>
      <c r="D779" s="715"/>
      <c r="E779" s="715"/>
      <c r="F779" s="715"/>
      <c r="G779" s="715"/>
      <c r="H779" s="715"/>
      <c r="I779" s="715"/>
      <c r="J779" s="715"/>
      <c r="K779" s="715"/>
      <c r="L779" s="715"/>
      <c r="M779" s="715"/>
      <c r="N779" s="715"/>
      <c r="O779" s="715"/>
      <c r="P779" s="715"/>
      <c r="Q779" s="715"/>
      <c r="R779" s="715"/>
      <c r="S779" s="715"/>
      <c r="T779" s="715"/>
      <c r="U779" s="715"/>
      <c r="V779" s="715"/>
      <c r="W779" s="715"/>
      <c r="X779" s="715"/>
      <c r="Y779" s="881"/>
      <c r="Z779" s="715"/>
      <c r="AA779" s="715"/>
      <c r="AB779" s="715"/>
      <c r="AC779" s="715"/>
      <c r="AD779" s="715"/>
      <c r="AE779" s="715"/>
      <c r="AF779" s="715"/>
      <c r="AG779" s="824"/>
    </row>
    <row r="780" spans="1:33">
      <c r="A780" s="698"/>
      <c r="B780" s="715" t="s">
        <v>762</v>
      </c>
      <c r="C780" s="715"/>
      <c r="D780" s="715"/>
      <c r="E780" s="715"/>
      <c r="F780" s="715"/>
      <c r="G780" s="715"/>
      <c r="H780" s="715"/>
      <c r="I780" s="715"/>
      <c r="J780" s="715"/>
      <c r="K780" s="715"/>
      <c r="L780" s="715"/>
      <c r="M780" s="715"/>
      <c r="N780" s="715"/>
      <c r="O780" s="715"/>
      <c r="P780" s="715"/>
      <c r="Q780" s="715"/>
      <c r="R780" s="715"/>
      <c r="S780" s="715"/>
      <c r="T780" s="715"/>
      <c r="U780" s="715"/>
      <c r="V780" s="715"/>
      <c r="W780" s="715"/>
      <c r="X780" s="715"/>
      <c r="Y780" s="881"/>
      <c r="Z780" s="715"/>
      <c r="AA780" s="715"/>
      <c r="AB780" s="715"/>
      <c r="AC780" s="715"/>
      <c r="AD780" s="715"/>
      <c r="AE780" s="715"/>
      <c r="AF780" s="715"/>
      <c r="AG780" s="824"/>
    </row>
    <row r="781" spans="1:33">
      <c r="A781" s="698"/>
      <c r="B781" s="715"/>
      <c r="C781" s="715"/>
      <c r="D781" s="715"/>
      <c r="E781" s="715"/>
      <c r="F781" s="715"/>
      <c r="G781" s="715"/>
      <c r="H781" s="715"/>
      <c r="I781" s="715"/>
      <c r="J781" s="715"/>
      <c r="K781" s="715"/>
      <c r="L781" s="715"/>
      <c r="M781" s="715"/>
      <c r="N781" s="715"/>
      <c r="O781" s="715"/>
      <c r="P781" s="715"/>
      <c r="Q781" s="715"/>
      <c r="R781" s="715"/>
      <c r="S781" s="715"/>
      <c r="T781" s="715"/>
      <c r="U781" s="715"/>
      <c r="V781" s="715"/>
      <c r="W781" s="715"/>
      <c r="X781" s="715"/>
      <c r="Y781" s="881"/>
      <c r="Z781" s="715"/>
      <c r="AA781" s="715"/>
      <c r="AB781" s="715"/>
      <c r="AC781" s="715"/>
      <c r="AD781" s="715"/>
      <c r="AE781" s="715"/>
      <c r="AF781" s="715"/>
      <c r="AG781" s="824"/>
    </row>
    <row r="782" spans="1:33">
      <c r="A782" s="698"/>
      <c r="B782" s="715"/>
      <c r="C782" s="715"/>
      <c r="D782" s="715"/>
      <c r="E782" s="715"/>
      <c r="F782" s="715"/>
      <c r="G782" s="715"/>
      <c r="H782" s="715"/>
      <c r="I782" s="715"/>
      <c r="J782" s="715"/>
      <c r="K782" s="715"/>
      <c r="L782" s="201"/>
      <c r="M782" s="52" t="s">
        <v>273</v>
      </c>
      <c r="N782" s="52"/>
      <c r="O782" s="52"/>
      <c r="P782" s="52"/>
      <c r="Q782" s="201"/>
      <c r="R782" s="52" t="s">
        <v>283</v>
      </c>
      <c r="S782" s="715"/>
      <c r="T782" s="715"/>
      <c r="U782" s="715"/>
      <c r="V782" s="715"/>
      <c r="W782" s="715"/>
      <c r="X782" s="715"/>
      <c r="Y782" s="881"/>
      <c r="Z782" s="715"/>
      <c r="AA782" s="715"/>
      <c r="AB782" s="715"/>
      <c r="AC782" s="715"/>
      <c r="AD782" s="715"/>
      <c r="AE782" s="715"/>
      <c r="AF782" s="715"/>
      <c r="AG782" s="824"/>
    </row>
    <row r="783" spans="1:33">
      <c r="A783" s="698"/>
      <c r="B783" s="715"/>
      <c r="C783" s="715"/>
      <c r="D783" s="715"/>
      <c r="E783" s="715"/>
      <c r="F783" s="715"/>
      <c r="G783" s="715"/>
      <c r="H783" s="715"/>
      <c r="I783" s="715"/>
      <c r="J783" s="715"/>
      <c r="K783" s="715"/>
      <c r="L783" s="715"/>
      <c r="M783" s="715"/>
      <c r="N783" s="715"/>
      <c r="O783" s="715"/>
      <c r="P783" s="715"/>
      <c r="Q783" s="715"/>
      <c r="R783" s="715"/>
      <c r="S783" s="715"/>
      <c r="T783" s="715"/>
      <c r="U783" s="715"/>
      <c r="V783" s="715"/>
      <c r="W783" s="715"/>
      <c r="X783" s="715"/>
      <c r="Y783" s="881"/>
      <c r="Z783" s="715"/>
      <c r="AA783" s="715"/>
      <c r="AB783" s="715"/>
      <c r="AC783" s="715"/>
      <c r="AD783" s="715"/>
      <c r="AE783" s="715"/>
      <c r="AF783" s="715"/>
      <c r="AG783" s="824"/>
    </row>
    <row r="784" spans="1:33">
      <c r="A784" s="698"/>
      <c r="B784" s="715"/>
      <c r="C784" s="715"/>
      <c r="D784" s="715"/>
      <c r="E784" s="715"/>
      <c r="F784" s="715"/>
      <c r="G784" s="715"/>
      <c r="H784" s="715"/>
      <c r="I784" s="715"/>
      <c r="J784" s="715"/>
      <c r="K784" s="715"/>
      <c r="L784" s="715"/>
      <c r="M784" s="715"/>
      <c r="N784" s="715"/>
      <c r="O784" s="715"/>
      <c r="P784" s="715"/>
      <c r="Q784" s="715"/>
      <c r="R784" s="715"/>
      <c r="S784" s="715"/>
      <c r="T784" s="715"/>
      <c r="U784" s="715"/>
      <c r="V784" s="715"/>
      <c r="W784" s="715"/>
      <c r="X784" s="715"/>
      <c r="Y784" s="881"/>
      <c r="Z784" s="715"/>
      <c r="AA784" s="715"/>
      <c r="AB784" s="715"/>
      <c r="AC784" s="715"/>
      <c r="AD784" s="715"/>
      <c r="AE784" s="715"/>
      <c r="AF784" s="715"/>
      <c r="AG784" s="824"/>
    </row>
    <row r="785" spans="1:33">
      <c r="A785" s="7">
        <v>12</v>
      </c>
      <c r="B785" s="2" t="s">
        <v>764</v>
      </c>
      <c r="C785" s="715"/>
      <c r="D785" s="715"/>
      <c r="E785" s="715"/>
      <c r="F785" s="715"/>
      <c r="G785" s="715"/>
      <c r="H785" s="715"/>
      <c r="I785" s="715"/>
      <c r="J785" s="715"/>
      <c r="K785" s="715"/>
      <c r="L785" s="715"/>
      <c r="M785" s="715"/>
      <c r="N785" s="715"/>
      <c r="O785" s="715"/>
      <c r="P785" s="715"/>
      <c r="Q785" s="715"/>
      <c r="R785" s="715"/>
      <c r="S785" s="715"/>
      <c r="T785" s="715"/>
      <c r="U785" s="715"/>
      <c r="V785" s="715"/>
      <c r="W785" s="715"/>
      <c r="X785" s="715"/>
      <c r="Y785" s="881"/>
      <c r="Z785" s="715"/>
      <c r="AA785" s="715"/>
      <c r="AB785" s="715"/>
      <c r="AC785" s="715"/>
      <c r="AD785" s="715"/>
      <c r="AE785" s="715"/>
      <c r="AF785" s="715"/>
      <c r="AG785" s="824"/>
    </row>
    <row r="786" spans="1:33">
      <c r="A786" s="698"/>
      <c r="B786" s="715"/>
      <c r="C786" s="715"/>
      <c r="D786" s="715"/>
      <c r="E786" s="715"/>
      <c r="F786" s="715"/>
      <c r="G786" s="715"/>
      <c r="H786" s="715"/>
      <c r="I786" s="715"/>
      <c r="J786" s="715"/>
      <c r="K786" s="715"/>
      <c r="L786" s="715"/>
      <c r="M786" s="715"/>
      <c r="N786" s="715"/>
      <c r="O786" s="715"/>
      <c r="P786" s="715"/>
      <c r="Q786" s="715"/>
      <c r="R786" s="715"/>
      <c r="S786" s="715"/>
      <c r="T786" s="715"/>
      <c r="U786" s="715"/>
      <c r="V786" s="715"/>
      <c r="W786" s="715"/>
      <c r="X786" s="715"/>
      <c r="Y786" s="881"/>
      <c r="Z786" s="715"/>
      <c r="AA786" s="715"/>
      <c r="AB786" s="715"/>
      <c r="AC786" s="715"/>
      <c r="AD786" s="715"/>
      <c r="AE786" s="715"/>
      <c r="AF786" s="715"/>
      <c r="AG786" s="824"/>
    </row>
    <row r="787" spans="1:33">
      <c r="A787" s="698"/>
      <c r="B787" s="715" t="s">
        <v>972</v>
      </c>
      <c r="C787" s="715"/>
      <c r="D787" s="715"/>
      <c r="E787" s="715"/>
      <c r="F787" s="715"/>
      <c r="G787" s="715"/>
      <c r="H787" s="715"/>
      <c r="I787" s="715"/>
      <c r="J787" s="715"/>
      <c r="K787" s="715"/>
      <c r="L787" s="715"/>
      <c r="M787" s="715"/>
      <c r="N787" s="715"/>
      <c r="O787" s="715"/>
      <c r="P787" s="715"/>
      <c r="Q787" s="715"/>
      <c r="R787" s="715"/>
      <c r="S787" s="715"/>
      <c r="T787" s="715"/>
      <c r="U787" s="715"/>
      <c r="V787" s="715"/>
      <c r="W787" s="715"/>
      <c r="X787" s="715"/>
      <c r="Y787" s="881"/>
      <c r="Z787" s="715"/>
      <c r="AA787" s="715"/>
      <c r="AB787" s="715"/>
      <c r="AC787" s="715"/>
      <c r="AD787" s="715"/>
      <c r="AE787" s="715"/>
      <c r="AF787" s="715"/>
      <c r="AG787" s="824"/>
    </row>
    <row r="788" spans="1:33">
      <c r="A788" s="698"/>
      <c r="B788" s="715"/>
      <c r="C788" s="715"/>
      <c r="D788" s="715"/>
      <c r="E788" s="715"/>
      <c r="F788" s="715"/>
      <c r="G788" s="715"/>
      <c r="H788" s="715"/>
      <c r="I788" s="715"/>
      <c r="J788" s="715"/>
      <c r="K788" s="715"/>
      <c r="L788" s="715"/>
      <c r="M788" s="715"/>
      <c r="N788" s="715"/>
      <c r="O788" s="715"/>
      <c r="P788" s="715"/>
      <c r="Q788" s="715"/>
      <c r="R788" s="715"/>
      <c r="S788" s="715"/>
      <c r="T788" s="715"/>
      <c r="U788" s="715"/>
      <c r="V788" s="715"/>
      <c r="W788" s="715"/>
      <c r="X788" s="715"/>
      <c r="Y788" s="881"/>
      <c r="Z788" s="715"/>
      <c r="AA788" s="715"/>
      <c r="AB788" s="715"/>
      <c r="AC788" s="715"/>
      <c r="AD788" s="715"/>
      <c r="AE788" s="715"/>
      <c r="AF788" s="715"/>
      <c r="AG788" s="824"/>
    </row>
    <row r="789" spans="1:33">
      <c r="A789" s="698"/>
      <c r="B789" s="715"/>
      <c r="C789" s="715"/>
      <c r="D789" s="715"/>
      <c r="E789" s="715"/>
      <c r="F789" s="715"/>
      <c r="G789" s="715"/>
      <c r="H789" s="715"/>
      <c r="I789" s="715"/>
      <c r="J789" s="715"/>
      <c r="K789" s="715"/>
      <c r="L789" s="201"/>
      <c r="M789" s="52" t="s">
        <v>273</v>
      </c>
      <c r="N789" s="52"/>
      <c r="O789" s="52"/>
      <c r="P789" s="52"/>
      <c r="Q789" s="201"/>
      <c r="R789" s="52" t="s">
        <v>283</v>
      </c>
      <c r="S789" s="715"/>
      <c r="T789" s="715"/>
      <c r="U789" s="715"/>
      <c r="V789" s="715"/>
      <c r="W789" s="715"/>
      <c r="X789" s="715"/>
      <c r="Y789" s="881"/>
      <c r="Z789" s="715"/>
      <c r="AA789" s="715"/>
      <c r="AB789" s="715"/>
      <c r="AC789" s="715"/>
      <c r="AD789" s="715"/>
      <c r="AE789" s="715"/>
      <c r="AF789" s="715"/>
      <c r="AG789" s="824"/>
    </row>
    <row r="790" spans="1:33">
      <c r="A790" s="698"/>
      <c r="B790" s="715"/>
      <c r="C790" s="715"/>
      <c r="D790" s="715"/>
      <c r="E790" s="715"/>
      <c r="F790" s="715"/>
      <c r="G790" s="715"/>
      <c r="H790" s="715"/>
      <c r="I790" s="715"/>
      <c r="J790" s="715"/>
      <c r="K790" s="715"/>
      <c r="L790" s="715"/>
      <c r="M790" s="715"/>
      <c r="N790" s="715"/>
      <c r="O790" s="715"/>
      <c r="P790" s="715"/>
      <c r="Q790" s="715"/>
      <c r="R790" s="715"/>
      <c r="S790" s="715"/>
      <c r="T790" s="715"/>
      <c r="U790" s="715"/>
      <c r="V790" s="715"/>
      <c r="W790" s="715"/>
      <c r="X790" s="715"/>
      <c r="Y790" s="881"/>
      <c r="Z790" s="715"/>
      <c r="AA790" s="715"/>
      <c r="AB790" s="715"/>
      <c r="AC790" s="715"/>
      <c r="AD790" s="715"/>
      <c r="AE790" s="715"/>
      <c r="AF790" s="715"/>
      <c r="AG790" s="824"/>
    </row>
    <row r="791" spans="1:33">
      <c r="A791" s="698"/>
      <c r="B791" s="715" t="s">
        <v>973</v>
      </c>
      <c r="C791" s="715"/>
      <c r="D791" s="715"/>
      <c r="E791" s="715"/>
      <c r="F791" s="715"/>
      <c r="G791" s="715"/>
      <c r="H791" s="715"/>
      <c r="I791" s="715"/>
      <c r="J791" s="715"/>
      <c r="K791" s="715"/>
      <c r="L791" s="715"/>
      <c r="M791" s="715"/>
      <c r="N791" s="715"/>
      <c r="O791" s="715"/>
      <c r="P791" s="715"/>
      <c r="Q791" s="715"/>
      <c r="R791" s="715"/>
      <c r="S791" s="715"/>
      <c r="T791" s="715"/>
      <c r="U791" s="715"/>
      <c r="V791" s="715"/>
      <c r="W791" s="715"/>
      <c r="X791" s="715"/>
      <c r="Y791" s="881"/>
      <c r="Z791" s="715"/>
      <c r="AA791" s="715"/>
      <c r="AB791" s="715"/>
      <c r="AC791" s="715"/>
      <c r="AD791" s="715"/>
      <c r="AE791" s="715"/>
      <c r="AF791" s="715"/>
      <c r="AG791" s="824"/>
    </row>
    <row r="792" spans="1:33">
      <c r="A792" s="698"/>
      <c r="B792" s="715"/>
      <c r="C792" s="715"/>
      <c r="D792" s="715"/>
      <c r="E792" s="715"/>
      <c r="F792" s="715"/>
      <c r="G792" s="715"/>
      <c r="H792" s="715"/>
      <c r="I792" s="715"/>
      <c r="J792" s="715"/>
      <c r="K792" s="715"/>
      <c r="L792" s="715"/>
      <c r="M792" s="715"/>
      <c r="N792" s="715"/>
      <c r="O792" s="715"/>
      <c r="P792" s="715"/>
      <c r="Q792" s="715"/>
      <c r="R792" s="715"/>
      <c r="S792" s="715"/>
      <c r="T792" s="715"/>
      <c r="U792" s="715"/>
      <c r="V792" s="715"/>
      <c r="W792" s="715"/>
      <c r="X792" s="715"/>
      <c r="Y792" s="881"/>
      <c r="Z792" s="715"/>
      <c r="AA792" s="715"/>
      <c r="AB792" s="715"/>
      <c r="AC792" s="715"/>
      <c r="AD792" s="715"/>
      <c r="AE792" s="715"/>
      <c r="AF792" s="715"/>
      <c r="AG792" s="824"/>
    </row>
    <row r="793" spans="1:33">
      <c r="A793" s="698"/>
      <c r="B793" s="715"/>
      <c r="C793" s="715"/>
      <c r="D793" s="715"/>
      <c r="E793" s="715"/>
      <c r="F793" s="715"/>
      <c r="G793" s="715"/>
      <c r="H793" s="715"/>
      <c r="I793" s="715"/>
      <c r="J793" s="715"/>
      <c r="K793" s="715"/>
      <c r="L793" s="201"/>
      <c r="M793" s="52" t="s">
        <v>273</v>
      </c>
      <c r="N793" s="52"/>
      <c r="O793" s="52"/>
      <c r="P793" s="52"/>
      <c r="Q793" s="201"/>
      <c r="R793" s="52" t="s">
        <v>283</v>
      </c>
      <c r="S793" s="715"/>
      <c r="T793" s="715"/>
      <c r="U793" s="715"/>
      <c r="V793" s="715"/>
      <c r="W793" s="715"/>
      <c r="X793" s="715"/>
      <c r="Y793" s="881"/>
      <c r="Z793" s="715"/>
      <c r="AA793" s="715"/>
      <c r="AB793" s="715"/>
      <c r="AC793" s="715"/>
      <c r="AD793" s="715"/>
      <c r="AE793" s="715"/>
      <c r="AF793" s="715"/>
      <c r="AG793" s="824"/>
    </row>
    <row r="794" spans="1:33">
      <c r="A794" s="698"/>
      <c r="B794" s="715"/>
      <c r="C794" s="715"/>
      <c r="D794" s="715"/>
      <c r="E794" s="715"/>
      <c r="F794" s="715"/>
      <c r="G794" s="715"/>
      <c r="H794" s="715"/>
      <c r="I794" s="715"/>
      <c r="J794" s="715"/>
      <c r="K794" s="715"/>
      <c r="L794" s="715"/>
      <c r="M794" s="715"/>
      <c r="N794" s="715"/>
      <c r="O794" s="715"/>
      <c r="P794" s="715"/>
      <c r="Q794" s="715"/>
      <c r="R794" s="715"/>
      <c r="S794" s="715"/>
      <c r="T794" s="715"/>
      <c r="U794" s="715"/>
      <c r="V794" s="715"/>
      <c r="W794" s="715"/>
      <c r="X794" s="715"/>
      <c r="Y794" s="881"/>
      <c r="Z794" s="715"/>
      <c r="AA794" s="715"/>
      <c r="AB794" s="715"/>
      <c r="AC794" s="715"/>
      <c r="AD794" s="715"/>
      <c r="AE794" s="715"/>
      <c r="AF794" s="715"/>
      <c r="AG794" s="824"/>
    </row>
    <row r="795" spans="1:33">
      <c r="A795" s="698"/>
      <c r="B795" s="715" t="s">
        <v>52</v>
      </c>
      <c r="C795" s="715"/>
      <c r="D795" s="715"/>
      <c r="E795" s="715"/>
      <c r="F795" s="715"/>
      <c r="G795" s="715"/>
      <c r="H795" s="715"/>
      <c r="I795" s="715"/>
      <c r="J795" s="715"/>
      <c r="K795" s="715"/>
      <c r="L795" s="715"/>
      <c r="M795" s="715"/>
      <c r="N795" s="715"/>
      <c r="O795" s="715"/>
      <c r="P795" s="715"/>
      <c r="Q795" s="715"/>
      <c r="R795" s="715"/>
      <c r="S795" s="715"/>
      <c r="T795" s="715"/>
      <c r="U795" s="715"/>
      <c r="V795" s="715"/>
      <c r="W795" s="715"/>
      <c r="X795" s="715"/>
      <c r="Y795" s="881"/>
      <c r="Z795" s="715"/>
      <c r="AA795" s="715"/>
      <c r="AB795" s="715"/>
      <c r="AC795" s="715"/>
      <c r="AD795" s="715"/>
      <c r="AE795" s="715"/>
      <c r="AF795" s="715"/>
      <c r="AG795" s="824"/>
    </row>
    <row r="796" spans="1:33">
      <c r="A796" s="698"/>
      <c r="B796" s="715"/>
      <c r="C796" s="715"/>
      <c r="D796" s="715"/>
      <c r="E796" s="715"/>
      <c r="F796" s="715"/>
      <c r="G796" s="715"/>
      <c r="H796" s="715"/>
      <c r="I796" s="715"/>
      <c r="J796" s="715"/>
      <c r="K796" s="715"/>
      <c r="L796" s="715"/>
      <c r="M796" s="715"/>
      <c r="N796" s="715"/>
      <c r="O796" s="715"/>
      <c r="P796" s="715"/>
      <c r="Q796" s="715"/>
      <c r="R796" s="715"/>
      <c r="S796" s="715"/>
      <c r="T796" s="715"/>
      <c r="U796" s="715"/>
      <c r="V796" s="715"/>
      <c r="W796" s="715"/>
      <c r="X796" s="715"/>
      <c r="Y796" s="881"/>
      <c r="Z796" s="715"/>
      <c r="AA796" s="715"/>
      <c r="AB796" s="715"/>
      <c r="AC796" s="715"/>
      <c r="AD796" s="715"/>
      <c r="AE796" s="715"/>
      <c r="AF796" s="715"/>
      <c r="AG796" s="824"/>
    </row>
    <row r="797" spans="1:33">
      <c r="A797" s="698"/>
      <c r="B797" s="89" t="s">
        <v>741</v>
      </c>
      <c r="C797" s="715"/>
      <c r="D797" s="715"/>
      <c r="E797" s="715"/>
      <c r="F797" s="715"/>
      <c r="G797" s="715"/>
      <c r="H797" s="715"/>
      <c r="I797" s="715"/>
      <c r="J797" s="715"/>
      <c r="K797" s="715"/>
      <c r="L797" s="201"/>
      <c r="M797" s="52" t="s">
        <v>372</v>
      </c>
      <c r="N797" s="52"/>
      <c r="O797" s="52"/>
      <c r="P797" s="52"/>
      <c r="Q797" s="201"/>
      <c r="R797" s="2" t="s">
        <v>339</v>
      </c>
      <c r="S797" s="715"/>
      <c r="T797" s="715"/>
      <c r="U797" s="715"/>
      <c r="V797" s="715"/>
      <c r="W797" s="715"/>
      <c r="X797" s="715"/>
      <c r="Y797" s="881"/>
      <c r="Z797" s="715"/>
      <c r="AA797" s="715"/>
      <c r="AB797" s="715"/>
      <c r="AC797" s="715"/>
      <c r="AD797" s="715"/>
      <c r="AE797" s="715"/>
      <c r="AF797" s="715"/>
      <c r="AG797" s="824"/>
    </row>
    <row r="798" spans="1:33">
      <c r="A798" s="698"/>
      <c r="B798" s="715"/>
      <c r="C798" s="715"/>
      <c r="D798" s="715"/>
      <c r="E798" s="715"/>
      <c r="F798" s="715"/>
      <c r="G798" s="715"/>
      <c r="H798" s="715"/>
      <c r="I798" s="715"/>
      <c r="J798" s="715"/>
      <c r="K798" s="715"/>
      <c r="L798" s="715"/>
      <c r="M798" s="715"/>
      <c r="N798" s="715"/>
      <c r="O798" s="715"/>
      <c r="P798" s="715"/>
      <c r="Q798" s="715"/>
      <c r="R798" s="715"/>
      <c r="S798" s="715"/>
      <c r="T798" s="715"/>
      <c r="U798" s="715"/>
      <c r="V798" s="715"/>
      <c r="W798" s="715"/>
      <c r="X798" s="715"/>
      <c r="Y798" s="881"/>
      <c r="Z798" s="715"/>
      <c r="AA798" s="715"/>
      <c r="AB798" s="715"/>
      <c r="AC798" s="715"/>
      <c r="AD798" s="715"/>
      <c r="AE798" s="715"/>
      <c r="AF798" s="715"/>
      <c r="AG798" s="824"/>
    </row>
    <row r="799" spans="1:33">
      <c r="A799" s="698"/>
      <c r="B799" s="89" t="s">
        <v>438</v>
      </c>
      <c r="C799" s="715"/>
      <c r="D799" s="715"/>
      <c r="E799" s="715"/>
      <c r="F799" s="715"/>
      <c r="G799" s="715"/>
      <c r="H799" s="715"/>
      <c r="I799" s="715"/>
      <c r="J799" s="715"/>
      <c r="K799" s="715"/>
      <c r="L799" s="715"/>
      <c r="M799" s="715"/>
      <c r="N799" s="715"/>
      <c r="O799" s="715"/>
      <c r="P799" s="715"/>
      <c r="Q799" s="715"/>
      <c r="R799" s="715"/>
      <c r="S799" s="715"/>
      <c r="T799" s="715"/>
      <c r="U799" s="715"/>
      <c r="V799" s="715"/>
      <c r="W799" s="715"/>
      <c r="X799" s="715"/>
      <c r="Y799" s="881"/>
      <c r="Z799" s="715"/>
      <c r="AA799" s="715"/>
      <c r="AB799" s="715"/>
      <c r="AC799" s="715"/>
      <c r="AD799" s="715"/>
      <c r="AE799" s="715"/>
      <c r="AF799" s="715"/>
      <c r="AG799" s="824"/>
    </row>
    <row r="800" spans="1:33">
      <c r="A800" s="698"/>
      <c r="B800" s="725"/>
      <c r="C800" s="715"/>
      <c r="D800" s="715"/>
      <c r="E800" s="715"/>
      <c r="F800" s="715"/>
      <c r="G800" s="715"/>
      <c r="H800" s="715"/>
      <c r="I800" s="715"/>
      <c r="J800" s="715"/>
      <c r="K800" s="715"/>
      <c r="L800" s="715"/>
      <c r="M800" s="715"/>
      <c r="N800" s="715"/>
      <c r="O800" s="715"/>
      <c r="P800" s="715"/>
      <c r="Q800" s="715"/>
      <c r="R800" s="715"/>
      <c r="S800" s="715"/>
      <c r="T800" s="715"/>
      <c r="U800" s="715"/>
      <c r="V800" s="715"/>
      <c r="W800" s="715"/>
      <c r="X800" s="715"/>
      <c r="Y800" s="881"/>
      <c r="Z800" s="715"/>
      <c r="AA800" s="715"/>
      <c r="AB800" s="715"/>
      <c r="AC800" s="715"/>
      <c r="AD800" s="715"/>
      <c r="AE800" s="715"/>
      <c r="AF800" s="715"/>
      <c r="AG800" s="824"/>
    </row>
    <row r="801" spans="1:33">
      <c r="A801" s="698"/>
      <c r="B801" s="715"/>
      <c r="C801" s="187"/>
      <c r="D801" s="234"/>
      <c r="E801" s="234"/>
      <c r="F801" s="234"/>
      <c r="G801" s="234"/>
      <c r="H801" s="234"/>
      <c r="I801" s="234"/>
      <c r="J801" s="234"/>
      <c r="K801" s="234"/>
      <c r="L801" s="234"/>
      <c r="M801" s="234"/>
      <c r="N801" s="234"/>
      <c r="O801" s="234"/>
      <c r="P801" s="234"/>
      <c r="Q801" s="234"/>
      <c r="R801" s="234"/>
      <c r="S801" s="234"/>
      <c r="T801" s="234"/>
      <c r="U801" s="234"/>
      <c r="V801" s="455"/>
      <c r="W801" s="715"/>
      <c r="X801" s="715"/>
      <c r="Y801" s="881"/>
      <c r="Z801" s="715"/>
      <c r="AA801" s="715"/>
      <c r="AB801" s="715"/>
      <c r="AC801" s="715"/>
      <c r="AD801" s="715"/>
      <c r="AE801" s="715"/>
      <c r="AF801" s="715"/>
      <c r="AG801" s="824"/>
    </row>
    <row r="802" spans="1:33">
      <c r="A802" s="698"/>
      <c r="B802" s="715"/>
      <c r="C802" s="188"/>
      <c r="D802" s="235"/>
      <c r="E802" s="235"/>
      <c r="F802" s="235"/>
      <c r="G802" s="235"/>
      <c r="H802" s="235"/>
      <c r="I802" s="235"/>
      <c r="J802" s="235"/>
      <c r="K802" s="235"/>
      <c r="L802" s="235"/>
      <c r="M802" s="235"/>
      <c r="N802" s="235"/>
      <c r="O802" s="235"/>
      <c r="P802" s="235"/>
      <c r="Q802" s="235"/>
      <c r="R802" s="235"/>
      <c r="S802" s="235"/>
      <c r="T802" s="235"/>
      <c r="U802" s="235"/>
      <c r="V802" s="456"/>
      <c r="W802" s="715"/>
      <c r="X802" s="715"/>
      <c r="Y802" s="881"/>
      <c r="Z802" s="715"/>
      <c r="AA802" s="715"/>
      <c r="AB802" s="715"/>
      <c r="AC802" s="715"/>
      <c r="AD802" s="715"/>
      <c r="AE802" s="715"/>
      <c r="AF802" s="715"/>
      <c r="AG802" s="824"/>
    </row>
    <row r="803" spans="1:33">
      <c r="A803" s="698"/>
      <c r="B803" s="715"/>
      <c r="C803" s="189"/>
      <c r="D803" s="236"/>
      <c r="E803" s="236"/>
      <c r="F803" s="236"/>
      <c r="G803" s="236"/>
      <c r="H803" s="236"/>
      <c r="I803" s="236"/>
      <c r="J803" s="236"/>
      <c r="K803" s="236"/>
      <c r="L803" s="236"/>
      <c r="M803" s="236"/>
      <c r="N803" s="236"/>
      <c r="O803" s="236"/>
      <c r="P803" s="236"/>
      <c r="Q803" s="236"/>
      <c r="R803" s="236"/>
      <c r="S803" s="236"/>
      <c r="T803" s="236"/>
      <c r="U803" s="236"/>
      <c r="V803" s="457"/>
      <c r="W803" s="715"/>
      <c r="X803" s="715"/>
      <c r="Y803" s="881"/>
      <c r="Z803" s="715"/>
      <c r="AA803" s="715"/>
      <c r="AB803" s="715"/>
      <c r="AC803" s="715"/>
      <c r="AD803" s="715"/>
      <c r="AE803" s="715"/>
      <c r="AF803" s="715"/>
      <c r="AG803" s="824"/>
    </row>
    <row r="804" spans="1:33">
      <c r="A804" s="698"/>
      <c r="B804" s="715"/>
      <c r="C804" s="715"/>
      <c r="D804" s="715"/>
      <c r="E804" s="715"/>
      <c r="F804" s="715"/>
      <c r="G804" s="715"/>
      <c r="H804" s="715"/>
      <c r="I804" s="715"/>
      <c r="J804" s="715"/>
      <c r="K804" s="715"/>
      <c r="L804" s="715"/>
      <c r="M804" s="715"/>
      <c r="N804" s="715"/>
      <c r="O804" s="715"/>
      <c r="P804" s="715"/>
      <c r="Q804" s="715"/>
      <c r="R804" s="715"/>
      <c r="S804" s="715"/>
      <c r="T804" s="715"/>
      <c r="U804" s="715"/>
      <c r="V804" s="715"/>
      <c r="W804" s="715"/>
      <c r="X804" s="715"/>
      <c r="Y804" s="881"/>
      <c r="Z804" s="715"/>
      <c r="AA804" s="715"/>
      <c r="AB804" s="715"/>
      <c r="AC804" s="715"/>
      <c r="AD804" s="715"/>
      <c r="AE804" s="715"/>
      <c r="AF804" s="715"/>
      <c r="AG804" s="824"/>
    </row>
    <row r="805" spans="1:33">
      <c r="A805" s="698"/>
      <c r="B805" s="715" t="s">
        <v>766</v>
      </c>
      <c r="C805" s="715"/>
      <c r="D805" s="715"/>
      <c r="E805" s="715"/>
      <c r="F805" s="715"/>
      <c r="G805" s="715"/>
      <c r="H805" s="715"/>
      <c r="I805" s="715"/>
      <c r="J805" s="715"/>
      <c r="K805" s="715"/>
      <c r="L805" s="715"/>
      <c r="M805" s="715"/>
      <c r="N805" s="715"/>
      <c r="O805" s="715"/>
      <c r="P805" s="715"/>
      <c r="Q805" s="715"/>
      <c r="R805" s="715"/>
      <c r="S805" s="715"/>
      <c r="T805" s="715"/>
      <c r="U805" s="715"/>
      <c r="V805" s="715"/>
      <c r="W805" s="715"/>
      <c r="X805" s="715"/>
      <c r="Y805" s="881"/>
      <c r="Z805" s="715"/>
      <c r="AA805" s="715"/>
      <c r="AB805" s="715"/>
      <c r="AC805" s="715"/>
      <c r="AD805" s="715"/>
      <c r="AE805" s="715"/>
      <c r="AF805" s="715"/>
      <c r="AG805" s="824"/>
    </row>
    <row r="806" spans="1:33">
      <c r="A806" s="698"/>
      <c r="B806" s="715"/>
      <c r="C806" s="715"/>
      <c r="D806" s="715"/>
      <c r="E806" s="715"/>
      <c r="F806" s="715"/>
      <c r="G806" s="715"/>
      <c r="H806" s="715"/>
      <c r="I806" s="715"/>
      <c r="J806" s="715"/>
      <c r="K806" s="715"/>
      <c r="L806" s="201"/>
      <c r="M806" s="52" t="s">
        <v>273</v>
      </c>
      <c r="N806" s="52"/>
      <c r="O806" s="52"/>
      <c r="P806" s="52"/>
      <c r="Q806" s="201"/>
      <c r="R806" s="52" t="s">
        <v>283</v>
      </c>
      <c r="S806" s="715"/>
      <c r="T806" s="715"/>
      <c r="U806" s="715"/>
      <c r="V806" s="715"/>
      <c r="W806" s="715"/>
      <c r="X806" s="715"/>
      <c r="Y806" s="881"/>
      <c r="Z806" s="715"/>
      <c r="AA806" s="715"/>
      <c r="AB806" s="715"/>
      <c r="AC806" s="715"/>
      <c r="AD806" s="715"/>
      <c r="AE806" s="715"/>
      <c r="AF806" s="715"/>
      <c r="AG806" s="824"/>
    </row>
    <row r="807" spans="1:33">
      <c r="A807" s="698"/>
      <c r="B807" s="715"/>
      <c r="C807" s="715"/>
      <c r="D807" s="715"/>
      <c r="E807" s="715"/>
      <c r="F807" s="715"/>
      <c r="G807" s="715"/>
      <c r="H807" s="715"/>
      <c r="I807" s="715"/>
      <c r="J807" s="715"/>
      <c r="K807" s="715"/>
      <c r="L807" s="715"/>
      <c r="M807" s="715"/>
      <c r="N807" s="715"/>
      <c r="O807" s="715"/>
      <c r="P807" s="715"/>
      <c r="Q807" s="715"/>
      <c r="R807" s="715"/>
      <c r="S807" s="715"/>
      <c r="T807" s="715"/>
      <c r="U807" s="715"/>
      <c r="V807" s="715"/>
      <c r="W807" s="715"/>
      <c r="X807" s="715"/>
      <c r="Y807" s="881"/>
      <c r="Z807" s="715"/>
      <c r="AA807" s="715"/>
      <c r="AB807" s="715"/>
      <c r="AC807" s="715"/>
      <c r="AD807" s="715"/>
      <c r="AE807" s="715"/>
      <c r="AF807" s="715"/>
      <c r="AG807" s="824"/>
    </row>
    <row r="808" spans="1:33">
      <c r="A808" s="698"/>
      <c r="B808" s="715"/>
      <c r="C808" s="715" t="s">
        <v>978</v>
      </c>
      <c r="D808" s="715"/>
      <c r="E808" s="715"/>
      <c r="F808" s="715"/>
      <c r="G808" s="715"/>
      <c r="H808" s="715"/>
      <c r="I808" s="715"/>
      <c r="J808" s="715"/>
      <c r="K808" s="715"/>
      <c r="L808" s="715"/>
      <c r="M808" s="715"/>
      <c r="N808" s="715"/>
      <c r="O808" s="715"/>
      <c r="P808" s="715"/>
      <c r="Q808" s="715"/>
      <c r="R808" s="715"/>
      <c r="S808" s="715"/>
      <c r="T808" s="715"/>
      <c r="U808" s="715"/>
      <c r="V808" s="715"/>
      <c r="W808" s="715"/>
      <c r="X808" s="715"/>
      <c r="Y808" s="881"/>
      <c r="Z808" s="715"/>
      <c r="AA808" s="715"/>
      <c r="AB808" s="715"/>
      <c r="AC808" s="715"/>
      <c r="AD808" s="715"/>
      <c r="AE808" s="715"/>
      <c r="AF808" s="715"/>
      <c r="AG808" s="824"/>
    </row>
    <row r="809" spans="1:33">
      <c r="A809" s="698"/>
      <c r="B809" s="715"/>
      <c r="C809" s="715"/>
      <c r="D809" s="715"/>
      <c r="E809" s="715"/>
      <c r="F809" s="715"/>
      <c r="G809" s="715"/>
      <c r="H809" s="715"/>
      <c r="I809" s="715"/>
      <c r="J809" s="715"/>
      <c r="K809" s="715"/>
      <c r="L809" s="715"/>
      <c r="M809" s="715"/>
      <c r="N809" s="715"/>
      <c r="O809" s="715"/>
      <c r="P809" s="715"/>
      <c r="Q809" s="715"/>
      <c r="R809" s="715"/>
      <c r="S809" s="715"/>
      <c r="T809" s="715"/>
      <c r="U809" s="715"/>
      <c r="V809" s="715"/>
      <c r="W809" s="715"/>
      <c r="X809" s="715"/>
      <c r="Y809" s="881"/>
      <c r="Z809" s="715"/>
      <c r="AA809" s="715"/>
      <c r="AB809" s="715"/>
      <c r="AC809" s="715"/>
      <c r="AD809" s="715"/>
      <c r="AE809" s="715"/>
      <c r="AF809" s="715"/>
      <c r="AG809" s="824"/>
    </row>
    <row r="810" spans="1:33">
      <c r="A810" s="698"/>
      <c r="B810" s="89" t="s">
        <v>1181</v>
      </c>
      <c r="C810" s="715"/>
      <c r="D810" s="715"/>
      <c r="E810" s="715"/>
      <c r="F810" s="715"/>
      <c r="G810" s="715"/>
      <c r="H810" s="715"/>
      <c r="I810" s="715"/>
      <c r="J810" s="715"/>
      <c r="K810" s="715"/>
      <c r="L810" s="201"/>
      <c r="M810" s="52" t="s">
        <v>372</v>
      </c>
      <c r="N810" s="52"/>
      <c r="O810" s="52"/>
      <c r="P810" s="52"/>
      <c r="Q810" s="201"/>
      <c r="R810" s="2" t="s">
        <v>339</v>
      </c>
      <c r="S810" s="715"/>
      <c r="T810" s="715"/>
      <c r="U810" s="715"/>
      <c r="V810" s="715"/>
      <c r="W810" s="715"/>
      <c r="X810" s="715"/>
      <c r="Y810" s="881"/>
      <c r="Z810" s="715"/>
      <c r="AA810" s="715"/>
      <c r="AB810" s="715"/>
      <c r="AC810" s="715"/>
      <c r="AD810" s="715"/>
      <c r="AE810" s="715"/>
      <c r="AF810" s="715"/>
      <c r="AG810" s="824"/>
    </row>
    <row r="811" spans="1:33">
      <c r="A811" s="698"/>
      <c r="B811" s="715"/>
      <c r="C811" s="715"/>
      <c r="D811" s="715"/>
      <c r="E811" s="715"/>
      <c r="F811" s="715"/>
      <c r="G811" s="715"/>
      <c r="H811" s="715"/>
      <c r="I811" s="715"/>
      <c r="J811" s="715"/>
      <c r="K811" s="715"/>
      <c r="L811" s="715"/>
      <c r="M811" s="715"/>
      <c r="N811" s="715"/>
      <c r="O811" s="715"/>
      <c r="P811" s="715"/>
      <c r="Q811" s="715"/>
      <c r="R811" s="715"/>
      <c r="S811" s="715"/>
      <c r="T811" s="715"/>
      <c r="U811" s="715"/>
      <c r="V811" s="715"/>
      <c r="W811" s="715"/>
      <c r="X811" s="715"/>
      <c r="Y811" s="881"/>
      <c r="Z811" s="715"/>
      <c r="AA811" s="715"/>
      <c r="AB811" s="715"/>
      <c r="AC811" s="715"/>
      <c r="AD811" s="715"/>
      <c r="AE811" s="715"/>
      <c r="AF811" s="715"/>
      <c r="AG811" s="824"/>
    </row>
    <row r="812" spans="1:33">
      <c r="A812" s="698"/>
      <c r="B812" s="89" t="s">
        <v>946</v>
      </c>
      <c r="C812" s="715"/>
      <c r="D812" s="715"/>
      <c r="E812" s="715"/>
      <c r="F812" s="715"/>
      <c r="G812" s="715"/>
      <c r="H812" s="715"/>
      <c r="I812" s="715"/>
      <c r="J812" s="715"/>
      <c r="K812" s="715"/>
      <c r="L812" s="715"/>
      <c r="M812" s="715"/>
      <c r="N812" s="715"/>
      <c r="O812" s="715"/>
      <c r="P812" s="715"/>
      <c r="Q812" s="715"/>
      <c r="R812" s="715"/>
      <c r="S812" s="715"/>
      <c r="T812" s="715"/>
      <c r="U812" s="715"/>
      <c r="V812" s="715"/>
      <c r="W812" s="715"/>
      <c r="X812" s="715"/>
      <c r="Y812" s="881"/>
      <c r="Z812" s="715"/>
      <c r="AA812" s="715"/>
      <c r="AB812" s="715"/>
      <c r="AC812" s="715"/>
      <c r="AD812" s="715"/>
      <c r="AE812" s="715"/>
      <c r="AF812" s="715"/>
      <c r="AG812" s="824"/>
    </row>
    <row r="813" spans="1:33">
      <c r="A813" s="698"/>
      <c r="B813" s="715"/>
      <c r="C813" s="715"/>
      <c r="D813" s="715"/>
      <c r="E813" s="715"/>
      <c r="F813" s="715"/>
      <c r="G813" s="715"/>
      <c r="H813" s="715"/>
      <c r="I813" s="715"/>
      <c r="J813" s="715"/>
      <c r="K813" s="715"/>
      <c r="L813" s="715"/>
      <c r="M813" s="715"/>
      <c r="N813" s="715"/>
      <c r="O813" s="715"/>
      <c r="P813" s="715"/>
      <c r="Q813" s="715"/>
      <c r="R813" s="715"/>
      <c r="S813" s="715"/>
      <c r="T813" s="715"/>
      <c r="U813" s="715"/>
      <c r="V813" s="715"/>
      <c r="W813" s="715"/>
      <c r="X813" s="715"/>
      <c r="Y813" s="881"/>
      <c r="Z813" s="715"/>
      <c r="AA813" s="715"/>
      <c r="AB813" s="715"/>
      <c r="AC813" s="715"/>
      <c r="AD813" s="715"/>
      <c r="AE813" s="715"/>
      <c r="AF813" s="715"/>
      <c r="AG813" s="824"/>
    </row>
    <row r="814" spans="1:33">
      <c r="A814" s="698"/>
      <c r="B814" s="715"/>
      <c r="C814" s="715"/>
      <c r="D814" s="715"/>
      <c r="E814" s="715"/>
      <c r="F814" s="715"/>
      <c r="G814" s="715"/>
      <c r="H814" s="715"/>
      <c r="I814" s="715"/>
      <c r="J814" s="715"/>
      <c r="K814" s="715"/>
      <c r="L814" s="201"/>
      <c r="M814" s="52" t="s">
        <v>273</v>
      </c>
      <c r="N814" s="52"/>
      <c r="O814" s="52"/>
      <c r="P814" s="52"/>
      <c r="Q814" s="201"/>
      <c r="R814" s="52" t="s">
        <v>283</v>
      </c>
      <c r="S814" s="715"/>
      <c r="T814" s="715"/>
      <c r="U814" s="715"/>
      <c r="V814" s="715"/>
      <c r="W814" s="715"/>
      <c r="X814" s="715"/>
      <c r="Y814" s="881"/>
      <c r="Z814" s="715"/>
      <c r="AA814" s="715"/>
      <c r="AB814" s="715"/>
      <c r="AC814" s="715"/>
      <c r="AD814" s="715"/>
      <c r="AE814" s="715"/>
      <c r="AF814" s="715"/>
      <c r="AG814" s="824"/>
    </row>
    <row r="815" spans="1:33">
      <c r="A815" s="698"/>
      <c r="B815" s="715"/>
      <c r="C815" s="715"/>
      <c r="D815" s="715"/>
      <c r="E815" s="715"/>
      <c r="F815" s="715"/>
      <c r="G815" s="715"/>
      <c r="H815" s="715"/>
      <c r="I815" s="715"/>
      <c r="J815" s="715"/>
      <c r="K815" s="715"/>
      <c r="L815" s="715"/>
      <c r="M815" s="715"/>
      <c r="N815" s="715"/>
      <c r="O815" s="715"/>
      <c r="P815" s="715"/>
      <c r="Q815" s="715"/>
      <c r="R815" s="715"/>
      <c r="S815" s="715"/>
      <c r="T815" s="715"/>
      <c r="U815" s="715"/>
      <c r="V815" s="715"/>
      <c r="W815" s="715"/>
      <c r="X815" s="715"/>
      <c r="Y815" s="881"/>
      <c r="Z815" s="715"/>
      <c r="AA815" s="715"/>
      <c r="AB815" s="715"/>
      <c r="AC815" s="715"/>
      <c r="AD815" s="715"/>
      <c r="AE815" s="715"/>
      <c r="AF815" s="715"/>
      <c r="AG815" s="824"/>
    </row>
    <row r="816" spans="1:33">
      <c r="A816" s="698"/>
      <c r="B816" s="89" t="s">
        <v>1182</v>
      </c>
      <c r="C816" s="715"/>
      <c r="D816" s="715"/>
      <c r="E816" s="715"/>
      <c r="F816" s="715"/>
      <c r="G816" s="715"/>
      <c r="H816" s="715"/>
      <c r="I816" s="715"/>
      <c r="J816" s="715"/>
      <c r="K816" s="715"/>
      <c r="L816" s="715"/>
      <c r="M816" s="715"/>
      <c r="N816" s="715"/>
      <c r="O816" s="715"/>
      <c r="P816" s="715"/>
      <c r="Q816" s="715"/>
      <c r="R816" s="715"/>
      <c r="S816" s="715"/>
      <c r="T816" s="715"/>
      <c r="U816" s="715"/>
      <c r="V816" s="715"/>
      <c r="W816" s="715"/>
      <c r="X816" s="715"/>
      <c r="Y816" s="881"/>
      <c r="Z816" s="715"/>
      <c r="AA816" s="715"/>
      <c r="AB816" s="715"/>
      <c r="AC816" s="715"/>
      <c r="AD816" s="715"/>
      <c r="AE816" s="715"/>
      <c r="AF816" s="715"/>
      <c r="AG816" s="824"/>
    </row>
    <row r="817" spans="1:33">
      <c r="A817" s="698"/>
      <c r="B817" s="715"/>
      <c r="C817" s="715"/>
      <c r="D817" s="715"/>
      <c r="E817" s="715"/>
      <c r="F817" s="715"/>
      <c r="G817" s="715"/>
      <c r="H817" s="715"/>
      <c r="I817" s="715"/>
      <c r="J817" s="715"/>
      <c r="K817" s="715"/>
      <c r="L817" s="715"/>
      <c r="M817" s="715"/>
      <c r="N817" s="715"/>
      <c r="O817" s="715"/>
      <c r="P817" s="715"/>
      <c r="Q817" s="715"/>
      <c r="R817" s="715"/>
      <c r="S817" s="715"/>
      <c r="T817" s="715"/>
      <c r="U817" s="715"/>
      <c r="V817" s="715"/>
      <c r="W817" s="715"/>
      <c r="X817" s="715"/>
      <c r="Y817" s="881"/>
      <c r="Z817" s="715"/>
      <c r="AA817" s="715"/>
      <c r="AB817" s="715"/>
      <c r="AC817" s="715"/>
      <c r="AD817" s="715"/>
      <c r="AE817" s="715"/>
      <c r="AF817" s="715"/>
      <c r="AG817" s="824"/>
    </row>
    <row r="818" spans="1:33">
      <c r="A818" s="698"/>
      <c r="B818" s="730" t="s">
        <v>975</v>
      </c>
      <c r="C818" s="730"/>
      <c r="D818" s="730"/>
      <c r="E818" s="730"/>
      <c r="F818" s="730"/>
      <c r="G818" s="730"/>
      <c r="H818" s="730"/>
      <c r="I818" s="730" t="s">
        <v>185</v>
      </c>
      <c r="J818" s="730"/>
      <c r="K818" s="730"/>
      <c r="L818" s="730"/>
      <c r="M818" s="730" t="s">
        <v>745</v>
      </c>
      <c r="N818" s="730"/>
      <c r="O818" s="730"/>
      <c r="P818" s="730"/>
      <c r="Q818" s="730"/>
      <c r="R818" s="730"/>
      <c r="S818" s="730"/>
      <c r="T818" s="730"/>
      <c r="U818" s="730"/>
      <c r="V818" s="730"/>
      <c r="W818" s="730"/>
      <c r="X818" s="715"/>
      <c r="Y818" s="881"/>
      <c r="Z818" s="715"/>
      <c r="AA818" s="715"/>
      <c r="AB818" s="715"/>
      <c r="AC818" s="715"/>
      <c r="AD818" s="715"/>
      <c r="AE818" s="715"/>
      <c r="AF818" s="715"/>
      <c r="AG818" s="824"/>
    </row>
    <row r="819" spans="1:33">
      <c r="A819" s="698"/>
      <c r="B819" s="731"/>
      <c r="C819" s="731"/>
      <c r="D819" s="731"/>
      <c r="E819" s="731"/>
      <c r="F819" s="731"/>
      <c r="G819" s="731"/>
      <c r="H819" s="731"/>
      <c r="I819" s="731"/>
      <c r="J819" s="731"/>
      <c r="K819" s="731"/>
      <c r="L819" s="731"/>
      <c r="M819" s="731"/>
      <c r="N819" s="731"/>
      <c r="O819" s="731"/>
      <c r="P819" s="731"/>
      <c r="Q819" s="731"/>
      <c r="R819" s="731"/>
      <c r="S819" s="731"/>
      <c r="T819" s="731"/>
      <c r="U819" s="731"/>
      <c r="V819" s="731"/>
      <c r="W819" s="731"/>
      <c r="X819" s="715"/>
      <c r="Y819" s="881"/>
      <c r="Z819" s="715"/>
      <c r="AA819" s="715"/>
      <c r="AB819" s="715"/>
      <c r="AC819" s="715"/>
      <c r="AD819" s="715"/>
      <c r="AE819" s="715"/>
      <c r="AF819" s="715"/>
      <c r="AG819" s="824"/>
    </row>
    <row r="820" spans="1:33">
      <c r="A820" s="698"/>
      <c r="B820" s="731"/>
      <c r="C820" s="731"/>
      <c r="D820" s="731"/>
      <c r="E820" s="731"/>
      <c r="F820" s="731"/>
      <c r="G820" s="731"/>
      <c r="H820" s="731"/>
      <c r="I820" s="731"/>
      <c r="J820" s="731"/>
      <c r="K820" s="731"/>
      <c r="L820" s="731"/>
      <c r="M820" s="731"/>
      <c r="N820" s="731"/>
      <c r="O820" s="731"/>
      <c r="P820" s="731"/>
      <c r="Q820" s="731"/>
      <c r="R820" s="731"/>
      <c r="S820" s="731"/>
      <c r="T820" s="731"/>
      <c r="U820" s="731"/>
      <c r="V820" s="731"/>
      <c r="W820" s="731"/>
      <c r="X820" s="715"/>
      <c r="Y820" s="881"/>
      <c r="Z820" s="715"/>
      <c r="AA820" s="715"/>
      <c r="AB820" s="715"/>
      <c r="AC820" s="715"/>
      <c r="AD820" s="715"/>
      <c r="AE820" s="715"/>
      <c r="AF820" s="715"/>
      <c r="AG820" s="824"/>
    </row>
    <row r="821" spans="1:33">
      <c r="A821" s="698"/>
      <c r="B821" s="731"/>
      <c r="C821" s="731"/>
      <c r="D821" s="731"/>
      <c r="E821" s="731"/>
      <c r="F821" s="731"/>
      <c r="G821" s="731"/>
      <c r="H821" s="731"/>
      <c r="I821" s="731"/>
      <c r="J821" s="731"/>
      <c r="K821" s="731"/>
      <c r="L821" s="731"/>
      <c r="M821" s="731"/>
      <c r="N821" s="731"/>
      <c r="O821" s="731"/>
      <c r="P821" s="731"/>
      <c r="Q821" s="731"/>
      <c r="R821" s="731"/>
      <c r="S821" s="731"/>
      <c r="T821" s="731"/>
      <c r="U821" s="731"/>
      <c r="V821" s="731"/>
      <c r="W821" s="731"/>
      <c r="X821" s="715"/>
      <c r="Y821" s="881"/>
      <c r="Z821" s="715"/>
      <c r="AA821" s="715"/>
      <c r="AB821" s="715"/>
      <c r="AC821" s="715"/>
      <c r="AD821" s="715"/>
      <c r="AE821" s="715"/>
      <c r="AF821" s="715"/>
      <c r="AG821" s="824"/>
    </row>
    <row r="822" spans="1:33">
      <c r="A822" s="698"/>
      <c r="B822" s="731"/>
      <c r="C822" s="731"/>
      <c r="D822" s="731"/>
      <c r="E822" s="731"/>
      <c r="F822" s="731"/>
      <c r="G822" s="731"/>
      <c r="H822" s="731"/>
      <c r="I822" s="731"/>
      <c r="J822" s="731"/>
      <c r="K822" s="731"/>
      <c r="L822" s="731"/>
      <c r="M822" s="731"/>
      <c r="N822" s="731"/>
      <c r="O822" s="731"/>
      <c r="P822" s="731"/>
      <c r="Q822" s="731"/>
      <c r="R822" s="731"/>
      <c r="S822" s="731"/>
      <c r="T822" s="731"/>
      <c r="U822" s="731"/>
      <c r="V822" s="731"/>
      <c r="W822" s="731"/>
      <c r="X822" s="715"/>
      <c r="Y822" s="881"/>
      <c r="Z822" s="715"/>
      <c r="AA822" s="715"/>
      <c r="AB822" s="715"/>
      <c r="AC822" s="715"/>
      <c r="AD822" s="715"/>
      <c r="AE822" s="715"/>
      <c r="AF822" s="715"/>
      <c r="AG822" s="824"/>
    </row>
    <row r="823" spans="1:33">
      <c r="A823" s="698"/>
      <c r="B823" s="731"/>
      <c r="C823" s="731"/>
      <c r="D823" s="731"/>
      <c r="E823" s="731"/>
      <c r="F823" s="731"/>
      <c r="G823" s="731"/>
      <c r="H823" s="731"/>
      <c r="I823" s="731"/>
      <c r="J823" s="731"/>
      <c r="K823" s="731"/>
      <c r="L823" s="731"/>
      <c r="M823" s="731"/>
      <c r="N823" s="731"/>
      <c r="O823" s="731"/>
      <c r="P823" s="731"/>
      <c r="Q823" s="731"/>
      <c r="R823" s="731"/>
      <c r="S823" s="731"/>
      <c r="T823" s="731"/>
      <c r="U823" s="731"/>
      <c r="V823" s="731"/>
      <c r="W823" s="731"/>
      <c r="X823" s="715"/>
      <c r="Y823" s="881"/>
      <c r="Z823" s="715"/>
      <c r="AA823" s="715"/>
      <c r="AB823" s="715"/>
      <c r="AC823" s="715"/>
      <c r="AD823" s="715"/>
      <c r="AE823" s="715"/>
      <c r="AF823" s="715"/>
      <c r="AG823" s="824"/>
    </row>
    <row r="824" spans="1:33">
      <c r="A824" s="698"/>
      <c r="B824" s="731"/>
      <c r="C824" s="731"/>
      <c r="D824" s="731"/>
      <c r="E824" s="731"/>
      <c r="F824" s="731"/>
      <c r="G824" s="731"/>
      <c r="H824" s="731"/>
      <c r="I824" s="731"/>
      <c r="J824" s="731"/>
      <c r="K824" s="731"/>
      <c r="L824" s="731"/>
      <c r="M824" s="731"/>
      <c r="N824" s="731"/>
      <c r="O824" s="731"/>
      <c r="P824" s="731"/>
      <c r="Q824" s="731"/>
      <c r="R824" s="731"/>
      <c r="S824" s="731"/>
      <c r="T824" s="731"/>
      <c r="U824" s="731"/>
      <c r="V824" s="731"/>
      <c r="W824" s="731"/>
      <c r="X824" s="715"/>
      <c r="Y824" s="881"/>
      <c r="Z824" s="715"/>
      <c r="AA824" s="715"/>
      <c r="AB824" s="715"/>
      <c r="AC824" s="715"/>
      <c r="AD824" s="715"/>
      <c r="AE824" s="715"/>
      <c r="AF824" s="715"/>
      <c r="AG824" s="824"/>
    </row>
    <row r="825" spans="1:33">
      <c r="A825" s="698"/>
      <c r="B825" s="731"/>
      <c r="C825" s="731"/>
      <c r="D825" s="731"/>
      <c r="E825" s="731"/>
      <c r="F825" s="731"/>
      <c r="G825" s="731"/>
      <c r="H825" s="731"/>
      <c r="I825" s="731"/>
      <c r="J825" s="731"/>
      <c r="K825" s="731"/>
      <c r="L825" s="731"/>
      <c r="M825" s="731"/>
      <c r="N825" s="731"/>
      <c r="O825" s="731"/>
      <c r="P825" s="731"/>
      <c r="Q825" s="731"/>
      <c r="R825" s="731"/>
      <c r="S825" s="731"/>
      <c r="T825" s="731"/>
      <c r="U825" s="731"/>
      <c r="V825" s="731"/>
      <c r="W825" s="731"/>
      <c r="X825" s="715"/>
      <c r="Y825" s="881"/>
      <c r="Z825" s="715"/>
      <c r="AA825" s="715"/>
      <c r="AB825" s="715"/>
      <c r="AC825" s="715"/>
      <c r="AD825" s="715"/>
      <c r="AE825" s="715"/>
      <c r="AF825" s="715"/>
      <c r="AG825" s="824"/>
    </row>
    <row r="826" spans="1:33">
      <c r="A826" s="698"/>
      <c r="B826" s="731"/>
      <c r="C826" s="731"/>
      <c r="D826" s="731"/>
      <c r="E826" s="731"/>
      <c r="F826" s="731"/>
      <c r="G826" s="731"/>
      <c r="H826" s="731"/>
      <c r="I826" s="731"/>
      <c r="J826" s="731"/>
      <c r="K826" s="731"/>
      <c r="L826" s="731"/>
      <c r="M826" s="731"/>
      <c r="N826" s="731"/>
      <c r="O826" s="731"/>
      <c r="P826" s="731"/>
      <c r="Q826" s="731"/>
      <c r="R826" s="731"/>
      <c r="S826" s="731"/>
      <c r="T826" s="731"/>
      <c r="U826" s="731"/>
      <c r="V826" s="731"/>
      <c r="W826" s="731"/>
      <c r="X826" s="715"/>
      <c r="Y826" s="881"/>
      <c r="Z826" s="715"/>
      <c r="AA826" s="715"/>
      <c r="AB826" s="715"/>
      <c r="AC826" s="715"/>
      <c r="AD826" s="715"/>
      <c r="AE826" s="715"/>
      <c r="AF826" s="715"/>
      <c r="AG826" s="824"/>
    </row>
    <row r="827" spans="1:33">
      <c r="A827" s="698"/>
      <c r="B827" s="715"/>
      <c r="C827" s="715"/>
      <c r="D827" s="715"/>
      <c r="E827" s="715"/>
      <c r="F827" s="715"/>
      <c r="G827" s="715"/>
      <c r="H827" s="715"/>
      <c r="I827" s="715"/>
      <c r="J827" s="715"/>
      <c r="K827" s="715"/>
      <c r="L827" s="715"/>
      <c r="M827" s="715"/>
      <c r="N827" s="715"/>
      <c r="O827" s="715"/>
      <c r="P827" s="715"/>
      <c r="Q827" s="715"/>
      <c r="R827" s="715"/>
      <c r="S827" s="715"/>
      <c r="T827" s="715"/>
      <c r="U827" s="715"/>
      <c r="V827" s="715"/>
      <c r="W827" s="715"/>
      <c r="X827" s="715"/>
      <c r="Y827" s="881"/>
      <c r="Z827" s="715"/>
      <c r="AA827" s="715"/>
      <c r="AB827" s="715"/>
      <c r="AC827" s="715"/>
      <c r="AD827" s="715"/>
      <c r="AE827" s="715"/>
      <c r="AF827" s="715"/>
      <c r="AG827" s="824"/>
    </row>
    <row r="828" spans="1:33">
      <c r="A828" s="698"/>
      <c r="B828" s="715"/>
      <c r="C828" s="715"/>
      <c r="D828" s="715"/>
      <c r="E828" s="715"/>
      <c r="F828" s="715"/>
      <c r="G828" s="715"/>
      <c r="H828" s="715"/>
      <c r="I828" s="715"/>
      <c r="J828" s="715"/>
      <c r="K828" s="715"/>
      <c r="L828" s="715"/>
      <c r="M828" s="715"/>
      <c r="N828" s="715"/>
      <c r="O828" s="715"/>
      <c r="P828" s="715"/>
      <c r="Q828" s="715"/>
      <c r="R828" s="715"/>
      <c r="S828" s="715"/>
      <c r="T828" s="715"/>
      <c r="U828" s="715"/>
      <c r="V828" s="715"/>
      <c r="W828" s="715"/>
      <c r="X828" s="715"/>
      <c r="Y828" s="881"/>
      <c r="Z828" s="715"/>
      <c r="AA828" s="715"/>
      <c r="AB828" s="715"/>
      <c r="AC828" s="715"/>
      <c r="AD828" s="715"/>
      <c r="AE828" s="715"/>
      <c r="AF828" s="715"/>
      <c r="AG828" s="824"/>
    </row>
    <row r="829" spans="1:33">
      <c r="A829" s="700"/>
      <c r="B829" s="720"/>
      <c r="C829" s="720"/>
      <c r="D829" s="720"/>
      <c r="E829" s="720"/>
      <c r="F829" s="720"/>
      <c r="G829" s="720"/>
      <c r="H829" s="720"/>
      <c r="I829" s="720"/>
      <c r="J829" s="720"/>
      <c r="K829" s="720"/>
      <c r="L829" s="720"/>
      <c r="M829" s="720"/>
      <c r="N829" s="720"/>
      <c r="O829" s="720"/>
      <c r="P829" s="720"/>
      <c r="Q829" s="720"/>
      <c r="R829" s="720"/>
      <c r="S829" s="720"/>
      <c r="T829" s="720"/>
      <c r="U829" s="720"/>
      <c r="V829" s="720"/>
      <c r="W829" s="720"/>
      <c r="X829" s="720"/>
      <c r="Y829" s="913"/>
      <c r="Z829" s="720"/>
      <c r="AA829" s="720"/>
      <c r="AB829" s="720"/>
      <c r="AC829" s="720"/>
      <c r="AD829" s="720"/>
      <c r="AE829" s="720"/>
      <c r="AF829" s="720"/>
      <c r="AG829" s="957"/>
    </row>
    <row r="1005" spans="1:1">
      <c r="A1005" s="26"/>
    </row>
    <row r="1007" spans="1:1">
      <c r="A1007" s="26"/>
    </row>
    <row r="1009" spans="1:37">
      <c r="A1009" s="26"/>
    </row>
    <row r="1010" spans="1:37">
      <c r="A1010" s="26"/>
    </row>
    <row r="1011" spans="1:37">
      <c r="A1011" s="26"/>
    </row>
    <row r="1012" spans="1:37">
      <c r="A1012" s="26"/>
    </row>
    <row r="1013" spans="1:37">
      <c r="A1013" s="26"/>
    </row>
    <row r="1014" spans="1:37">
      <c r="A1014" s="26"/>
    </row>
    <row r="1015" spans="1:37">
      <c r="A1015" s="26"/>
      <c r="AK1015" s="173"/>
    </row>
    <row r="1016" spans="1:37">
      <c r="A1016" s="26"/>
    </row>
    <row r="1017" spans="1:37">
      <c r="A1017" s="26"/>
    </row>
    <row r="1018" spans="1:37">
      <c r="A1018" s="26"/>
    </row>
    <row r="1019" spans="1:37">
      <c r="A1019" s="26"/>
    </row>
    <row r="1020" spans="1:37">
      <c r="A1020" s="26"/>
    </row>
    <row r="1021" spans="1:37">
      <c r="A1021" s="26"/>
    </row>
    <row r="1022" spans="1:37">
      <c r="A1022" s="26"/>
    </row>
    <row r="1023" spans="1:37">
      <c r="A1023" s="26"/>
    </row>
    <row r="1024" spans="1:37">
      <c r="A1024" s="26"/>
    </row>
    <row r="1025" spans="1:1">
      <c r="A1025" s="26"/>
    </row>
    <row r="1026" spans="1:1">
      <c r="A1026" s="26"/>
    </row>
    <row r="1027" spans="1:1">
      <c r="A1027" s="26"/>
    </row>
    <row r="1050" spans="1:1">
      <c r="A1050" s="26"/>
    </row>
    <row r="1051" spans="1:1">
      <c r="A1051" s="26"/>
    </row>
    <row r="1052" spans="1:1">
      <c r="A1052" s="26"/>
    </row>
    <row r="1053" spans="1:1">
      <c r="A1053" s="26"/>
    </row>
    <row r="1054" spans="1:1">
      <c r="A1054" s="26"/>
    </row>
    <row r="1055" spans="1:1">
      <c r="A1055" s="26"/>
    </row>
    <row r="1057" spans="1:1">
      <c r="A1057" s="26"/>
    </row>
    <row r="1058" spans="1:1">
      <c r="A1058" s="26"/>
    </row>
    <row r="1059" spans="1:1">
      <c r="A1059" s="26"/>
    </row>
    <row r="1060" spans="1:1">
      <c r="A1060" s="26"/>
    </row>
    <row r="1061" spans="1:1">
      <c r="A1061" s="26"/>
    </row>
    <row r="1062" spans="1:1">
      <c r="A1062" s="26"/>
    </row>
    <row r="1114" spans="1:33" s="695" customFormat="1">
      <c r="A1114" s="1"/>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3"/>
    </row>
    <row r="1116" spans="1:33" s="695" customFormat="1">
      <c r="A1116" s="1"/>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3"/>
    </row>
    <row r="1117" spans="1:33" s="695" customFormat="1">
      <c r="A1117" s="1"/>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3"/>
    </row>
    <row r="1118" spans="1:33" s="695" customFormat="1">
      <c r="A1118" s="1"/>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3"/>
    </row>
    <row r="1119" spans="1:33" s="695" customFormat="1">
      <c r="A1119" s="1"/>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3"/>
    </row>
    <row r="1120" spans="1:33" s="695" customFormat="1">
      <c r="A1120" s="1"/>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3"/>
    </row>
    <row r="1121" spans="1:33" s="695" customFormat="1">
      <c r="A1121" s="1"/>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3"/>
    </row>
    <row r="1122" spans="1:33" s="695" customFormat="1">
      <c r="A1122" s="1"/>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3"/>
    </row>
    <row r="1123" spans="1:33" s="695" customFormat="1">
      <c r="A1123" s="1"/>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3"/>
    </row>
    <row r="1124" spans="1:33" s="695" customFormat="1">
      <c r="A1124" s="1"/>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3"/>
    </row>
    <row r="1125" spans="1:33" s="695" customFormat="1">
      <c r="A1125" s="1"/>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3"/>
    </row>
    <row r="1126" spans="1:33" s="695" customFormat="1">
      <c r="A1126" s="1"/>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3"/>
    </row>
    <row r="1127" spans="1:33" s="695" customFormat="1">
      <c r="A1127" s="1"/>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3"/>
    </row>
    <row r="1128" spans="1:33">
      <c r="A1128" s="26"/>
    </row>
    <row r="1157" spans="1:33" s="695" customFormat="1">
      <c r="A1157" s="1"/>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3"/>
    </row>
    <row r="1158" spans="1:33" s="695" customFormat="1">
      <c r="A1158" s="1"/>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3"/>
    </row>
    <row r="1159" spans="1:33" s="695" customFormat="1">
      <c r="A1159" s="1"/>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3"/>
    </row>
    <row r="1160" spans="1:33" s="695" customFormat="1">
      <c r="A1160" s="1"/>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3"/>
    </row>
    <row r="1161" spans="1:33" s="695" customFormat="1">
      <c r="A1161" s="1"/>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3"/>
    </row>
    <row r="1162" spans="1:33" s="695" customFormat="1">
      <c r="A1162" s="1"/>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3"/>
    </row>
    <row r="1163" spans="1:33">
      <c r="A1163" s="26"/>
    </row>
    <row r="1249" spans="1:1">
      <c r="A1249" s="26"/>
    </row>
    <row r="1251" spans="1:1">
      <c r="A1251" s="26"/>
    </row>
    <row r="1252" spans="1:1">
      <c r="A1252" s="26"/>
    </row>
    <row r="1253" spans="1:1">
      <c r="A1253" s="26"/>
    </row>
    <row r="1254" spans="1:1">
      <c r="A1254" s="26"/>
    </row>
    <row r="1255" spans="1:1">
      <c r="A1255" s="26"/>
    </row>
    <row r="1256" spans="1:1">
      <c r="A1256" s="26"/>
    </row>
    <row r="1257" spans="1:1">
      <c r="A1257" s="26"/>
    </row>
    <row r="1258" spans="1:1">
      <c r="A1258" s="26"/>
    </row>
    <row r="1259" spans="1:1">
      <c r="A1259" s="26"/>
    </row>
    <row r="1260" spans="1:1">
      <c r="A1260" s="26"/>
    </row>
    <row r="1261" spans="1:1">
      <c r="A1261" s="26"/>
    </row>
    <row r="1262" spans="1:1">
      <c r="A1262" s="26"/>
    </row>
    <row r="1292" spans="1:1">
      <c r="A1292" s="26"/>
    </row>
    <row r="1293" spans="1:1">
      <c r="A1293" s="26"/>
    </row>
    <row r="1294" spans="1:1">
      <c r="A1294" s="26"/>
    </row>
    <row r="1295" spans="1:1">
      <c r="A1295" s="26"/>
    </row>
    <row r="1296" spans="1:1">
      <c r="A1296" s="26"/>
    </row>
    <row r="1297" spans="1:1">
      <c r="A1297" s="26"/>
    </row>
  </sheetData>
  <mergeCells count="774">
    <mergeCell ref="I25:AF25"/>
    <mergeCell ref="Y31:AB31"/>
    <mergeCell ref="Y34:AB34"/>
    <mergeCell ref="Y37:AB37"/>
    <mergeCell ref="Y40:AB40"/>
    <mergeCell ref="Y43:AB43"/>
    <mergeCell ref="B59:D59"/>
    <mergeCell ref="F59:G59"/>
    <mergeCell ref="I59:J59"/>
    <mergeCell ref="I62:N62"/>
    <mergeCell ref="R62:W62"/>
    <mergeCell ref="N76:P76"/>
    <mergeCell ref="Q76:R76"/>
    <mergeCell ref="U76:W76"/>
    <mergeCell ref="X76:Y76"/>
    <mergeCell ref="P77:Z77"/>
    <mergeCell ref="AA77:AC77"/>
    <mergeCell ref="J79:U79"/>
    <mergeCell ref="B100:I100"/>
    <mergeCell ref="J100:L100"/>
    <mergeCell ref="B102:K102"/>
    <mergeCell ref="B103:K103"/>
    <mergeCell ref="V112:Y112"/>
    <mergeCell ref="V113:Y113"/>
    <mergeCell ref="V114:Y114"/>
    <mergeCell ref="U126:AG126"/>
    <mergeCell ref="B127:E127"/>
    <mergeCell ref="F127:I127"/>
    <mergeCell ref="J127:L127"/>
    <mergeCell ref="N127:S127"/>
    <mergeCell ref="U127:Z127"/>
    <mergeCell ref="AB127:AG127"/>
    <mergeCell ref="B128:E128"/>
    <mergeCell ref="F128:I128"/>
    <mergeCell ref="J128:L128"/>
    <mergeCell ref="N128:S128"/>
    <mergeCell ref="U128:Z128"/>
    <mergeCell ref="AB128:AG128"/>
    <mergeCell ref="B129:E129"/>
    <mergeCell ref="F129:I129"/>
    <mergeCell ref="J129:L129"/>
    <mergeCell ref="N129:S129"/>
    <mergeCell ref="U129:Z129"/>
    <mergeCell ref="AB129:AG129"/>
    <mergeCell ref="B130:E130"/>
    <mergeCell ref="F130:I130"/>
    <mergeCell ref="J130:L130"/>
    <mergeCell ref="N130:S130"/>
    <mergeCell ref="U130:Z130"/>
    <mergeCell ref="AB130:AG130"/>
    <mergeCell ref="B131:E131"/>
    <mergeCell ref="F131:I131"/>
    <mergeCell ref="J131:L131"/>
    <mergeCell ref="N131:S131"/>
    <mergeCell ref="U131:Z131"/>
    <mergeCell ref="AB131:AG131"/>
    <mergeCell ref="B132:E132"/>
    <mergeCell ref="F132:I132"/>
    <mergeCell ref="J132:L132"/>
    <mergeCell ref="N132:S132"/>
    <mergeCell ref="U132:Z132"/>
    <mergeCell ref="AB132:AG132"/>
    <mergeCell ref="B133:E133"/>
    <mergeCell ref="F133:I133"/>
    <mergeCell ref="J133:L133"/>
    <mergeCell ref="N133:S133"/>
    <mergeCell ref="U133:Z133"/>
    <mergeCell ref="AB133:AG133"/>
    <mergeCell ref="B134:E134"/>
    <mergeCell ref="F134:I134"/>
    <mergeCell ref="J134:L134"/>
    <mergeCell ref="N134:S134"/>
    <mergeCell ref="U134:Z134"/>
    <mergeCell ref="AB134:AG134"/>
    <mergeCell ref="B135:E135"/>
    <mergeCell ref="F135:I135"/>
    <mergeCell ref="J135:L135"/>
    <mergeCell ref="N135:S135"/>
    <mergeCell ref="U135:Z135"/>
    <mergeCell ref="AB135:AG135"/>
    <mergeCell ref="B136:E136"/>
    <mergeCell ref="F136:I136"/>
    <mergeCell ref="J136:L136"/>
    <mergeCell ref="N136:S136"/>
    <mergeCell ref="U136:Z136"/>
    <mergeCell ref="AB136:AG136"/>
    <mergeCell ref="B137:E137"/>
    <mergeCell ref="F137:I137"/>
    <mergeCell ref="J137:L137"/>
    <mergeCell ref="N137:S137"/>
    <mergeCell ref="U137:Z137"/>
    <mergeCell ref="AB137:AG137"/>
    <mergeCell ref="B149:F149"/>
    <mergeCell ref="G149:K149"/>
    <mergeCell ref="L149:P149"/>
    <mergeCell ref="Q149:U149"/>
    <mergeCell ref="V149:Z149"/>
    <mergeCell ref="B150:F150"/>
    <mergeCell ref="G150:K150"/>
    <mergeCell ref="L150:P150"/>
    <mergeCell ref="Q150:U150"/>
    <mergeCell ref="V150:Z150"/>
    <mergeCell ref="B151:F151"/>
    <mergeCell ref="G151:K151"/>
    <mergeCell ref="L151:P151"/>
    <mergeCell ref="Q151:U151"/>
    <mergeCell ref="V151:Z151"/>
    <mergeCell ref="R186:T186"/>
    <mergeCell ref="V186:W186"/>
    <mergeCell ref="Y186:Z186"/>
    <mergeCell ref="B187:K187"/>
    <mergeCell ref="L187:T187"/>
    <mergeCell ref="U187:AC187"/>
    <mergeCell ref="B190:H190"/>
    <mergeCell ref="I190:K190"/>
    <mergeCell ref="L190:N190"/>
    <mergeCell ref="O190:T190"/>
    <mergeCell ref="U190:W190"/>
    <mergeCell ref="X190:AC190"/>
    <mergeCell ref="D191:H191"/>
    <mergeCell ref="I191:J191"/>
    <mergeCell ref="L191:M191"/>
    <mergeCell ref="O191:S191"/>
    <mergeCell ref="U191:V191"/>
    <mergeCell ref="X191:AB191"/>
    <mergeCell ref="D192:H192"/>
    <mergeCell ref="I192:J192"/>
    <mergeCell ref="L192:M192"/>
    <mergeCell ref="O192:S192"/>
    <mergeCell ref="U192:V192"/>
    <mergeCell ref="X192:AB192"/>
    <mergeCell ref="D193:H193"/>
    <mergeCell ref="I193:J193"/>
    <mergeCell ref="L193:M193"/>
    <mergeCell ref="O193:S193"/>
    <mergeCell ref="U193:V193"/>
    <mergeCell ref="X193:AB193"/>
    <mergeCell ref="D194:H194"/>
    <mergeCell ref="I194:J194"/>
    <mergeCell ref="L194:M194"/>
    <mergeCell ref="O194:S194"/>
    <mergeCell ref="U194:V194"/>
    <mergeCell ref="X194:AB194"/>
    <mergeCell ref="D195:H195"/>
    <mergeCell ref="I195:J195"/>
    <mergeCell ref="L195:M195"/>
    <mergeCell ref="O195:S195"/>
    <mergeCell ref="U195:V195"/>
    <mergeCell ref="X195:AB195"/>
    <mergeCell ref="D196:H196"/>
    <mergeCell ref="I196:J196"/>
    <mergeCell ref="L196:M196"/>
    <mergeCell ref="O196:S196"/>
    <mergeCell ref="U196:V196"/>
    <mergeCell ref="X196:AB196"/>
    <mergeCell ref="D197:H197"/>
    <mergeCell ref="I197:J197"/>
    <mergeCell ref="L197:M197"/>
    <mergeCell ref="O197:S197"/>
    <mergeCell ref="U197:V197"/>
    <mergeCell ref="X197:AB197"/>
    <mergeCell ref="B198:K198"/>
    <mergeCell ref="L198:M198"/>
    <mergeCell ref="O198:S198"/>
    <mergeCell ref="U198:V198"/>
    <mergeCell ref="X198:AB198"/>
    <mergeCell ref="B199:K199"/>
    <mergeCell ref="L199:T199"/>
    <mergeCell ref="U199:AC199"/>
    <mergeCell ref="B201:K201"/>
    <mergeCell ref="L201:T201"/>
    <mergeCell ref="U201:AC201"/>
    <mergeCell ref="B204:H204"/>
    <mergeCell ref="I204:K204"/>
    <mergeCell ref="L204:N204"/>
    <mergeCell ref="O204:T204"/>
    <mergeCell ref="U204:W204"/>
    <mergeCell ref="X204:AC204"/>
    <mergeCell ref="D205:H205"/>
    <mergeCell ref="I205:J205"/>
    <mergeCell ref="L205:M205"/>
    <mergeCell ref="O205:S205"/>
    <mergeCell ref="U205:V205"/>
    <mergeCell ref="X205:AB205"/>
    <mergeCell ref="D206:H206"/>
    <mergeCell ref="I206:J206"/>
    <mergeCell ref="L206:M206"/>
    <mergeCell ref="O206:S206"/>
    <mergeCell ref="U206:V206"/>
    <mergeCell ref="X206:AB206"/>
    <mergeCell ref="D207:H207"/>
    <mergeCell ref="I207:J207"/>
    <mergeCell ref="L207:M207"/>
    <mergeCell ref="O207:S207"/>
    <mergeCell ref="U207:V207"/>
    <mergeCell ref="X207:AB207"/>
    <mergeCell ref="D208:H208"/>
    <mergeCell ref="I208:J208"/>
    <mergeCell ref="L208:M208"/>
    <mergeCell ref="O208:S208"/>
    <mergeCell ref="U208:V208"/>
    <mergeCell ref="X208:AB208"/>
    <mergeCell ref="D209:H209"/>
    <mergeCell ref="I209:J209"/>
    <mergeCell ref="L209:M209"/>
    <mergeCell ref="O209:S209"/>
    <mergeCell ref="U209:V209"/>
    <mergeCell ref="X209:AB209"/>
    <mergeCell ref="D210:H210"/>
    <mergeCell ref="I210:J210"/>
    <mergeCell ref="L210:M210"/>
    <mergeCell ref="O210:S210"/>
    <mergeCell ref="U210:V210"/>
    <mergeCell ref="X210:AB210"/>
    <mergeCell ref="D211:H211"/>
    <mergeCell ref="I211:J211"/>
    <mergeCell ref="L211:M211"/>
    <mergeCell ref="O211:S211"/>
    <mergeCell ref="U211:V211"/>
    <mergeCell ref="X211:AB211"/>
    <mergeCell ref="B212:K212"/>
    <mergeCell ref="L212:M212"/>
    <mergeCell ref="O212:S212"/>
    <mergeCell ref="U212:V212"/>
    <mergeCell ref="X212:AB212"/>
    <mergeCell ref="B213:K213"/>
    <mergeCell ref="L213:T213"/>
    <mergeCell ref="U213:AC213"/>
    <mergeCell ref="B215:H215"/>
    <mergeCell ref="I215:N215"/>
    <mergeCell ref="O215:T215"/>
    <mergeCell ref="U215:Z215"/>
    <mergeCell ref="AA215:AF215"/>
    <mergeCell ref="B218:E218"/>
    <mergeCell ref="F218:H218"/>
    <mergeCell ref="I218:J218"/>
    <mergeCell ref="K218:N218"/>
    <mergeCell ref="O218:P218"/>
    <mergeCell ref="Q218:T218"/>
    <mergeCell ref="U218:V218"/>
    <mergeCell ref="W218:Z218"/>
    <mergeCell ref="AA218:AB218"/>
    <mergeCell ref="AC218:AF218"/>
    <mergeCell ref="C219:E219"/>
    <mergeCell ref="F219:G219"/>
    <mergeCell ref="K219:M219"/>
    <mergeCell ref="Q219:S219"/>
    <mergeCell ref="W219:Y219"/>
    <mergeCell ref="AC219:AE219"/>
    <mergeCell ref="C220:E220"/>
    <mergeCell ref="F220:G220"/>
    <mergeCell ref="K220:M220"/>
    <mergeCell ref="Q220:S220"/>
    <mergeCell ref="W220:Y220"/>
    <mergeCell ref="AC220:AE220"/>
    <mergeCell ref="C221:E221"/>
    <mergeCell ref="F221:G221"/>
    <mergeCell ref="K221:M221"/>
    <mergeCell ref="Q221:S221"/>
    <mergeCell ref="W221:Y221"/>
    <mergeCell ref="AC221:AE221"/>
    <mergeCell ref="C222:E222"/>
    <mergeCell ref="F222:G222"/>
    <mergeCell ref="K222:M222"/>
    <mergeCell ref="Q222:S222"/>
    <mergeCell ref="W222:Y222"/>
    <mergeCell ref="AC222:AE222"/>
    <mergeCell ref="B223:H223"/>
    <mergeCell ref="K223:M223"/>
    <mergeCell ref="Q223:S223"/>
    <mergeCell ref="W223:Y223"/>
    <mergeCell ref="AC223:AE223"/>
    <mergeCell ref="B224:H224"/>
    <mergeCell ref="I224:N224"/>
    <mergeCell ref="O224:T224"/>
    <mergeCell ref="U224:Z224"/>
    <mergeCell ref="AA224:AF224"/>
    <mergeCell ref="B226:H226"/>
    <mergeCell ref="I226:N226"/>
    <mergeCell ref="O226:T226"/>
    <mergeCell ref="U226:Z226"/>
    <mergeCell ref="AA226:AF226"/>
    <mergeCell ref="B229:E229"/>
    <mergeCell ref="F229:H229"/>
    <mergeCell ref="I229:J229"/>
    <mergeCell ref="K229:N229"/>
    <mergeCell ref="O229:P229"/>
    <mergeCell ref="Q229:T229"/>
    <mergeCell ref="U229:V229"/>
    <mergeCell ref="W229:Z229"/>
    <mergeCell ref="AA229:AB229"/>
    <mergeCell ref="AC229:AF229"/>
    <mergeCell ref="C230:E230"/>
    <mergeCell ref="F230:G230"/>
    <mergeCell ref="K230:M230"/>
    <mergeCell ref="Q230:S230"/>
    <mergeCell ref="W230:Y230"/>
    <mergeCell ref="AC230:AE230"/>
    <mergeCell ref="C231:E231"/>
    <mergeCell ref="F231:G231"/>
    <mergeCell ref="K231:M231"/>
    <mergeCell ref="Q231:S231"/>
    <mergeCell ref="W231:Y231"/>
    <mergeCell ref="AC231:AE231"/>
    <mergeCell ref="C232:E232"/>
    <mergeCell ref="F232:G232"/>
    <mergeCell ref="K232:M232"/>
    <mergeCell ref="Q232:S232"/>
    <mergeCell ref="W232:Y232"/>
    <mergeCell ref="AC232:AE232"/>
    <mergeCell ref="C233:E233"/>
    <mergeCell ref="F233:G233"/>
    <mergeCell ref="K233:M233"/>
    <mergeCell ref="Q233:S233"/>
    <mergeCell ref="W233:Y233"/>
    <mergeCell ref="AC233:AE233"/>
    <mergeCell ref="B234:H234"/>
    <mergeCell ref="K234:M234"/>
    <mergeCell ref="Q234:S234"/>
    <mergeCell ref="W234:Y234"/>
    <mergeCell ref="AC234:AE234"/>
    <mergeCell ref="B235:H235"/>
    <mergeCell ref="I235:N235"/>
    <mergeCell ref="O235:T235"/>
    <mergeCell ref="U235:Z235"/>
    <mergeCell ref="AA235:AF235"/>
    <mergeCell ref="G240:J240"/>
    <mergeCell ref="K240:P240"/>
    <mergeCell ref="Q240:T240"/>
    <mergeCell ref="U240:X240"/>
    <mergeCell ref="G241:I241"/>
    <mergeCell ref="K241:L241"/>
    <mergeCell ref="M241:O241"/>
    <mergeCell ref="Q241:S241"/>
    <mergeCell ref="U241:W241"/>
    <mergeCell ref="B242:F242"/>
    <mergeCell ref="G242:X242"/>
    <mergeCell ref="B264:J264"/>
    <mergeCell ref="K264:Q264"/>
    <mergeCell ref="R264:U264"/>
    <mergeCell ref="V264:AE264"/>
    <mergeCell ref="B265:J265"/>
    <mergeCell ref="K265:Q265"/>
    <mergeCell ref="R265:U265"/>
    <mergeCell ref="V265:AE265"/>
    <mergeCell ref="B266:J266"/>
    <mergeCell ref="K266:Q266"/>
    <mergeCell ref="R266:U266"/>
    <mergeCell ref="V266:AE266"/>
    <mergeCell ref="B267:J267"/>
    <mergeCell ref="K267:Q267"/>
    <mergeCell ref="R267:U267"/>
    <mergeCell ref="V267:AE267"/>
    <mergeCell ref="B268:J268"/>
    <mergeCell ref="K268:Q268"/>
    <mergeCell ref="R268:U268"/>
    <mergeCell ref="V268:AE268"/>
    <mergeCell ref="R277:S277"/>
    <mergeCell ref="I279:K279"/>
    <mergeCell ref="M279:N279"/>
    <mergeCell ref="P279:Q279"/>
    <mergeCell ref="I280:V280"/>
    <mergeCell ref="I281:J281"/>
    <mergeCell ref="S281:T281"/>
    <mergeCell ref="R284:T284"/>
    <mergeCell ref="J302:K302"/>
    <mergeCell ref="T302:U302"/>
    <mergeCell ref="K310:L310"/>
    <mergeCell ref="G330:K330"/>
    <mergeCell ref="Q330:U330"/>
    <mergeCell ref="G339:K339"/>
    <mergeCell ref="Q339:U339"/>
    <mergeCell ref="O363:Q363"/>
    <mergeCell ref="S363:T363"/>
    <mergeCell ref="V363:W363"/>
    <mergeCell ref="O369:Q369"/>
    <mergeCell ref="S369:T369"/>
    <mergeCell ref="V369:W369"/>
    <mergeCell ref="E374:I374"/>
    <mergeCell ref="O374:S374"/>
    <mergeCell ref="O376:Q376"/>
    <mergeCell ref="S376:T376"/>
    <mergeCell ref="V376:W376"/>
    <mergeCell ref="B385:R385"/>
    <mergeCell ref="S385:U385"/>
    <mergeCell ref="B386:R386"/>
    <mergeCell ref="S386:U386"/>
    <mergeCell ref="B387:R387"/>
    <mergeCell ref="S387:U387"/>
    <mergeCell ref="B388:R388"/>
    <mergeCell ref="S388:U388"/>
    <mergeCell ref="L448:P448"/>
    <mergeCell ref="Q448:AA448"/>
    <mergeCell ref="L449:P449"/>
    <mergeCell ref="Q449:AA449"/>
    <mergeCell ref="P465:Q465"/>
    <mergeCell ref="R465:S465"/>
    <mergeCell ref="Y502:Z502"/>
    <mergeCell ref="AA502:AG502"/>
    <mergeCell ref="K528:M528"/>
    <mergeCell ref="O528:P528"/>
    <mergeCell ref="L556:N556"/>
    <mergeCell ref="P556:Q556"/>
    <mergeCell ref="B607:W607"/>
    <mergeCell ref="B608:W608"/>
    <mergeCell ref="B609:W609"/>
    <mergeCell ref="B610:W610"/>
    <mergeCell ref="B611:W611"/>
    <mergeCell ref="B612:W612"/>
    <mergeCell ref="B614:W614"/>
    <mergeCell ref="B615:W615"/>
    <mergeCell ref="B616:W616"/>
    <mergeCell ref="B617:W617"/>
    <mergeCell ref="L636:N636"/>
    <mergeCell ref="P636:Q636"/>
    <mergeCell ref="S636:T636"/>
    <mergeCell ref="L639:N639"/>
    <mergeCell ref="P639:Q639"/>
    <mergeCell ref="S639:T639"/>
    <mergeCell ref="N662:P662"/>
    <mergeCell ref="R662:S662"/>
    <mergeCell ref="U662:V662"/>
    <mergeCell ref="Y701:AA701"/>
    <mergeCell ref="AB701:AC701"/>
    <mergeCell ref="AD701:AE701"/>
    <mergeCell ref="AF701:AG701"/>
    <mergeCell ref="Y702:AA702"/>
    <mergeCell ref="AB702:AC702"/>
    <mergeCell ref="AD702:AE702"/>
    <mergeCell ref="AF702:AG702"/>
    <mergeCell ref="Y704:AA704"/>
    <mergeCell ref="AB704:AC704"/>
    <mergeCell ref="AD704:AE704"/>
    <mergeCell ref="AF704:AG704"/>
    <mergeCell ref="Y705:AA705"/>
    <mergeCell ref="AB705:AC705"/>
    <mergeCell ref="AD705:AE705"/>
    <mergeCell ref="AF705:AG705"/>
    <mergeCell ref="Y707:AA707"/>
    <mergeCell ref="AB707:AC707"/>
    <mergeCell ref="Y708:AA708"/>
    <mergeCell ref="AB708:AC708"/>
    <mergeCell ref="M741:O741"/>
    <mergeCell ref="Q741:R741"/>
    <mergeCell ref="T741:U741"/>
    <mergeCell ref="J760:M760"/>
    <mergeCell ref="O760:Q760"/>
    <mergeCell ref="S760:T760"/>
    <mergeCell ref="V760:W760"/>
    <mergeCell ref="B818:H818"/>
    <mergeCell ref="I818:L818"/>
    <mergeCell ref="M818:W818"/>
    <mergeCell ref="A1:X2"/>
    <mergeCell ref="Y1:AG2"/>
    <mergeCell ref="Y6:AG8"/>
    <mergeCell ref="Y12:AG13"/>
    <mergeCell ref="B25:D28"/>
    <mergeCell ref="E25:H28"/>
    <mergeCell ref="I26:K28"/>
    <mergeCell ref="L26:N28"/>
    <mergeCell ref="O26:X28"/>
    <mergeCell ref="Y26:AB28"/>
    <mergeCell ref="AC26:AF28"/>
    <mergeCell ref="B29:D31"/>
    <mergeCell ref="E29:H31"/>
    <mergeCell ref="I29:K31"/>
    <mergeCell ref="L29:N31"/>
    <mergeCell ref="O29:X31"/>
    <mergeCell ref="Y29:AB30"/>
    <mergeCell ref="AC29:AF31"/>
    <mergeCell ref="B32:D34"/>
    <mergeCell ref="E32:H34"/>
    <mergeCell ref="I32:K34"/>
    <mergeCell ref="L32:N34"/>
    <mergeCell ref="O32:X34"/>
    <mergeCell ref="Y32:AB33"/>
    <mergeCell ref="AC32:AF34"/>
    <mergeCell ref="B35:D37"/>
    <mergeCell ref="E35:H37"/>
    <mergeCell ref="I35:K37"/>
    <mergeCell ref="L35:N37"/>
    <mergeCell ref="O35:X37"/>
    <mergeCell ref="Y35:AB36"/>
    <mergeCell ref="AC35:AF37"/>
    <mergeCell ref="B38:D40"/>
    <mergeCell ref="E38:H40"/>
    <mergeCell ref="I38:K40"/>
    <mergeCell ref="L38:N40"/>
    <mergeCell ref="O38:X40"/>
    <mergeCell ref="Y38:AB39"/>
    <mergeCell ref="AC38:AF40"/>
    <mergeCell ref="B41:D43"/>
    <mergeCell ref="E41:H43"/>
    <mergeCell ref="I41:K43"/>
    <mergeCell ref="L41:N43"/>
    <mergeCell ref="O41:X43"/>
    <mergeCell ref="Y41:AB42"/>
    <mergeCell ref="AC41:AF43"/>
    <mergeCell ref="A54:X55"/>
    <mergeCell ref="Y54:AG55"/>
    <mergeCell ref="Y56:AG58"/>
    <mergeCell ref="C57:W58"/>
    <mergeCell ref="B60:E62"/>
    <mergeCell ref="F60:H62"/>
    <mergeCell ref="I60:N61"/>
    <mergeCell ref="O60:Q62"/>
    <mergeCell ref="R60:W61"/>
    <mergeCell ref="X60:AC62"/>
    <mergeCell ref="B63:E64"/>
    <mergeCell ref="F63:H64"/>
    <mergeCell ref="I63:K64"/>
    <mergeCell ref="L63:N64"/>
    <mergeCell ref="O63:Q64"/>
    <mergeCell ref="R63:T64"/>
    <mergeCell ref="U63:W64"/>
    <mergeCell ref="B65:E66"/>
    <mergeCell ref="F65:H66"/>
    <mergeCell ref="I65:K66"/>
    <mergeCell ref="L65:N66"/>
    <mergeCell ref="O65:Q66"/>
    <mergeCell ref="R65:T66"/>
    <mergeCell ref="U65:W66"/>
    <mergeCell ref="B67:E68"/>
    <mergeCell ref="F67:H68"/>
    <mergeCell ref="I67:K68"/>
    <mergeCell ref="L67:N68"/>
    <mergeCell ref="O67:Q68"/>
    <mergeCell ref="R67:T68"/>
    <mergeCell ref="U67:W68"/>
    <mergeCell ref="B69:E70"/>
    <mergeCell ref="F69:H70"/>
    <mergeCell ref="I69:K70"/>
    <mergeCell ref="L69:N70"/>
    <mergeCell ref="O69:Q70"/>
    <mergeCell ref="R69:T70"/>
    <mergeCell ref="U69:W70"/>
    <mergeCell ref="B71:E72"/>
    <mergeCell ref="F71:H72"/>
    <mergeCell ref="I71:K72"/>
    <mergeCell ref="L71:N72"/>
    <mergeCell ref="O71:Q72"/>
    <mergeCell ref="R71:T72"/>
    <mergeCell ref="U71:W72"/>
    <mergeCell ref="X71:AC72"/>
    <mergeCell ref="B79:F81"/>
    <mergeCell ref="G79:I81"/>
    <mergeCell ref="V79:Y81"/>
    <mergeCell ref="Z79:AC81"/>
    <mergeCell ref="J80:M81"/>
    <mergeCell ref="N80:Q81"/>
    <mergeCell ref="R80:U81"/>
    <mergeCell ref="B82:F83"/>
    <mergeCell ref="G82:I83"/>
    <mergeCell ref="J82:M83"/>
    <mergeCell ref="N82:Q83"/>
    <mergeCell ref="R82:U83"/>
    <mergeCell ref="V82:Y83"/>
    <mergeCell ref="Z82:AC83"/>
    <mergeCell ref="B84:F85"/>
    <mergeCell ref="G84:I85"/>
    <mergeCell ref="J84:M85"/>
    <mergeCell ref="N84:Q85"/>
    <mergeCell ref="R84:U85"/>
    <mergeCell ref="V84:Y85"/>
    <mergeCell ref="Z84:AC85"/>
    <mergeCell ref="B86:F87"/>
    <mergeCell ref="G86:I87"/>
    <mergeCell ref="J86:M87"/>
    <mergeCell ref="N86:Q87"/>
    <mergeCell ref="R86:U87"/>
    <mergeCell ref="V86:Y87"/>
    <mergeCell ref="Z86:AC87"/>
    <mergeCell ref="B88:F89"/>
    <mergeCell ref="G88:I89"/>
    <mergeCell ref="J88:M89"/>
    <mergeCell ref="N88:Q89"/>
    <mergeCell ref="R88:U89"/>
    <mergeCell ref="V88:Y89"/>
    <mergeCell ref="Z88:AC89"/>
    <mergeCell ref="B90:F91"/>
    <mergeCell ref="G90:I91"/>
    <mergeCell ref="J90:M91"/>
    <mergeCell ref="N90:Q91"/>
    <mergeCell ref="R90:U91"/>
    <mergeCell ref="V90:Y91"/>
    <mergeCell ref="Z90:AC91"/>
    <mergeCell ref="B92:F93"/>
    <mergeCell ref="G92:I93"/>
    <mergeCell ref="J92:M93"/>
    <mergeCell ref="N92:Q93"/>
    <mergeCell ref="R92:U93"/>
    <mergeCell ref="V92:Y93"/>
    <mergeCell ref="Z92:AC93"/>
    <mergeCell ref="B94:F95"/>
    <mergeCell ref="G94:I95"/>
    <mergeCell ref="J94:M95"/>
    <mergeCell ref="N94:Q95"/>
    <mergeCell ref="R94:U95"/>
    <mergeCell ref="V94:Y95"/>
    <mergeCell ref="Z94:AC95"/>
    <mergeCell ref="B96:F97"/>
    <mergeCell ref="G96:I97"/>
    <mergeCell ref="J96:M97"/>
    <mergeCell ref="N96:Q97"/>
    <mergeCell ref="R96:U97"/>
    <mergeCell ref="V96:Y97"/>
    <mergeCell ref="Z96:AC97"/>
    <mergeCell ref="B98:F99"/>
    <mergeCell ref="G98:I99"/>
    <mergeCell ref="J98:M99"/>
    <mergeCell ref="N98:Q99"/>
    <mergeCell ref="R98:U99"/>
    <mergeCell ref="V98:Y99"/>
    <mergeCell ref="Z98:AC99"/>
    <mergeCell ref="L102:V103"/>
    <mergeCell ref="C105:AG106"/>
    <mergeCell ref="C107:AG108"/>
    <mergeCell ref="A115:X116"/>
    <mergeCell ref="Y115:AG116"/>
    <mergeCell ref="Y117:AG120"/>
    <mergeCell ref="P121:X122"/>
    <mergeCell ref="Y121:AG124"/>
    <mergeCell ref="C124:X125"/>
    <mergeCell ref="C139:X141"/>
    <mergeCell ref="A175:X176"/>
    <mergeCell ref="Y175:AG176"/>
    <mergeCell ref="B188:K189"/>
    <mergeCell ref="L188:S189"/>
    <mergeCell ref="U188:AB189"/>
    <mergeCell ref="C191:C193"/>
    <mergeCell ref="C194:C197"/>
    <mergeCell ref="B202:K203"/>
    <mergeCell ref="L202:S203"/>
    <mergeCell ref="U202:AB203"/>
    <mergeCell ref="C205:C207"/>
    <mergeCell ref="C208:C211"/>
    <mergeCell ref="B216:H217"/>
    <mergeCell ref="I216:M217"/>
    <mergeCell ref="O216:S217"/>
    <mergeCell ref="U216:Y217"/>
    <mergeCell ref="AA216:AE217"/>
    <mergeCell ref="B219:B222"/>
    <mergeCell ref="B227:H228"/>
    <mergeCell ref="I227:M228"/>
    <mergeCell ref="O227:S228"/>
    <mergeCell ref="U227:Y228"/>
    <mergeCell ref="AA227:AE228"/>
    <mergeCell ref="B230:B233"/>
    <mergeCell ref="A236:X237"/>
    <mergeCell ref="Y236:AG237"/>
    <mergeCell ref="B240:F241"/>
    <mergeCell ref="Y252:AG255"/>
    <mergeCell ref="C255:V256"/>
    <mergeCell ref="Y258:AG261"/>
    <mergeCell ref="C259:W260"/>
    <mergeCell ref="A296:X297"/>
    <mergeCell ref="Y296:AG297"/>
    <mergeCell ref="C320:W321"/>
    <mergeCell ref="A356:X357"/>
    <mergeCell ref="Y356:AG357"/>
    <mergeCell ref="Y359:AG362"/>
    <mergeCell ref="C378:W380"/>
    <mergeCell ref="B402:X403"/>
    <mergeCell ref="Y404:AG407"/>
    <mergeCell ref="A417:X418"/>
    <mergeCell ref="Y417:AG418"/>
    <mergeCell ref="C424:W425"/>
    <mergeCell ref="Y434:AG439"/>
    <mergeCell ref="C459:X460"/>
    <mergeCell ref="A477:X478"/>
    <mergeCell ref="Y477:AG478"/>
    <mergeCell ref="Y482:AG483"/>
    <mergeCell ref="Y491:AG492"/>
    <mergeCell ref="Y495:AG497"/>
    <mergeCell ref="Y499:AG501"/>
    <mergeCell ref="Y503:Y508"/>
    <mergeCell ref="Z503:Z505"/>
    <mergeCell ref="AA503:AG505"/>
    <mergeCell ref="Z506:Z508"/>
    <mergeCell ref="AA506:AG508"/>
    <mergeCell ref="Y509:Z511"/>
    <mergeCell ref="AA509:AG511"/>
    <mergeCell ref="Y512:Z514"/>
    <mergeCell ref="AA512:AG514"/>
    <mergeCell ref="B516:F517"/>
    <mergeCell ref="G516:K517"/>
    <mergeCell ref="L516:P517"/>
    <mergeCell ref="Q516:S517"/>
    <mergeCell ref="T516:V517"/>
    <mergeCell ref="W516:Y517"/>
    <mergeCell ref="Z516:AB517"/>
    <mergeCell ref="B518:F519"/>
    <mergeCell ref="G518:K519"/>
    <mergeCell ref="L518:P519"/>
    <mergeCell ref="Q518:S519"/>
    <mergeCell ref="T518:V519"/>
    <mergeCell ref="W518:Y519"/>
    <mergeCell ref="Z518:AB519"/>
    <mergeCell ref="B520:F521"/>
    <mergeCell ref="G520:K521"/>
    <mergeCell ref="L520:P521"/>
    <mergeCell ref="Q520:S521"/>
    <mergeCell ref="T520:V521"/>
    <mergeCell ref="W520:Y521"/>
    <mergeCell ref="Z520:AB521"/>
    <mergeCell ref="B522:F523"/>
    <mergeCell ref="G522:K523"/>
    <mergeCell ref="L522:P523"/>
    <mergeCell ref="Q522:S523"/>
    <mergeCell ref="T522:V523"/>
    <mergeCell ref="W522:Y523"/>
    <mergeCell ref="Z522:AB523"/>
    <mergeCell ref="Y526:AG531"/>
    <mergeCell ref="C532:V534"/>
    <mergeCell ref="A537:X538"/>
    <mergeCell ref="Y537:AG538"/>
    <mergeCell ref="C546:V547"/>
    <mergeCell ref="C551:V552"/>
    <mergeCell ref="Y558:AG560"/>
    <mergeCell ref="C561:V563"/>
    <mergeCell ref="C566:V568"/>
    <mergeCell ref="Y571:AG573"/>
    <mergeCell ref="C575:W576"/>
    <mergeCell ref="A597:X598"/>
    <mergeCell ref="Y597:AG598"/>
    <mergeCell ref="Y602:AG605"/>
    <mergeCell ref="Y619:AG622"/>
    <mergeCell ref="C625:V627"/>
    <mergeCell ref="C641:X642"/>
    <mergeCell ref="C645:X646"/>
    <mergeCell ref="C649:X650"/>
    <mergeCell ref="Y652:AG656"/>
    <mergeCell ref="A657:X658"/>
    <mergeCell ref="Y657:AG658"/>
    <mergeCell ref="Y678:AG683"/>
    <mergeCell ref="C679:W680"/>
    <mergeCell ref="C692:V694"/>
    <mergeCell ref="Y710:AG711"/>
    <mergeCell ref="C712:W713"/>
    <mergeCell ref="A718:X719"/>
    <mergeCell ref="Y718:AG719"/>
    <mergeCell ref="B756:X757"/>
    <mergeCell ref="C763:V765"/>
    <mergeCell ref="A769:X770"/>
    <mergeCell ref="Y769:AG770"/>
    <mergeCell ref="C801:V803"/>
    <mergeCell ref="B819:H820"/>
    <mergeCell ref="I819:L820"/>
    <mergeCell ref="M819:W820"/>
    <mergeCell ref="B821:H822"/>
    <mergeCell ref="I821:L822"/>
    <mergeCell ref="M821:W822"/>
    <mergeCell ref="B823:H824"/>
    <mergeCell ref="I823:L824"/>
    <mergeCell ref="M823:W824"/>
    <mergeCell ref="B825:H826"/>
    <mergeCell ref="I825:L826"/>
    <mergeCell ref="M825:W826"/>
    <mergeCell ref="X63:AC70"/>
    <mergeCell ref="B191:B197"/>
    <mergeCell ref="B205:B211"/>
    <mergeCell ref="Y283:AG294"/>
    <mergeCell ref="Y344:AG353"/>
    <mergeCell ref="Y383:AG389"/>
    <mergeCell ref="Y390:AG403"/>
    <mergeCell ref="Y409:AG415"/>
    <mergeCell ref="Y420:AG428"/>
    <mergeCell ref="Y452:AG469"/>
    <mergeCell ref="Y575:AG582"/>
    <mergeCell ref="Y633:AG644"/>
    <mergeCell ref="Y660:AG676"/>
    <mergeCell ref="Y684:AG699"/>
    <mergeCell ref="Y740:AG748"/>
    <mergeCell ref="Y755:AG768"/>
  </mergeCells>
  <phoneticPr fontId="2"/>
  <dataValidations count="3">
    <dataValidation type="list" allowBlank="1" showDropDown="0" showInputMessage="1" showErrorMessage="1" sqref="L754 Q754 Q810 L810 Q797 L797 L789 Q789 L778 Q778 Q773 L773 L776 Q776 L782 Q782 L793 Q793 L806 Q806 L814 Q814 Q747 L747 I741 I743 I745 L750 Q750 V750 L12 Q12 L8 Q8 L16 Q16 AA128:AA137 T128:T137 M128:M137 J120 D120 P120 Q143 L143 L286 L284 Q290 L290 O294 T294 O238 T238 J247 D247 P247 D251 J251 L262 Q262 L273 Q273 T326 O326 T335 O335 O343 T343 H316 M316 R316 R306 D310:D312 D306 S385:S388 L465 Q457 L457 Q442 L442 Q446 L446 Q434 L434 L422 Q422 Q408 L408 Q392 L392 Q381 L381 K364 K362 K370 K368 Q396 L396 Q404 L404 Q400 L400 Q412 L412 Q427 L427 Q438 L438 Q453 L453 Q461 L461 L467 L483 Q483 L488 Q488 Q508 L508 Q500 L500 Q492 L492 Q496 L496 Q504 L504 Q512 G512 L512 S528 L542 Q542 Q558 L558 L573 Q573 Q582:Q583 L582:L583 Q578 L578 X607:X617 L621 Q621 L604 Q604 L688 Q688 Q682 L682 Q673 L673 J666 J662 J664 N668 S668 Q677 L677 Q686 L686 Q698 L698 L702 Q702 L735 Q735 L729 Q729 L724 Q724 Q727 L727 Q732 L732 Q738 L738 L706 Q706 L710 Q710 Q715 L715 L651 Q651 Q647 L647 Q633 L633 Q643 L643 L655 Q655">
      <formula1>"○"</formula1>
    </dataValidation>
    <dataValidation type="list" allowBlank="1" showDropDown="0" showInputMessage="1" showErrorMessage="1" sqref="Q76:R76">
      <formula1>"1,2,3,4,5,6,7,8,9,10,11,12,13,14,15,16,17,18,19,20,21,22,23,24,25,26,27,28,29,30,31"</formula1>
    </dataValidation>
    <dataValidation type="list" allowBlank="1" showDropDown="0" showInputMessage="1" showErrorMessage="1" sqref="X76:Y76">
      <formula1>"6,6.25,6.5,6.75,7,7.25,7.5,7.75,8,8.25,8.5,8.75,9"</formula1>
    </dataValidation>
  </dataValidations>
  <printOptions horizontalCentered="1"/>
  <pageMargins left="0.59055118110236227" right="0.59055118110236227" top="0.59055118110236227" bottom="0.59055118110236227" header="0.51181102362204722" footer="0.51181102362204722"/>
  <pageSetup paperSize="9" firstPageNumber="22" fitToWidth="1" fitToHeight="1" orientation="portrait" usePrinterDefaults="1" useFirstPageNumber="1" r:id="rId1"/>
  <headerFooter alignWithMargins="0">
    <oddFooter>&amp;C- &amp;P -</oddFooter>
  </headerFooter>
  <rowBreaks count="13" manualBreakCount="13">
    <brk id="53" max="32" man="1"/>
    <brk id="114" max="32" man="1"/>
    <brk id="174" max="32" man="1"/>
    <brk id="235" max="32" man="1"/>
    <brk id="295" max="32" man="1"/>
    <brk id="355" max="32" man="1"/>
    <brk id="416" max="32" man="1"/>
    <brk id="476" max="32" man="1"/>
    <brk id="536" max="32" man="1"/>
    <brk id="596" max="32" man="1"/>
    <brk id="656" max="32" man="1"/>
    <brk id="717" max="32" man="1"/>
    <brk id="768"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K547"/>
  <sheetViews>
    <sheetView view="pageBreakPreview" zoomScaleSheetLayoutView="100" workbookViewId="0">
      <selection activeCell="AA42" sqref="AA42"/>
    </sheetView>
  </sheetViews>
  <sheetFormatPr defaultRowHeight="13.5"/>
  <cols>
    <col min="1" max="1" width="2.75" style="1" customWidth="1"/>
    <col min="2" max="32" width="2.75" style="2" customWidth="1"/>
    <col min="33" max="33" width="2.75" style="3" customWidth="1"/>
    <col min="34" max="59" width="2.75" style="2" customWidth="1"/>
    <col min="60" max="16384" width="9" style="2" customWidth="1"/>
  </cols>
  <sheetData>
    <row r="1" spans="1:33" ht="15" customHeight="1">
      <c r="A1" s="31" t="s">
        <v>133</v>
      </c>
      <c r="B1" s="31"/>
      <c r="C1" s="31"/>
      <c r="D1" s="31"/>
      <c r="E1" s="31"/>
      <c r="F1" s="31"/>
      <c r="G1" s="31"/>
      <c r="H1" s="31"/>
      <c r="I1" s="31"/>
      <c r="J1" s="31"/>
      <c r="K1" s="31"/>
      <c r="L1" s="31"/>
      <c r="M1" s="31"/>
      <c r="N1" s="31"/>
      <c r="O1" s="31"/>
      <c r="P1" s="31"/>
      <c r="Q1" s="31"/>
      <c r="R1" s="31"/>
      <c r="S1" s="31"/>
      <c r="T1" s="31"/>
      <c r="U1" s="31"/>
      <c r="V1" s="31"/>
      <c r="W1" s="31"/>
      <c r="X1" s="31"/>
      <c r="Y1" s="73" t="s">
        <v>361</v>
      </c>
      <c r="Z1" s="73"/>
      <c r="AA1" s="73"/>
      <c r="AB1" s="73"/>
      <c r="AC1" s="73"/>
      <c r="AD1" s="73"/>
      <c r="AE1" s="73"/>
      <c r="AF1" s="73"/>
      <c r="AG1" s="73"/>
    </row>
    <row r="2" spans="1:33" ht="15" customHeight="1">
      <c r="A2" s="31"/>
      <c r="B2" s="31"/>
      <c r="C2" s="31"/>
      <c r="D2" s="31"/>
      <c r="E2" s="31"/>
      <c r="F2" s="31"/>
      <c r="G2" s="31"/>
      <c r="H2" s="31"/>
      <c r="I2" s="31"/>
      <c r="J2" s="31"/>
      <c r="K2" s="31"/>
      <c r="L2" s="31"/>
      <c r="M2" s="31"/>
      <c r="N2" s="31"/>
      <c r="O2" s="31"/>
      <c r="P2" s="31"/>
      <c r="Q2" s="31"/>
      <c r="R2" s="31"/>
      <c r="S2" s="31"/>
      <c r="T2" s="31"/>
      <c r="U2" s="31"/>
      <c r="V2" s="31"/>
      <c r="W2" s="31"/>
      <c r="X2" s="31"/>
      <c r="Y2" s="73"/>
      <c r="Z2" s="73"/>
      <c r="AA2" s="73"/>
      <c r="AB2" s="73"/>
      <c r="AC2" s="73"/>
      <c r="AD2" s="73"/>
      <c r="AE2" s="73"/>
      <c r="AF2" s="73"/>
      <c r="AG2" s="73"/>
    </row>
    <row r="3" spans="1:33" ht="15" customHeight="1">
      <c r="A3" s="7">
        <v>13</v>
      </c>
      <c r="B3" s="89" t="s">
        <v>1285</v>
      </c>
      <c r="C3" s="89"/>
      <c r="D3" s="89"/>
      <c r="E3" s="89"/>
      <c r="F3" s="89"/>
      <c r="G3" s="89"/>
      <c r="H3" s="89"/>
      <c r="I3" s="89"/>
      <c r="J3" s="89"/>
      <c r="K3" s="89"/>
      <c r="L3" s="89"/>
      <c r="M3" s="89"/>
      <c r="N3" s="89"/>
      <c r="O3" s="89"/>
      <c r="P3" s="89"/>
      <c r="Q3" s="89"/>
      <c r="R3" s="89"/>
      <c r="S3" s="89"/>
      <c r="T3" s="89"/>
      <c r="U3" s="89"/>
      <c r="V3" s="89"/>
      <c r="W3" s="89"/>
      <c r="X3" s="89"/>
      <c r="Y3" s="34"/>
      <c r="Z3" s="89"/>
      <c r="AA3" s="89"/>
      <c r="AB3" s="89"/>
      <c r="AC3" s="89"/>
      <c r="AD3" s="89"/>
      <c r="AE3" s="89"/>
      <c r="AF3" s="89"/>
      <c r="AG3" s="355"/>
    </row>
    <row r="4" spans="1:33" ht="15" customHeight="1">
      <c r="A4" s="966"/>
      <c r="B4" s="112"/>
      <c r="C4" s="112"/>
      <c r="D4" s="112"/>
      <c r="E4" s="112"/>
      <c r="F4" s="112"/>
      <c r="G4" s="112"/>
      <c r="H4" s="112"/>
      <c r="I4" s="112"/>
      <c r="J4" s="112"/>
      <c r="K4" s="112"/>
      <c r="L4" s="112"/>
      <c r="M4" s="112"/>
      <c r="N4" s="112"/>
      <c r="O4" s="112"/>
      <c r="P4" s="112"/>
      <c r="Q4" s="112"/>
      <c r="R4" s="112"/>
      <c r="S4" s="112"/>
      <c r="T4" s="112"/>
      <c r="U4" s="112"/>
      <c r="V4" s="112"/>
      <c r="W4" s="112"/>
      <c r="X4" s="112"/>
      <c r="Y4" s="19"/>
      <c r="Z4" s="112"/>
      <c r="AA4" s="112"/>
      <c r="AB4" s="112"/>
      <c r="AC4" s="112"/>
      <c r="AD4" s="112"/>
      <c r="AE4" s="112"/>
      <c r="AF4" s="112"/>
      <c r="AG4" s="677"/>
    </row>
    <row r="5" spans="1:33" ht="15" customHeight="1">
      <c r="A5" s="966"/>
      <c r="B5" s="968" t="s">
        <v>897</v>
      </c>
      <c r="C5" s="968"/>
      <c r="D5" s="968"/>
      <c r="E5" s="968"/>
      <c r="F5" s="968"/>
      <c r="G5" s="968"/>
      <c r="H5" s="968"/>
      <c r="I5" s="968"/>
      <c r="J5" s="968"/>
      <c r="K5" s="968"/>
      <c r="L5" s="968"/>
      <c r="M5" s="968"/>
      <c r="N5" s="968"/>
      <c r="O5" s="968"/>
      <c r="P5" s="968"/>
      <c r="Q5" s="968"/>
      <c r="R5" s="968"/>
      <c r="S5" s="968"/>
      <c r="T5" s="968"/>
      <c r="U5" s="968"/>
      <c r="V5" s="968"/>
      <c r="W5" s="968"/>
      <c r="X5" s="974"/>
      <c r="Y5" s="497" t="s">
        <v>1308</v>
      </c>
      <c r="Z5" s="491"/>
      <c r="AA5" s="491"/>
      <c r="AB5" s="491"/>
      <c r="AC5" s="491"/>
      <c r="AD5" s="491"/>
      <c r="AE5" s="491"/>
      <c r="AF5" s="491"/>
      <c r="AG5" s="667"/>
    </row>
    <row r="6" spans="1:33" ht="15" customHeight="1">
      <c r="A6" s="966"/>
      <c r="B6" s="968"/>
      <c r="C6" s="968"/>
      <c r="D6" s="968"/>
      <c r="E6" s="968"/>
      <c r="F6" s="968"/>
      <c r="G6" s="968"/>
      <c r="H6" s="968"/>
      <c r="I6" s="968"/>
      <c r="J6" s="968"/>
      <c r="K6" s="968"/>
      <c r="L6" s="968"/>
      <c r="M6" s="968"/>
      <c r="N6" s="968"/>
      <c r="O6" s="968"/>
      <c r="P6" s="968"/>
      <c r="Q6" s="968"/>
      <c r="R6" s="968"/>
      <c r="S6" s="968"/>
      <c r="T6" s="968"/>
      <c r="U6" s="968"/>
      <c r="V6" s="968"/>
      <c r="W6" s="968"/>
      <c r="X6" s="974"/>
      <c r="Y6" s="497"/>
      <c r="Z6" s="491"/>
      <c r="AA6" s="491"/>
      <c r="AB6" s="491"/>
      <c r="AC6" s="491"/>
      <c r="AD6" s="491"/>
      <c r="AE6" s="491"/>
      <c r="AF6" s="491"/>
      <c r="AG6" s="667"/>
    </row>
    <row r="7" spans="1:33" ht="15" customHeight="1">
      <c r="A7" s="966"/>
      <c r="B7" s="969"/>
      <c r="C7" s="112"/>
      <c r="D7" s="112"/>
      <c r="E7" s="112"/>
      <c r="F7" s="112"/>
      <c r="G7" s="112"/>
      <c r="H7" s="112"/>
      <c r="I7" s="112"/>
      <c r="J7" s="112"/>
      <c r="K7" s="112"/>
      <c r="L7" s="112"/>
      <c r="M7" s="112"/>
      <c r="N7" s="112"/>
      <c r="O7" s="201"/>
      <c r="P7" s="89" t="s">
        <v>273</v>
      </c>
      <c r="Q7" s="89"/>
      <c r="R7" s="89"/>
      <c r="S7" s="89"/>
      <c r="T7" s="201"/>
      <c r="U7" s="89" t="s">
        <v>283</v>
      </c>
      <c r="V7" s="112"/>
      <c r="W7" s="112"/>
      <c r="X7" s="112"/>
      <c r="Y7" s="497"/>
      <c r="Z7" s="491"/>
      <c r="AA7" s="491"/>
      <c r="AB7" s="491"/>
      <c r="AC7" s="491"/>
      <c r="AD7" s="491"/>
      <c r="AE7" s="491"/>
      <c r="AF7" s="491"/>
      <c r="AG7" s="667"/>
    </row>
    <row r="8" spans="1:33" ht="15" customHeight="1">
      <c r="A8" s="966"/>
      <c r="B8" s="112"/>
      <c r="C8" s="112"/>
      <c r="D8" s="112"/>
      <c r="E8" s="112"/>
      <c r="F8" s="112"/>
      <c r="G8" s="112"/>
      <c r="H8" s="112"/>
      <c r="I8" s="112"/>
      <c r="J8" s="112"/>
      <c r="K8" s="112"/>
      <c r="L8" s="112"/>
      <c r="M8" s="112"/>
      <c r="N8" s="112"/>
      <c r="O8" s="112"/>
      <c r="P8" s="112"/>
      <c r="Q8" s="112"/>
      <c r="R8" s="112"/>
      <c r="S8" s="112"/>
      <c r="T8" s="112"/>
      <c r="U8" s="112"/>
      <c r="V8" s="112"/>
      <c r="W8" s="112"/>
      <c r="X8" s="112"/>
      <c r="Y8" s="497"/>
      <c r="Z8" s="491"/>
      <c r="AA8" s="491"/>
      <c r="AB8" s="491"/>
      <c r="AC8" s="491"/>
      <c r="AD8" s="491"/>
      <c r="AE8" s="491"/>
      <c r="AF8" s="491"/>
      <c r="AG8" s="667"/>
    </row>
    <row r="9" spans="1:33" ht="15" customHeight="1">
      <c r="A9" s="966"/>
      <c r="B9" s="968" t="s">
        <v>1307</v>
      </c>
      <c r="C9" s="968"/>
      <c r="D9" s="968"/>
      <c r="E9" s="968"/>
      <c r="F9" s="968"/>
      <c r="G9" s="968"/>
      <c r="H9" s="968"/>
      <c r="I9" s="968"/>
      <c r="J9" s="968"/>
      <c r="K9" s="968"/>
      <c r="L9" s="968"/>
      <c r="M9" s="968"/>
      <c r="N9" s="968"/>
      <c r="O9" s="968"/>
      <c r="P9" s="968"/>
      <c r="Q9" s="968"/>
      <c r="R9" s="968"/>
      <c r="S9" s="968"/>
      <c r="T9" s="968"/>
      <c r="U9" s="968"/>
      <c r="V9" s="968"/>
      <c r="W9" s="968"/>
      <c r="X9" s="974"/>
      <c r="Y9" s="497"/>
      <c r="Z9" s="491"/>
      <c r="AA9" s="491"/>
      <c r="AB9" s="491"/>
      <c r="AC9" s="491"/>
      <c r="AD9" s="491"/>
      <c r="AE9" s="491"/>
      <c r="AF9" s="491"/>
      <c r="AG9" s="667"/>
    </row>
    <row r="10" spans="1:33" ht="15" customHeight="1">
      <c r="A10" s="966"/>
      <c r="B10" s="968"/>
      <c r="C10" s="968"/>
      <c r="D10" s="968"/>
      <c r="E10" s="968"/>
      <c r="F10" s="968"/>
      <c r="G10" s="968"/>
      <c r="H10" s="968"/>
      <c r="I10" s="968"/>
      <c r="J10" s="968"/>
      <c r="K10" s="968"/>
      <c r="L10" s="968"/>
      <c r="M10" s="968"/>
      <c r="N10" s="968"/>
      <c r="O10" s="968"/>
      <c r="P10" s="968"/>
      <c r="Q10" s="968"/>
      <c r="R10" s="968"/>
      <c r="S10" s="968"/>
      <c r="T10" s="968"/>
      <c r="U10" s="968"/>
      <c r="V10" s="968"/>
      <c r="W10" s="968"/>
      <c r="X10" s="974"/>
      <c r="Y10" s="497"/>
      <c r="Z10" s="491"/>
      <c r="AA10" s="491"/>
      <c r="AB10" s="491"/>
      <c r="AC10" s="491"/>
      <c r="AD10" s="491"/>
      <c r="AE10" s="491"/>
      <c r="AF10" s="491"/>
      <c r="AG10" s="667"/>
    </row>
    <row r="11" spans="1:33" ht="15" customHeight="1">
      <c r="A11" s="966"/>
      <c r="B11" s="968"/>
      <c r="C11" s="968"/>
      <c r="D11" s="968"/>
      <c r="E11" s="968"/>
      <c r="F11" s="968"/>
      <c r="G11" s="968"/>
      <c r="H11" s="968"/>
      <c r="I11" s="968"/>
      <c r="J11" s="968"/>
      <c r="K11" s="968"/>
      <c r="L11" s="968"/>
      <c r="M11" s="968"/>
      <c r="N11" s="968"/>
      <c r="O11" s="968"/>
      <c r="P11" s="968"/>
      <c r="Q11" s="968"/>
      <c r="R11" s="968"/>
      <c r="S11" s="968"/>
      <c r="T11" s="968"/>
      <c r="U11" s="968"/>
      <c r="V11" s="968"/>
      <c r="W11" s="968"/>
      <c r="X11" s="974"/>
      <c r="Y11" s="19"/>
      <c r="Z11" s="112"/>
      <c r="AA11" s="112"/>
      <c r="AB11" s="112"/>
      <c r="AC11" s="112"/>
      <c r="AD11" s="112"/>
      <c r="AE11" s="112"/>
      <c r="AF11" s="112"/>
      <c r="AG11" s="677"/>
    </row>
    <row r="12" spans="1:33" ht="15" customHeight="1">
      <c r="A12" s="966"/>
      <c r="B12" s="201"/>
      <c r="C12" s="970" t="s">
        <v>1281</v>
      </c>
      <c r="D12" s="968"/>
      <c r="E12" s="968"/>
      <c r="F12" s="968"/>
      <c r="G12" s="968"/>
      <c r="H12" s="968"/>
      <c r="I12" s="968"/>
      <c r="J12" s="968"/>
      <c r="K12" s="968"/>
      <c r="L12" s="968"/>
      <c r="M12" s="968"/>
      <c r="N12" s="968"/>
      <c r="O12" s="968"/>
      <c r="P12" s="968"/>
      <c r="Q12" s="968"/>
      <c r="R12" s="968"/>
      <c r="S12" s="968"/>
      <c r="T12" s="968"/>
      <c r="U12" s="968"/>
      <c r="V12" s="968"/>
      <c r="W12" s="968"/>
      <c r="X12" s="974"/>
      <c r="Y12" s="19"/>
      <c r="Z12" s="112"/>
      <c r="AA12" s="112"/>
      <c r="AB12" s="112"/>
      <c r="AC12" s="112"/>
      <c r="AD12" s="112"/>
      <c r="AE12" s="112"/>
      <c r="AF12" s="112"/>
      <c r="AG12" s="677"/>
    </row>
    <row r="13" spans="1:33" ht="15" customHeight="1">
      <c r="A13" s="966"/>
      <c r="B13" s="201"/>
      <c r="C13" s="970" t="s">
        <v>833</v>
      </c>
      <c r="D13" s="968"/>
      <c r="E13" s="968"/>
      <c r="F13" s="968"/>
      <c r="G13" s="968"/>
      <c r="H13" s="968"/>
      <c r="I13" s="968"/>
      <c r="J13" s="968"/>
      <c r="K13" s="968"/>
      <c r="L13" s="968"/>
      <c r="M13" s="968"/>
      <c r="N13" s="968"/>
      <c r="O13" s="968"/>
      <c r="P13" s="968"/>
      <c r="Q13" s="968"/>
      <c r="R13" s="968"/>
      <c r="S13" s="968"/>
      <c r="T13" s="968"/>
      <c r="U13" s="968"/>
      <c r="V13" s="968"/>
      <c r="W13" s="968"/>
      <c r="X13" s="974"/>
      <c r="Y13" s="19"/>
      <c r="Z13" s="112"/>
      <c r="AA13" s="112"/>
      <c r="AB13" s="112"/>
      <c r="AC13" s="112"/>
      <c r="AD13" s="112"/>
      <c r="AE13" s="112"/>
      <c r="AF13" s="112"/>
      <c r="AG13" s="677"/>
    </row>
    <row r="14" spans="1:33" ht="15" customHeight="1">
      <c r="A14" s="966"/>
      <c r="B14" s="201"/>
      <c r="C14" s="19" t="s">
        <v>1286</v>
      </c>
      <c r="D14" s="90"/>
      <c r="E14" s="90"/>
      <c r="F14" s="90"/>
      <c r="G14" s="90"/>
      <c r="H14" s="90"/>
      <c r="I14" s="90"/>
      <c r="J14" s="90"/>
      <c r="K14" s="90"/>
      <c r="L14" s="90"/>
      <c r="M14" s="90"/>
      <c r="N14" s="90"/>
      <c r="O14" s="90"/>
      <c r="P14" s="90"/>
      <c r="Q14" s="90"/>
      <c r="R14" s="90"/>
      <c r="S14" s="90"/>
      <c r="T14" s="90"/>
      <c r="U14" s="90"/>
      <c r="V14" s="90"/>
      <c r="W14" s="90"/>
      <c r="X14" s="677"/>
      <c r="Y14" s="19"/>
      <c r="Z14" s="112"/>
      <c r="AA14" s="112"/>
      <c r="AB14" s="112"/>
      <c r="AC14" s="112"/>
      <c r="AD14" s="112"/>
      <c r="AE14" s="112"/>
      <c r="AF14" s="112"/>
      <c r="AG14" s="677"/>
    </row>
    <row r="15" spans="1:33" ht="15" customHeight="1">
      <c r="A15" s="966"/>
      <c r="B15" s="201"/>
      <c r="C15" s="970" t="s">
        <v>1253</v>
      </c>
      <c r="D15" s="968"/>
      <c r="E15" s="968"/>
      <c r="F15" s="968"/>
      <c r="G15" s="968"/>
      <c r="H15" s="968"/>
      <c r="I15" s="968"/>
      <c r="J15" s="968"/>
      <c r="K15" s="968"/>
      <c r="L15" s="968"/>
      <c r="M15" s="968"/>
      <c r="N15" s="968"/>
      <c r="O15" s="968"/>
      <c r="P15" s="968"/>
      <c r="Q15" s="968"/>
      <c r="R15" s="968"/>
      <c r="S15" s="968"/>
      <c r="T15" s="968"/>
      <c r="U15" s="968"/>
      <c r="V15" s="968"/>
      <c r="W15" s="968"/>
      <c r="X15" s="974"/>
      <c r="Y15" s="19"/>
      <c r="Z15" s="112"/>
      <c r="AA15" s="112"/>
      <c r="AB15" s="112"/>
      <c r="AC15" s="112"/>
      <c r="AD15" s="112"/>
      <c r="AE15" s="112"/>
      <c r="AF15" s="112"/>
      <c r="AG15" s="677"/>
    </row>
    <row r="16" spans="1:33" ht="15" customHeight="1">
      <c r="A16" s="966"/>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9"/>
      <c r="Z16" s="112"/>
      <c r="AA16" s="112"/>
      <c r="AB16" s="112"/>
      <c r="AC16" s="112"/>
      <c r="AD16" s="112"/>
      <c r="AE16" s="112"/>
      <c r="AF16" s="112"/>
      <c r="AG16" s="677"/>
    </row>
    <row r="17" spans="1:33" ht="15" customHeight="1">
      <c r="A17" s="966"/>
      <c r="B17" s="968" t="s">
        <v>1283</v>
      </c>
      <c r="C17" s="968"/>
      <c r="D17" s="968"/>
      <c r="E17" s="968"/>
      <c r="F17" s="968"/>
      <c r="G17" s="968"/>
      <c r="H17" s="968"/>
      <c r="I17" s="968"/>
      <c r="J17" s="968"/>
      <c r="K17" s="968"/>
      <c r="L17" s="968"/>
      <c r="M17" s="968"/>
      <c r="N17" s="968"/>
      <c r="O17" s="968"/>
      <c r="P17" s="968"/>
      <c r="Q17" s="968"/>
      <c r="R17" s="968"/>
      <c r="S17" s="968"/>
      <c r="T17" s="968"/>
      <c r="U17" s="968"/>
      <c r="V17" s="968"/>
      <c r="W17" s="968"/>
      <c r="X17" s="974"/>
      <c r="Y17" s="19"/>
      <c r="Z17" s="112"/>
      <c r="AA17" s="112"/>
      <c r="AB17" s="112"/>
      <c r="AC17" s="112"/>
      <c r="AD17" s="112"/>
      <c r="AE17" s="112"/>
      <c r="AF17" s="112"/>
      <c r="AG17" s="677"/>
    </row>
    <row r="18" spans="1:33" ht="15" customHeight="1">
      <c r="A18" s="966"/>
      <c r="B18" s="968"/>
      <c r="C18" s="968"/>
      <c r="D18" s="968"/>
      <c r="E18" s="968"/>
      <c r="F18" s="968"/>
      <c r="G18" s="968"/>
      <c r="H18" s="968"/>
      <c r="I18" s="968"/>
      <c r="J18" s="968"/>
      <c r="K18" s="968"/>
      <c r="L18" s="968"/>
      <c r="M18" s="968"/>
      <c r="N18" s="968"/>
      <c r="O18" s="968"/>
      <c r="P18" s="968"/>
      <c r="Q18" s="968"/>
      <c r="R18" s="968"/>
      <c r="S18" s="968"/>
      <c r="T18" s="968"/>
      <c r="U18" s="968"/>
      <c r="V18" s="968"/>
      <c r="W18" s="968"/>
      <c r="X18" s="974"/>
      <c r="Y18" s="19"/>
      <c r="Z18" s="112"/>
      <c r="AA18" s="112"/>
      <c r="AB18" s="112"/>
      <c r="AC18" s="112"/>
      <c r="AD18" s="112"/>
      <c r="AE18" s="112"/>
      <c r="AF18" s="112"/>
      <c r="AG18" s="677"/>
    </row>
    <row r="19" spans="1:33" ht="15" customHeight="1">
      <c r="A19" s="966"/>
      <c r="B19" s="201"/>
      <c r="C19" s="971" t="s">
        <v>1288</v>
      </c>
      <c r="D19" s="972"/>
      <c r="E19" s="972"/>
      <c r="F19" s="972"/>
      <c r="G19" s="972"/>
      <c r="H19" s="972"/>
      <c r="I19" s="972"/>
      <c r="J19" s="972"/>
      <c r="K19" s="972"/>
      <c r="L19" s="972"/>
      <c r="M19" s="972"/>
      <c r="N19" s="972"/>
      <c r="O19" s="972"/>
      <c r="P19" s="972"/>
      <c r="Q19" s="972"/>
      <c r="R19" s="972"/>
      <c r="S19" s="972"/>
      <c r="T19" s="972"/>
      <c r="U19" s="972"/>
      <c r="V19" s="972"/>
      <c r="W19" s="972"/>
      <c r="X19" s="977"/>
      <c r="Y19" s="19"/>
      <c r="Z19" s="112"/>
      <c r="AA19" s="112"/>
      <c r="AB19" s="112"/>
      <c r="AC19" s="112"/>
      <c r="AD19" s="112"/>
      <c r="AE19" s="112"/>
      <c r="AF19" s="112"/>
      <c r="AG19" s="677"/>
    </row>
    <row r="20" spans="1:33" ht="15" customHeight="1">
      <c r="A20" s="966"/>
      <c r="B20" s="201"/>
      <c r="C20" s="971" t="s">
        <v>1284</v>
      </c>
      <c r="D20" s="972"/>
      <c r="E20" s="972"/>
      <c r="F20" s="972"/>
      <c r="G20" s="972"/>
      <c r="H20" s="972"/>
      <c r="I20" s="972"/>
      <c r="J20" s="972"/>
      <c r="K20" s="972"/>
      <c r="L20" s="972"/>
      <c r="M20" s="972"/>
      <c r="N20" s="972"/>
      <c r="O20" s="972"/>
      <c r="P20" s="972"/>
      <c r="Q20" s="972"/>
      <c r="R20" s="972"/>
      <c r="S20" s="972"/>
      <c r="T20" s="972"/>
      <c r="U20" s="972"/>
      <c r="V20" s="972"/>
      <c r="W20" s="972"/>
      <c r="X20" s="977"/>
      <c r="Y20" s="19"/>
      <c r="Z20" s="112"/>
      <c r="AA20" s="112"/>
      <c r="AB20" s="112"/>
      <c r="AC20" s="112"/>
      <c r="AD20" s="112"/>
      <c r="AE20" s="112"/>
      <c r="AF20" s="112"/>
      <c r="AG20" s="677"/>
    </row>
    <row r="21" spans="1:33" ht="15" customHeight="1">
      <c r="A21" s="966"/>
      <c r="B21" s="201"/>
      <c r="C21" s="971" t="s">
        <v>1287</v>
      </c>
      <c r="D21" s="972"/>
      <c r="E21" s="972"/>
      <c r="F21" s="972"/>
      <c r="G21" s="972"/>
      <c r="H21" s="972"/>
      <c r="I21" s="972"/>
      <c r="J21" s="972"/>
      <c r="K21" s="972"/>
      <c r="L21" s="972"/>
      <c r="M21" s="972"/>
      <c r="N21" s="972"/>
      <c r="O21" s="972"/>
      <c r="P21" s="972"/>
      <c r="Q21" s="972"/>
      <c r="R21" s="972"/>
      <c r="S21" s="972"/>
      <c r="T21" s="972"/>
      <c r="U21" s="972"/>
      <c r="V21" s="972"/>
      <c r="W21" s="972"/>
      <c r="X21" s="977"/>
      <c r="Y21" s="19"/>
      <c r="Z21" s="112"/>
      <c r="AA21" s="112"/>
      <c r="AB21" s="112"/>
      <c r="AC21" s="112"/>
      <c r="AD21" s="112"/>
      <c r="AE21" s="112"/>
      <c r="AF21" s="112"/>
      <c r="AG21" s="677"/>
    </row>
    <row r="22" spans="1:33" ht="15" customHeight="1">
      <c r="A22" s="966"/>
      <c r="B22" s="201"/>
      <c r="C22" s="971" t="s">
        <v>1289</v>
      </c>
      <c r="D22" s="972"/>
      <c r="E22" s="972"/>
      <c r="F22" s="972"/>
      <c r="G22" s="972"/>
      <c r="H22" s="972"/>
      <c r="I22" s="972"/>
      <c r="J22" s="972"/>
      <c r="K22" s="972"/>
      <c r="L22" s="972"/>
      <c r="M22" s="972"/>
      <c r="N22" s="972"/>
      <c r="O22" s="972"/>
      <c r="P22" s="972"/>
      <c r="Q22" s="972"/>
      <c r="R22" s="972"/>
      <c r="S22" s="972"/>
      <c r="T22" s="972"/>
      <c r="U22" s="972"/>
      <c r="V22" s="972"/>
      <c r="W22" s="972"/>
      <c r="X22" s="977"/>
      <c r="Y22" s="19"/>
      <c r="Z22" s="112"/>
      <c r="AA22" s="112"/>
      <c r="AB22" s="112"/>
      <c r="AC22" s="112"/>
      <c r="AD22" s="112"/>
      <c r="AE22" s="112"/>
      <c r="AF22" s="112"/>
      <c r="AG22" s="677"/>
    </row>
    <row r="23" spans="1:33" ht="15" customHeight="1">
      <c r="A23" s="966"/>
      <c r="B23" s="201"/>
      <c r="C23" s="971" t="s">
        <v>1211</v>
      </c>
      <c r="D23" s="972"/>
      <c r="E23" s="972"/>
      <c r="F23" s="972"/>
      <c r="G23" s="972"/>
      <c r="H23" s="972"/>
      <c r="I23" s="972"/>
      <c r="J23" s="972"/>
      <c r="K23" s="972"/>
      <c r="L23" s="972"/>
      <c r="M23" s="972"/>
      <c r="N23" s="972"/>
      <c r="O23" s="972"/>
      <c r="P23" s="972"/>
      <c r="Q23" s="972"/>
      <c r="R23" s="972"/>
      <c r="S23" s="972"/>
      <c r="T23" s="972"/>
      <c r="U23" s="972"/>
      <c r="V23" s="972"/>
      <c r="W23" s="972"/>
      <c r="X23" s="977"/>
      <c r="Y23" s="19"/>
      <c r="Z23" s="112"/>
      <c r="AA23" s="112"/>
      <c r="AB23" s="112"/>
      <c r="AC23" s="112"/>
      <c r="AD23" s="112"/>
      <c r="AE23" s="112"/>
      <c r="AF23" s="112"/>
      <c r="AG23" s="677"/>
    </row>
    <row r="24" spans="1:33" ht="15" customHeight="1">
      <c r="A24" s="966"/>
      <c r="B24" s="201"/>
      <c r="C24" s="971" t="s">
        <v>1290</v>
      </c>
      <c r="D24" s="972"/>
      <c r="E24" s="972"/>
      <c r="F24" s="972"/>
      <c r="G24" s="972"/>
      <c r="H24" s="972"/>
      <c r="I24" s="972"/>
      <c r="J24" s="972"/>
      <c r="K24" s="972"/>
      <c r="L24" s="972"/>
      <c r="M24" s="972"/>
      <c r="N24" s="972"/>
      <c r="O24" s="972"/>
      <c r="P24" s="972"/>
      <c r="Q24" s="972"/>
      <c r="R24" s="972"/>
      <c r="S24" s="972"/>
      <c r="T24" s="972"/>
      <c r="U24" s="972"/>
      <c r="V24" s="972"/>
      <c r="W24" s="972"/>
      <c r="X24" s="977"/>
      <c r="Y24" s="19"/>
      <c r="Z24" s="112"/>
      <c r="AA24" s="112"/>
      <c r="AB24" s="112"/>
      <c r="AC24" s="112"/>
      <c r="AD24" s="112"/>
      <c r="AE24" s="112"/>
      <c r="AF24" s="112"/>
      <c r="AG24" s="677"/>
    </row>
    <row r="25" spans="1:33" ht="15" customHeight="1">
      <c r="A25" s="966"/>
      <c r="B25" s="201"/>
      <c r="C25" s="971" t="s">
        <v>1112</v>
      </c>
      <c r="D25" s="972"/>
      <c r="E25" s="972"/>
      <c r="F25" s="972"/>
      <c r="G25" s="972"/>
      <c r="H25" s="972"/>
      <c r="I25" s="972"/>
      <c r="J25" s="972"/>
      <c r="K25" s="972"/>
      <c r="L25" s="972"/>
      <c r="M25" s="972"/>
      <c r="N25" s="972"/>
      <c r="O25" s="972"/>
      <c r="P25" s="972"/>
      <c r="Q25" s="972"/>
      <c r="R25" s="972"/>
      <c r="S25" s="972"/>
      <c r="T25" s="972"/>
      <c r="U25" s="972"/>
      <c r="V25" s="972"/>
      <c r="W25" s="972"/>
      <c r="X25" s="977"/>
      <c r="Y25" s="19"/>
      <c r="Z25" s="112"/>
      <c r="AA25" s="112"/>
      <c r="AB25" s="112"/>
      <c r="AC25" s="112"/>
      <c r="AD25" s="112"/>
      <c r="AE25" s="112"/>
      <c r="AF25" s="112"/>
      <c r="AG25" s="677"/>
    </row>
    <row r="26" spans="1:33" ht="15" customHeight="1">
      <c r="A26" s="966"/>
      <c r="B26" s="201"/>
      <c r="C26" s="971" t="s">
        <v>1328</v>
      </c>
      <c r="D26" s="972"/>
      <c r="E26" s="972"/>
      <c r="F26" s="972"/>
      <c r="G26" s="972"/>
      <c r="H26" s="972"/>
      <c r="I26" s="972"/>
      <c r="J26" s="972"/>
      <c r="K26" s="972"/>
      <c r="L26" s="972"/>
      <c r="M26" s="972"/>
      <c r="N26" s="972"/>
      <c r="O26" s="972"/>
      <c r="P26" s="972"/>
      <c r="Q26" s="972"/>
      <c r="R26" s="972"/>
      <c r="S26" s="972"/>
      <c r="T26" s="972"/>
      <c r="U26" s="972"/>
      <c r="V26" s="972"/>
      <c r="W26" s="972"/>
      <c r="X26" s="977"/>
      <c r="Y26" s="19"/>
      <c r="Z26" s="112"/>
      <c r="AA26" s="112"/>
      <c r="AB26" s="112"/>
      <c r="AC26" s="112"/>
      <c r="AD26" s="112"/>
      <c r="AE26" s="112"/>
      <c r="AF26" s="112"/>
      <c r="AG26" s="677"/>
    </row>
    <row r="27" spans="1:33" ht="15" customHeight="1">
      <c r="A27" s="966"/>
      <c r="B27" s="89"/>
      <c r="C27" s="112"/>
      <c r="D27" s="112"/>
      <c r="E27" s="112"/>
      <c r="F27" s="112"/>
      <c r="G27" s="112"/>
      <c r="H27" s="112"/>
      <c r="I27" s="112"/>
      <c r="J27" s="112"/>
      <c r="K27" s="112"/>
      <c r="L27" s="112"/>
      <c r="M27" s="112"/>
      <c r="N27" s="112"/>
      <c r="O27" s="112"/>
      <c r="P27" s="112"/>
      <c r="Q27" s="112"/>
      <c r="R27" s="112"/>
      <c r="S27" s="112"/>
      <c r="T27" s="112"/>
      <c r="U27" s="112"/>
      <c r="V27" s="112"/>
      <c r="W27" s="112"/>
      <c r="X27" s="112"/>
      <c r="Y27" s="19"/>
      <c r="Z27" s="112"/>
      <c r="AA27" s="112"/>
      <c r="AB27" s="112"/>
      <c r="AC27" s="112"/>
      <c r="AD27" s="112"/>
      <c r="AE27" s="112"/>
      <c r="AF27" s="112"/>
      <c r="AG27" s="677"/>
    </row>
    <row r="28" spans="1:33" ht="15" customHeight="1">
      <c r="A28" s="966"/>
      <c r="B28" s="968" t="s">
        <v>630</v>
      </c>
      <c r="C28" s="968"/>
      <c r="D28" s="968"/>
      <c r="E28" s="968"/>
      <c r="F28" s="968"/>
      <c r="G28" s="968"/>
      <c r="H28" s="968"/>
      <c r="I28" s="968"/>
      <c r="J28" s="968"/>
      <c r="K28" s="968"/>
      <c r="L28" s="968"/>
      <c r="M28" s="968"/>
      <c r="N28" s="968"/>
      <c r="O28" s="968"/>
      <c r="P28" s="968"/>
      <c r="Q28" s="968"/>
      <c r="R28" s="968"/>
      <c r="S28" s="968"/>
      <c r="T28" s="968"/>
      <c r="U28" s="968"/>
      <c r="V28" s="968"/>
      <c r="W28" s="968"/>
      <c r="X28" s="968"/>
      <c r="Y28" s="968"/>
      <c r="Z28" s="112"/>
      <c r="AA28" s="112"/>
      <c r="AB28" s="112"/>
      <c r="AC28" s="112"/>
      <c r="AD28" s="112"/>
      <c r="AE28" s="112"/>
      <c r="AF28" s="112"/>
      <c r="AG28" s="677"/>
    </row>
    <row r="29" spans="1:33" ht="15" customHeight="1">
      <c r="A29" s="966"/>
      <c r="B29" s="201"/>
      <c r="C29" s="970" t="s">
        <v>1030</v>
      </c>
      <c r="D29" s="968"/>
      <c r="E29" s="968"/>
      <c r="F29" s="968"/>
      <c r="G29" s="968"/>
      <c r="H29" s="968"/>
      <c r="I29" s="968"/>
      <c r="J29" s="968"/>
      <c r="K29" s="968"/>
      <c r="L29" s="968"/>
      <c r="M29" s="968"/>
      <c r="N29" s="968"/>
      <c r="O29" s="968"/>
      <c r="P29" s="968"/>
      <c r="Q29" s="968"/>
      <c r="R29" s="968"/>
      <c r="S29" s="968"/>
      <c r="T29" s="968"/>
      <c r="U29" s="968"/>
      <c r="V29" s="968"/>
      <c r="W29" s="968"/>
      <c r="X29" s="978"/>
      <c r="Y29" s="968"/>
      <c r="Z29" s="112"/>
      <c r="AA29" s="112"/>
      <c r="AB29" s="112"/>
      <c r="AC29" s="112"/>
      <c r="AD29" s="112"/>
      <c r="AE29" s="112"/>
      <c r="AF29" s="112"/>
      <c r="AG29" s="677"/>
    </row>
    <row r="30" spans="1:33" ht="15" customHeight="1">
      <c r="A30" s="966"/>
      <c r="B30" s="201"/>
      <c r="C30" s="970" t="s">
        <v>1063</v>
      </c>
      <c r="D30" s="968"/>
      <c r="E30" s="968"/>
      <c r="F30" s="968"/>
      <c r="G30" s="968"/>
      <c r="H30" s="968"/>
      <c r="I30" s="968"/>
      <c r="J30" s="968"/>
      <c r="K30" s="968"/>
      <c r="L30" s="968"/>
      <c r="M30" s="968"/>
      <c r="N30" s="968"/>
      <c r="O30" s="968"/>
      <c r="P30" s="968"/>
      <c r="Q30" s="968"/>
      <c r="R30" s="968"/>
      <c r="S30" s="968"/>
      <c r="T30" s="968"/>
      <c r="U30" s="968"/>
      <c r="V30" s="968"/>
      <c r="W30" s="968"/>
      <c r="X30" s="974"/>
      <c r="Y30" s="19"/>
      <c r="Z30" s="112"/>
      <c r="AA30" s="112"/>
      <c r="AB30" s="112"/>
      <c r="AC30" s="112"/>
      <c r="AD30" s="112"/>
      <c r="AE30" s="112"/>
      <c r="AF30" s="112"/>
      <c r="AG30" s="677"/>
    </row>
    <row r="31" spans="1:33" ht="15" customHeight="1">
      <c r="A31" s="966"/>
      <c r="B31" s="201"/>
      <c r="C31" s="968" t="s">
        <v>1291</v>
      </c>
      <c r="D31" s="968"/>
      <c r="E31" s="968"/>
      <c r="F31" s="968"/>
      <c r="G31" s="968"/>
      <c r="H31" s="968"/>
      <c r="I31" s="968"/>
      <c r="J31" s="968"/>
      <c r="K31" s="968"/>
      <c r="L31" s="968"/>
      <c r="M31" s="968"/>
      <c r="N31" s="968"/>
      <c r="O31" s="968"/>
      <c r="P31" s="968"/>
      <c r="Q31" s="968"/>
      <c r="R31" s="968"/>
      <c r="S31" s="968"/>
      <c r="T31" s="968"/>
      <c r="U31" s="968"/>
      <c r="V31" s="968"/>
      <c r="W31" s="968"/>
      <c r="X31" s="974"/>
      <c r="Y31" s="19"/>
      <c r="Z31" s="112"/>
      <c r="AA31" s="112"/>
      <c r="AB31" s="112"/>
      <c r="AC31" s="112"/>
      <c r="AD31" s="112"/>
      <c r="AE31" s="112"/>
      <c r="AF31" s="112"/>
      <c r="AG31" s="677"/>
    </row>
    <row r="32" spans="1:33" ht="15" customHeight="1">
      <c r="A32" s="966"/>
      <c r="B32" s="89"/>
      <c r="C32" s="968"/>
      <c r="D32" s="968"/>
      <c r="E32" s="968"/>
      <c r="F32" s="968"/>
      <c r="G32" s="968"/>
      <c r="H32" s="968"/>
      <c r="I32" s="968"/>
      <c r="J32" s="968"/>
      <c r="K32" s="968"/>
      <c r="L32" s="968"/>
      <c r="M32" s="968"/>
      <c r="N32" s="968"/>
      <c r="O32" s="968"/>
      <c r="P32" s="968"/>
      <c r="Q32" s="968"/>
      <c r="R32" s="968"/>
      <c r="S32" s="968"/>
      <c r="T32" s="968"/>
      <c r="U32" s="968"/>
      <c r="V32" s="968"/>
      <c r="W32" s="968"/>
      <c r="X32" s="974"/>
      <c r="Y32" s="19"/>
      <c r="Z32" s="112"/>
      <c r="AA32" s="112"/>
      <c r="AB32" s="112"/>
      <c r="AC32" s="112"/>
      <c r="AD32" s="112"/>
      <c r="AE32" s="112"/>
      <c r="AF32" s="112"/>
      <c r="AG32" s="677"/>
    </row>
    <row r="33" spans="1:33" ht="15" customHeight="1">
      <c r="A33" s="966"/>
      <c r="B33" s="89"/>
      <c r="C33" s="968" t="s">
        <v>1292</v>
      </c>
      <c r="D33" s="968"/>
      <c r="E33" s="968"/>
      <c r="F33" s="968"/>
      <c r="G33" s="968"/>
      <c r="H33" s="968"/>
      <c r="I33" s="968"/>
      <c r="J33" s="968"/>
      <c r="K33" s="968"/>
      <c r="L33" s="968"/>
      <c r="M33" s="968"/>
      <c r="N33" s="968"/>
      <c r="O33" s="968"/>
      <c r="P33" s="968"/>
      <c r="Q33" s="968"/>
      <c r="R33" s="968"/>
      <c r="S33" s="968"/>
      <c r="T33" s="975"/>
      <c r="U33" s="975"/>
      <c r="V33" s="975"/>
      <c r="W33" s="968" t="s">
        <v>1293</v>
      </c>
      <c r="X33" s="974"/>
      <c r="Y33" s="19"/>
      <c r="Z33" s="112"/>
      <c r="AA33" s="112"/>
      <c r="AB33" s="112"/>
      <c r="AC33" s="112"/>
      <c r="AD33" s="112"/>
      <c r="AE33" s="112"/>
      <c r="AF33" s="112"/>
      <c r="AG33" s="677"/>
    </row>
    <row r="34" spans="1:33" ht="15" customHeight="1">
      <c r="A34" s="966"/>
      <c r="B34" s="89"/>
      <c r="C34" s="112"/>
      <c r="D34" s="112"/>
      <c r="E34" s="2"/>
      <c r="F34" s="112"/>
      <c r="G34" s="112"/>
      <c r="H34" s="112"/>
      <c r="I34" s="112"/>
      <c r="J34" s="112"/>
      <c r="K34" s="112"/>
      <c r="L34" s="112"/>
      <c r="M34" s="112"/>
      <c r="N34" s="112"/>
      <c r="O34" s="112"/>
      <c r="P34" s="112"/>
      <c r="Q34" s="112"/>
      <c r="R34" s="112"/>
      <c r="S34" s="112"/>
      <c r="T34" s="112"/>
      <c r="U34" s="112"/>
      <c r="V34" s="112"/>
      <c r="W34" s="112"/>
      <c r="X34" s="112"/>
      <c r="Y34" s="19"/>
      <c r="Z34" s="112"/>
      <c r="AA34" s="112"/>
      <c r="AB34" s="112"/>
      <c r="AC34" s="112"/>
      <c r="AD34" s="112"/>
      <c r="AE34" s="112"/>
      <c r="AF34" s="112"/>
      <c r="AG34" s="677"/>
    </row>
    <row r="35" spans="1:33" ht="15" customHeight="1">
      <c r="A35" s="966"/>
      <c r="B35" s="968" t="s">
        <v>279</v>
      </c>
      <c r="C35" s="968"/>
      <c r="D35" s="968"/>
      <c r="E35" s="968"/>
      <c r="F35" s="968"/>
      <c r="G35" s="968"/>
      <c r="H35" s="968"/>
      <c r="I35" s="968"/>
      <c r="J35" s="968"/>
      <c r="K35" s="968"/>
      <c r="L35" s="968"/>
      <c r="M35" s="968"/>
      <c r="N35" s="974"/>
      <c r="O35" s="201"/>
      <c r="P35" s="89" t="s">
        <v>273</v>
      </c>
      <c r="Q35" s="89"/>
      <c r="R35" s="89"/>
      <c r="S35" s="89"/>
      <c r="T35" s="201"/>
      <c r="U35" s="89" t="s">
        <v>283</v>
      </c>
      <c r="V35" s="112"/>
      <c r="W35" s="112"/>
      <c r="X35" s="112"/>
      <c r="Y35" s="19"/>
      <c r="Z35" s="112"/>
      <c r="AA35" s="112"/>
      <c r="AB35" s="112"/>
      <c r="AC35" s="112"/>
      <c r="AD35" s="112"/>
      <c r="AE35" s="112"/>
      <c r="AF35" s="112"/>
      <c r="AG35" s="677"/>
    </row>
    <row r="36" spans="1:33" ht="15" customHeight="1">
      <c r="A36" s="966"/>
      <c r="B36" s="89"/>
      <c r="C36" s="112"/>
      <c r="D36" s="112"/>
      <c r="E36" s="112"/>
      <c r="F36" s="112"/>
      <c r="G36" s="112"/>
      <c r="H36" s="112"/>
      <c r="I36" s="112"/>
      <c r="J36" s="112"/>
      <c r="K36" s="112"/>
      <c r="L36" s="112"/>
      <c r="M36" s="112"/>
      <c r="N36" s="112"/>
      <c r="O36" s="112"/>
      <c r="P36" s="112"/>
      <c r="Q36" s="112"/>
      <c r="R36" s="112"/>
      <c r="S36" s="112"/>
      <c r="T36" s="112"/>
      <c r="U36" s="112"/>
      <c r="V36" s="112"/>
      <c r="W36" s="112"/>
      <c r="X36" s="112"/>
      <c r="Y36" s="19"/>
      <c r="Z36" s="112"/>
      <c r="AA36" s="112"/>
      <c r="AB36" s="112"/>
      <c r="AC36" s="112"/>
      <c r="AD36" s="112"/>
      <c r="AE36" s="112"/>
      <c r="AF36" s="112"/>
      <c r="AG36" s="677"/>
    </row>
    <row r="37" spans="1:33" ht="15" customHeight="1">
      <c r="A37" s="966"/>
      <c r="B37" s="968" t="s">
        <v>1294</v>
      </c>
      <c r="C37" s="968"/>
      <c r="D37" s="968"/>
      <c r="E37" s="968"/>
      <c r="F37" s="968"/>
      <c r="G37" s="968"/>
      <c r="H37" s="968"/>
      <c r="I37" s="968"/>
      <c r="J37" s="968"/>
      <c r="K37" s="968"/>
      <c r="L37" s="968"/>
      <c r="M37" s="968"/>
      <c r="N37" s="968"/>
      <c r="O37" s="968"/>
      <c r="P37" s="968"/>
      <c r="Q37" s="968"/>
      <c r="R37" s="968"/>
      <c r="S37" s="968"/>
      <c r="T37" s="968"/>
      <c r="U37" s="968"/>
      <c r="V37" s="968"/>
      <c r="W37" s="968"/>
      <c r="X37" s="974"/>
      <c r="Y37" s="19"/>
      <c r="Z37" s="112"/>
      <c r="AA37" s="112"/>
      <c r="AB37" s="112"/>
      <c r="AC37" s="112"/>
      <c r="AD37" s="112"/>
      <c r="AE37" s="112"/>
      <c r="AF37" s="112"/>
      <c r="AG37" s="677"/>
    </row>
    <row r="38" spans="1:33" ht="15" customHeight="1">
      <c r="A38" s="966"/>
      <c r="B38" s="968"/>
      <c r="C38" s="968"/>
      <c r="D38" s="968"/>
      <c r="E38" s="968"/>
      <c r="F38" s="968"/>
      <c r="G38" s="968"/>
      <c r="H38" s="968"/>
      <c r="I38" s="968"/>
      <c r="J38" s="968"/>
      <c r="K38" s="968"/>
      <c r="L38" s="968"/>
      <c r="M38" s="968"/>
      <c r="N38" s="968"/>
      <c r="O38" s="968"/>
      <c r="P38" s="968"/>
      <c r="Q38" s="968"/>
      <c r="R38" s="968"/>
      <c r="S38" s="968"/>
      <c r="T38" s="968"/>
      <c r="U38" s="968"/>
      <c r="V38" s="968"/>
      <c r="W38" s="968"/>
      <c r="X38" s="974"/>
      <c r="Y38" s="19"/>
      <c r="Z38" s="112"/>
      <c r="AA38" s="112"/>
      <c r="AB38" s="112"/>
      <c r="AC38" s="112"/>
      <c r="AD38" s="112"/>
      <c r="AE38" s="112"/>
      <c r="AF38" s="112"/>
      <c r="AG38" s="677"/>
    </row>
    <row r="39" spans="1:33" ht="15" customHeight="1">
      <c r="A39" s="966"/>
      <c r="B39" s="89"/>
      <c r="C39" s="112"/>
      <c r="D39" s="112"/>
      <c r="E39" s="112"/>
      <c r="F39" s="112"/>
      <c r="G39" s="112"/>
      <c r="H39" s="112"/>
      <c r="I39" s="112"/>
      <c r="J39" s="112"/>
      <c r="K39" s="112"/>
      <c r="L39" s="112"/>
      <c r="M39" s="112"/>
      <c r="N39" s="112"/>
      <c r="O39" s="201"/>
      <c r="P39" s="89" t="s">
        <v>273</v>
      </c>
      <c r="Q39" s="89"/>
      <c r="R39" s="89"/>
      <c r="S39" s="89"/>
      <c r="T39" s="201"/>
      <c r="U39" s="89" t="s">
        <v>283</v>
      </c>
      <c r="V39" s="112"/>
      <c r="W39" s="112"/>
      <c r="X39" s="112"/>
      <c r="Y39" s="19"/>
      <c r="Z39" s="112"/>
      <c r="AA39" s="112"/>
      <c r="AB39" s="112"/>
      <c r="AC39" s="112"/>
      <c r="AD39" s="112"/>
      <c r="AE39" s="112"/>
      <c r="AF39" s="112"/>
      <c r="AG39" s="677"/>
    </row>
    <row r="40" spans="1:33" ht="15" customHeight="1">
      <c r="A40" s="966"/>
      <c r="B40" s="969"/>
      <c r="C40" s="112"/>
      <c r="D40" s="112"/>
      <c r="E40" s="112"/>
      <c r="F40" s="112"/>
      <c r="G40" s="112"/>
      <c r="H40" s="112"/>
      <c r="I40" s="112"/>
      <c r="J40" s="112"/>
      <c r="K40" s="112"/>
      <c r="L40" s="112"/>
      <c r="M40" s="112"/>
      <c r="N40" s="112"/>
      <c r="O40" s="112"/>
      <c r="P40" s="112"/>
      <c r="Q40" s="112"/>
      <c r="R40" s="112"/>
      <c r="S40" s="112"/>
      <c r="T40" s="112"/>
      <c r="U40" s="112"/>
      <c r="V40" s="112"/>
      <c r="W40" s="112"/>
      <c r="X40" s="112"/>
      <c r="Y40" s="19"/>
      <c r="Z40" s="112"/>
      <c r="AA40" s="112"/>
      <c r="AB40" s="112"/>
      <c r="AC40" s="112"/>
      <c r="AD40" s="112"/>
      <c r="AE40" s="112"/>
      <c r="AF40" s="112"/>
      <c r="AG40" s="677"/>
    </row>
    <row r="41" spans="1:33" ht="15" customHeight="1">
      <c r="A41" s="966"/>
      <c r="B41" s="968" t="s">
        <v>966</v>
      </c>
      <c r="C41" s="968"/>
      <c r="D41" s="968"/>
      <c r="E41" s="968"/>
      <c r="F41" s="968"/>
      <c r="G41" s="968"/>
      <c r="H41" s="968"/>
      <c r="I41" s="968"/>
      <c r="J41" s="968"/>
      <c r="K41" s="968"/>
      <c r="L41" s="968"/>
      <c r="M41" s="968"/>
      <c r="N41" s="968"/>
      <c r="O41" s="968"/>
      <c r="P41" s="968"/>
      <c r="Q41" s="968"/>
      <c r="R41" s="968"/>
      <c r="S41" s="968"/>
      <c r="T41" s="968"/>
      <c r="U41" s="968"/>
      <c r="V41" s="968"/>
      <c r="W41" s="968"/>
      <c r="X41" s="974"/>
      <c r="Y41" s="19"/>
      <c r="Z41" s="112"/>
      <c r="AA41" s="112"/>
      <c r="AB41" s="112"/>
      <c r="AC41" s="112"/>
      <c r="AD41" s="112"/>
      <c r="AE41" s="112"/>
      <c r="AF41" s="112"/>
      <c r="AG41" s="677"/>
    </row>
    <row r="42" spans="1:33" ht="15" customHeight="1">
      <c r="A42" s="966"/>
      <c r="B42" s="968"/>
      <c r="C42" s="968"/>
      <c r="D42" s="968"/>
      <c r="E42" s="968"/>
      <c r="F42" s="968"/>
      <c r="G42" s="968"/>
      <c r="H42" s="968"/>
      <c r="I42" s="968"/>
      <c r="J42" s="968"/>
      <c r="K42" s="968"/>
      <c r="L42" s="968"/>
      <c r="M42" s="968"/>
      <c r="N42" s="968"/>
      <c r="O42" s="968"/>
      <c r="P42" s="968"/>
      <c r="Q42" s="968"/>
      <c r="R42" s="968"/>
      <c r="S42" s="968"/>
      <c r="T42" s="968"/>
      <c r="U42" s="968"/>
      <c r="V42" s="968"/>
      <c r="W42" s="968"/>
      <c r="X42" s="974"/>
      <c r="Y42" s="19"/>
      <c r="Z42" s="112"/>
      <c r="AA42" s="112"/>
      <c r="AB42" s="112"/>
      <c r="AC42" s="112"/>
      <c r="AD42" s="112"/>
      <c r="AE42" s="112"/>
      <c r="AF42" s="112"/>
      <c r="AG42" s="677"/>
    </row>
    <row r="43" spans="1:33" ht="15" customHeight="1">
      <c r="A43" s="966"/>
      <c r="B43" s="968"/>
      <c r="C43" s="968"/>
      <c r="D43" s="968"/>
      <c r="E43" s="968"/>
      <c r="F43" s="968"/>
      <c r="G43" s="968"/>
      <c r="H43" s="968"/>
      <c r="I43" s="968"/>
      <c r="J43" s="968"/>
      <c r="K43" s="968"/>
      <c r="L43" s="968"/>
      <c r="M43" s="968"/>
      <c r="N43" s="968"/>
      <c r="O43" s="968"/>
      <c r="P43" s="968"/>
      <c r="Q43" s="968"/>
      <c r="R43" s="968"/>
      <c r="S43" s="968"/>
      <c r="T43" s="968"/>
      <c r="U43" s="968"/>
      <c r="V43" s="968"/>
      <c r="W43" s="968"/>
      <c r="X43" s="974"/>
      <c r="Y43" s="19"/>
      <c r="Z43" s="90"/>
      <c r="AA43" s="90"/>
      <c r="AB43" s="90"/>
      <c r="AC43" s="90"/>
      <c r="AD43" s="90"/>
      <c r="AE43" s="90"/>
      <c r="AF43" s="90"/>
      <c r="AG43" s="677"/>
    </row>
    <row r="44" spans="1:33" ht="15" customHeight="1">
      <c r="A44" s="966"/>
      <c r="B44" s="2"/>
      <c r="C44" s="90"/>
      <c r="D44" s="90"/>
      <c r="E44" s="90"/>
      <c r="F44" s="90"/>
      <c r="G44" s="90"/>
      <c r="H44" s="90"/>
      <c r="I44" s="90"/>
      <c r="J44" s="90"/>
      <c r="K44" s="90"/>
      <c r="L44" s="90"/>
      <c r="M44" s="90"/>
      <c r="N44" s="90"/>
      <c r="O44" s="201"/>
      <c r="P44" s="89" t="s">
        <v>273</v>
      </c>
      <c r="Q44" s="89"/>
      <c r="R44" s="89"/>
      <c r="S44" s="89"/>
      <c r="T44" s="201"/>
      <c r="U44" s="89" t="s">
        <v>283</v>
      </c>
      <c r="V44" s="112"/>
      <c r="W44" s="90"/>
      <c r="X44" s="90"/>
      <c r="Y44" s="19"/>
      <c r="Z44" s="90"/>
      <c r="AA44" s="90"/>
      <c r="AB44" s="90"/>
      <c r="AC44" s="90"/>
      <c r="AD44" s="90"/>
      <c r="AE44" s="90"/>
      <c r="AF44" s="90"/>
      <c r="AG44" s="677"/>
    </row>
    <row r="45" spans="1:33" ht="15" customHeight="1">
      <c r="A45" s="966"/>
      <c r="B45" s="89"/>
      <c r="C45" s="112"/>
      <c r="D45" s="112"/>
      <c r="E45" s="112"/>
      <c r="F45" s="112"/>
      <c r="G45" s="112"/>
      <c r="H45" s="112"/>
      <c r="I45" s="112"/>
      <c r="J45" s="112"/>
      <c r="K45" s="112"/>
      <c r="L45" s="112"/>
      <c r="M45" s="112"/>
      <c r="N45" s="112"/>
      <c r="O45" s="112"/>
      <c r="P45" s="112"/>
      <c r="Q45" s="112"/>
      <c r="R45" s="112"/>
      <c r="S45" s="112"/>
      <c r="T45" s="112"/>
      <c r="U45" s="112"/>
      <c r="V45" s="112"/>
      <c r="W45" s="112"/>
      <c r="X45" s="112"/>
      <c r="Y45" s="19"/>
      <c r="Z45" s="112"/>
      <c r="AA45" s="112"/>
      <c r="AB45" s="112"/>
      <c r="AC45" s="112"/>
      <c r="AD45" s="112"/>
      <c r="AE45" s="112"/>
      <c r="AF45" s="112"/>
      <c r="AG45" s="677"/>
    </row>
    <row r="46" spans="1:33" ht="15" customHeight="1">
      <c r="A46" s="966"/>
      <c r="B46" s="968" t="s">
        <v>1215</v>
      </c>
      <c r="C46" s="968"/>
      <c r="D46" s="968"/>
      <c r="E46" s="968"/>
      <c r="F46" s="968"/>
      <c r="G46" s="968"/>
      <c r="H46" s="968"/>
      <c r="I46" s="968"/>
      <c r="J46" s="968"/>
      <c r="K46" s="968"/>
      <c r="L46" s="968"/>
      <c r="M46" s="968"/>
      <c r="N46" s="968"/>
      <c r="O46" s="968"/>
      <c r="P46" s="968"/>
      <c r="Q46" s="968"/>
      <c r="R46" s="968"/>
      <c r="S46" s="968"/>
      <c r="T46" s="968"/>
      <c r="U46" s="968"/>
      <c r="V46" s="968"/>
      <c r="W46" s="968"/>
      <c r="X46" s="978"/>
      <c r="Y46" s="968"/>
      <c r="Z46" s="112"/>
      <c r="AA46" s="112"/>
      <c r="AB46" s="112"/>
      <c r="AC46" s="112"/>
      <c r="AD46" s="112"/>
      <c r="AE46" s="112"/>
      <c r="AF46" s="112"/>
      <c r="AG46" s="677"/>
    </row>
    <row r="47" spans="1:33" ht="15" customHeight="1">
      <c r="A47" s="966"/>
      <c r="B47" s="968"/>
      <c r="C47" s="968"/>
      <c r="D47" s="968"/>
      <c r="E47" s="968"/>
      <c r="F47" s="968"/>
      <c r="G47" s="968"/>
      <c r="H47" s="968"/>
      <c r="I47" s="968"/>
      <c r="J47" s="968"/>
      <c r="K47" s="968"/>
      <c r="L47" s="968"/>
      <c r="M47" s="968"/>
      <c r="N47" s="968"/>
      <c r="O47" s="968"/>
      <c r="P47" s="968"/>
      <c r="Q47" s="968"/>
      <c r="R47" s="968"/>
      <c r="S47" s="968"/>
      <c r="T47" s="968"/>
      <c r="U47" s="968"/>
      <c r="V47" s="968"/>
      <c r="W47" s="968"/>
      <c r="X47" s="978"/>
      <c r="Y47" s="968"/>
      <c r="Z47" s="112"/>
      <c r="AA47" s="112"/>
      <c r="AB47" s="112"/>
      <c r="AC47" s="112"/>
      <c r="AD47" s="112"/>
      <c r="AE47" s="112"/>
      <c r="AF47" s="112"/>
      <c r="AG47" s="677"/>
    </row>
    <row r="48" spans="1:33" ht="15" customHeight="1">
      <c r="A48" s="966"/>
      <c r="B48" s="968"/>
      <c r="C48" s="968"/>
      <c r="D48" s="968"/>
      <c r="E48" s="968"/>
      <c r="F48" s="968"/>
      <c r="G48" s="968"/>
      <c r="H48" s="968"/>
      <c r="I48" s="968"/>
      <c r="J48" s="968"/>
      <c r="K48" s="968"/>
      <c r="L48" s="968"/>
      <c r="M48" s="968"/>
      <c r="N48" s="968"/>
      <c r="O48" s="201"/>
      <c r="P48" s="89" t="s">
        <v>273</v>
      </c>
      <c r="Q48" s="89"/>
      <c r="R48" s="89"/>
      <c r="S48" s="89"/>
      <c r="T48" s="201"/>
      <c r="U48" s="89" t="s">
        <v>283</v>
      </c>
      <c r="V48" s="112"/>
      <c r="W48" s="90"/>
      <c r="X48" s="974"/>
      <c r="Y48" s="19"/>
      <c r="Z48" s="112"/>
      <c r="AA48" s="112"/>
      <c r="AB48" s="112"/>
      <c r="AC48" s="112"/>
      <c r="AD48" s="112"/>
      <c r="AE48" s="112"/>
      <c r="AF48" s="112"/>
      <c r="AG48" s="677"/>
    </row>
    <row r="49" spans="1:33" ht="15" customHeight="1">
      <c r="A49" s="966"/>
      <c r="B49" s="89"/>
      <c r="C49" s="112"/>
      <c r="D49" s="112"/>
      <c r="E49" s="112"/>
      <c r="F49" s="112"/>
      <c r="G49" s="112"/>
      <c r="H49" s="112"/>
      <c r="I49" s="112"/>
      <c r="J49" s="112"/>
      <c r="K49" s="112"/>
      <c r="L49" s="112"/>
      <c r="M49" s="112"/>
      <c r="N49" s="112"/>
      <c r="O49" s="112"/>
      <c r="P49" s="112"/>
      <c r="Q49" s="112"/>
      <c r="R49" s="112"/>
      <c r="S49" s="112"/>
      <c r="T49" s="112"/>
      <c r="U49" s="112"/>
      <c r="V49" s="112"/>
      <c r="W49" s="112"/>
      <c r="X49" s="112"/>
      <c r="Y49" s="19"/>
      <c r="Z49" s="112"/>
      <c r="AA49" s="112"/>
      <c r="AB49" s="112"/>
      <c r="AC49" s="112"/>
      <c r="AD49" s="112"/>
      <c r="AE49" s="112"/>
      <c r="AF49" s="112"/>
      <c r="AG49" s="677"/>
    </row>
    <row r="50" spans="1:33" ht="15" customHeight="1">
      <c r="A50" s="966"/>
      <c r="B50" s="968" t="s">
        <v>637</v>
      </c>
      <c r="C50" s="968"/>
      <c r="D50" s="968"/>
      <c r="E50" s="968"/>
      <c r="F50" s="968"/>
      <c r="G50" s="968"/>
      <c r="H50" s="968"/>
      <c r="I50" s="968"/>
      <c r="J50" s="968"/>
      <c r="K50" s="968"/>
      <c r="L50" s="968"/>
      <c r="M50" s="968"/>
      <c r="N50" s="968"/>
      <c r="O50" s="968"/>
      <c r="P50" s="968"/>
      <c r="Q50" s="968"/>
      <c r="R50" s="968"/>
      <c r="S50" s="968"/>
      <c r="T50" s="968"/>
      <c r="U50" s="968"/>
      <c r="V50" s="968"/>
      <c r="W50" s="968"/>
      <c r="X50" s="968"/>
      <c r="Y50" s="968"/>
      <c r="Z50" s="968"/>
      <c r="AA50" s="112"/>
      <c r="AB50" s="112"/>
      <c r="AC50" s="2"/>
      <c r="AD50" s="2"/>
      <c r="AE50" s="2"/>
      <c r="AF50" s="2"/>
      <c r="AG50" s="677"/>
    </row>
    <row r="51" spans="1:33" ht="15" customHeight="1">
      <c r="A51" s="966"/>
      <c r="B51" s="89"/>
      <c r="C51" s="89" t="s">
        <v>1101</v>
      </c>
      <c r="D51" s="89"/>
      <c r="E51" s="89"/>
      <c r="F51" s="89"/>
      <c r="G51" s="89"/>
      <c r="H51" s="89"/>
      <c r="I51" s="89"/>
      <c r="J51" s="89"/>
      <c r="K51" s="89"/>
      <c r="L51" s="89"/>
      <c r="M51" s="89"/>
      <c r="N51" s="89"/>
      <c r="O51" s="89"/>
      <c r="P51" s="89"/>
      <c r="Q51" s="89"/>
      <c r="R51" s="89"/>
      <c r="S51" s="112"/>
      <c r="T51" s="112"/>
      <c r="U51" s="976"/>
      <c r="V51" s="976"/>
      <c r="W51" s="976"/>
      <c r="X51" s="976"/>
      <c r="Y51" s="976"/>
      <c r="Z51" s="976"/>
      <c r="AA51" s="112" t="s">
        <v>149</v>
      </c>
      <c r="AB51" s="112"/>
      <c r="AC51" s="707" t="s">
        <v>393</v>
      </c>
      <c r="AD51" s="112"/>
      <c r="AE51" s="112"/>
      <c r="AF51" s="112"/>
      <c r="AG51" s="677"/>
    </row>
    <row r="52" spans="1:33" ht="15" customHeight="1">
      <c r="A52" s="966"/>
      <c r="B52" s="89"/>
      <c r="C52" s="89" t="s">
        <v>1295</v>
      </c>
      <c r="D52" s="112"/>
      <c r="E52" s="112"/>
      <c r="F52" s="112"/>
      <c r="G52" s="112"/>
      <c r="H52" s="112"/>
      <c r="I52" s="112"/>
      <c r="J52" s="112"/>
      <c r="K52" s="112"/>
      <c r="L52" s="112"/>
      <c r="M52" s="112"/>
      <c r="N52" s="112"/>
      <c r="O52" s="112"/>
      <c r="P52" s="112"/>
      <c r="Q52" s="112"/>
      <c r="R52" s="112"/>
      <c r="S52" s="112"/>
      <c r="T52" s="112"/>
      <c r="U52" s="976"/>
      <c r="V52" s="976"/>
      <c r="W52" s="976"/>
      <c r="X52" s="976"/>
      <c r="Y52" s="976"/>
      <c r="Z52" s="976"/>
      <c r="AA52" s="112" t="s">
        <v>149</v>
      </c>
      <c r="AB52" s="112"/>
      <c r="AC52" s="979" t="str">
        <f>IF(U51&gt;(U52*0.3),"×","○")</f>
        <v>○</v>
      </c>
      <c r="AD52" s="980"/>
      <c r="AE52" s="980"/>
      <c r="AF52" s="981"/>
      <c r="AG52" s="953"/>
    </row>
    <row r="53" spans="1:33" ht="15" customHeight="1">
      <c r="A53" s="967"/>
      <c r="B53" s="58"/>
      <c r="C53" s="96"/>
      <c r="D53" s="96"/>
      <c r="E53" s="96"/>
      <c r="F53" s="96"/>
      <c r="G53" s="96"/>
      <c r="H53" s="96"/>
      <c r="I53" s="96"/>
      <c r="J53" s="96"/>
      <c r="K53" s="96"/>
      <c r="L53" s="96"/>
      <c r="M53" s="96"/>
      <c r="N53" s="96"/>
      <c r="O53" s="96"/>
      <c r="P53" s="96"/>
      <c r="Q53" s="96"/>
      <c r="R53" s="96"/>
      <c r="S53" s="96"/>
      <c r="T53" s="96"/>
      <c r="U53" s="96"/>
      <c r="V53" s="96"/>
      <c r="W53" s="96"/>
      <c r="X53" s="96"/>
      <c r="Y53" s="706"/>
      <c r="Z53" s="96"/>
      <c r="AA53" s="96"/>
      <c r="AB53" s="96"/>
      <c r="AC53" s="96"/>
      <c r="AD53" s="96"/>
      <c r="AE53" s="96"/>
      <c r="AF53" s="96"/>
      <c r="AG53" s="754"/>
    </row>
    <row r="54" spans="1:33" ht="15" customHeight="1">
      <c r="A54" s="31" t="s">
        <v>133</v>
      </c>
      <c r="B54" s="31"/>
      <c r="C54" s="31"/>
      <c r="D54" s="31"/>
      <c r="E54" s="31"/>
      <c r="F54" s="31"/>
      <c r="G54" s="31"/>
      <c r="H54" s="31"/>
      <c r="I54" s="31"/>
      <c r="J54" s="31"/>
      <c r="K54" s="31"/>
      <c r="L54" s="31"/>
      <c r="M54" s="31"/>
      <c r="N54" s="31"/>
      <c r="O54" s="31"/>
      <c r="P54" s="31"/>
      <c r="Q54" s="31"/>
      <c r="R54" s="31"/>
      <c r="S54" s="31"/>
      <c r="T54" s="31"/>
      <c r="U54" s="31"/>
      <c r="V54" s="31"/>
      <c r="W54" s="31"/>
      <c r="X54" s="31"/>
      <c r="Y54" s="73" t="s">
        <v>361</v>
      </c>
      <c r="Z54" s="73"/>
      <c r="AA54" s="73"/>
      <c r="AB54" s="73"/>
      <c r="AC54" s="73"/>
      <c r="AD54" s="73"/>
      <c r="AE54" s="73"/>
      <c r="AF54" s="73"/>
      <c r="AG54" s="73"/>
    </row>
    <row r="55" spans="1:33" ht="1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73"/>
      <c r="Z55" s="73"/>
      <c r="AA55" s="73"/>
      <c r="AB55" s="73"/>
      <c r="AC55" s="73"/>
      <c r="AD55" s="73"/>
      <c r="AE55" s="73"/>
      <c r="AF55" s="73"/>
      <c r="AG55" s="73"/>
    </row>
    <row r="56" spans="1:33" ht="15" customHeight="1">
      <c r="A56" s="966"/>
      <c r="B56" s="968" t="s">
        <v>1296</v>
      </c>
      <c r="C56" s="968"/>
      <c r="D56" s="968"/>
      <c r="E56" s="968"/>
      <c r="F56" s="968"/>
      <c r="G56" s="968"/>
      <c r="H56" s="968"/>
      <c r="I56" s="968"/>
      <c r="J56" s="968"/>
      <c r="K56" s="968"/>
      <c r="L56" s="968"/>
      <c r="M56" s="968"/>
      <c r="N56" s="968"/>
      <c r="O56" s="968"/>
      <c r="P56" s="968"/>
      <c r="Q56" s="968"/>
      <c r="R56" s="968"/>
      <c r="S56" s="968"/>
      <c r="T56" s="968"/>
      <c r="U56" s="968"/>
      <c r="V56" s="968"/>
      <c r="W56" s="968"/>
      <c r="X56" s="974"/>
      <c r="Y56" s="19"/>
      <c r="Z56" s="112"/>
      <c r="AA56" s="112"/>
      <c r="AB56" s="112"/>
      <c r="AC56" s="112"/>
      <c r="AD56" s="112"/>
      <c r="AE56" s="112"/>
      <c r="AF56" s="112"/>
      <c r="AG56" s="677"/>
    </row>
    <row r="57" spans="1:33" ht="15" customHeight="1">
      <c r="A57" s="966"/>
      <c r="B57" s="89"/>
      <c r="C57" s="112"/>
      <c r="D57" s="112"/>
      <c r="E57" s="112"/>
      <c r="F57" s="112"/>
      <c r="G57" s="112"/>
      <c r="H57" s="112"/>
      <c r="I57" s="112"/>
      <c r="J57" s="112"/>
      <c r="K57" s="112"/>
      <c r="L57" s="112"/>
      <c r="M57" s="112"/>
      <c r="N57" s="112"/>
      <c r="O57" s="201"/>
      <c r="P57" s="89" t="s">
        <v>273</v>
      </c>
      <c r="Q57" s="89"/>
      <c r="R57" s="89"/>
      <c r="S57" s="89"/>
      <c r="T57" s="201"/>
      <c r="U57" s="89" t="s">
        <v>283</v>
      </c>
      <c r="V57" s="112"/>
      <c r="W57" s="90"/>
      <c r="X57" s="974"/>
      <c r="Y57" s="19"/>
      <c r="Z57" s="112"/>
      <c r="AA57" s="112"/>
      <c r="AB57" s="112"/>
      <c r="AC57" s="112"/>
      <c r="AD57" s="112"/>
      <c r="AE57" s="112"/>
      <c r="AF57" s="112"/>
      <c r="AG57" s="677"/>
    </row>
    <row r="58" spans="1:33" ht="15" customHeight="1">
      <c r="A58" s="966"/>
      <c r="B58" s="2"/>
      <c r="C58" s="112"/>
      <c r="D58" s="112"/>
      <c r="E58" s="112"/>
      <c r="F58" s="112"/>
      <c r="G58" s="112"/>
      <c r="H58" s="112"/>
      <c r="I58" s="112"/>
      <c r="J58" s="112"/>
      <c r="K58" s="112"/>
      <c r="L58" s="112"/>
      <c r="M58" s="112"/>
      <c r="N58" s="112"/>
      <c r="O58" s="112"/>
      <c r="P58" s="112"/>
      <c r="Q58" s="112"/>
      <c r="R58" s="112"/>
      <c r="S58" s="112"/>
      <c r="T58" s="112"/>
      <c r="U58" s="112"/>
      <c r="V58" s="112"/>
      <c r="W58" s="112"/>
      <c r="X58" s="112"/>
      <c r="Y58" s="19"/>
      <c r="Z58" s="112"/>
      <c r="AA58" s="112"/>
      <c r="AB58" s="112"/>
      <c r="AC58" s="112"/>
      <c r="AD58" s="112"/>
      <c r="AE58" s="112"/>
      <c r="AF58" s="112"/>
      <c r="AG58" s="677"/>
    </row>
    <row r="59" spans="1:33" ht="15" customHeight="1">
      <c r="A59" s="966"/>
      <c r="B59" s="2"/>
      <c r="C59" s="89" t="s">
        <v>1297</v>
      </c>
      <c r="D59" s="112"/>
      <c r="E59" s="112"/>
      <c r="F59" s="112"/>
      <c r="G59" s="112"/>
      <c r="H59" s="112" t="s">
        <v>475</v>
      </c>
      <c r="I59" s="112"/>
      <c r="J59" s="973"/>
      <c r="K59" s="973"/>
      <c r="L59" s="973"/>
      <c r="M59" s="973"/>
      <c r="N59" s="973"/>
      <c r="O59" s="973"/>
      <c r="P59" s="973"/>
      <c r="Q59" s="973"/>
      <c r="R59" s="973"/>
      <c r="S59" s="973"/>
      <c r="T59" s="973"/>
      <c r="U59" s="973"/>
      <c r="V59" s="973"/>
      <c r="W59" s="973"/>
      <c r="X59" s="112"/>
      <c r="Y59" s="19"/>
      <c r="Z59" s="112"/>
      <c r="AA59" s="112"/>
      <c r="AB59" s="112"/>
      <c r="AC59" s="112"/>
      <c r="AD59" s="112"/>
      <c r="AE59" s="112"/>
      <c r="AF59" s="112"/>
      <c r="AG59" s="677"/>
    </row>
    <row r="60" spans="1:33" ht="15" customHeight="1">
      <c r="A60" s="966"/>
      <c r="B60" s="2"/>
      <c r="C60" s="968" t="s">
        <v>1298</v>
      </c>
      <c r="D60" s="968"/>
      <c r="E60" s="968"/>
      <c r="F60" s="968"/>
      <c r="G60" s="112"/>
      <c r="H60" s="112" t="s">
        <v>475</v>
      </c>
      <c r="I60" s="112"/>
      <c r="J60" s="973"/>
      <c r="K60" s="973"/>
      <c r="L60" s="973"/>
      <c r="M60" s="973"/>
      <c r="N60" s="973"/>
      <c r="O60" s="973"/>
      <c r="P60" s="973"/>
      <c r="Q60" s="973"/>
      <c r="R60" s="973"/>
      <c r="S60" s="973"/>
      <c r="T60" s="973"/>
      <c r="U60" s="973"/>
      <c r="V60" s="973"/>
      <c r="W60" s="973"/>
      <c r="X60" s="112"/>
      <c r="Y60" s="19"/>
      <c r="Z60" s="112"/>
      <c r="AA60" s="112"/>
      <c r="AB60" s="112"/>
      <c r="AC60" s="112"/>
      <c r="AD60" s="112"/>
      <c r="AE60" s="112"/>
      <c r="AF60" s="112"/>
      <c r="AG60" s="677"/>
    </row>
    <row r="61" spans="1:33" ht="15" customHeight="1">
      <c r="A61" s="967"/>
      <c r="B61" s="96"/>
      <c r="C61" s="96"/>
      <c r="D61" s="96"/>
      <c r="E61" s="96"/>
      <c r="F61" s="96"/>
      <c r="G61" s="96"/>
      <c r="H61" s="96"/>
      <c r="I61" s="96"/>
      <c r="J61" s="96"/>
      <c r="K61" s="96"/>
      <c r="L61" s="96"/>
      <c r="M61" s="96"/>
      <c r="N61" s="96"/>
      <c r="O61" s="96"/>
      <c r="P61" s="96"/>
      <c r="Q61" s="96"/>
      <c r="R61" s="96"/>
      <c r="S61" s="96"/>
      <c r="T61" s="96"/>
      <c r="U61" s="96"/>
      <c r="V61" s="96"/>
      <c r="W61" s="96"/>
      <c r="X61" s="96"/>
      <c r="Y61" s="706"/>
      <c r="Z61" s="96"/>
      <c r="AA61" s="96"/>
      <c r="AB61" s="96"/>
      <c r="AC61" s="96"/>
      <c r="AD61" s="96"/>
      <c r="AE61" s="96"/>
      <c r="AF61" s="96"/>
      <c r="AG61" s="754"/>
    </row>
    <row r="62" spans="1:33" ht="15" customHeight="1">
      <c r="A62" s="31" t="s">
        <v>133</v>
      </c>
      <c r="B62" s="31"/>
      <c r="C62" s="31"/>
      <c r="D62" s="31"/>
      <c r="E62" s="31"/>
      <c r="F62" s="31"/>
      <c r="G62" s="31"/>
      <c r="H62" s="31"/>
      <c r="I62" s="31"/>
      <c r="J62" s="31"/>
      <c r="K62" s="31"/>
      <c r="L62" s="31"/>
      <c r="M62" s="31"/>
      <c r="N62" s="31"/>
      <c r="O62" s="31"/>
      <c r="P62" s="31"/>
      <c r="Q62" s="31"/>
      <c r="R62" s="31"/>
      <c r="S62" s="31"/>
      <c r="T62" s="31"/>
      <c r="U62" s="31"/>
      <c r="V62" s="31"/>
      <c r="W62" s="31"/>
      <c r="X62" s="31"/>
      <c r="Y62" s="73" t="s">
        <v>361</v>
      </c>
      <c r="Z62" s="73"/>
      <c r="AA62" s="73"/>
      <c r="AB62" s="73"/>
      <c r="AC62" s="73"/>
      <c r="AD62" s="73"/>
      <c r="AE62" s="73"/>
      <c r="AF62" s="73"/>
      <c r="AG62" s="73"/>
    </row>
    <row r="63" spans="1:33" ht="1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73"/>
      <c r="Z63" s="73"/>
      <c r="AA63" s="73"/>
      <c r="AB63" s="73"/>
      <c r="AC63" s="73"/>
      <c r="AD63" s="73"/>
      <c r="AE63" s="73"/>
      <c r="AF63" s="73"/>
      <c r="AG63" s="73"/>
    </row>
    <row r="76" spans="34:37">
      <c r="AH76" s="715"/>
      <c r="AI76" s="715"/>
      <c r="AJ76" s="715"/>
      <c r="AK76" s="133"/>
    </row>
    <row r="77" spans="34:37">
      <c r="AH77" s="715"/>
      <c r="AI77" s="715"/>
      <c r="AJ77" s="715"/>
      <c r="AK77" s="133"/>
    </row>
    <row r="88" ht="13.8" customHeight="1"/>
    <row r="239" spans="1:1">
      <c r="A239" s="26"/>
    </row>
    <row r="241" spans="1:1">
      <c r="A241" s="26"/>
    </row>
    <row r="243" spans="1:1">
      <c r="A243" s="26"/>
    </row>
    <row r="244" spans="1:1">
      <c r="A244" s="26"/>
    </row>
    <row r="245" spans="1:1">
      <c r="A245" s="26"/>
    </row>
    <row r="246" spans="1:1">
      <c r="A246" s="26"/>
    </row>
    <row r="247" spans="1:1">
      <c r="A247" s="26"/>
    </row>
    <row r="248" spans="1:1">
      <c r="A248" s="26"/>
    </row>
    <row r="249" spans="1:1">
      <c r="A249" s="26"/>
    </row>
    <row r="250" spans="1:1">
      <c r="A250" s="26"/>
    </row>
    <row r="251" spans="1:1">
      <c r="A251" s="26"/>
    </row>
    <row r="252" spans="1:1">
      <c r="A252" s="26"/>
    </row>
    <row r="253" spans="1:1">
      <c r="A253" s="26"/>
    </row>
    <row r="254" spans="1:1">
      <c r="A254" s="26"/>
    </row>
    <row r="255" spans="1:1">
      <c r="A255" s="26"/>
    </row>
    <row r="256" spans="1:1">
      <c r="A256" s="26"/>
    </row>
    <row r="257" spans="1:1">
      <c r="A257" s="26"/>
    </row>
    <row r="258" spans="1:1">
      <c r="A258" s="26"/>
    </row>
    <row r="259" spans="1:1">
      <c r="A259" s="26"/>
    </row>
    <row r="260" spans="1:1">
      <c r="A260" s="26"/>
    </row>
    <row r="261" spans="1:1">
      <c r="A261" s="26"/>
    </row>
    <row r="284" spans="1:1">
      <c r="A284" s="26"/>
    </row>
    <row r="285" spans="1:1">
      <c r="A285" s="26"/>
    </row>
    <row r="286" spans="1:1">
      <c r="A286" s="26"/>
    </row>
    <row r="287" spans="1:1">
      <c r="A287" s="26"/>
    </row>
    <row r="288" spans="1:1">
      <c r="A288" s="26"/>
    </row>
    <row r="289" spans="1:1">
      <c r="A289" s="26"/>
    </row>
    <row r="291" spans="1:1">
      <c r="A291" s="26"/>
    </row>
    <row r="292" spans="1:1">
      <c r="A292" s="26"/>
    </row>
    <row r="293" spans="1:1">
      <c r="A293" s="26"/>
    </row>
    <row r="294" spans="1:1">
      <c r="A294" s="26"/>
    </row>
    <row r="295" spans="1:1">
      <c r="A295" s="26"/>
    </row>
    <row r="296" spans="1:1">
      <c r="A296" s="26"/>
    </row>
    <row r="362" spans="1:1">
      <c r="A362" s="26"/>
    </row>
    <row r="397" spans="1:37">
      <c r="A397" s="26"/>
    </row>
    <row r="400" spans="1:37">
      <c r="AK400" s="173"/>
    </row>
    <row r="483" spans="1:1">
      <c r="A483" s="26"/>
    </row>
    <row r="485" spans="1:1">
      <c r="A485" s="26"/>
    </row>
    <row r="486" spans="1:1">
      <c r="A486" s="26"/>
    </row>
    <row r="487" spans="1:1">
      <c r="A487" s="26"/>
    </row>
    <row r="488" spans="1:1">
      <c r="A488" s="26"/>
    </row>
    <row r="489" spans="1:1">
      <c r="A489" s="26"/>
    </row>
    <row r="490" spans="1:1">
      <c r="A490" s="26"/>
    </row>
    <row r="491" spans="1:1">
      <c r="A491" s="26"/>
    </row>
    <row r="492" spans="1:1">
      <c r="A492" s="26"/>
    </row>
    <row r="493" spans="1:1">
      <c r="A493" s="26"/>
    </row>
    <row r="494" spans="1:1">
      <c r="A494" s="26"/>
    </row>
    <row r="495" spans="1:1">
      <c r="A495" s="26"/>
    </row>
    <row r="496" spans="1:1">
      <c r="A496" s="26"/>
    </row>
    <row r="499" spans="1:33" s="695" customFormat="1">
      <c r="A499" s="25"/>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982"/>
    </row>
    <row r="501" spans="1:33" s="695" customFormat="1">
      <c r="A501" s="25"/>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982"/>
    </row>
    <row r="502" spans="1:33" s="695" customFormat="1">
      <c r="A502" s="25"/>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982"/>
    </row>
    <row r="503" spans="1:33" s="695" customFormat="1">
      <c r="A503" s="25"/>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982"/>
    </row>
    <row r="504" spans="1:33" s="695" customFormat="1">
      <c r="A504" s="25"/>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982"/>
    </row>
    <row r="505" spans="1:33" s="695" customFormat="1">
      <c r="A505" s="25"/>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982"/>
    </row>
    <row r="506" spans="1:33" s="695" customFormat="1">
      <c r="A506" s="25"/>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982"/>
    </row>
    <row r="507" spans="1:33" s="695" customFormat="1">
      <c r="A507" s="25"/>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982"/>
    </row>
    <row r="508" spans="1:33" s="695" customFormat="1">
      <c r="A508" s="25"/>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982"/>
    </row>
    <row r="509" spans="1:33" s="695" customFormat="1">
      <c r="A509" s="25"/>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982"/>
    </row>
    <row r="510" spans="1:33" s="695" customFormat="1">
      <c r="A510" s="25"/>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982"/>
    </row>
    <row r="511" spans="1:33" s="695" customFormat="1">
      <c r="A511" s="25"/>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982"/>
    </row>
    <row r="512" spans="1:33" s="695" customFormat="1">
      <c r="A512" s="25"/>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982"/>
    </row>
    <row r="526" spans="1:1">
      <c r="A526" s="26"/>
    </row>
    <row r="527" spans="1:1">
      <c r="A527" s="26"/>
    </row>
    <row r="528" spans="1:1">
      <c r="A528" s="26"/>
    </row>
    <row r="529" spans="1:33">
      <c r="A529" s="26"/>
    </row>
    <row r="530" spans="1:33">
      <c r="A530" s="26"/>
    </row>
    <row r="531" spans="1:33">
      <c r="A531" s="26"/>
    </row>
    <row r="542" spans="1:33" s="695" customFormat="1">
      <c r="A542" s="25"/>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982"/>
    </row>
    <row r="543" spans="1:33" s="695" customFormat="1">
      <c r="A543" s="25"/>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982"/>
    </row>
    <row r="544" spans="1:33" s="695" customFormat="1">
      <c r="A544" s="25"/>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982"/>
    </row>
    <row r="545" spans="1:33" s="695" customFormat="1">
      <c r="A545" s="25"/>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982"/>
    </row>
    <row r="546" spans="1:33" s="695" customFormat="1">
      <c r="A546" s="25"/>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982"/>
    </row>
    <row r="547" spans="1:33" s="695" customFormat="1">
      <c r="A547" s="25"/>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982"/>
    </row>
  </sheetData>
  <mergeCells count="40">
    <mergeCell ref="C12:X12"/>
    <mergeCell ref="C13:X13"/>
    <mergeCell ref="C14:X14"/>
    <mergeCell ref="C15:X15"/>
    <mergeCell ref="C19:X19"/>
    <mergeCell ref="C20:X20"/>
    <mergeCell ref="C21:X21"/>
    <mergeCell ref="C22:X22"/>
    <mergeCell ref="C23:X23"/>
    <mergeCell ref="C24:X24"/>
    <mergeCell ref="C25:X25"/>
    <mergeCell ref="C26:X26"/>
    <mergeCell ref="B28:Y28"/>
    <mergeCell ref="C29:X29"/>
    <mergeCell ref="C30:X30"/>
    <mergeCell ref="C33:S33"/>
    <mergeCell ref="T33:V33"/>
    <mergeCell ref="B35:N35"/>
    <mergeCell ref="B50:Z50"/>
    <mergeCell ref="U51:Z51"/>
    <mergeCell ref="U52:Z52"/>
    <mergeCell ref="AC52:AF52"/>
    <mergeCell ref="B56:X56"/>
    <mergeCell ref="J59:W59"/>
    <mergeCell ref="C60:F60"/>
    <mergeCell ref="J60:W60"/>
    <mergeCell ref="A1:X2"/>
    <mergeCell ref="Y1:AG2"/>
    <mergeCell ref="B5:X6"/>
    <mergeCell ref="Y5:AG10"/>
    <mergeCell ref="B9:X11"/>
    <mergeCell ref="B17:X18"/>
    <mergeCell ref="C31:X32"/>
    <mergeCell ref="B37:X38"/>
    <mergeCell ref="B41:X43"/>
    <mergeCell ref="B46:X47"/>
    <mergeCell ref="A54:X55"/>
    <mergeCell ref="Y54:AG55"/>
    <mergeCell ref="A62:X63"/>
    <mergeCell ref="Y62:AG63"/>
  </mergeCells>
  <phoneticPr fontId="2"/>
  <dataValidations count="1">
    <dataValidation type="list" allowBlank="1" showDropDown="0" showInputMessage="1" showErrorMessage="1" sqref="T57 O57 T48 O48 T39 O39 B29:B31 B19:B26 T7 O7 B12:B15 T35 O35 T44 O44">
      <formula1>"○"</formula1>
    </dataValidation>
  </dataValidations>
  <printOptions horizontalCentered="1"/>
  <pageMargins left="0.59055118110236227" right="0.59055118110236227" top="0.59055118110236227" bottom="0.59055118110236227" header="0.51181102362204722" footer="0.51181102362204722"/>
  <pageSetup paperSize="9" firstPageNumber="36" fitToWidth="1" fitToHeight="1" orientation="portrait" usePrinterDefaults="1" useFirstPageNumber="1" r:id="rId1"/>
  <headerFooter alignWithMargins="0">
    <oddFooter>&amp;C- &amp;P -</oddFooter>
  </headerFooter>
  <rowBreaks count="1" manualBreakCount="1">
    <brk id="53"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AW71"/>
  <sheetViews>
    <sheetView view="pageBreakPreview" zoomScaleSheetLayoutView="100" workbookViewId="0"/>
  </sheetViews>
  <sheetFormatPr defaultRowHeight="13.5"/>
  <cols>
    <col min="1" max="1" width="3.77734375" style="983" bestFit="1" customWidth="1"/>
    <col min="2" max="3" width="18" style="983" customWidth="1"/>
    <col min="4" max="4" width="11.625" style="983" customWidth="1"/>
    <col min="5" max="5" width="10.625" style="983" customWidth="1"/>
    <col min="6" max="6" width="6.5" style="983" customWidth="1"/>
    <col min="7" max="7" width="7" style="983" customWidth="1"/>
    <col min="8" max="8" width="9.44140625" style="983" customWidth="1"/>
    <col min="9" max="9" width="12.625" style="983" customWidth="1"/>
    <col min="10" max="10" width="11.109375" style="983" customWidth="1"/>
    <col min="11" max="11" width="11.77734375" style="983" customWidth="1"/>
    <col min="12" max="12" width="16.44140625" style="983" customWidth="1"/>
    <col min="13" max="13" width="6.7265625" style="983" customWidth="1"/>
    <col min="14" max="14" width="12.5546875" style="983" customWidth="1"/>
    <col min="15" max="48" width="9" style="983" bestFit="1" customWidth="1"/>
    <col min="49" max="49" width="37.7265625" style="983" customWidth="1"/>
    <col min="50" max="255" width="9" style="983" bestFit="1" customWidth="1"/>
    <col min="256" max="16382" width="8.7265625" style="983" customWidth="1"/>
    <col min="16383" max="16384" width="8.88671875" style="983" customWidth="1"/>
  </cols>
  <sheetData>
    <row r="1" spans="1:49" ht="15.75" customHeight="1">
      <c r="B1" s="983" t="s">
        <v>1189</v>
      </c>
      <c r="C1" s="983"/>
      <c r="D1" s="983"/>
      <c r="E1" s="983"/>
      <c r="F1" s="983"/>
      <c r="G1" s="983"/>
      <c r="H1" s="983"/>
      <c r="I1" s="983"/>
      <c r="J1" s="983"/>
      <c r="K1" s="983"/>
      <c r="L1" s="983"/>
    </row>
    <row r="2" spans="1:49" ht="15.75" customHeight="1">
      <c r="B2" s="992" t="s">
        <v>1309</v>
      </c>
      <c r="C2" s="992"/>
      <c r="D2" s="992"/>
      <c r="E2" s="992"/>
      <c r="F2" s="992"/>
      <c r="G2" s="992"/>
      <c r="H2" s="992"/>
      <c r="I2" s="992"/>
      <c r="J2" s="992"/>
      <c r="K2" s="992"/>
      <c r="L2" s="992"/>
      <c r="O2" s="1062" t="s">
        <v>323</v>
      </c>
      <c r="P2" s="1080"/>
      <c r="Q2" s="1080"/>
      <c r="R2" s="1080"/>
      <c r="S2" s="1080"/>
      <c r="T2" s="1080"/>
      <c r="U2" s="1080"/>
      <c r="V2" s="1103"/>
      <c r="AW2" s="983" t="s">
        <v>1006</v>
      </c>
    </row>
    <row r="3" spans="1:49" ht="15.75" customHeight="1">
      <c r="B3" s="992"/>
      <c r="C3" s="992"/>
      <c r="D3" s="992"/>
      <c r="E3" s="992"/>
      <c r="F3" s="992"/>
      <c r="G3" s="992"/>
      <c r="H3" s="992"/>
      <c r="I3" s="992"/>
      <c r="J3" s="992"/>
      <c r="K3" s="992"/>
      <c r="L3" s="992"/>
      <c r="O3" s="1063"/>
      <c r="P3" s="1081"/>
      <c r="Q3" s="1081"/>
      <c r="R3" s="1081"/>
      <c r="S3" s="1081"/>
      <c r="T3" s="1081"/>
      <c r="U3" s="1081"/>
      <c r="V3" s="1104"/>
    </row>
    <row r="4" spans="1:49" ht="15.75" customHeight="1">
      <c r="B4" s="993"/>
      <c r="C4" s="993"/>
      <c r="D4" s="993"/>
      <c r="E4" s="993"/>
      <c r="F4" s="993"/>
      <c r="G4" s="993"/>
      <c r="H4" s="993"/>
      <c r="I4" s="993"/>
      <c r="J4" s="993"/>
      <c r="K4" s="993"/>
      <c r="L4" s="993"/>
      <c r="AQ4" s="1002" t="s">
        <v>459</v>
      </c>
      <c r="AR4" s="1002" t="s">
        <v>459</v>
      </c>
      <c r="AS4" s="1002" t="s">
        <v>459</v>
      </c>
      <c r="AT4" s="1002" t="s">
        <v>459</v>
      </c>
    </row>
    <row r="5" spans="1:49" s="984" customFormat="1" ht="9.9499999999999993" customHeight="1">
      <c r="A5" s="985"/>
      <c r="B5" s="994"/>
      <c r="C5" s="994"/>
      <c r="D5" s="1009"/>
      <c r="E5" s="1019" t="s">
        <v>509</v>
      </c>
      <c r="F5" s="1009" t="s">
        <v>511</v>
      </c>
      <c r="G5" s="1029"/>
      <c r="H5" s="1030" t="s">
        <v>383</v>
      </c>
      <c r="I5" s="1038" t="s">
        <v>1187</v>
      </c>
      <c r="J5" s="1044"/>
      <c r="K5" s="1047"/>
      <c r="L5" s="1054"/>
      <c r="M5" s="994"/>
      <c r="O5" s="1064" t="s">
        <v>821</v>
      </c>
      <c r="X5" s="1007" t="s">
        <v>336</v>
      </c>
      <c r="Y5" s="1007" t="s">
        <v>547</v>
      </c>
      <c r="Z5" s="1007" t="s">
        <v>336</v>
      </c>
      <c r="AA5" s="1007" t="s">
        <v>547</v>
      </c>
      <c r="AB5" s="1007" t="s">
        <v>336</v>
      </c>
      <c r="AC5" s="1007" t="s">
        <v>547</v>
      </c>
      <c r="AD5" s="1007" t="s">
        <v>336</v>
      </c>
      <c r="AE5" s="1007" t="s">
        <v>547</v>
      </c>
      <c r="AF5" s="1007" t="s">
        <v>336</v>
      </c>
      <c r="AG5" s="1007" t="s">
        <v>547</v>
      </c>
      <c r="AH5" s="1007" t="s">
        <v>336</v>
      </c>
      <c r="AI5" s="1007" t="s">
        <v>547</v>
      </c>
      <c r="AJ5" s="1007" t="s">
        <v>336</v>
      </c>
      <c r="AK5" s="1007" t="s">
        <v>547</v>
      </c>
      <c r="AL5" s="1007" t="s">
        <v>336</v>
      </c>
      <c r="AM5" s="1007" t="s">
        <v>547</v>
      </c>
      <c r="AN5" s="1007" t="s">
        <v>336</v>
      </c>
      <c r="AO5" s="1007" t="s">
        <v>547</v>
      </c>
      <c r="AQ5" s="1002"/>
      <c r="AR5" s="1002"/>
      <c r="AS5" s="1002"/>
      <c r="AT5" s="1002"/>
    </row>
    <row r="6" spans="1:49" s="984" customFormat="1" ht="9.9499999999999993" customHeight="1">
      <c r="A6" s="986" t="s">
        <v>376</v>
      </c>
      <c r="B6" s="995" t="s">
        <v>553</v>
      </c>
      <c r="C6" s="995" t="s">
        <v>505</v>
      </c>
      <c r="D6" s="1010" t="s">
        <v>506</v>
      </c>
      <c r="E6" s="1020"/>
      <c r="F6" s="1027"/>
      <c r="G6" s="989" t="s">
        <v>215</v>
      </c>
      <c r="H6" s="1031"/>
      <c r="I6" s="1039" t="s">
        <v>253</v>
      </c>
      <c r="J6" s="1045" t="s">
        <v>259</v>
      </c>
      <c r="K6" s="1045" t="s">
        <v>514</v>
      </c>
      <c r="L6" s="989" t="s">
        <v>516</v>
      </c>
      <c r="M6" s="989" t="s">
        <v>151</v>
      </c>
      <c r="O6" s="1002" t="s">
        <v>210</v>
      </c>
      <c r="P6" s="1082" t="s">
        <v>1005</v>
      </c>
      <c r="Q6" s="1082"/>
      <c r="R6" s="1082"/>
      <c r="S6" s="1082"/>
      <c r="T6" s="1082"/>
      <c r="U6" s="1082"/>
      <c r="V6" s="1082"/>
      <c r="X6" s="1119" t="s">
        <v>19</v>
      </c>
      <c r="Y6" s="1119" t="s">
        <v>19</v>
      </c>
      <c r="Z6" s="1119" t="s">
        <v>241</v>
      </c>
      <c r="AA6" s="1119" t="s">
        <v>241</v>
      </c>
      <c r="AB6" s="1119" t="s">
        <v>566</v>
      </c>
      <c r="AC6" s="1119" t="s">
        <v>566</v>
      </c>
      <c r="AD6" s="1119" t="s">
        <v>344</v>
      </c>
      <c r="AE6" s="1119" t="s">
        <v>344</v>
      </c>
      <c r="AF6" s="1119" t="s">
        <v>573</v>
      </c>
      <c r="AG6" s="1119" t="s">
        <v>573</v>
      </c>
      <c r="AH6" s="1119" t="s">
        <v>145</v>
      </c>
      <c r="AI6" s="1119" t="s">
        <v>145</v>
      </c>
      <c r="AJ6" s="1119" t="s">
        <v>568</v>
      </c>
      <c r="AK6" s="1119" t="s">
        <v>568</v>
      </c>
      <c r="AL6" s="1119" t="s">
        <v>570</v>
      </c>
      <c r="AM6" s="1119" t="s">
        <v>570</v>
      </c>
      <c r="AN6" s="1119" t="s">
        <v>571</v>
      </c>
      <c r="AO6" s="1119" t="s">
        <v>571</v>
      </c>
      <c r="AQ6" s="1002" t="s">
        <v>19</v>
      </c>
      <c r="AR6" s="1002" t="s">
        <v>544</v>
      </c>
      <c r="AS6" s="1036" t="s">
        <v>464</v>
      </c>
      <c r="AT6" s="1121" t="s">
        <v>429</v>
      </c>
    </row>
    <row r="7" spans="1:49" s="984" customFormat="1" ht="12.75" customHeight="1">
      <c r="A7" s="987"/>
      <c r="B7" s="990"/>
      <c r="C7" s="990"/>
      <c r="D7" s="1011" t="s">
        <v>507</v>
      </c>
      <c r="E7" s="1021"/>
      <c r="F7" s="1028"/>
      <c r="G7" s="990" t="s">
        <v>513</v>
      </c>
      <c r="H7" s="1032"/>
      <c r="I7" s="1040"/>
      <c r="J7" s="1046"/>
      <c r="K7" s="1046"/>
      <c r="L7" s="1055"/>
      <c r="M7" s="991"/>
      <c r="O7" s="1002"/>
      <c r="P7" s="1082"/>
      <c r="Q7" s="1082"/>
      <c r="R7" s="1082"/>
      <c r="S7" s="1082"/>
      <c r="T7" s="1082"/>
      <c r="U7" s="1082"/>
      <c r="V7" s="1082"/>
      <c r="X7" s="1119"/>
      <c r="Y7" s="1119"/>
      <c r="Z7" s="1119"/>
      <c r="AA7" s="1119"/>
      <c r="AB7" s="1119"/>
      <c r="AC7" s="1119"/>
      <c r="AD7" s="1119"/>
      <c r="AE7" s="1119"/>
      <c r="AF7" s="1119"/>
      <c r="AG7" s="1119"/>
      <c r="AH7" s="1119"/>
      <c r="AI7" s="1119"/>
      <c r="AJ7" s="1119"/>
      <c r="AK7" s="1119"/>
      <c r="AL7" s="1119"/>
      <c r="AM7" s="1119"/>
      <c r="AN7" s="1119"/>
      <c r="AO7" s="1119"/>
      <c r="AQ7" s="1002"/>
      <c r="AR7" s="1002"/>
      <c r="AS7" s="1036"/>
      <c r="AT7" s="1121"/>
    </row>
    <row r="8" spans="1:49" s="984" customFormat="1" ht="9.4" customHeight="1">
      <c r="A8" s="988"/>
      <c r="B8" s="996"/>
      <c r="C8" s="1004"/>
      <c r="D8" s="1012"/>
      <c r="E8" s="1012"/>
      <c r="F8" s="1004"/>
      <c r="G8" s="1004"/>
      <c r="H8" s="1033"/>
      <c r="I8" s="1041"/>
      <c r="J8" s="1033"/>
      <c r="K8" s="1048"/>
      <c r="L8" s="1056"/>
      <c r="M8" s="1058">
        <f>IF(AND((H8="その他"),OR(B8="保育士",B8="保育に従事する看護師・准看護師",B8="幼稚園教諭等",B8="知事が同等と認める者"),OR(J8&lt;6,K8&lt;20)),"短時間",)</f>
        <v>0</v>
      </c>
      <c r="O8" s="1036" t="s">
        <v>327</v>
      </c>
      <c r="P8" s="1083" t="s">
        <v>858</v>
      </c>
      <c r="Q8" s="1083"/>
      <c r="R8" s="1083"/>
      <c r="S8" s="1083"/>
      <c r="T8" s="1083"/>
      <c r="U8" s="1083"/>
      <c r="V8" s="1083"/>
      <c r="X8" s="1002">
        <f>IF(AND(B8="保育士",H8="常勤"),J8*K8,0)</f>
        <v>0</v>
      </c>
      <c r="Y8" s="1002">
        <f>IF(AND(B8="保育士",H8="その他"),J8*K8,0)</f>
        <v>0</v>
      </c>
      <c r="Z8" s="1002">
        <f>IF(AND(B8="保育に従事する看護師・准看護師",H8="常勤"),J8*K8,0)</f>
        <v>0</v>
      </c>
      <c r="AA8" s="1002">
        <f>IF(AND(B8="保育に従事する看護師・准看護師",H8="その他"),J8*K8,0)</f>
        <v>0</v>
      </c>
      <c r="AB8" s="1002">
        <f>IF(AND(B8="幼稚園教諭等",H8="常勤"),J8*K8,0)</f>
        <v>0</v>
      </c>
      <c r="AC8" s="1002">
        <f>IF(AND(B8="幼稚園教諭等",H8="その他"),J8*K8,0)</f>
        <v>0</v>
      </c>
      <c r="AD8" s="1002">
        <f>IF(AND(B8="知事が同等と認める者",H8="常勤"),J8*K8,0)</f>
        <v>0</v>
      </c>
      <c r="AE8" s="1002">
        <f>IF(AND(B8="知事が同等と認める者",H8="その他"),J8*K8,0)</f>
        <v>0</v>
      </c>
      <c r="AF8" s="1002">
        <f>IF(AND(B8="保育に従事しない看護師・準看護師",H8="常勤"),J8*K8,0)</f>
        <v>0</v>
      </c>
      <c r="AG8" s="1002">
        <f>IF(AND(B8="保育に従事しない看護師・準看護師",H8="その他"),J8*K8,0)</f>
        <v>0</v>
      </c>
      <c r="AH8" s="1002">
        <f>IF(AND(B8="調理員",H8="常勤"),J8*K8,0)</f>
        <v>0</v>
      </c>
      <c r="AI8" s="1002">
        <f>IF(AND(B8="調理員",H8="その他"),J8*K8,0)</f>
        <v>0</v>
      </c>
      <c r="AJ8" s="1002">
        <f>IF(AND(B8="栄養士",H8="常勤"),J8*K8,0)</f>
        <v>0</v>
      </c>
      <c r="AK8" s="1002">
        <f>IF(AND(B8="栄養士",H8="その他"),J8*K8,0)</f>
        <v>0</v>
      </c>
      <c r="AL8" s="1002">
        <f>IF(AND(B8="事務員",H8="常勤"),J8*K8,0)</f>
        <v>0</v>
      </c>
      <c r="AM8" s="1002">
        <f>IF(AND(B8="事務員",H8="その他"),J8*K8,0)</f>
        <v>0</v>
      </c>
      <c r="AN8" s="1002">
        <f>IF(AND(OR(B8="その他",B8="施設長",B8="主任保育士等"),H8="常勤"),J8*K8,)</f>
        <v>0</v>
      </c>
      <c r="AO8" s="1002">
        <f>IF(AND(OR(B8="その他",B8="施設長",B8="主任保育士等"),H8="その他"),J8*K8,)</f>
        <v>0</v>
      </c>
      <c r="AQ8" s="1002" t="str">
        <f>IF(M8="短時間",Y8,"")</f>
        <v/>
      </c>
      <c r="AR8" s="1002" t="str">
        <f>IF(M8="短時間",AA8,"")</f>
        <v/>
      </c>
      <c r="AS8" s="1002" t="str">
        <f>IF(M8="短時間",AC8,"")</f>
        <v/>
      </c>
      <c r="AT8" s="1002" t="str">
        <f>IF(M8="短時間",AE8,"")</f>
        <v/>
      </c>
    </row>
    <row r="9" spans="1:49" s="984" customFormat="1" ht="9.4" customHeight="1">
      <c r="A9" s="989">
        <v>1</v>
      </c>
      <c r="B9" s="997"/>
      <c r="C9" s="1005"/>
      <c r="D9" s="1013"/>
      <c r="E9" s="1013"/>
      <c r="F9" s="1005"/>
      <c r="G9" s="1005"/>
      <c r="H9" s="1034"/>
      <c r="I9" s="1042"/>
      <c r="J9" s="1034"/>
      <c r="K9" s="1049"/>
      <c r="L9" s="1057"/>
      <c r="M9" s="1059"/>
      <c r="O9" s="1036"/>
      <c r="P9" s="1083"/>
      <c r="Q9" s="1083"/>
      <c r="R9" s="1083"/>
      <c r="S9" s="1083"/>
      <c r="T9" s="1083"/>
      <c r="U9" s="1083"/>
      <c r="V9" s="1083"/>
      <c r="X9" s="1002"/>
      <c r="Y9" s="1002"/>
      <c r="Z9" s="1002"/>
      <c r="AA9" s="1002"/>
      <c r="AB9" s="1002"/>
      <c r="AC9" s="1002"/>
      <c r="AD9" s="1002"/>
      <c r="AE9" s="1002"/>
      <c r="AF9" s="1002"/>
      <c r="AG9" s="1002"/>
      <c r="AH9" s="1002"/>
      <c r="AI9" s="1002"/>
      <c r="AJ9" s="1002"/>
      <c r="AK9" s="1002"/>
      <c r="AL9" s="1002"/>
      <c r="AM9" s="1002"/>
      <c r="AN9" s="1002"/>
      <c r="AO9" s="1002"/>
      <c r="AQ9" s="1002"/>
      <c r="AR9" s="1002"/>
      <c r="AS9" s="1002"/>
      <c r="AT9" s="1002"/>
    </row>
    <row r="10" spans="1:49" s="984" customFormat="1" ht="9.4" customHeight="1">
      <c r="A10" s="990"/>
      <c r="B10" s="998"/>
      <c r="C10" s="1006"/>
      <c r="D10" s="1014"/>
      <c r="E10" s="1014"/>
      <c r="F10" s="1006"/>
      <c r="G10" s="1006"/>
      <c r="H10" s="1035"/>
      <c r="I10" s="1043"/>
      <c r="J10" s="1035"/>
      <c r="K10" s="1050"/>
      <c r="L10" s="1006"/>
      <c r="M10" s="1060"/>
      <c r="O10" s="1036"/>
      <c r="P10" s="1083"/>
      <c r="Q10" s="1083"/>
      <c r="R10" s="1083"/>
      <c r="S10" s="1083"/>
      <c r="T10" s="1083"/>
      <c r="U10" s="1083"/>
      <c r="V10" s="1083"/>
      <c r="X10" s="1002"/>
      <c r="Y10" s="1002"/>
      <c r="Z10" s="1002"/>
      <c r="AA10" s="1002"/>
      <c r="AB10" s="1002"/>
      <c r="AC10" s="1002"/>
      <c r="AD10" s="1002"/>
      <c r="AE10" s="1002"/>
      <c r="AF10" s="1002"/>
      <c r="AG10" s="1002"/>
      <c r="AH10" s="1002"/>
      <c r="AI10" s="1002"/>
      <c r="AJ10" s="1002"/>
      <c r="AK10" s="1002"/>
      <c r="AL10" s="1002"/>
      <c r="AM10" s="1002"/>
      <c r="AN10" s="1002"/>
      <c r="AO10" s="1002"/>
      <c r="AQ10" s="1002"/>
      <c r="AR10" s="1002"/>
      <c r="AS10" s="1002"/>
      <c r="AT10" s="1002"/>
    </row>
    <row r="11" spans="1:49" s="984" customFormat="1" ht="11.1" customHeight="1">
      <c r="A11" s="989"/>
      <c r="B11" s="996"/>
      <c r="C11" s="1004"/>
      <c r="D11" s="1012"/>
      <c r="E11" s="1012"/>
      <c r="F11" s="1004"/>
      <c r="G11" s="1004"/>
      <c r="H11" s="1033"/>
      <c r="I11" s="1004"/>
      <c r="J11" s="1033"/>
      <c r="K11" s="1048"/>
      <c r="L11" s="1004"/>
      <c r="M11" s="1058">
        <f>IF(AND((H11="その他"),OR(B11="保育士",B11="保育に従事する看護師・准看護師",B11="幼稚園教諭等",B11="知事が同等と認める者"),OR(J11&lt;6,K11&lt;20)),"短時間",)</f>
        <v>0</v>
      </c>
      <c r="O11" s="1036"/>
      <c r="P11" s="1083"/>
      <c r="Q11" s="1083"/>
      <c r="R11" s="1083"/>
      <c r="S11" s="1083"/>
      <c r="T11" s="1083"/>
      <c r="U11" s="1083"/>
      <c r="V11" s="1083"/>
      <c r="X11" s="1002">
        <f>IF(AND(B11="保育士",H11="常勤"),J11*K11,0)</f>
        <v>0</v>
      </c>
      <c r="Y11" s="1002">
        <f>IF(AND(B11="保育士",H11="その他"),J11*K11,0)</f>
        <v>0</v>
      </c>
      <c r="Z11" s="1002">
        <f>IF(AND(B11="保育に従事する看護師・准看護師",H11="常勤"),J11*K11,0)</f>
        <v>0</v>
      </c>
      <c r="AA11" s="1002">
        <f>IF(AND(B11="保育に従事する看護師・准看護師",H11="その他"),J11*K11,0)</f>
        <v>0</v>
      </c>
      <c r="AB11" s="1002">
        <f>IF(AND(B11="幼稚園教諭等",H11="常勤"),J11*K11,0)</f>
        <v>0</v>
      </c>
      <c r="AC11" s="1002">
        <f>IF(AND(B11="幼稚園教諭等",H11="その他"),J11*K11,0)</f>
        <v>0</v>
      </c>
      <c r="AD11" s="1002">
        <f>IF(AND(B11="知事が同等と認める者",H11="常勤"),J11*K11,0)</f>
        <v>0</v>
      </c>
      <c r="AE11" s="1002">
        <f>IF(AND(B11="知事が同等と認める者",H11="その他"),J11*K11,0)</f>
        <v>0</v>
      </c>
      <c r="AF11" s="1002">
        <f>IF(AND(B11="保育に従事しない看護師・準看護師",H11="常勤"),J11*K11,0)</f>
        <v>0</v>
      </c>
      <c r="AG11" s="1002">
        <f>IF(AND(B11="保育に従事しない看護師・準看護師",H11="その他"),J11*K11,0)</f>
        <v>0</v>
      </c>
      <c r="AH11" s="1002">
        <f>IF(AND(B11="調理員",H11="常勤"),J11*K11,0)</f>
        <v>0</v>
      </c>
      <c r="AI11" s="1002">
        <f>IF(AND(B11="調理員",H11="その他"),J11*K11,0)</f>
        <v>0</v>
      </c>
      <c r="AJ11" s="1002">
        <f>IF(AND(B11="栄養士",H11="常勤"),J11*K11,0)</f>
        <v>0</v>
      </c>
      <c r="AK11" s="1002">
        <f>IF(AND(B11="栄養士",H11="その他"),J11*K11,0)</f>
        <v>0</v>
      </c>
      <c r="AL11" s="1002">
        <f>IF(AND(B11="事務員",H11="常勤"),J11*K11,0)</f>
        <v>0</v>
      </c>
      <c r="AM11" s="1002">
        <f>IF(AND(B11="事務員",H11="その他"),J11*K11,0)</f>
        <v>0</v>
      </c>
      <c r="AN11" s="1002">
        <f>IF(AND(OR(B11="その他",B11="施設長",B11="主任保育士等"),H11="常勤"),J11*K11,)</f>
        <v>0</v>
      </c>
      <c r="AO11" s="1002">
        <f>IF(AND(OR(B11="その他",B11="施設長",B11="主任保育士等"),H11="その他"),J11*K11,)</f>
        <v>0</v>
      </c>
      <c r="AQ11" s="1002" t="str">
        <f>IF(M11="短時間",Y11,"")</f>
        <v/>
      </c>
      <c r="AR11" s="1002" t="str">
        <f>IF(M11="短時間",AA11,"")</f>
        <v/>
      </c>
      <c r="AS11" s="1002" t="str">
        <f>IF(M11="短時間",AC11,"")</f>
        <v/>
      </c>
      <c r="AT11" s="1002" t="str">
        <f>IF(M11="短時間",AE11,"")</f>
        <v/>
      </c>
    </row>
    <row r="12" spans="1:49" s="984" customFormat="1" ht="11.1" customHeight="1">
      <c r="A12" s="989">
        <v>2</v>
      </c>
      <c r="B12" s="997"/>
      <c r="C12" s="1005"/>
      <c r="D12" s="1013"/>
      <c r="E12" s="1013"/>
      <c r="F12" s="1005"/>
      <c r="G12" s="1005"/>
      <c r="H12" s="1034"/>
      <c r="I12" s="1005"/>
      <c r="J12" s="1034"/>
      <c r="K12" s="1049"/>
      <c r="L12" s="1005"/>
      <c r="M12" s="1059"/>
      <c r="O12" s="1002" t="s">
        <v>19</v>
      </c>
      <c r="P12" s="1084" t="s">
        <v>1188</v>
      </c>
      <c r="Q12" s="1084"/>
      <c r="R12" s="1084"/>
      <c r="S12" s="1084"/>
      <c r="T12" s="1084"/>
      <c r="U12" s="1084"/>
      <c r="V12" s="1084"/>
      <c r="X12" s="1002"/>
      <c r="Y12" s="1002"/>
      <c r="Z12" s="1002"/>
      <c r="AA12" s="1002"/>
      <c r="AB12" s="1002"/>
      <c r="AC12" s="1002"/>
      <c r="AD12" s="1002"/>
      <c r="AE12" s="1002"/>
      <c r="AF12" s="1002"/>
      <c r="AG12" s="1002"/>
      <c r="AH12" s="1002"/>
      <c r="AI12" s="1002"/>
      <c r="AJ12" s="1002"/>
      <c r="AK12" s="1002"/>
      <c r="AL12" s="1002"/>
      <c r="AM12" s="1002"/>
      <c r="AN12" s="1002"/>
      <c r="AO12" s="1002"/>
      <c r="AQ12" s="1002"/>
      <c r="AR12" s="1002"/>
      <c r="AS12" s="1002"/>
      <c r="AT12" s="1002"/>
    </row>
    <row r="13" spans="1:49" s="984" customFormat="1" ht="11.1" customHeight="1">
      <c r="A13" s="990"/>
      <c r="B13" s="998"/>
      <c r="C13" s="1006"/>
      <c r="D13" s="1014"/>
      <c r="E13" s="1014"/>
      <c r="F13" s="1006"/>
      <c r="G13" s="1006"/>
      <c r="H13" s="1035"/>
      <c r="I13" s="1006"/>
      <c r="J13" s="1035"/>
      <c r="K13" s="1050"/>
      <c r="L13" s="1006"/>
      <c r="M13" s="1060"/>
      <c r="O13" s="1002"/>
      <c r="P13" s="1084"/>
      <c r="Q13" s="1084"/>
      <c r="R13" s="1084"/>
      <c r="S13" s="1084"/>
      <c r="T13" s="1084"/>
      <c r="U13" s="1084"/>
      <c r="V13" s="1084"/>
      <c r="X13" s="1002"/>
      <c r="Y13" s="1002"/>
      <c r="Z13" s="1002"/>
      <c r="AA13" s="1002"/>
      <c r="AB13" s="1002"/>
      <c r="AC13" s="1002"/>
      <c r="AD13" s="1002"/>
      <c r="AE13" s="1002"/>
      <c r="AF13" s="1002"/>
      <c r="AG13" s="1002"/>
      <c r="AH13" s="1002"/>
      <c r="AI13" s="1002"/>
      <c r="AJ13" s="1002"/>
      <c r="AK13" s="1002"/>
      <c r="AL13" s="1002"/>
      <c r="AM13" s="1002"/>
      <c r="AN13" s="1002"/>
      <c r="AO13" s="1002"/>
      <c r="AQ13" s="1002"/>
      <c r="AR13" s="1002"/>
      <c r="AS13" s="1002"/>
      <c r="AT13" s="1002"/>
    </row>
    <row r="14" spans="1:49" s="984" customFormat="1" ht="11.1" customHeight="1">
      <c r="A14" s="989"/>
      <c r="B14" s="996"/>
      <c r="C14" s="1004"/>
      <c r="D14" s="1012"/>
      <c r="E14" s="1012"/>
      <c r="F14" s="1004"/>
      <c r="G14" s="1004"/>
      <c r="H14" s="1033"/>
      <c r="I14" s="1004"/>
      <c r="J14" s="1033"/>
      <c r="K14" s="1048"/>
      <c r="L14" s="1004"/>
      <c r="M14" s="1058">
        <f>IF(AND((H14="その他"),OR(B14="保育士",B14="保育に従事する看護師・准看護師",B14="幼稚園教諭等",B14="知事が同等と認める者"),OR(J14&lt;6,K14&lt;20)),"短時間",)</f>
        <v>0</v>
      </c>
      <c r="O14" s="1002"/>
      <c r="P14" s="1084"/>
      <c r="Q14" s="1084"/>
      <c r="R14" s="1084"/>
      <c r="S14" s="1084"/>
      <c r="T14" s="1084"/>
      <c r="U14" s="1084"/>
      <c r="V14" s="1084"/>
      <c r="X14" s="1002">
        <f>IF(AND(B14="保育士",H14="常勤"),J14*K14,0)</f>
        <v>0</v>
      </c>
      <c r="Y14" s="1002">
        <f>IF(AND(B14="保育士",H14="その他"),J14*K14,0)</f>
        <v>0</v>
      </c>
      <c r="Z14" s="1002">
        <f>IF(AND(B14="保育に従事する看護師・准看護師",H14="常勤"),J14*K14,0)</f>
        <v>0</v>
      </c>
      <c r="AA14" s="1002">
        <f>IF(AND(B14="保育に従事する看護師・准看護師",H14="その他"),J14*K14,0)</f>
        <v>0</v>
      </c>
      <c r="AB14" s="1002">
        <f>IF(AND(B14="幼稚園教諭等",H14="常勤"),J14*K14,0)</f>
        <v>0</v>
      </c>
      <c r="AC14" s="1002">
        <f>IF(AND(B14="幼稚園教諭等",H14="その他"),J14*K14,0)</f>
        <v>0</v>
      </c>
      <c r="AD14" s="1002">
        <f>IF(AND(B14="知事が同等と認める者",H14="常勤"),J14*K14,0)</f>
        <v>0</v>
      </c>
      <c r="AE14" s="1002">
        <f>IF(AND(B14="知事が同等と認める者",H14="その他"),J14*K14,0)</f>
        <v>0</v>
      </c>
      <c r="AF14" s="1002">
        <f>IF(AND(B14="保育に従事しない看護師・準看護師",H14="常勤"),J14*K14,0)</f>
        <v>0</v>
      </c>
      <c r="AG14" s="1002">
        <f>IF(AND(B14="保育に従事しない看護師・準看護師",H14="その他"),J14*K14,0)</f>
        <v>0</v>
      </c>
      <c r="AH14" s="1002">
        <f>IF(AND(B14="調理員",H14="常勤"),J14*K14,0)</f>
        <v>0</v>
      </c>
      <c r="AI14" s="1002">
        <f>IF(AND(B14="調理員",H14="その他"),J14*K14,0)</f>
        <v>0</v>
      </c>
      <c r="AJ14" s="1002">
        <f>IF(AND(B14="栄養士",H14="常勤"),J14*K14,0)</f>
        <v>0</v>
      </c>
      <c r="AK14" s="1002">
        <f>IF(AND(B14="栄養士",H14="その他"),J14*K14,0)</f>
        <v>0</v>
      </c>
      <c r="AL14" s="1002">
        <f>IF(AND(B14="事務員",H14="常勤"),J14*K14,0)</f>
        <v>0</v>
      </c>
      <c r="AM14" s="1002">
        <f>IF(AND(B14="事務員",H14="その他"),J14*K14,0)</f>
        <v>0</v>
      </c>
      <c r="AN14" s="1002">
        <f>IF(AND(OR(B14="その他",B14="施設長",B14="主任保育士等"),H14="常勤"),J14*K14,)</f>
        <v>0</v>
      </c>
      <c r="AO14" s="1002">
        <f>IF(AND(OR(B14="その他",B14="施設長",B14="主任保育士等"),H14="その他"),J14*K14,)</f>
        <v>0</v>
      </c>
      <c r="AQ14" s="1002" t="str">
        <f>IF(M14="短時間",Y14,"")</f>
        <v/>
      </c>
      <c r="AR14" s="1002" t="str">
        <f>IF(M14="短時間",AA14,"")</f>
        <v/>
      </c>
      <c r="AS14" s="1002" t="str">
        <f>IF(M14="短時間",AC14,"")</f>
        <v/>
      </c>
      <c r="AT14" s="1002" t="str">
        <f>IF(M14="短時間",AE14,"")</f>
        <v/>
      </c>
    </row>
    <row r="15" spans="1:49" s="984" customFormat="1" ht="11.1" customHeight="1">
      <c r="A15" s="989">
        <v>3</v>
      </c>
      <c r="B15" s="997"/>
      <c r="C15" s="1005"/>
      <c r="D15" s="1013"/>
      <c r="E15" s="1013"/>
      <c r="F15" s="1005"/>
      <c r="G15" s="1005"/>
      <c r="H15" s="1034"/>
      <c r="I15" s="1005"/>
      <c r="J15" s="1034"/>
      <c r="K15" s="1049"/>
      <c r="L15" s="1005"/>
      <c r="M15" s="1059"/>
      <c r="O15" s="1065" t="s">
        <v>580</v>
      </c>
      <c r="P15" s="1083" t="s">
        <v>1234</v>
      </c>
      <c r="Q15" s="1083"/>
      <c r="R15" s="1083"/>
      <c r="S15" s="1083"/>
      <c r="T15" s="1083"/>
      <c r="U15" s="1083"/>
      <c r="V15" s="1083"/>
      <c r="X15" s="1002"/>
      <c r="Y15" s="1002"/>
      <c r="Z15" s="1002"/>
      <c r="AA15" s="1002"/>
      <c r="AB15" s="1002"/>
      <c r="AC15" s="1002"/>
      <c r="AD15" s="1002"/>
      <c r="AE15" s="1002"/>
      <c r="AF15" s="1002"/>
      <c r="AG15" s="1002"/>
      <c r="AH15" s="1002"/>
      <c r="AI15" s="1002"/>
      <c r="AJ15" s="1002"/>
      <c r="AK15" s="1002"/>
      <c r="AL15" s="1002"/>
      <c r="AM15" s="1002"/>
      <c r="AN15" s="1002"/>
      <c r="AO15" s="1002"/>
      <c r="AQ15" s="1002"/>
      <c r="AR15" s="1002"/>
      <c r="AS15" s="1002"/>
      <c r="AT15" s="1002"/>
    </row>
    <row r="16" spans="1:49" s="984" customFormat="1" ht="11.1" customHeight="1">
      <c r="A16" s="990"/>
      <c r="B16" s="998"/>
      <c r="C16" s="1006"/>
      <c r="D16" s="1014"/>
      <c r="E16" s="1014"/>
      <c r="F16" s="1006"/>
      <c r="G16" s="1006"/>
      <c r="H16" s="1035"/>
      <c r="I16" s="1006"/>
      <c r="J16" s="1035"/>
      <c r="K16" s="1050"/>
      <c r="L16" s="1006"/>
      <c r="M16" s="1060"/>
      <c r="O16" s="1065"/>
      <c r="P16" s="1083"/>
      <c r="Q16" s="1083"/>
      <c r="R16" s="1083"/>
      <c r="S16" s="1083"/>
      <c r="T16" s="1083"/>
      <c r="U16" s="1083"/>
      <c r="V16" s="1083"/>
      <c r="X16" s="1002"/>
      <c r="Y16" s="1002"/>
      <c r="Z16" s="1002"/>
      <c r="AA16" s="1002"/>
      <c r="AB16" s="1002"/>
      <c r="AC16" s="1002"/>
      <c r="AD16" s="1002"/>
      <c r="AE16" s="1002"/>
      <c r="AF16" s="1002"/>
      <c r="AG16" s="1002"/>
      <c r="AH16" s="1002"/>
      <c r="AI16" s="1002"/>
      <c r="AJ16" s="1002"/>
      <c r="AK16" s="1002"/>
      <c r="AL16" s="1002"/>
      <c r="AM16" s="1002"/>
      <c r="AN16" s="1002"/>
      <c r="AO16" s="1002"/>
      <c r="AQ16" s="1002"/>
      <c r="AR16" s="1002"/>
      <c r="AS16" s="1002"/>
      <c r="AT16" s="1002"/>
    </row>
    <row r="17" spans="1:46" s="984" customFormat="1" ht="11.1" customHeight="1">
      <c r="A17" s="989"/>
      <c r="B17" s="996"/>
      <c r="C17" s="1004"/>
      <c r="D17" s="1012"/>
      <c r="E17" s="1012"/>
      <c r="F17" s="1004"/>
      <c r="G17" s="1004"/>
      <c r="H17" s="1033"/>
      <c r="I17" s="1004"/>
      <c r="J17" s="1033"/>
      <c r="K17" s="1048"/>
      <c r="L17" s="1004"/>
      <c r="M17" s="1058">
        <f>IF(AND((H17="その他"),OR(B17="保育士",B17="保育に従事する看護師・准看護師",B17="幼稚園教諭等",B17="知事が同等と認める者"),OR(J17&lt;6,K17&lt;20)),"短時間",)</f>
        <v>0</v>
      </c>
      <c r="O17" s="1036" t="s">
        <v>566</v>
      </c>
      <c r="P17" s="1083" t="s">
        <v>592</v>
      </c>
      <c r="Q17" s="1083"/>
      <c r="R17" s="1083"/>
      <c r="S17" s="1083"/>
      <c r="T17" s="1083"/>
      <c r="U17" s="1083"/>
      <c r="V17" s="1083"/>
      <c r="X17" s="1002">
        <f>IF(AND(B17="保育士",H17="常勤"),J17*K17,0)</f>
        <v>0</v>
      </c>
      <c r="Y17" s="1002">
        <f>IF(AND(B17="保育士",H17="その他"),J17*K17,0)</f>
        <v>0</v>
      </c>
      <c r="Z17" s="1002">
        <f>IF(AND(B17="保育に従事する看護師・准看護師",H17="常勤"),J17*K17,0)</f>
        <v>0</v>
      </c>
      <c r="AA17" s="1002">
        <f>IF(AND(B17="保育に従事する看護師・准看護師",H17="その他"),J17*K17,0)</f>
        <v>0</v>
      </c>
      <c r="AB17" s="1002">
        <f>IF(AND(B17="幼稚園教諭等",H17="常勤"),J17*K17,0)</f>
        <v>0</v>
      </c>
      <c r="AC17" s="1002">
        <f>IF(AND(B17="幼稚園教諭等",H17="その他"),J17*K17,0)</f>
        <v>0</v>
      </c>
      <c r="AD17" s="1002">
        <f>IF(AND(B17="知事が同等と認める者",H17="常勤"),J17*K17,0)</f>
        <v>0</v>
      </c>
      <c r="AE17" s="1002">
        <f>IF(AND(B17="知事が同等と認める者",H17="その他"),J17*K17,0)</f>
        <v>0</v>
      </c>
      <c r="AF17" s="1002">
        <f>IF(AND(B17="保育に従事しない看護師・準看護師",H17="常勤"),J17*K17,0)</f>
        <v>0</v>
      </c>
      <c r="AG17" s="1002">
        <f>IF(AND(B17="保育に従事しない看護師・準看護師",H17="その他"),J17*K17,0)</f>
        <v>0</v>
      </c>
      <c r="AH17" s="1002">
        <f>IF(AND(B17="調理員",H17="常勤"),J17*K17,0)</f>
        <v>0</v>
      </c>
      <c r="AI17" s="1002">
        <f>IF(AND(B17="調理員",H17="その他"),J17*K17,0)</f>
        <v>0</v>
      </c>
      <c r="AJ17" s="1002">
        <f>IF(AND(B17="栄養士",H17="常勤"),J17*K17,0)</f>
        <v>0</v>
      </c>
      <c r="AK17" s="1002">
        <f>IF(AND(B17="栄養士",H17="その他"),J17*K17,0)</f>
        <v>0</v>
      </c>
      <c r="AL17" s="1002">
        <f>IF(AND(B17="事務員",H17="常勤"),J17*K17,0)</f>
        <v>0</v>
      </c>
      <c r="AM17" s="1002">
        <f>IF(AND(B17="事務員",H17="その他"),J17*K17,0)</f>
        <v>0</v>
      </c>
      <c r="AN17" s="1002">
        <f>IF(AND(OR(B17="その他",B17="施設長",B17="主任保育士等"),H17="常勤"),J17*K17,)</f>
        <v>0</v>
      </c>
      <c r="AO17" s="1002">
        <f>IF(AND(OR(B17="その他",B17="施設長",B17="主任保育士等"),H17="その他"),J17*K17,)</f>
        <v>0</v>
      </c>
      <c r="AQ17" s="1002" t="str">
        <f>IF(M17="短時間",Y17,"")</f>
        <v/>
      </c>
      <c r="AR17" s="1002" t="str">
        <f>IF(M17="短時間",AA17,"")</f>
        <v/>
      </c>
      <c r="AS17" s="1002" t="str">
        <f>IF(M17="短時間",AC17,"")</f>
        <v/>
      </c>
      <c r="AT17" s="1002" t="str">
        <f>IF(M17="短時間",AE17,"")</f>
        <v/>
      </c>
    </row>
    <row r="18" spans="1:46" s="984" customFormat="1" ht="11.1" customHeight="1">
      <c r="A18" s="989">
        <v>4</v>
      </c>
      <c r="B18" s="997"/>
      <c r="C18" s="1005"/>
      <c r="D18" s="1013"/>
      <c r="E18" s="1013"/>
      <c r="F18" s="1005"/>
      <c r="G18" s="1005"/>
      <c r="H18" s="1034"/>
      <c r="I18" s="1005"/>
      <c r="J18" s="1034"/>
      <c r="K18" s="1049"/>
      <c r="L18" s="1005"/>
      <c r="M18" s="1059"/>
      <c r="O18" s="1036"/>
      <c r="P18" s="1083"/>
      <c r="Q18" s="1083"/>
      <c r="R18" s="1083"/>
      <c r="S18" s="1083"/>
      <c r="T18" s="1083"/>
      <c r="U18" s="1083"/>
      <c r="V18" s="1083"/>
      <c r="X18" s="1002"/>
      <c r="Y18" s="1002"/>
      <c r="Z18" s="1002"/>
      <c r="AA18" s="1002"/>
      <c r="AB18" s="1002"/>
      <c r="AC18" s="1002"/>
      <c r="AD18" s="1002"/>
      <c r="AE18" s="1002"/>
      <c r="AF18" s="1002"/>
      <c r="AG18" s="1002"/>
      <c r="AH18" s="1002"/>
      <c r="AI18" s="1002"/>
      <c r="AJ18" s="1002"/>
      <c r="AK18" s="1002"/>
      <c r="AL18" s="1002"/>
      <c r="AM18" s="1002"/>
      <c r="AN18" s="1002"/>
      <c r="AO18" s="1002"/>
      <c r="AQ18" s="1002"/>
      <c r="AR18" s="1002"/>
      <c r="AS18" s="1002"/>
      <c r="AT18" s="1002"/>
    </row>
    <row r="19" spans="1:46" s="984" customFormat="1" ht="11.1" customHeight="1">
      <c r="A19" s="990"/>
      <c r="B19" s="998"/>
      <c r="C19" s="1006"/>
      <c r="D19" s="1014"/>
      <c r="E19" s="1014"/>
      <c r="F19" s="1006"/>
      <c r="G19" s="1006"/>
      <c r="H19" s="1035"/>
      <c r="I19" s="1006"/>
      <c r="J19" s="1035"/>
      <c r="K19" s="1050"/>
      <c r="L19" s="1006"/>
      <c r="M19" s="1060"/>
      <c r="O19" s="1001" t="s">
        <v>567</v>
      </c>
      <c r="P19" s="1085" t="s">
        <v>1139</v>
      </c>
      <c r="Q19" s="1083"/>
      <c r="R19" s="1083"/>
      <c r="S19" s="1083"/>
      <c r="T19" s="1083"/>
      <c r="U19" s="1083"/>
      <c r="V19" s="1083"/>
      <c r="X19" s="1002"/>
      <c r="Y19" s="1002"/>
      <c r="Z19" s="1002"/>
      <c r="AA19" s="1002"/>
      <c r="AB19" s="1002"/>
      <c r="AC19" s="1002"/>
      <c r="AD19" s="1002"/>
      <c r="AE19" s="1002"/>
      <c r="AF19" s="1002"/>
      <c r="AG19" s="1002"/>
      <c r="AH19" s="1002"/>
      <c r="AI19" s="1002"/>
      <c r="AJ19" s="1002"/>
      <c r="AK19" s="1002"/>
      <c r="AL19" s="1002"/>
      <c r="AM19" s="1002"/>
      <c r="AN19" s="1002"/>
      <c r="AO19" s="1002"/>
      <c r="AQ19" s="1002"/>
      <c r="AR19" s="1002"/>
      <c r="AS19" s="1002"/>
      <c r="AT19" s="1002"/>
    </row>
    <row r="20" spans="1:46" s="984" customFormat="1" ht="11.1" customHeight="1">
      <c r="A20" s="989"/>
      <c r="B20" s="996"/>
      <c r="C20" s="1004"/>
      <c r="D20" s="1012"/>
      <c r="E20" s="1012"/>
      <c r="F20" s="1004"/>
      <c r="G20" s="1004"/>
      <c r="H20" s="1033"/>
      <c r="I20" s="1004"/>
      <c r="J20" s="1033"/>
      <c r="K20" s="1048"/>
      <c r="L20" s="1004"/>
      <c r="M20" s="1058">
        <f>IF(AND((H20="その他"),OR(B20="保育士",B20="保育に従事する看護師・准看護師",B20="幼稚園教諭等",B20="知事が同等と認める者"),OR(J20&lt;6,K20&lt;20)),"短時間",)</f>
        <v>0</v>
      </c>
      <c r="O20" s="1001"/>
      <c r="P20" s="1083"/>
      <c r="Q20" s="1083"/>
      <c r="R20" s="1083"/>
      <c r="S20" s="1083"/>
      <c r="T20" s="1083"/>
      <c r="U20" s="1083"/>
      <c r="V20" s="1083"/>
      <c r="X20" s="1002">
        <f>IF(AND(B20="保育士",H20="常勤"),J20*K20,0)</f>
        <v>0</v>
      </c>
      <c r="Y20" s="1002">
        <f>IF(AND(B20="保育士",H20="その他"),J20*K20,0)</f>
        <v>0</v>
      </c>
      <c r="Z20" s="1002">
        <f>IF(AND(B20="保育に従事する看護師・准看護師",H20="常勤"),J20*K20,0)</f>
        <v>0</v>
      </c>
      <c r="AA20" s="1002">
        <f>IF(AND(B20="保育に従事する看護師・准看護師",H20="その他"),J20*K20,0)</f>
        <v>0</v>
      </c>
      <c r="AB20" s="1002">
        <f>IF(AND(B20="幼稚園教諭等",H20="常勤"),J20*K20,0)</f>
        <v>0</v>
      </c>
      <c r="AC20" s="1002">
        <f>IF(AND(B20="幼稚園教諭等",H20="その他"),J20*K20,0)</f>
        <v>0</v>
      </c>
      <c r="AD20" s="1002">
        <f>IF(AND(B20="知事が同等と認める者",H20="常勤"),J20*K20,0)</f>
        <v>0</v>
      </c>
      <c r="AE20" s="1002">
        <f>IF(AND(B20="知事が同等と認める者",H20="その他"),J20*K20,0)</f>
        <v>0</v>
      </c>
      <c r="AF20" s="1002">
        <f>IF(AND(B20="保育に従事しない看護師・準看護師",H20="常勤"),J20*K20,0)</f>
        <v>0</v>
      </c>
      <c r="AG20" s="1002">
        <f>IF(AND(B20="保育に従事しない看護師・準看護師",H20="その他"),J20*K20,0)</f>
        <v>0</v>
      </c>
      <c r="AH20" s="1002">
        <f>IF(AND(B20="調理員",H20="常勤"),J20*K20,0)</f>
        <v>0</v>
      </c>
      <c r="AI20" s="1002">
        <f>IF(AND(B20="調理員",H20="その他"),J20*K20,0)</f>
        <v>0</v>
      </c>
      <c r="AJ20" s="1002">
        <f>IF(AND(B20="栄養士",H20="常勤"),J20*K20,0)</f>
        <v>0</v>
      </c>
      <c r="AK20" s="1002">
        <f>IF(AND(B20="栄養士",H20="その他"),J20*K20,0)</f>
        <v>0</v>
      </c>
      <c r="AL20" s="1002">
        <f>IF(AND(B20="事務員",H20="常勤"),J20*K20,0)</f>
        <v>0</v>
      </c>
      <c r="AM20" s="1002">
        <f>IF(AND(B20="事務員",H20="その他"),J20*K20,0)</f>
        <v>0</v>
      </c>
      <c r="AN20" s="1002">
        <f>IF(AND(OR(B20="その他",B20="施設長",B20="主任保育士等"),H20="常勤"),J20*K20,)</f>
        <v>0</v>
      </c>
      <c r="AO20" s="1002">
        <f>IF(AND(OR(B20="その他",B20="施設長",B20="主任保育士等"),H20="その他"),J20*K20,)</f>
        <v>0</v>
      </c>
      <c r="AQ20" s="1002" t="str">
        <f>IF(M20="短時間",Y20,"")</f>
        <v/>
      </c>
      <c r="AR20" s="1002" t="str">
        <f>IF(M20="短時間",AA20,"")</f>
        <v/>
      </c>
      <c r="AS20" s="1002" t="str">
        <f>IF(M20="短時間",AC20,"")</f>
        <v/>
      </c>
      <c r="AT20" s="1002" t="str">
        <f>IF(M20="短時間",AE20,"")</f>
        <v/>
      </c>
    </row>
    <row r="21" spans="1:46" s="984" customFormat="1" ht="11.1" customHeight="1">
      <c r="A21" s="989">
        <v>5</v>
      </c>
      <c r="B21" s="997"/>
      <c r="C21" s="1005"/>
      <c r="D21" s="1013"/>
      <c r="E21" s="1013"/>
      <c r="F21" s="1005"/>
      <c r="G21" s="1005"/>
      <c r="H21" s="1034"/>
      <c r="I21" s="1005"/>
      <c r="J21" s="1034"/>
      <c r="K21" s="1049"/>
      <c r="L21" s="1005"/>
      <c r="M21" s="1059"/>
      <c r="O21" s="1001" t="s">
        <v>1312</v>
      </c>
      <c r="P21" s="1086"/>
      <c r="Q21" s="1086"/>
      <c r="R21" s="1086"/>
      <c r="S21" s="1086"/>
      <c r="T21" s="1086"/>
      <c r="U21" s="1086"/>
      <c r="V21" s="1086"/>
      <c r="X21" s="1002"/>
      <c r="Y21" s="1002"/>
      <c r="Z21" s="1002"/>
      <c r="AA21" s="1002"/>
      <c r="AB21" s="1002"/>
      <c r="AC21" s="1002"/>
      <c r="AD21" s="1002"/>
      <c r="AE21" s="1002"/>
      <c r="AF21" s="1002"/>
      <c r="AG21" s="1002"/>
      <c r="AH21" s="1002"/>
      <c r="AI21" s="1002"/>
      <c r="AJ21" s="1002"/>
      <c r="AK21" s="1002"/>
      <c r="AL21" s="1002"/>
      <c r="AM21" s="1002"/>
      <c r="AN21" s="1002"/>
      <c r="AO21" s="1002"/>
      <c r="AQ21" s="1002"/>
      <c r="AR21" s="1002"/>
      <c r="AS21" s="1002"/>
      <c r="AT21" s="1002"/>
    </row>
    <row r="22" spans="1:46" s="984" customFormat="1" ht="11.1" customHeight="1">
      <c r="A22" s="990"/>
      <c r="B22" s="998"/>
      <c r="C22" s="1006"/>
      <c r="D22" s="1014"/>
      <c r="E22" s="1014"/>
      <c r="F22" s="1006"/>
      <c r="G22" s="1006"/>
      <c r="H22" s="1035"/>
      <c r="I22" s="1006"/>
      <c r="J22" s="1035"/>
      <c r="K22" s="1050"/>
      <c r="L22" s="1006"/>
      <c r="M22" s="1060"/>
      <c r="O22" s="1036"/>
      <c r="P22" s="1086"/>
      <c r="Q22" s="1086"/>
      <c r="R22" s="1086"/>
      <c r="S22" s="1086"/>
      <c r="T22" s="1086"/>
      <c r="U22" s="1086"/>
      <c r="V22" s="1086"/>
      <c r="X22" s="1002"/>
      <c r="Y22" s="1002"/>
      <c r="Z22" s="1002"/>
      <c r="AA22" s="1002"/>
      <c r="AB22" s="1002"/>
      <c r="AC22" s="1002"/>
      <c r="AD22" s="1002"/>
      <c r="AE22" s="1002"/>
      <c r="AF22" s="1002"/>
      <c r="AG22" s="1002"/>
      <c r="AH22" s="1002"/>
      <c r="AI22" s="1002"/>
      <c r="AJ22" s="1002"/>
      <c r="AK22" s="1002"/>
      <c r="AL22" s="1002"/>
      <c r="AM22" s="1002"/>
      <c r="AN22" s="1002"/>
      <c r="AO22" s="1002"/>
      <c r="AQ22" s="1002"/>
      <c r="AR22" s="1002"/>
      <c r="AS22" s="1002"/>
      <c r="AT22" s="1002"/>
    </row>
    <row r="23" spans="1:46" s="984" customFormat="1" ht="11.1" customHeight="1">
      <c r="A23" s="989"/>
      <c r="B23" s="996"/>
      <c r="C23" s="1004"/>
      <c r="D23" s="1012"/>
      <c r="E23" s="1012"/>
      <c r="F23" s="1004"/>
      <c r="G23" s="1004"/>
      <c r="H23" s="1033"/>
      <c r="I23" s="1004"/>
      <c r="J23" s="1033"/>
      <c r="K23" s="1048"/>
      <c r="L23" s="1004"/>
      <c r="M23" s="1058">
        <f>IF(AND((H23="その他"),OR(B23="保育士",B23="保育に従事する看護師・准看護師",B23="幼稚園教諭等",B23="知事が同等と認める者"),OR(J23&lt;6,K23&lt;20)),"短時間",)</f>
        <v>0</v>
      </c>
      <c r="O23" s="1066" t="s">
        <v>1310</v>
      </c>
      <c r="P23" s="1086"/>
      <c r="Q23" s="1086"/>
      <c r="R23" s="1086"/>
      <c r="S23" s="1086"/>
      <c r="T23" s="1086"/>
      <c r="U23" s="1086"/>
      <c r="V23" s="1086"/>
      <c r="X23" s="1002">
        <f>IF(AND(B23="保育士",H23="常勤"),J23*K23,0)</f>
        <v>0</v>
      </c>
      <c r="Y23" s="1002">
        <f>IF(AND(B23="保育士",H23="その他"),J23*K23,0)</f>
        <v>0</v>
      </c>
      <c r="Z23" s="1002">
        <f>IF(AND(B23="保育に従事する看護師・准看護師",H23="常勤"),J23*K23,0)</f>
        <v>0</v>
      </c>
      <c r="AA23" s="1002">
        <f>IF(AND(B23="保育に従事する看護師・准看護師",H23="その他"),J23*K23,0)</f>
        <v>0</v>
      </c>
      <c r="AB23" s="1002">
        <f>IF(AND(B23="幼稚園教諭等",H23="常勤"),J23*K23,0)</f>
        <v>0</v>
      </c>
      <c r="AC23" s="1002">
        <f>IF(AND(B23="幼稚園教諭等",H23="その他"),J23*K23,0)</f>
        <v>0</v>
      </c>
      <c r="AD23" s="1002">
        <f>IF(AND(B23="知事が同等と認める者",H23="常勤"),J23*K23,0)</f>
        <v>0</v>
      </c>
      <c r="AE23" s="1002">
        <f>IF(AND(B23="知事が同等と認める者",H23="その他"),J23*K23,0)</f>
        <v>0</v>
      </c>
      <c r="AF23" s="1002">
        <f>IF(AND(B23="保育に従事しない看護師・準看護師",H23="常勤"),J23*K23,0)</f>
        <v>0</v>
      </c>
      <c r="AG23" s="1002">
        <f>IF(AND(B23="保育に従事しない看護師・準看護師",H23="その他"),J23*K23,0)</f>
        <v>0</v>
      </c>
      <c r="AH23" s="1002">
        <f>IF(AND(B23="調理員",H23="常勤"),J23*K23,0)</f>
        <v>0</v>
      </c>
      <c r="AI23" s="1002">
        <f>IF(AND(B23="調理員",H23="その他"),J23*K23,0)</f>
        <v>0</v>
      </c>
      <c r="AJ23" s="1002">
        <f>IF(AND(B23="栄養士",H23="常勤"),J23*K23,0)</f>
        <v>0</v>
      </c>
      <c r="AK23" s="1002">
        <f>IF(AND(B23="栄養士",H23="その他"),J23*K23,0)</f>
        <v>0</v>
      </c>
      <c r="AL23" s="1002">
        <f>IF(AND(B23="事務員",H23="常勤"),J23*K23,0)</f>
        <v>0</v>
      </c>
      <c r="AM23" s="1002">
        <f>IF(AND(B23="事務員",H23="その他"),J23*K23,0)</f>
        <v>0</v>
      </c>
      <c r="AN23" s="1002">
        <f>IF(AND(OR(B23="その他",B23="施設長",B23="主任保育士等"),H23="常勤"),J23*K23,)</f>
        <v>0</v>
      </c>
      <c r="AO23" s="1002">
        <f>IF(AND(OR(B23="その他",B23="施設長",B23="主任保育士等"),H23="その他"),J23*K23,)</f>
        <v>0</v>
      </c>
      <c r="AQ23" s="1002" t="str">
        <f>IF(M23="短時間",Y23,"")</f>
        <v/>
      </c>
      <c r="AR23" s="1002" t="str">
        <f>IF(M23="短時間",AA23,"")</f>
        <v/>
      </c>
      <c r="AS23" s="1002" t="str">
        <f>IF(M23="短時間",AC23,"")</f>
        <v/>
      </c>
      <c r="AT23" s="1002" t="str">
        <f>IF(M23="短時間",AE23,"")</f>
        <v/>
      </c>
    </row>
    <row r="24" spans="1:46" s="984" customFormat="1" ht="11.1" customHeight="1">
      <c r="A24" s="989">
        <v>6</v>
      </c>
      <c r="B24" s="997"/>
      <c r="C24" s="1005"/>
      <c r="D24" s="1013"/>
      <c r="E24" s="1013"/>
      <c r="F24" s="1005"/>
      <c r="G24" s="1005"/>
      <c r="H24" s="1034"/>
      <c r="I24" s="1005"/>
      <c r="J24" s="1034"/>
      <c r="K24" s="1049"/>
      <c r="L24" s="1005"/>
      <c r="M24" s="1059"/>
      <c r="O24" s="1067"/>
      <c r="P24" s="1086"/>
      <c r="Q24" s="1086"/>
      <c r="R24" s="1086"/>
      <c r="S24" s="1086"/>
      <c r="T24" s="1086"/>
      <c r="U24" s="1086"/>
      <c r="V24" s="1086"/>
      <c r="X24" s="1002"/>
      <c r="Y24" s="1002"/>
      <c r="Z24" s="1002"/>
      <c r="AA24" s="1002"/>
      <c r="AB24" s="1002"/>
      <c r="AC24" s="1002"/>
      <c r="AD24" s="1002"/>
      <c r="AE24" s="1002"/>
      <c r="AF24" s="1002"/>
      <c r="AG24" s="1002"/>
      <c r="AH24" s="1002"/>
      <c r="AI24" s="1002"/>
      <c r="AJ24" s="1002"/>
      <c r="AK24" s="1002"/>
      <c r="AL24" s="1002"/>
      <c r="AM24" s="1002"/>
      <c r="AN24" s="1002"/>
      <c r="AO24" s="1002"/>
      <c r="AQ24" s="1002"/>
      <c r="AR24" s="1002"/>
      <c r="AS24" s="1002"/>
      <c r="AT24" s="1002"/>
    </row>
    <row r="25" spans="1:46" s="984" customFormat="1" ht="11.1" customHeight="1">
      <c r="A25" s="990"/>
      <c r="B25" s="998"/>
      <c r="C25" s="1006"/>
      <c r="D25" s="1014"/>
      <c r="E25" s="1014"/>
      <c r="F25" s="1006"/>
      <c r="G25" s="1006"/>
      <c r="H25" s="1035"/>
      <c r="I25" s="1006"/>
      <c r="J25" s="1035"/>
      <c r="K25" s="1050"/>
      <c r="L25" s="1006"/>
      <c r="M25" s="1060"/>
      <c r="O25" s="1065" t="s">
        <v>581</v>
      </c>
      <c r="P25" s="1086"/>
      <c r="Q25" s="1086"/>
      <c r="R25" s="1086"/>
      <c r="S25" s="1086"/>
      <c r="T25" s="1086"/>
      <c r="U25" s="1086"/>
      <c r="V25" s="1086"/>
      <c r="X25" s="1002"/>
      <c r="Y25" s="1002"/>
      <c r="Z25" s="1002"/>
      <c r="AA25" s="1002"/>
      <c r="AB25" s="1002"/>
      <c r="AC25" s="1002"/>
      <c r="AD25" s="1002"/>
      <c r="AE25" s="1002"/>
      <c r="AF25" s="1002"/>
      <c r="AG25" s="1002"/>
      <c r="AH25" s="1002"/>
      <c r="AI25" s="1002"/>
      <c r="AJ25" s="1002"/>
      <c r="AK25" s="1002"/>
      <c r="AL25" s="1002"/>
      <c r="AM25" s="1002"/>
      <c r="AN25" s="1002"/>
      <c r="AO25" s="1002"/>
      <c r="AQ25" s="1002"/>
      <c r="AR25" s="1002"/>
      <c r="AS25" s="1002"/>
      <c r="AT25" s="1002"/>
    </row>
    <row r="26" spans="1:46" s="984" customFormat="1" ht="11.1" customHeight="1">
      <c r="A26" s="989"/>
      <c r="B26" s="996"/>
      <c r="C26" s="1004"/>
      <c r="D26" s="1012"/>
      <c r="E26" s="1012"/>
      <c r="F26" s="1004"/>
      <c r="G26" s="1004"/>
      <c r="H26" s="1033"/>
      <c r="I26" s="1004"/>
      <c r="J26" s="1033"/>
      <c r="K26" s="1048"/>
      <c r="L26" s="1004"/>
      <c r="M26" s="1058">
        <f>IF(AND((H26="その他"),OR(B26="保育士",B26="保育に従事する看護師・准看護師",B26="幼稚園教諭等",B26="知事が同等と認める者"),OR(J26&lt;6,K26&lt;20)),"短時間",)</f>
        <v>0</v>
      </c>
      <c r="O26" s="1065"/>
      <c r="P26" s="1086"/>
      <c r="Q26" s="1086"/>
      <c r="R26" s="1086"/>
      <c r="S26" s="1086"/>
      <c r="T26" s="1086"/>
      <c r="U26" s="1086"/>
      <c r="V26" s="1086"/>
      <c r="X26" s="1002">
        <f>IF(AND(B26="保育士",H26="常勤"),J26*K26,0)</f>
        <v>0</v>
      </c>
      <c r="Y26" s="1002">
        <f>IF(AND(B26="保育士",H26="その他"),J26*K26,0)</f>
        <v>0</v>
      </c>
      <c r="Z26" s="1002">
        <f>IF(AND(B26="保育に従事する看護師・准看護師",H26="常勤"),J26*K26,0)</f>
        <v>0</v>
      </c>
      <c r="AA26" s="1002">
        <f>IF(AND(B26="保育に従事する看護師・准看護師",H26="その他"),J26*K26,0)</f>
        <v>0</v>
      </c>
      <c r="AB26" s="1002">
        <f>IF(AND(B26="幼稚園教諭等",H26="常勤"),J26*K26,0)</f>
        <v>0</v>
      </c>
      <c r="AC26" s="1002">
        <f>IF(AND(B26="幼稚園教諭等",H26="その他"),J26*K26,0)</f>
        <v>0</v>
      </c>
      <c r="AD26" s="1002">
        <f>IF(AND(B26="知事が同等と認める者",H26="常勤"),J26*K26,0)</f>
        <v>0</v>
      </c>
      <c r="AE26" s="1002">
        <f>IF(AND(B26="知事が同等と認める者",H26="その他"),J26*K26,0)</f>
        <v>0</v>
      </c>
      <c r="AF26" s="1002">
        <f>IF(AND(B26="保育に従事しない看護師・準看護師",H26="常勤"),J26*K26,0)</f>
        <v>0</v>
      </c>
      <c r="AG26" s="1002">
        <f>IF(AND(B26="保育に従事しない看護師・準看護師",H26="その他"),J26*K26,0)</f>
        <v>0</v>
      </c>
      <c r="AH26" s="1002">
        <f>IF(AND(B26="調理員",H26="常勤"),J26*K26,0)</f>
        <v>0</v>
      </c>
      <c r="AI26" s="1002">
        <f>IF(AND(B26="調理員",H26="その他"),J26*K26,0)</f>
        <v>0</v>
      </c>
      <c r="AJ26" s="1002">
        <f>IF(AND(B26="栄養士",H26="常勤"),J26*K26,0)</f>
        <v>0</v>
      </c>
      <c r="AK26" s="1002">
        <f>IF(AND(B26="栄養士",H26="その他"),J26*K26,0)</f>
        <v>0</v>
      </c>
      <c r="AL26" s="1002">
        <f>IF(AND(B26="事務員",H26="常勤"),J26*K26,0)</f>
        <v>0</v>
      </c>
      <c r="AM26" s="1002">
        <f>IF(AND(B26="事務員",H26="その他"),J26*K26,0)</f>
        <v>0</v>
      </c>
      <c r="AN26" s="1002">
        <f>IF(AND(OR(B26="その他",B26="施設長",B26="主任保育士等"),H26="常勤"),J26*K26,)</f>
        <v>0</v>
      </c>
      <c r="AO26" s="1002">
        <f>IF(AND(OR(B26="その他",B26="施設長",B26="主任保育士等"),H26="その他"),J26*K26,)</f>
        <v>0</v>
      </c>
      <c r="AQ26" s="1002" t="str">
        <f>IF(M26="短時間",Y26,"")</f>
        <v/>
      </c>
      <c r="AR26" s="1002" t="str">
        <f>IF(M26="短時間",AA26,"")</f>
        <v/>
      </c>
      <c r="AS26" s="1002" t="str">
        <f>IF(M26="短時間",AC26,"")</f>
        <v/>
      </c>
      <c r="AT26" s="1002" t="str">
        <f>IF(M26="短時間",AE26,"")</f>
        <v/>
      </c>
    </row>
    <row r="27" spans="1:46" s="984" customFormat="1" ht="11.1" customHeight="1">
      <c r="A27" s="989">
        <v>7</v>
      </c>
      <c r="B27" s="997"/>
      <c r="C27" s="1005"/>
      <c r="D27" s="1013"/>
      <c r="E27" s="1013"/>
      <c r="F27" s="1005"/>
      <c r="G27" s="1005"/>
      <c r="H27" s="1034"/>
      <c r="I27" s="1005"/>
      <c r="J27" s="1034"/>
      <c r="K27" s="1049"/>
      <c r="L27" s="1005"/>
      <c r="M27" s="1059"/>
      <c r="O27" s="1002" t="s">
        <v>145</v>
      </c>
      <c r="P27" s="1086"/>
      <c r="Q27" s="1086"/>
      <c r="R27" s="1086"/>
      <c r="S27" s="1086"/>
      <c r="T27" s="1086"/>
      <c r="U27" s="1086"/>
      <c r="V27" s="1086"/>
      <c r="X27" s="1002"/>
      <c r="Y27" s="1002"/>
      <c r="Z27" s="1002"/>
      <c r="AA27" s="1002"/>
      <c r="AB27" s="1002"/>
      <c r="AC27" s="1002"/>
      <c r="AD27" s="1002"/>
      <c r="AE27" s="1002"/>
      <c r="AF27" s="1002"/>
      <c r="AG27" s="1002"/>
      <c r="AH27" s="1002"/>
      <c r="AI27" s="1002"/>
      <c r="AJ27" s="1002"/>
      <c r="AK27" s="1002"/>
      <c r="AL27" s="1002"/>
      <c r="AM27" s="1002"/>
      <c r="AN27" s="1002"/>
      <c r="AO27" s="1002"/>
      <c r="AQ27" s="1002"/>
      <c r="AR27" s="1002"/>
      <c r="AS27" s="1002"/>
      <c r="AT27" s="1002"/>
    </row>
    <row r="28" spans="1:46" s="984" customFormat="1" ht="11.1" customHeight="1">
      <c r="A28" s="990"/>
      <c r="B28" s="998"/>
      <c r="C28" s="1006"/>
      <c r="D28" s="1014"/>
      <c r="E28" s="1014"/>
      <c r="F28" s="1006"/>
      <c r="G28" s="1006"/>
      <c r="H28" s="1035"/>
      <c r="I28" s="1006"/>
      <c r="J28" s="1035"/>
      <c r="K28" s="1050"/>
      <c r="L28" s="1006"/>
      <c r="M28" s="1060"/>
      <c r="O28" s="1002"/>
      <c r="P28" s="1086"/>
      <c r="Q28" s="1086"/>
      <c r="R28" s="1086"/>
      <c r="S28" s="1086"/>
      <c r="T28" s="1086"/>
      <c r="U28" s="1086"/>
      <c r="V28" s="1086"/>
      <c r="X28" s="1002"/>
      <c r="Y28" s="1002"/>
      <c r="Z28" s="1002"/>
      <c r="AA28" s="1002"/>
      <c r="AB28" s="1002"/>
      <c r="AC28" s="1002"/>
      <c r="AD28" s="1002"/>
      <c r="AE28" s="1002"/>
      <c r="AF28" s="1002"/>
      <c r="AG28" s="1002"/>
      <c r="AH28" s="1002"/>
      <c r="AI28" s="1002"/>
      <c r="AJ28" s="1002"/>
      <c r="AK28" s="1002"/>
      <c r="AL28" s="1002"/>
      <c r="AM28" s="1002"/>
      <c r="AN28" s="1002"/>
      <c r="AO28" s="1002"/>
      <c r="AQ28" s="1002"/>
      <c r="AR28" s="1002"/>
      <c r="AS28" s="1002"/>
      <c r="AT28" s="1002"/>
    </row>
    <row r="29" spans="1:46" s="984" customFormat="1" ht="11.1" customHeight="1">
      <c r="A29" s="989"/>
      <c r="B29" s="996"/>
      <c r="C29" s="1004"/>
      <c r="D29" s="1012"/>
      <c r="E29" s="1012"/>
      <c r="F29" s="1004"/>
      <c r="G29" s="1004"/>
      <c r="H29" s="1033"/>
      <c r="I29" s="1004"/>
      <c r="J29" s="1033"/>
      <c r="K29" s="1048"/>
      <c r="L29" s="1004"/>
      <c r="M29" s="1058">
        <f>IF(AND((H29="その他"),OR(B29="保育士",B29="保育に従事する看護師・准看護師",B29="幼稚園教諭等",B29="知事が同等と認める者"),OR(J29&lt;6,K29&lt;20)),"短時間",)</f>
        <v>0</v>
      </c>
      <c r="O29" s="1068" t="s">
        <v>568</v>
      </c>
      <c r="P29" s="1087"/>
      <c r="Q29" s="1096"/>
      <c r="R29" s="1096"/>
      <c r="S29" s="1096"/>
      <c r="T29" s="1096"/>
      <c r="U29" s="1096"/>
      <c r="V29" s="1105"/>
      <c r="X29" s="1002">
        <f>IF(AND(B29="保育士",H29="常勤"),J29*K29,0)</f>
        <v>0</v>
      </c>
      <c r="Y29" s="1002">
        <f>IF(AND(B29="保育士",H29="その他"),J29*K29,0)</f>
        <v>0</v>
      </c>
      <c r="Z29" s="1002">
        <f>IF(AND(B29="保育に従事する看護師・准看護師",H29="常勤"),J29*K29,0)</f>
        <v>0</v>
      </c>
      <c r="AA29" s="1002">
        <f>IF(AND(B29="保育に従事する看護師・准看護師",H29="その他"),J29*K29,0)</f>
        <v>0</v>
      </c>
      <c r="AB29" s="1002">
        <f>IF(AND(B29="幼稚園教諭等",H29="常勤"),J29*K29,0)</f>
        <v>0</v>
      </c>
      <c r="AC29" s="1002">
        <f>IF(AND(B29="幼稚園教諭等",H29="その他"),J29*K29,0)</f>
        <v>0</v>
      </c>
      <c r="AD29" s="1002">
        <f>IF(AND(B29="知事が同等と認める者",H29="常勤"),J29*K29,0)</f>
        <v>0</v>
      </c>
      <c r="AE29" s="1002">
        <f>IF(AND(B29="知事が同等と認める者",H29="その他"),J29*K29,0)</f>
        <v>0</v>
      </c>
      <c r="AF29" s="1002">
        <f>IF(AND(B29="保育に従事しない看護師・準看護師",H29="常勤"),J29*K29,0)</f>
        <v>0</v>
      </c>
      <c r="AG29" s="1002">
        <f>IF(AND(B29="保育に従事しない看護師・準看護師",H29="その他"),J29*K29,0)</f>
        <v>0</v>
      </c>
      <c r="AH29" s="1002">
        <f>IF(AND(B29="調理員",H29="常勤"),J29*K29,0)</f>
        <v>0</v>
      </c>
      <c r="AI29" s="1002">
        <f>IF(AND(B29="調理員",H29="その他"),J29*K29,0)</f>
        <v>0</v>
      </c>
      <c r="AJ29" s="1002">
        <f>IF(AND(B29="栄養士",H29="常勤"),J29*K29,0)</f>
        <v>0</v>
      </c>
      <c r="AK29" s="1002">
        <f>IF(AND(B29="栄養士",H29="その他"),J29*K29,0)</f>
        <v>0</v>
      </c>
      <c r="AL29" s="1002">
        <f>IF(AND(B29="事務員",H29="常勤"),J29*K29,0)</f>
        <v>0</v>
      </c>
      <c r="AM29" s="1002">
        <f>IF(AND(B29="事務員",H29="その他"),J29*K29,0)</f>
        <v>0</v>
      </c>
      <c r="AN29" s="1002">
        <f>IF(AND(OR(B29="その他",B29="施設長",B29="主任保育士等"),H29="常勤"),J29*K29,)</f>
        <v>0</v>
      </c>
      <c r="AO29" s="1002">
        <f>IF(AND(OR(B29="その他",B29="施設長",B29="主任保育士等"),H29="その他"),J29*K29,)</f>
        <v>0</v>
      </c>
      <c r="AQ29" s="1002" t="str">
        <f>IF(M29="短時間",Y29,"")</f>
        <v/>
      </c>
      <c r="AR29" s="1002" t="str">
        <f>IF(M29="短時間",AA29,"")</f>
        <v/>
      </c>
      <c r="AS29" s="1002" t="str">
        <f>IF(M29="短時間",AC29,"")</f>
        <v/>
      </c>
      <c r="AT29" s="1002" t="str">
        <f>IF(M29="短時間",AE29,"")</f>
        <v/>
      </c>
    </row>
    <row r="30" spans="1:46" s="984" customFormat="1" ht="11.1" customHeight="1">
      <c r="A30" s="989">
        <v>8</v>
      </c>
      <c r="B30" s="997"/>
      <c r="C30" s="1005"/>
      <c r="D30" s="1013"/>
      <c r="E30" s="1013"/>
      <c r="F30" s="1005"/>
      <c r="G30" s="1005"/>
      <c r="H30" s="1034"/>
      <c r="I30" s="1005"/>
      <c r="J30" s="1034"/>
      <c r="K30" s="1049"/>
      <c r="L30" s="1005"/>
      <c r="M30" s="1059"/>
      <c r="O30" s="1069"/>
      <c r="P30" s="1088"/>
      <c r="Q30" s="1097"/>
      <c r="R30" s="1097"/>
      <c r="S30" s="1097"/>
      <c r="T30" s="1097"/>
      <c r="U30" s="1097"/>
      <c r="V30" s="1106"/>
      <c r="X30" s="1002"/>
      <c r="Y30" s="1002"/>
      <c r="Z30" s="1002"/>
      <c r="AA30" s="1002"/>
      <c r="AB30" s="1002"/>
      <c r="AC30" s="1002"/>
      <c r="AD30" s="1002"/>
      <c r="AE30" s="1002"/>
      <c r="AF30" s="1002"/>
      <c r="AG30" s="1002"/>
      <c r="AH30" s="1002"/>
      <c r="AI30" s="1002"/>
      <c r="AJ30" s="1002"/>
      <c r="AK30" s="1002"/>
      <c r="AL30" s="1002"/>
      <c r="AM30" s="1002"/>
      <c r="AN30" s="1002"/>
      <c r="AO30" s="1002"/>
      <c r="AQ30" s="1002"/>
      <c r="AR30" s="1002"/>
      <c r="AS30" s="1002"/>
      <c r="AT30" s="1002"/>
    </row>
    <row r="31" spans="1:46" s="984" customFormat="1" ht="11.1" customHeight="1">
      <c r="A31" s="990"/>
      <c r="B31" s="998"/>
      <c r="C31" s="1006"/>
      <c r="D31" s="1014"/>
      <c r="E31" s="1014"/>
      <c r="F31" s="1006"/>
      <c r="G31" s="1006"/>
      <c r="H31" s="1035"/>
      <c r="I31" s="1006"/>
      <c r="J31" s="1035"/>
      <c r="K31" s="1050"/>
      <c r="L31" s="1006"/>
      <c r="M31" s="1060"/>
      <c r="O31" s="1068" t="s">
        <v>570</v>
      </c>
      <c r="P31" s="1087"/>
      <c r="Q31" s="1096"/>
      <c r="R31" s="1096"/>
      <c r="S31" s="1096"/>
      <c r="T31" s="1096"/>
      <c r="U31" s="1096"/>
      <c r="V31" s="1105"/>
      <c r="X31" s="1002"/>
      <c r="Y31" s="1002"/>
      <c r="Z31" s="1002"/>
      <c r="AA31" s="1002"/>
      <c r="AB31" s="1002"/>
      <c r="AC31" s="1002"/>
      <c r="AD31" s="1002"/>
      <c r="AE31" s="1002"/>
      <c r="AF31" s="1002"/>
      <c r="AG31" s="1002"/>
      <c r="AH31" s="1002"/>
      <c r="AI31" s="1002"/>
      <c r="AJ31" s="1002"/>
      <c r="AK31" s="1002"/>
      <c r="AL31" s="1002"/>
      <c r="AM31" s="1002"/>
      <c r="AN31" s="1002"/>
      <c r="AO31" s="1002"/>
      <c r="AQ31" s="1002"/>
      <c r="AR31" s="1002"/>
      <c r="AS31" s="1002"/>
      <c r="AT31" s="1002"/>
    </row>
    <row r="32" spans="1:46" s="984" customFormat="1" ht="11.1" customHeight="1">
      <c r="A32" s="989"/>
      <c r="B32" s="996"/>
      <c r="C32" s="1004"/>
      <c r="D32" s="1012"/>
      <c r="E32" s="1012"/>
      <c r="F32" s="1004"/>
      <c r="G32" s="1004"/>
      <c r="H32" s="1033"/>
      <c r="I32" s="1004"/>
      <c r="J32" s="1033"/>
      <c r="K32" s="1048"/>
      <c r="L32" s="1004"/>
      <c r="M32" s="1058">
        <f>IF(AND((H32="その他"),OR(B32="保育士",B32="保育に従事する看護師・准看護師",B32="幼稚園教諭等",B32="知事が同等と認める者"),OR(J32&lt;6,K32&lt;20)),"短時間",)</f>
        <v>0</v>
      </c>
      <c r="O32" s="1069"/>
      <c r="P32" s="1088"/>
      <c r="Q32" s="1097"/>
      <c r="R32" s="1097"/>
      <c r="S32" s="1097"/>
      <c r="T32" s="1097"/>
      <c r="U32" s="1097"/>
      <c r="V32" s="1106"/>
      <c r="X32" s="1002">
        <f>IF(AND(B32="保育士",H32="常勤"),J32*K32,0)</f>
        <v>0</v>
      </c>
      <c r="Y32" s="1002">
        <f>IF(AND(B32="保育士",H32="その他"),J32*K32,0)</f>
        <v>0</v>
      </c>
      <c r="Z32" s="1002">
        <f>IF(AND(B32="保育に従事する看護師・准看護師",H32="常勤"),J32*K32,0)</f>
        <v>0</v>
      </c>
      <c r="AA32" s="1002">
        <f>IF(AND(B32="保育に従事する看護師・准看護師",H32="その他"),J32*K32,0)</f>
        <v>0</v>
      </c>
      <c r="AB32" s="1002">
        <f>IF(AND(B32="幼稚園教諭等",H32="常勤"),J32*K32,0)</f>
        <v>0</v>
      </c>
      <c r="AC32" s="1002">
        <f>IF(AND(B32="幼稚園教諭等",H32="その他"),J32*K32,0)</f>
        <v>0</v>
      </c>
      <c r="AD32" s="1002">
        <f>IF(AND(B32="知事が同等と認める者",H32="常勤"),J32*K32,0)</f>
        <v>0</v>
      </c>
      <c r="AE32" s="1002">
        <f>IF(AND(B32="知事が同等と認める者",H32="その他"),J32*K32,0)</f>
        <v>0</v>
      </c>
      <c r="AF32" s="1002">
        <f>IF(AND(B32="保育に従事しない看護師・準看護師",H32="常勤"),J32*K32,0)</f>
        <v>0</v>
      </c>
      <c r="AG32" s="1002">
        <f>IF(AND(B32="保育に従事しない看護師・準看護師",H32="その他"),J32*K32,0)</f>
        <v>0</v>
      </c>
      <c r="AH32" s="1002">
        <f>IF(AND(B32="調理員",H32="常勤"),J32*K32,0)</f>
        <v>0</v>
      </c>
      <c r="AI32" s="1002">
        <f>IF(AND(B32="調理員",H32="その他"),J32*K32,0)</f>
        <v>0</v>
      </c>
      <c r="AJ32" s="1002">
        <f>IF(AND(B32="栄養士",H32="常勤"),J32*K32,0)</f>
        <v>0</v>
      </c>
      <c r="AK32" s="1002">
        <f>IF(AND(B32="栄養士",H32="その他"),J32*K32,0)</f>
        <v>0</v>
      </c>
      <c r="AL32" s="1002">
        <f>IF(AND(B32="事務員",H32="常勤"),J32*K32,0)</f>
        <v>0</v>
      </c>
      <c r="AM32" s="1002">
        <f>IF(AND(B32="事務員",H32="その他"),J32*K32,0)</f>
        <v>0</v>
      </c>
      <c r="AN32" s="1002">
        <f>IF(AND(OR(B32="その他",B32="施設長",B32="主任保育士等"),H32="常勤"),J32*K32,)</f>
        <v>0</v>
      </c>
      <c r="AO32" s="1002">
        <f>IF(AND(OR(B32="その他",B32="施設長",B32="主任保育士等"),H32="その他"),J32*K32,)</f>
        <v>0</v>
      </c>
      <c r="AQ32" s="1002" t="str">
        <f>IF(M32="短時間",Y32,"")</f>
        <v/>
      </c>
      <c r="AR32" s="1002" t="str">
        <f>IF(M32="短時間",AA32,"")</f>
        <v/>
      </c>
      <c r="AS32" s="1002" t="str">
        <f>IF(M32="短時間",AC32,"")</f>
        <v/>
      </c>
      <c r="AT32" s="1002" t="str">
        <f>IF(M32="短時間",AE32,"")</f>
        <v/>
      </c>
    </row>
    <row r="33" spans="1:46" s="984" customFormat="1" ht="11.1" customHeight="1">
      <c r="A33" s="989">
        <v>9</v>
      </c>
      <c r="B33" s="997"/>
      <c r="C33" s="1005"/>
      <c r="D33" s="1013"/>
      <c r="E33" s="1013"/>
      <c r="F33" s="1005"/>
      <c r="G33" s="1005"/>
      <c r="H33" s="1034"/>
      <c r="I33" s="1005"/>
      <c r="J33" s="1034"/>
      <c r="K33" s="1049"/>
      <c r="L33" s="1005"/>
      <c r="M33" s="1059"/>
      <c r="O33" s="1068" t="s">
        <v>571</v>
      </c>
      <c r="P33" s="1089" t="s">
        <v>1311</v>
      </c>
      <c r="Q33" s="1098"/>
      <c r="R33" s="1098"/>
      <c r="S33" s="1098"/>
      <c r="T33" s="1098"/>
      <c r="U33" s="1098"/>
      <c r="V33" s="1107"/>
      <c r="X33" s="1002"/>
      <c r="Y33" s="1002"/>
      <c r="Z33" s="1002"/>
      <c r="AA33" s="1002"/>
      <c r="AB33" s="1002"/>
      <c r="AC33" s="1002"/>
      <c r="AD33" s="1002"/>
      <c r="AE33" s="1002"/>
      <c r="AF33" s="1002"/>
      <c r="AG33" s="1002"/>
      <c r="AH33" s="1002"/>
      <c r="AI33" s="1002"/>
      <c r="AJ33" s="1002"/>
      <c r="AK33" s="1002"/>
      <c r="AL33" s="1002"/>
      <c r="AM33" s="1002"/>
      <c r="AN33" s="1002"/>
      <c r="AO33" s="1002"/>
      <c r="AQ33" s="1002"/>
      <c r="AR33" s="1002"/>
      <c r="AS33" s="1002"/>
      <c r="AT33" s="1002"/>
    </row>
    <row r="34" spans="1:46" s="984" customFormat="1" ht="11.1" customHeight="1">
      <c r="A34" s="990"/>
      <c r="B34" s="998"/>
      <c r="C34" s="1006"/>
      <c r="D34" s="1014"/>
      <c r="E34" s="1014"/>
      <c r="F34" s="1006"/>
      <c r="G34" s="1006"/>
      <c r="H34" s="1035"/>
      <c r="I34" s="1006"/>
      <c r="J34" s="1035"/>
      <c r="K34" s="1050"/>
      <c r="L34" s="1006"/>
      <c r="M34" s="1060"/>
      <c r="O34" s="1069"/>
      <c r="P34" s="1090"/>
      <c r="Q34" s="1099"/>
      <c r="R34" s="1099"/>
      <c r="S34" s="1099"/>
      <c r="T34" s="1099"/>
      <c r="U34" s="1099"/>
      <c r="V34" s="1108"/>
      <c r="X34" s="1002"/>
      <c r="Y34" s="1002"/>
      <c r="Z34" s="1002"/>
      <c r="AA34" s="1002"/>
      <c r="AB34" s="1002"/>
      <c r="AC34" s="1002"/>
      <c r="AD34" s="1002"/>
      <c r="AE34" s="1002"/>
      <c r="AF34" s="1002"/>
      <c r="AG34" s="1002"/>
      <c r="AH34" s="1002"/>
      <c r="AI34" s="1002"/>
      <c r="AJ34" s="1002"/>
      <c r="AK34" s="1002"/>
      <c r="AL34" s="1002"/>
      <c r="AM34" s="1002"/>
      <c r="AN34" s="1002"/>
      <c r="AO34" s="1002"/>
      <c r="AQ34" s="1002"/>
      <c r="AR34" s="1002"/>
      <c r="AS34" s="1002"/>
      <c r="AT34" s="1002"/>
    </row>
    <row r="35" spans="1:46" s="984" customFormat="1" ht="11.1" customHeight="1">
      <c r="A35" s="989"/>
      <c r="B35" s="996"/>
      <c r="C35" s="1004"/>
      <c r="D35" s="1012"/>
      <c r="E35" s="1012"/>
      <c r="F35" s="1004"/>
      <c r="G35" s="1004"/>
      <c r="H35" s="1033"/>
      <c r="I35" s="1004"/>
      <c r="J35" s="1033"/>
      <c r="K35" s="1048"/>
      <c r="L35" s="1004"/>
      <c r="M35" s="1058">
        <f>IF(AND((H35="その他"),OR(B35="保育士",B35="保育に従事する看護師・准看護師",B35="幼稚園教諭等",B35="知事が同等と認める者"),OR(J35&lt;6,K35&lt;20)),"短時間",)</f>
        <v>0</v>
      </c>
      <c r="O35" s="1070"/>
      <c r="P35" s="1070"/>
      <c r="Q35" s="1070"/>
      <c r="R35" s="1070"/>
      <c r="S35" s="1070"/>
      <c r="T35" s="1070"/>
      <c r="U35" s="1070"/>
      <c r="V35" s="1070"/>
      <c r="X35" s="1002">
        <f>IF(AND(B35="保育士",H35="常勤"),J35*K35,0)</f>
        <v>0</v>
      </c>
      <c r="Y35" s="1002">
        <f>IF(AND(B35="保育士",H35="その他"),J35*K35,0)</f>
        <v>0</v>
      </c>
      <c r="Z35" s="1002">
        <f>IF(AND(B35="保育に従事する看護師・准看護師",H35="常勤"),J35*K35,0)</f>
        <v>0</v>
      </c>
      <c r="AA35" s="1002">
        <f>IF(AND(B35="保育に従事する看護師・准看護師",H35="その他"),J35*K35,0)</f>
        <v>0</v>
      </c>
      <c r="AB35" s="1002">
        <f>IF(AND(B35="幼稚園教諭等",H35="常勤"),J35*K35,0)</f>
        <v>0</v>
      </c>
      <c r="AC35" s="1002">
        <f>IF(AND(B35="幼稚園教諭等",H35="その他"),J35*K35,0)</f>
        <v>0</v>
      </c>
      <c r="AD35" s="1002">
        <f>IF(AND(B35="知事が同等と認める者",H35="常勤"),J35*K35,0)</f>
        <v>0</v>
      </c>
      <c r="AE35" s="1002">
        <f>IF(AND(B35="知事が同等と認める者",H35="その他"),J35*K35,0)</f>
        <v>0</v>
      </c>
      <c r="AF35" s="1002">
        <f>IF(AND(B35="保育に従事しない看護師・準看護師",H35="常勤"),J35*K35,0)</f>
        <v>0</v>
      </c>
      <c r="AG35" s="1002">
        <f>IF(AND(B35="保育に従事しない看護師・準看護師",H35="その他"),J35*K35,0)</f>
        <v>0</v>
      </c>
      <c r="AH35" s="1002">
        <f>IF(AND(B35="調理員",H35="常勤"),J35*K35,0)</f>
        <v>0</v>
      </c>
      <c r="AI35" s="1002">
        <f>IF(AND(B35="調理員",H35="その他"),J35*K35,0)</f>
        <v>0</v>
      </c>
      <c r="AJ35" s="1002">
        <f>IF(AND(B35="栄養士",H35="常勤"),J35*K35,0)</f>
        <v>0</v>
      </c>
      <c r="AK35" s="1002">
        <f>IF(AND(B35="栄養士",H35="その他"),J35*K35,0)</f>
        <v>0</v>
      </c>
      <c r="AL35" s="1002">
        <f>IF(AND(B35="事務員",H35="常勤"),J35*K35,0)</f>
        <v>0</v>
      </c>
      <c r="AM35" s="1002">
        <f>IF(AND(B35="事務員",H35="その他"),J35*K35,0)</f>
        <v>0</v>
      </c>
      <c r="AN35" s="1002">
        <f>IF(AND(OR(B35="その他",B35="施設長",B35="主任保育士等"),H35="常勤"),J35*K35,)</f>
        <v>0</v>
      </c>
      <c r="AO35" s="1002">
        <f>IF(AND(OR(B35="その他",B35="施設長",B35="主任保育士等"),H35="その他"),J35*K35,)</f>
        <v>0</v>
      </c>
      <c r="AQ35" s="1002" t="str">
        <f>IF(M35="短時間",Y35,"")</f>
        <v/>
      </c>
      <c r="AR35" s="1002" t="str">
        <f>IF(M35="短時間",AA35,"")</f>
        <v/>
      </c>
      <c r="AS35" s="1002" t="str">
        <f>IF(M35="短時間",AC35,"")</f>
        <v/>
      </c>
      <c r="AT35" s="1002" t="str">
        <f>IF(M35="短時間",AE35,"")</f>
        <v/>
      </c>
    </row>
    <row r="36" spans="1:46" s="984" customFormat="1" ht="11.1" customHeight="1">
      <c r="A36" s="989">
        <v>10</v>
      </c>
      <c r="B36" s="997"/>
      <c r="C36" s="1005"/>
      <c r="D36" s="1013"/>
      <c r="E36" s="1013"/>
      <c r="F36" s="1005"/>
      <c r="G36" s="1005"/>
      <c r="H36" s="1034"/>
      <c r="I36" s="1005"/>
      <c r="J36" s="1034"/>
      <c r="K36" s="1049"/>
      <c r="L36" s="1005"/>
      <c r="M36" s="1059"/>
      <c r="X36" s="1002"/>
      <c r="Y36" s="1002"/>
      <c r="Z36" s="1002"/>
      <c r="AA36" s="1002"/>
      <c r="AB36" s="1002"/>
      <c r="AC36" s="1002"/>
      <c r="AD36" s="1002"/>
      <c r="AE36" s="1002"/>
      <c r="AF36" s="1002"/>
      <c r="AG36" s="1002"/>
      <c r="AH36" s="1002"/>
      <c r="AI36" s="1002"/>
      <c r="AJ36" s="1002"/>
      <c r="AK36" s="1002"/>
      <c r="AL36" s="1002"/>
      <c r="AM36" s="1002"/>
      <c r="AN36" s="1002"/>
      <c r="AO36" s="1002"/>
      <c r="AQ36" s="1002"/>
      <c r="AR36" s="1002"/>
      <c r="AS36" s="1002"/>
      <c r="AT36" s="1002"/>
    </row>
    <row r="37" spans="1:46" s="984" customFormat="1" ht="11.1" customHeight="1">
      <c r="A37" s="990"/>
      <c r="B37" s="998"/>
      <c r="C37" s="1006"/>
      <c r="D37" s="1014"/>
      <c r="E37" s="1014"/>
      <c r="F37" s="1006"/>
      <c r="G37" s="1006"/>
      <c r="H37" s="1035"/>
      <c r="I37" s="1006"/>
      <c r="J37" s="1035"/>
      <c r="K37" s="1050"/>
      <c r="L37" s="1006"/>
      <c r="M37" s="1060"/>
      <c r="O37" s="1071" t="s">
        <v>53</v>
      </c>
      <c r="P37" s="1091"/>
      <c r="Q37" s="1100"/>
      <c r="R37" s="1092"/>
      <c r="S37" s="1092"/>
      <c r="T37" s="1092"/>
      <c r="U37" s="1092"/>
      <c r="V37" s="1092"/>
      <c r="W37" s="1092"/>
      <c r="X37" s="1002"/>
      <c r="Y37" s="1002"/>
      <c r="Z37" s="1002"/>
      <c r="AA37" s="1002"/>
      <c r="AB37" s="1002"/>
      <c r="AC37" s="1002"/>
      <c r="AD37" s="1002"/>
      <c r="AE37" s="1002"/>
      <c r="AF37" s="1002"/>
      <c r="AG37" s="1002"/>
      <c r="AH37" s="1002"/>
      <c r="AI37" s="1002"/>
      <c r="AJ37" s="1002"/>
      <c r="AK37" s="1002"/>
      <c r="AL37" s="1002"/>
      <c r="AM37" s="1002"/>
      <c r="AN37" s="1002"/>
      <c r="AO37" s="1002"/>
      <c r="AQ37" s="1002"/>
      <c r="AR37" s="1002"/>
      <c r="AS37" s="1002"/>
      <c r="AT37" s="1002"/>
    </row>
    <row r="38" spans="1:46" s="984" customFormat="1" ht="11.1" customHeight="1">
      <c r="A38" s="989"/>
      <c r="B38" s="996"/>
      <c r="C38" s="1004"/>
      <c r="D38" s="1012"/>
      <c r="E38" s="1012"/>
      <c r="F38" s="1004"/>
      <c r="G38" s="1004"/>
      <c r="H38" s="1033"/>
      <c r="I38" s="1004"/>
      <c r="J38" s="1033"/>
      <c r="K38" s="1048"/>
      <c r="L38" s="1004"/>
      <c r="M38" s="1058">
        <f>IF(AND((H38="その他"),OR(B38="保育士",B38="保育に従事する看護師・准看護師",B38="幼稚園教諭等",B38="知事が同等と認める者"),OR(J38&lt;6,K38&lt;20)),"短時間",)</f>
        <v>0</v>
      </c>
      <c r="O38" s="1072" t="s">
        <v>11</v>
      </c>
      <c r="W38" s="1116"/>
      <c r="X38" s="1002">
        <f>IF(AND(B38="保育士",H38="常勤"),J38*K38,0)</f>
        <v>0</v>
      </c>
      <c r="Y38" s="1002">
        <f>IF(AND(B38="保育士",H38="その他"),J38*K38,0)</f>
        <v>0</v>
      </c>
      <c r="Z38" s="1002">
        <f>IF(AND(B38="保育に従事する看護師・准看護師",H38="常勤"),J38*K38,0)</f>
        <v>0</v>
      </c>
      <c r="AA38" s="1002">
        <f>IF(AND(B38="保育に従事する看護師・准看護師",H38="その他"),J38*K38,0)</f>
        <v>0</v>
      </c>
      <c r="AB38" s="1002">
        <f>IF(AND(B38="幼稚園教諭等",H38="常勤"),J38*K38,0)</f>
        <v>0</v>
      </c>
      <c r="AC38" s="1002">
        <f>IF(AND(B38="幼稚園教諭等",H38="その他"),J38*K38,0)</f>
        <v>0</v>
      </c>
      <c r="AD38" s="1002">
        <f>IF(AND(B38="知事が同等と認める者",H38="常勤"),J38*K38,0)</f>
        <v>0</v>
      </c>
      <c r="AE38" s="1002">
        <f>IF(AND(B38="知事が同等と認める者",H38="その他"),J38*K38,0)</f>
        <v>0</v>
      </c>
      <c r="AF38" s="1002">
        <f>IF(AND(B38="保育に従事しない看護師・準看護師",H38="常勤"),J38*K38,0)</f>
        <v>0</v>
      </c>
      <c r="AG38" s="1002">
        <f>IF(AND(B38="保育に従事しない看護師・準看護師",H38="その他"),J38*K38,0)</f>
        <v>0</v>
      </c>
      <c r="AH38" s="1002">
        <f>IF(AND(B38="調理員",H38="常勤"),J38*K38,0)</f>
        <v>0</v>
      </c>
      <c r="AI38" s="1002">
        <f>IF(AND(B38="調理員",H38="その他"),J38*K38,0)</f>
        <v>0</v>
      </c>
      <c r="AJ38" s="1002">
        <f>IF(AND(B38="栄養士",H38="常勤"),J38*K38,0)</f>
        <v>0</v>
      </c>
      <c r="AK38" s="1002">
        <f>IF(AND(B38="栄養士",H38="その他"),J38*K38,0)</f>
        <v>0</v>
      </c>
      <c r="AL38" s="1002">
        <f>IF(AND(B38="事務員",H38="常勤"),J38*K38,0)</f>
        <v>0</v>
      </c>
      <c r="AM38" s="1002">
        <f>IF(AND(B38="事務員",H38="その他"),J38*K38,0)</f>
        <v>0</v>
      </c>
      <c r="AN38" s="1002">
        <f>IF(AND(OR(B38="その他",B38="施設長",B38="主任保育士等"),H38="常勤"),J38*K38,)</f>
        <v>0</v>
      </c>
      <c r="AO38" s="1002">
        <f>IF(AND(OR(B38="その他",B38="施設長",B38="主任保育士等"),H38="その他"),J38*K38,)</f>
        <v>0</v>
      </c>
      <c r="AQ38" s="1002" t="str">
        <f>IF(M38="短時間",Y38,"")</f>
        <v/>
      </c>
      <c r="AR38" s="1002" t="str">
        <f>IF(M38="短時間",AA38,"")</f>
        <v/>
      </c>
      <c r="AS38" s="1002" t="str">
        <f>IF(M38="短時間",AC38,"")</f>
        <v/>
      </c>
      <c r="AT38" s="1002" t="str">
        <f>IF(M38="短時間",AE38,"")</f>
        <v/>
      </c>
    </row>
    <row r="39" spans="1:46" s="984" customFormat="1" ht="11.1" customHeight="1">
      <c r="A39" s="989">
        <v>11</v>
      </c>
      <c r="B39" s="997"/>
      <c r="C39" s="1005"/>
      <c r="D39" s="1013"/>
      <c r="E39" s="1013"/>
      <c r="F39" s="1005"/>
      <c r="G39" s="1005"/>
      <c r="H39" s="1034"/>
      <c r="I39" s="1005"/>
      <c r="J39" s="1034"/>
      <c r="K39" s="1049"/>
      <c r="L39" s="1005"/>
      <c r="M39" s="1059"/>
      <c r="O39" s="1072" t="s">
        <v>82</v>
      </c>
      <c r="W39" s="1116"/>
      <c r="X39" s="1002"/>
      <c r="Y39" s="1002"/>
      <c r="Z39" s="1002"/>
      <c r="AA39" s="1002"/>
      <c r="AB39" s="1002"/>
      <c r="AC39" s="1002"/>
      <c r="AD39" s="1002"/>
      <c r="AE39" s="1002"/>
      <c r="AF39" s="1002"/>
      <c r="AG39" s="1002"/>
      <c r="AH39" s="1002"/>
      <c r="AI39" s="1002"/>
      <c r="AJ39" s="1002"/>
      <c r="AK39" s="1002"/>
      <c r="AL39" s="1002"/>
      <c r="AM39" s="1002"/>
      <c r="AN39" s="1002"/>
      <c r="AO39" s="1002"/>
      <c r="AQ39" s="1002"/>
      <c r="AR39" s="1002"/>
      <c r="AS39" s="1002"/>
      <c r="AT39" s="1002"/>
    </row>
    <row r="40" spans="1:46" s="984" customFormat="1" ht="11.1" customHeight="1">
      <c r="A40" s="990"/>
      <c r="B40" s="998"/>
      <c r="C40" s="1006"/>
      <c r="D40" s="1014"/>
      <c r="E40" s="1014"/>
      <c r="F40" s="1006"/>
      <c r="G40" s="1006"/>
      <c r="H40" s="1035"/>
      <c r="I40" s="1006"/>
      <c r="J40" s="1035"/>
      <c r="K40" s="1050"/>
      <c r="L40" s="1006"/>
      <c r="M40" s="1060"/>
      <c r="O40" s="1073" t="s">
        <v>600</v>
      </c>
      <c r="P40" s="1092"/>
      <c r="Q40" s="1092"/>
      <c r="R40" s="1092"/>
      <c r="S40" s="1092"/>
      <c r="T40" s="1092"/>
      <c r="U40" s="1092"/>
      <c r="V40" s="1092"/>
      <c r="W40" s="1117"/>
      <c r="X40" s="1002"/>
      <c r="Y40" s="1002"/>
      <c r="Z40" s="1002"/>
      <c r="AA40" s="1002"/>
      <c r="AB40" s="1002"/>
      <c r="AC40" s="1002"/>
      <c r="AD40" s="1002"/>
      <c r="AE40" s="1002"/>
      <c r="AF40" s="1002"/>
      <c r="AG40" s="1002"/>
      <c r="AH40" s="1002"/>
      <c r="AI40" s="1002"/>
      <c r="AJ40" s="1002"/>
      <c r="AK40" s="1002"/>
      <c r="AL40" s="1002"/>
      <c r="AM40" s="1002"/>
      <c r="AN40" s="1002"/>
      <c r="AO40" s="1002"/>
      <c r="AQ40" s="1002"/>
      <c r="AR40" s="1002"/>
      <c r="AS40" s="1002"/>
      <c r="AT40" s="1002"/>
    </row>
    <row r="41" spans="1:46" s="984" customFormat="1" ht="11.1" customHeight="1">
      <c r="A41" s="989"/>
      <c r="B41" s="996"/>
      <c r="C41" s="1004"/>
      <c r="D41" s="1012"/>
      <c r="E41" s="1012"/>
      <c r="F41" s="1004"/>
      <c r="G41" s="1004"/>
      <c r="H41" s="1033"/>
      <c r="I41" s="1004"/>
      <c r="J41" s="1033"/>
      <c r="K41" s="1048"/>
      <c r="L41" s="1004"/>
      <c r="M41" s="1058">
        <f>IF(AND((H41="その他"),OR(B41="保育士",B41="保育に従事する看護師・准看護師",B41="幼稚園教諭等",B41="知事が同等と認める者"),OR(J41&lt;6,K41&lt;20)),"短時間",)</f>
        <v>0</v>
      </c>
      <c r="X41" s="1002">
        <f>IF(AND(B41="保育士",H41="常勤"),J41*K41,0)</f>
        <v>0</v>
      </c>
      <c r="Y41" s="1002">
        <f>IF(AND(B41="保育士",H41="その他"),J41*K41,0)</f>
        <v>0</v>
      </c>
      <c r="Z41" s="1002">
        <f>IF(AND(B41="保育に従事する看護師・准看護師",H41="常勤"),J41*K41,0)</f>
        <v>0</v>
      </c>
      <c r="AA41" s="1002">
        <f>IF(AND(B41="保育に従事する看護師・准看護師",H41="その他"),J41*K41,0)</f>
        <v>0</v>
      </c>
      <c r="AB41" s="1002">
        <f>IF(AND(B41="幼稚園教諭等",H41="常勤"),J41*K41,0)</f>
        <v>0</v>
      </c>
      <c r="AC41" s="1002">
        <f>IF(AND(B41="幼稚園教諭等",H41="その他"),J41*K41,0)</f>
        <v>0</v>
      </c>
      <c r="AD41" s="1002">
        <f>IF(AND(B41="知事が同等と認める者",H41="常勤"),J41*K41,0)</f>
        <v>0</v>
      </c>
      <c r="AE41" s="1002">
        <f>IF(AND(B41="知事が同等と認める者",H41="その他"),J41*K41,0)</f>
        <v>0</v>
      </c>
      <c r="AF41" s="1002">
        <f>IF(AND(B41="保育に従事しない看護師・準看護師",H41="常勤"),J41*K41,0)</f>
        <v>0</v>
      </c>
      <c r="AG41" s="1002">
        <f>IF(AND(B41="保育に従事しない看護師・準看護師",H41="その他"),J41*K41,0)</f>
        <v>0</v>
      </c>
      <c r="AH41" s="1002">
        <f>IF(AND(B41="調理員",H41="常勤"),J41*K41,0)</f>
        <v>0</v>
      </c>
      <c r="AI41" s="1002">
        <f>IF(AND(B41="調理員",H41="その他"),J41*K41,0)</f>
        <v>0</v>
      </c>
      <c r="AJ41" s="1002">
        <f>IF(AND(B41="栄養士",H41="常勤"),J41*K41,0)</f>
        <v>0</v>
      </c>
      <c r="AK41" s="1002">
        <f>IF(AND(B41="栄養士",H41="その他"),J41*K41,0)</f>
        <v>0</v>
      </c>
      <c r="AL41" s="1002">
        <f>IF(AND(B41="事務員",H41="常勤"),J41*K41,0)</f>
        <v>0</v>
      </c>
      <c r="AM41" s="1002">
        <f>IF(AND(B41="事務員",H41="その他"),J41*K41,0)</f>
        <v>0</v>
      </c>
      <c r="AN41" s="1002">
        <f>IF(AND(OR(B41="その他",B41="施設長",B41="主任保育士等"),H41="常勤"),J41*K41,)</f>
        <v>0</v>
      </c>
      <c r="AO41" s="1002">
        <f>IF(AND(OR(B41="その他",B41="施設長",B41="主任保育士等"),H41="その他"),J41*K41,)</f>
        <v>0</v>
      </c>
      <c r="AQ41" s="1002" t="str">
        <f>IF(M41="短時間",Y41,"")</f>
        <v/>
      </c>
      <c r="AR41" s="1002" t="str">
        <f>IF(M41="短時間",AA41,"")</f>
        <v/>
      </c>
      <c r="AS41" s="1002" t="str">
        <f>IF(M41="短時間",AC41,"")</f>
        <v/>
      </c>
      <c r="AT41" s="1002" t="str">
        <f>IF(M41="短時間",AE41,"")</f>
        <v/>
      </c>
    </row>
    <row r="42" spans="1:46" s="984" customFormat="1" ht="11.1" customHeight="1">
      <c r="A42" s="989">
        <v>12</v>
      </c>
      <c r="B42" s="997"/>
      <c r="C42" s="1005"/>
      <c r="D42" s="1013"/>
      <c r="E42" s="1013"/>
      <c r="F42" s="1005"/>
      <c r="G42" s="1005"/>
      <c r="H42" s="1034"/>
      <c r="I42" s="1005"/>
      <c r="J42" s="1034"/>
      <c r="K42" s="1049"/>
      <c r="L42" s="1005"/>
      <c r="M42" s="1059"/>
      <c r="O42" s="1074" t="s">
        <v>796</v>
      </c>
      <c r="P42" s="1074"/>
      <c r="X42" s="1002"/>
      <c r="Y42" s="1002"/>
      <c r="Z42" s="1002"/>
      <c r="AA42" s="1002"/>
      <c r="AB42" s="1002"/>
      <c r="AC42" s="1002"/>
      <c r="AD42" s="1002"/>
      <c r="AE42" s="1002"/>
      <c r="AF42" s="1002"/>
      <c r="AG42" s="1002"/>
      <c r="AH42" s="1002"/>
      <c r="AI42" s="1002"/>
      <c r="AJ42" s="1002"/>
      <c r="AK42" s="1002"/>
      <c r="AL42" s="1002"/>
      <c r="AM42" s="1002"/>
      <c r="AN42" s="1002"/>
      <c r="AO42" s="1002"/>
      <c r="AQ42" s="1002"/>
      <c r="AR42" s="1002"/>
      <c r="AS42" s="1002"/>
      <c r="AT42" s="1002"/>
    </row>
    <row r="43" spans="1:46" s="984" customFormat="1" ht="11.1" customHeight="1">
      <c r="A43" s="990"/>
      <c r="B43" s="998"/>
      <c r="C43" s="1006"/>
      <c r="D43" s="1014"/>
      <c r="E43" s="1014"/>
      <c r="F43" s="1006"/>
      <c r="G43" s="1006"/>
      <c r="H43" s="1035"/>
      <c r="I43" s="1006"/>
      <c r="J43" s="1035"/>
      <c r="K43" s="1050"/>
      <c r="L43" s="1006"/>
      <c r="M43" s="1060"/>
      <c r="O43" s="1002" t="s">
        <v>336</v>
      </c>
      <c r="P43" s="1093" t="s">
        <v>948</v>
      </c>
      <c r="Q43" s="1101"/>
      <c r="R43" s="1101"/>
      <c r="S43" s="1101"/>
      <c r="T43" s="1101"/>
      <c r="U43" s="1101"/>
      <c r="V43" s="1109"/>
      <c r="X43" s="1002"/>
      <c r="Y43" s="1002"/>
      <c r="Z43" s="1002"/>
      <c r="AA43" s="1002"/>
      <c r="AB43" s="1002"/>
      <c r="AC43" s="1002"/>
      <c r="AD43" s="1002"/>
      <c r="AE43" s="1002"/>
      <c r="AF43" s="1002"/>
      <c r="AG43" s="1002"/>
      <c r="AH43" s="1002"/>
      <c r="AI43" s="1002"/>
      <c r="AJ43" s="1002"/>
      <c r="AK43" s="1002"/>
      <c r="AL43" s="1002"/>
      <c r="AM43" s="1002"/>
      <c r="AN43" s="1002"/>
      <c r="AO43" s="1002"/>
      <c r="AQ43" s="1002"/>
      <c r="AR43" s="1002"/>
      <c r="AS43" s="1002"/>
      <c r="AT43" s="1002"/>
    </row>
    <row r="44" spans="1:46" s="984" customFormat="1" ht="11.1" customHeight="1">
      <c r="A44" s="989"/>
      <c r="B44" s="996"/>
      <c r="C44" s="1004"/>
      <c r="D44" s="1013"/>
      <c r="E44" s="1013"/>
      <c r="F44" s="1004"/>
      <c r="G44" s="1004"/>
      <c r="H44" s="1033"/>
      <c r="I44" s="1005"/>
      <c r="J44" s="1033"/>
      <c r="K44" s="1048"/>
      <c r="L44" s="1005"/>
      <c r="M44" s="1058">
        <f>IF(AND((H44="その他"),OR(B44="保育士",B44="保育に従事する看護師・准看護師",B44="幼稚園教諭等",B44="知事が同等と認める者"),OR(J44&lt;6,K44&lt;20)),"短時間",)</f>
        <v>0</v>
      </c>
      <c r="O44" s="1002" t="s">
        <v>571</v>
      </c>
      <c r="P44" s="1082" t="s">
        <v>162</v>
      </c>
      <c r="Q44" s="1082"/>
      <c r="R44" s="1082"/>
      <c r="S44" s="1082"/>
      <c r="T44" s="1082"/>
      <c r="U44" s="1093"/>
      <c r="V44" s="1109"/>
      <c r="X44" s="1002">
        <f>IF(AND(B44="保育士",H44="常勤"),J44*K44,0)</f>
        <v>0</v>
      </c>
      <c r="Y44" s="1002">
        <f>IF(AND(B44="保育士",H44="その他"),J44*K44,0)</f>
        <v>0</v>
      </c>
      <c r="Z44" s="1002">
        <f>IF(AND(B44="保育に従事する看護師・准看護師",H44="常勤"),J44*K44,0)</f>
        <v>0</v>
      </c>
      <c r="AA44" s="1002">
        <f>IF(AND(B44="保育に従事する看護師・准看護師",H44="その他"),J44*K44,0)</f>
        <v>0</v>
      </c>
      <c r="AB44" s="1002">
        <f>IF(AND(B44="幼稚園教諭等",H44="常勤"),J44*K44,0)</f>
        <v>0</v>
      </c>
      <c r="AC44" s="1002">
        <f>IF(AND(B44="幼稚園教諭等",H44="その他"),J44*K44,0)</f>
        <v>0</v>
      </c>
      <c r="AD44" s="1002">
        <f>IF(AND(B44="知事が同等と認める者",H44="常勤"),J44*K44,0)</f>
        <v>0</v>
      </c>
      <c r="AE44" s="1002">
        <f>IF(AND(B44="知事が同等と認める者",H44="その他"),J44*K44,0)</f>
        <v>0</v>
      </c>
      <c r="AF44" s="1002">
        <f>IF(AND(B44="保育に従事しない看護師・準看護師",H44="常勤"),J44*K44,0)</f>
        <v>0</v>
      </c>
      <c r="AG44" s="1002">
        <f>IF(AND(B44="保育に従事しない看護師・準看護師",H44="その他"),J44*K44,0)</f>
        <v>0</v>
      </c>
      <c r="AH44" s="1002">
        <f>IF(AND(B44="調理員",H44="常勤"),J44*K44,0)</f>
        <v>0</v>
      </c>
      <c r="AI44" s="1002">
        <f>IF(AND(B44="調理員",H44="その他"),J44*K44,0)</f>
        <v>0</v>
      </c>
      <c r="AJ44" s="1002">
        <f>IF(AND(B44="栄養士",H44="常勤"),J44*K44,0)</f>
        <v>0</v>
      </c>
      <c r="AK44" s="1002">
        <f>IF(AND(B44="栄養士",H44="その他"),J44*K44,0)</f>
        <v>0</v>
      </c>
      <c r="AL44" s="1002">
        <f>IF(AND(B44="事務員",H44="常勤"),J44*K44,0)</f>
        <v>0</v>
      </c>
      <c r="AM44" s="1002">
        <f>IF(AND(B44="事務員",H44="その他"),J44*K44,0)</f>
        <v>0</v>
      </c>
      <c r="AN44" s="1002">
        <f>IF(AND(OR(B44="その他",B44="施設長",B44="主任保育士等"),H44="常勤"),J44*K44,)</f>
        <v>0</v>
      </c>
      <c r="AO44" s="1002">
        <f>IF(AND(OR(B44="その他",B44="施設長",B44="主任保育士等"),H44="その他"),J44*K44,)</f>
        <v>0</v>
      </c>
      <c r="AQ44" s="1002" t="str">
        <f>IF(M44="短時間",Y44,"")</f>
        <v/>
      </c>
      <c r="AR44" s="1002" t="str">
        <f>IF(M44="短時間",AA44,"")</f>
        <v/>
      </c>
      <c r="AS44" s="1002" t="str">
        <f>IF(M44="短時間",AC44,"")</f>
        <v/>
      </c>
      <c r="AT44" s="1002" t="str">
        <f>IF(M44="短時間",AE44,"")</f>
        <v/>
      </c>
    </row>
    <row r="45" spans="1:46" s="984" customFormat="1" ht="11.1" customHeight="1">
      <c r="A45" s="989">
        <v>13</v>
      </c>
      <c r="B45" s="997"/>
      <c r="C45" s="1005"/>
      <c r="D45" s="1013"/>
      <c r="E45" s="1013"/>
      <c r="F45" s="1005"/>
      <c r="G45" s="1005"/>
      <c r="H45" s="1034"/>
      <c r="I45" s="1005"/>
      <c r="J45" s="1034"/>
      <c r="K45" s="1049"/>
      <c r="L45" s="1005"/>
      <c r="M45" s="1059"/>
      <c r="O45" s="1002" t="s">
        <v>572</v>
      </c>
      <c r="P45" s="1094" t="s">
        <v>811</v>
      </c>
      <c r="Q45" s="1102"/>
      <c r="R45" s="1102"/>
      <c r="S45" s="1102"/>
      <c r="T45" s="1102"/>
      <c r="U45" s="1102"/>
      <c r="V45" s="1110"/>
      <c r="X45" s="1002"/>
      <c r="Y45" s="1002"/>
      <c r="Z45" s="1002"/>
      <c r="AA45" s="1002"/>
      <c r="AB45" s="1002"/>
      <c r="AC45" s="1002"/>
      <c r="AD45" s="1002"/>
      <c r="AE45" s="1002"/>
      <c r="AF45" s="1002"/>
      <c r="AG45" s="1002"/>
      <c r="AH45" s="1002"/>
      <c r="AI45" s="1002"/>
      <c r="AJ45" s="1002"/>
      <c r="AK45" s="1002"/>
      <c r="AL45" s="1002"/>
      <c r="AM45" s="1002"/>
      <c r="AN45" s="1002"/>
      <c r="AO45" s="1002"/>
      <c r="AQ45" s="1002"/>
      <c r="AR45" s="1002"/>
      <c r="AS45" s="1002"/>
      <c r="AT45" s="1002"/>
    </row>
    <row r="46" spans="1:46" s="984" customFormat="1" ht="11.1" customHeight="1">
      <c r="A46" s="990"/>
      <c r="B46" s="998"/>
      <c r="C46" s="1006"/>
      <c r="D46" s="1013"/>
      <c r="E46" s="1013"/>
      <c r="F46" s="1006"/>
      <c r="G46" s="1006"/>
      <c r="H46" s="1035"/>
      <c r="I46" s="1005"/>
      <c r="J46" s="1035"/>
      <c r="K46" s="1050"/>
      <c r="L46" s="1005"/>
      <c r="M46" s="1060"/>
      <c r="O46" s="1002" t="s">
        <v>809</v>
      </c>
      <c r="P46" s="1094" t="s">
        <v>812</v>
      </c>
      <c r="Q46" s="1102"/>
      <c r="R46" s="1102"/>
      <c r="S46" s="1102"/>
      <c r="T46" s="1102"/>
      <c r="U46" s="1102"/>
      <c r="V46" s="1110"/>
      <c r="X46" s="1002"/>
      <c r="Y46" s="1002"/>
      <c r="Z46" s="1002"/>
      <c r="AA46" s="1002"/>
      <c r="AB46" s="1002"/>
      <c r="AC46" s="1002"/>
      <c r="AD46" s="1002"/>
      <c r="AE46" s="1002"/>
      <c r="AF46" s="1002"/>
      <c r="AG46" s="1002"/>
      <c r="AH46" s="1002"/>
      <c r="AI46" s="1002"/>
      <c r="AJ46" s="1002"/>
      <c r="AK46" s="1002"/>
      <c r="AL46" s="1002"/>
      <c r="AM46" s="1002"/>
      <c r="AN46" s="1002"/>
      <c r="AO46" s="1002"/>
      <c r="AQ46" s="1002"/>
      <c r="AR46" s="1002"/>
      <c r="AS46" s="1002"/>
      <c r="AT46" s="1002"/>
    </row>
    <row r="47" spans="1:46" s="984" customFormat="1" ht="11.1" customHeight="1">
      <c r="A47" s="989"/>
      <c r="B47" s="996"/>
      <c r="C47" s="1004"/>
      <c r="D47" s="1012"/>
      <c r="E47" s="1012"/>
      <c r="F47" s="1004"/>
      <c r="G47" s="1004"/>
      <c r="H47" s="1033"/>
      <c r="I47" s="1004"/>
      <c r="J47" s="1033"/>
      <c r="K47" s="1048"/>
      <c r="L47" s="1004"/>
      <c r="M47" s="1058">
        <f>IF(AND((H47="その他"),OR(B47="保育士",B47="保育に従事する看護師・准看護師",B47="幼稚園教諭等",B47="知事が同等と認める者"),OR(J47&lt;6,K47&lt;20)),"短時間",)</f>
        <v>0</v>
      </c>
      <c r="O47" s="1075"/>
      <c r="P47" s="1075"/>
      <c r="Q47" s="1075"/>
      <c r="R47" s="1075"/>
      <c r="S47" s="1075"/>
      <c r="T47" s="1075"/>
      <c r="U47" s="1075"/>
      <c r="V47" s="1075"/>
      <c r="X47" s="1002">
        <f>IF(AND(B47="保育士",H47="常勤"),J47*K47,0)</f>
        <v>0</v>
      </c>
      <c r="Y47" s="1002">
        <f>IF(AND(B47="保育士",H47="その他"),J47*K47,0)</f>
        <v>0</v>
      </c>
      <c r="Z47" s="1002">
        <f>IF(AND(B47="保育に従事する看護師・准看護師",H47="常勤"),J47*K47,0)</f>
        <v>0</v>
      </c>
      <c r="AA47" s="1002">
        <f>IF(AND(B47="保育に従事する看護師・准看護師",H47="その他"),J47*K47,0)</f>
        <v>0</v>
      </c>
      <c r="AB47" s="1002">
        <f>IF(AND(B47="幼稚園教諭等",H47="常勤"),J47*K47,0)</f>
        <v>0</v>
      </c>
      <c r="AC47" s="1002">
        <f>IF(AND(B47="幼稚園教諭等",H47="その他"),J47*K47,0)</f>
        <v>0</v>
      </c>
      <c r="AD47" s="1002">
        <f>IF(AND(B47="知事が同等と認める者",H47="常勤"),J47*K47,0)</f>
        <v>0</v>
      </c>
      <c r="AE47" s="1002">
        <f>IF(AND(B47="知事が同等と認める者",H47="その他"),J47*K47,0)</f>
        <v>0</v>
      </c>
      <c r="AF47" s="1002">
        <f>IF(AND(B47="保育に従事しない看護師・準看護師",H47="常勤"),J47*K47,0)</f>
        <v>0</v>
      </c>
      <c r="AG47" s="1002">
        <f>IF(AND(B47="保育に従事しない看護師・準看護師",H47="その他"),J47*K47,0)</f>
        <v>0</v>
      </c>
      <c r="AH47" s="1002">
        <f>IF(AND(B47="調理員",H47="常勤"),J47*K47,0)</f>
        <v>0</v>
      </c>
      <c r="AI47" s="1002">
        <f>IF(AND(B47="調理員",H47="その他"),J47*K47,0)</f>
        <v>0</v>
      </c>
      <c r="AJ47" s="1002">
        <f>IF(AND(B47="栄養士",H47="常勤"),J47*K47,0)</f>
        <v>0</v>
      </c>
      <c r="AK47" s="1002">
        <f>IF(AND(B47="栄養士",H47="その他"),J47*K47,0)</f>
        <v>0</v>
      </c>
      <c r="AL47" s="1002">
        <f>IF(AND(B47="事務員",H47="常勤"),J47*K47,0)</f>
        <v>0</v>
      </c>
      <c r="AM47" s="1002">
        <f>IF(AND(B47="事務員",H47="その他"),J47*K47,0)</f>
        <v>0</v>
      </c>
      <c r="AN47" s="1002">
        <f>IF(AND(OR(B47="その他",B47="施設長",B47="主任保育士等"),H47="常勤"),J47*K47,)</f>
        <v>0</v>
      </c>
      <c r="AO47" s="1002">
        <f>IF(AND(OR(B47="その他",B47="施設長",B47="主任保育士等"),H47="その他"),J47*K47,)</f>
        <v>0</v>
      </c>
      <c r="AQ47" s="1002" t="str">
        <f>IF(M47="短時間",Y47,"")</f>
        <v/>
      </c>
      <c r="AR47" s="1002" t="str">
        <f>IF(M47="短時間",AA47,"")</f>
        <v/>
      </c>
      <c r="AS47" s="1002" t="str">
        <f>IF(M47="短時間",AC47,"")</f>
        <v/>
      </c>
      <c r="AT47" s="1002" t="str">
        <f>IF(M47="短時間",AE47,"")</f>
        <v/>
      </c>
    </row>
    <row r="48" spans="1:46" s="984" customFormat="1" ht="11.1" customHeight="1">
      <c r="A48" s="989">
        <v>14</v>
      </c>
      <c r="B48" s="997"/>
      <c r="C48" s="1005"/>
      <c r="D48" s="1013"/>
      <c r="E48" s="1013"/>
      <c r="F48" s="1005"/>
      <c r="G48" s="1005"/>
      <c r="H48" s="1034"/>
      <c r="I48" s="1005"/>
      <c r="J48" s="1034"/>
      <c r="K48" s="1049"/>
      <c r="L48" s="1005"/>
      <c r="M48" s="1059"/>
      <c r="O48" s="1076" t="s">
        <v>596</v>
      </c>
      <c r="P48" s="1095"/>
      <c r="Q48" s="1095"/>
      <c r="R48" s="1095"/>
      <c r="S48" s="1095"/>
      <c r="T48" s="1095"/>
      <c r="U48" s="1095"/>
      <c r="V48" s="1111"/>
      <c r="X48" s="1002"/>
      <c r="Y48" s="1002"/>
      <c r="Z48" s="1002"/>
      <c r="AA48" s="1002"/>
      <c r="AB48" s="1002"/>
      <c r="AC48" s="1002"/>
      <c r="AD48" s="1002"/>
      <c r="AE48" s="1002"/>
      <c r="AF48" s="1002"/>
      <c r="AG48" s="1002"/>
      <c r="AH48" s="1002"/>
      <c r="AI48" s="1002"/>
      <c r="AJ48" s="1002"/>
      <c r="AK48" s="1002"/>
      <c r="AL48" s="1002"/>
      <c r="AM48" s="1002"/>
      <c r="AN48" s="1002"/>
      <c r="AO48" s="1002"/>
      <c r="AQ48" s="1002"/>
      <c r="AR48" s="1002"/>
      <c r="AS48" s="1002"/>
      <c r="AT48" s="1002"/>
    </row>
    <row r="49" spans="1:46" s="984" customFormat="1" ht="11.1" customHeight="1">
      <c r="A49" s="990"/>
      <c r="B49" s="998"/>
      <c r="C49" s="1006"/>
      <c r="D49" s="1014"/>
      <c r="E49" s="1014"/>
      <c r="F49" s="1006"/>
      <c r="G49" s="1006"/>
      <c r="H49" s="1035"/>
      <c r="I49" s="1006"/>
      <c r="J49" s="1035"/>
      <c r="K49" s="1050"/>
      <c r="L49" s="1006"/>
      <c r="M49" s="1060"/>
      <c r="N49" s="1061"/>
      <c r="O49" s="1077" t="s">
        <v>334</v>
      </c>
      <c r="P49" s="1077"/>
      <c r="Q49" s="1077"/>
      <c r="R49" s="1077"/>
      <c r="S49" s="1077"/>
      <c r="T49" s="1077"/>
      <c r="U49" s="1077"/>
      <c r="V49" s="1112"/>
      <c r="X49" s="1002"/>
      <c r="Y49" s="1002"/>
      <c r="Z49" s="1002"/>
      <c r="AA49" s="1002"/>
      <c r="AB49" s="1002"/>
      <c r="AC49" s="1002"/>
      <c r="AD49" s="1002"/>
      <c r="AE49" s="1002"/>
      <c r="AF49" s="1002"/>
      <c r="AG49" s="1002"/>
      <c r="AH49" s="1002"/>
      <c r="AI49" s="1002"/>
      <c r="AJ49" s="1002"/>
      <c r="AK49" s="1002"/>
      <c r="AL49" s="1002"/>
      <c r="AM49" s="1002"/>
      <c r="AN49" s="1002"/>
      <c r="AO49" s="1002"/>
      <c r="AQ49" s="1002"/>
      <c r="AR49" s="1002"/>
      <c r="AS49" s="1002"/>
      <c r="AT49" s="1002"/>
    </row>
    <row r="50" spans="1:46" s="984" customFormat="1" ht="11.1" customHeight="1">
      <c r="A50" s="989"/>
      <c r="B50" s="996"/>
      <c r="C50" s="1004"/>
      <c r="D50" s="1012"/>
      <c r="E50" s="1012"/>
      <c r="F50" s="1004"/>
      <c r="G50" s="1004"/>
      <c r="H50" s="1033"/>
      <c r="I50" s="1004"/>
      <c r="J50" s="1033"/>
      <c r="K50" s="1048"/>
      <c r="L50" s="1004"/>
      <c r="M50" s="1058">
        <f>IF(AND((H50="その他"),OR(B50="保育士",B50="保育に従事する看護師・准看護師",B50="幼稚園教諭等",B50="知事が同等と認める者"),OR(J50&lt;6,K50&lt;20)),"短時間",)</f>
        <v>0</v>
      </c>
      <c r="N50" s="1061"/>
      <c r="O50" s="1078"/>
      <c r="P50" s="1078"/>
      <c r="Q50" s="1078"/>
      <c r="R50" s="1078"/>
      <c r="S50" s="1078"/>
      <c r="T50" s="1078"/>
      <c r="U50" s="1078"/>
      <c r="V50" s="1113"/>
      <c r="X50" s="1002">
        <f>IF(AND(B50="保育士",H50="常勤"),J50*K50,0)</f>
        <v>0</v>
      </c>
      <c r="Y50" s="1002">
        <f>IF(AND(B50="保育士",H50="その他"),J50*K50,0)</f>
        <v>0</v>
      </c>
      <c r="Z50" s="1002">
        <f>IF(AND(B50="保育に従事する看護師・准看護師",H50="常勤"),J50*K50,0)</f>
        <v>0</v>
      </c>
      <c r="AA50" s="1002">
        <f>IF(AND(B50="保育に従事する看護師・准看護師",H50="その他"),J50*K50,0)</f>
        <v>0</v>
      </c>
      <c r="AB50" s="1002">
        <f>IF(AND(B50="幼稚園教諭等",H50="常勤"),J50*K50,0)</f>
        <v>0</v>
      </c>
      <c r="AC50" s="1002">
        <f>IF(AND(B50="幼稚園教諭等",H50="その他"),J50*K50,0)</f>
        <v>0</v>
      </c>
      <c r="AD50" s="1002">
        <f>IF(AND(B50="知事が同等と認める者",H50="常勤"),J50*K50,0)</f>
        <v>0</v>
      </c>
      <c r="AE50" s="1002">
        <f>IF(AND(B50="知事が同等と認める者",H50="その他"),J50*K50,0)</f>
        <v>0</v>
      </c>
      <c r="AF50" s="1002">
        <f>IF(AND(B50="保育に従事しない看護師・準看護師",H50="常勤"),J50*K50,0)</f>
        <v>0</v>
      </c>
      <c r="AG50" s="1002">
        <f>IF(AND(B50="保育に従事しない看護師・準看護師",H50="その他"),J50*K50,0)</f>
        <v>0</v>
      </c>
      <c r="AH50" s="1002">
        <f>IF(AND(B50="調理員",H50="常勤"),J50*K50,0)</f>
        <v>0</v>
      </c>
      <c r="AI50" s="1002">
        <f>IF(AND(B50="調理員",H50="その他"),J50*K50,0)</f>
        <v>0</v>
      </c>
      <c r="AJ50" s="1002">
        <f>IF(AND(B50="栄養士",H50="常勤"),J50*K50,0)</f>
        <v>0</v>
      </c>
      <c r="AK50" s="1002">
        <f>IF(AND(B50="栄養士",H50="その他"),J50*K50,0)</f>
        <v>0</v>
      </c>
      <c r="AL50" s="1002">
        <f>IF(AND(B50="事務員",H50="常勤"),J50*K50,0)</f>
        <v>0</v>
      </c>
      <c r="AM50" s="1002">
        <f>IF(AND(B50="事務員",H50="その他"),J50*K50,0)</f>
        <v>0</v>
      </c>
      <c r="AN50" s="1002">
        <f>IF(AND(OR(B50="その他",B50="施設長",B50="主任保育士等"),H50="常勤"),J50*K50,)</f>
        <v>0</v>
      </c>
      <c r="AO50" s="1002">
        <f>IF(AND(OR(B50="その他",B50="施設長",B50="主任保育士等"),H50="その他"),J50*K50,)</f>
        <v>0</v>
      </c>
      <c r="AQ50" s="1002" t="str">
        <f>IF(M50="短時間",Y50,"")</f>
        <v/>
      </c>
      <c r="AR50" s="1002" t="str">
        <f>IF(M50="短時間",AA50,"")</f>
        <v/>
      </c>
      <c r="AS50" s="1002" t="str">
        <f>IF(M50="短時間",AC50,"")</f>
        <v/>
      </c>
      <c r="AT50" s="1002" t="str">
        <f>IF(M50="短時間",AE50,"")</f>
        <v/>
      </c>
    </row>
    <row r="51" spans="1:46" s="984" customFormat="1" ht="11.1" customHeight="1">
      <c r="A51" s="989">
        <v>15</v>
      </c>
      <c r="B51" s="997"/>
      <c r="C51" s="1005"/>
      <c r="D51" s="1013"/>
      <c r="E51" s="1013"/>
      <c r="F51" s="1005"/>
      <c r="G51" s="1005"/>
      <c r="H51" s="1034"/>
      <c r="I51" s="1005"/>
      <c r="J51" s="1034"/>
      <c r="K51" s="1049"/>
      <c r="L51" s="1005"/>
      <c r="M51" s="1059"/>
      <c r="P51" s="1079"/>
      <c r="Q51" s="1079"/>
      <c r="R51" s="1079"/>
      <c r="S51" s="1079"/>
      <c r="T51" s="1079"/>
      <c r="U51" s="1079"/>
      <c r="V51" s="1079"/>
      <c r="X51" s="1002"/>
      <c r="Y51" s="1002"/>
      <c r="Z51" s="1002"/>
      <c r="AA51" s="1002"/>
      <c r="AB51" s="1002"/>
      <c r="AC51" s="1002"/>
      <c r="AD51" s="1002"/>
      <c r="AE51" s="1002"/>
      <c r="AF51" s="1002"/>
      <c r="AG51" s="1002"/>
      <c r="AH51" s="1002"/>
      <c r="AI51" s="1002"/>
      <c r="AJ51" s="1002"/>
      <c r="AK51" s="1002"/>
      <c r="AL51" s="1002"/>
      <c r="AM51" s="1002"/>
      <c r="AN51" s="1002"/>
      <c r="AO51" s="1002"/>
      <c r="AQ51" s="1002"/>
      <c r="AR51" s="1002"/>
      <c r="AS51" s="1002"/>
      <c r="AT51" s="1002"/>
    </row>
    <row r="52" spans="1:46" s="984" customFormat="1" ht="11.1" customHeight="1">
      <c r="A52" s="991"/>
      <c r="B52" s="998"/>
      <c r="C52" s="1006"/>
      <c r="D52" s="1014"/>
      <c r="E52" s="1014"/>
      <c r="F52" s="1006"/>
      <c r="G52" s="1006"/>
      <c r="H52" s="1035"/>
      <c r="I52" s="1006"/>
      <c r="J52" s="1035"/>
      <c r="K52" s="1050"/>
      <c r="L52" s="1006"/>
      <c r="M52" s="1060"/>
      <c r="O52" s="1079"/>
      <c r="P52" s="1079"/>
      <c r="Q52" s="1079"/>
      <c r="R52" s="1079"/>
      <c r="S52" s="1079"/>
      <c r="T52" s="1079"/>
      <c r="U52" s="1079"/>
      <c r="V52" s="1079"/>
      <c r="X52" s="1002"/>
      <c r="Y52" s="1002"/>
      <c r="Z52" s="1002"/>
      <c r="AA52" s="1002"/>
      <c r="AB52" s="1002"/>
      <c r="AC52" s="1002"/>
      <c r="AD52" s="1002"/>
      <c r="AE52" s="1002"/>
      <c r="AF52" s="1002"/>
      <c r="AG52" s="1002"/>
      <c r="AH52" s="1002"/>
      <c r="AI52" s="1002"/>
      <c r="AJ52" s="1002"/>
      <c r="AK52" s="1002"/>
      <c r="AL52" s="1002"/>
      <c r="AM52" s="1002"/>
      <c r="AN52" s="1002"/>
      <c r="AO52" s="1002"/>
      <c r="AQ52" s="1002"/>
      <c r="AR52" s="1002"/>
      <c r="AS52" s="1002"/>
      <c r="AT52" s="1002"/>
    </row>
    <row r="53" spans="1:46">
      <c r="O53" s="1079"/>
      <c r="P53" s="1079"/>
      <c r="Q53" s="1079"/>
      <c r="R53" s="1079"/>
      <c r="S53" s="1079"/>
      <c r="T53" s="1079"/>
      <c r="U53" s="1079"/>
      <c r="V53" s="1114"/>
      <c r="W53" s="1118" t="s">
        <v>587</v>
      </c>
      <c r="X53" s="999">
        <f t="shared" ref="X53:AO53" si="0">SUM(X8:X52)</f>
        <v>0</v>
      </c>
      <c r="Y53" s="999">
        <f t="shared" si="0"/>
        <v>0</v>
      </c>
      <c r="Z53" s="999">
        <f t="shared" si="0"/>
        <v>0</v>
      </c>
      <c r="AA53" s="999">
        <f t="shared" si="0"/>
        <v>0</v>
      </c>
      <c r="AB53" s="999">
        <f t="shared" si="0"/>
        <v>0</v>
      </c>
      <c r="AC53" s="999">
        <f t="shared" si="0"/>
        <v>0</v>
      </c>
      <c r="AD53" s="999">
        <f t="shared" si="0"/>
        <v>0</v>
      </c>
      <c r="AE53" s="999">
        <f t="shared" si="0"/>
        <v>0</v>
      </c>
      <c r="AF53" s="999">
        <f t="shared" si="0"/>
        <v>0</v>
      </c>
      <c r="AG53" s="999">
        <f t="shared" si="0"/>
        <v>0</v>
      </c>
      <c r="AH53" s="999">
        <f t="shared" si="0"/>
        <v>0</v>
      </c>
      <c r="AI53" s="999">
        <f t="shared" si="0"/>
        <v>0</v>
      </c>
      <c r="AJ53" s="999">
        <f t="shared" si="0"/>
        <v>0</v>
      </c>
      <c r="AK53" s="999">
        <f t="shared" si="0"/>
        <v>0</v>
      </c>
      <c r="AL53" s="999">
        <f t="shared" si="0"/>
        <v>0</v>
      </c>
      <c r="AM53" s="999">
        <f t="shared" si="0"/>
        <v>0</v>
      </c>
      <c r="AN53" s="999">
        <f t="shared" si="0"/>
        <v>0</v>
      </c>
      <c r="AO53" s="999">
        <f t="shared" si="0"/>
        <v>0</v>
      </c>
      <c r="AP53" s="1036" t="s">
        <v>587</v>
      </c>
      <c r="AQ53" s="999">
        <f>SUM(AQ8:AQ52)</f>
        <v>0</v>
      </c>
      <c r="AR53" s="999">
        <f>SUM(AR8:AR52)</f>
        <v>0</v>
      </c>
      <c r="AS53" s="999">
        <f>SUM(AS8:AS52)</f>
        <v>0</v>
      </c>
      <c r="AT53" s="999">
        <f>SUM(AT8:AT52)</f>
        <v>0</v>
      </c>
    </row>
    <row r="54" spans="1:46">
      <c r="B54" s="999" t="s">
        <v>450</v>
      </c>
      <c r="C54" s="1007" t="s">
        <v>579</v>
      </c>
      <c r="D54" s="1007" t="s">
        <v>128</v>
      </c>
      <c r="E54" s="1022" t="s">
        <v>588</v>
      </c>
      <c r="H54" s="999" t="s">
        <v>453</v>
      </c>
      <c r="I54" s="1007" t="s">
        <v>579</v>
      </c>
      <c r="J54" s="1007" t="s">
        <v>128</v>
      </c>
      <c r="K54" s="1022" t="s">
        <v>588</v>
      </c>
      <c r="V54" s="1115"/>
      <c r="W54" s="1118"/>
      <c r="X54" s="999"/>
      <c r="Y54" s="999"/>
      <c r="Z54" s="999"/>
      <c r="AA54" s="999"/>
      <c r="AB54" s="999"/>
      <c r="AC54" s="999"/>
      <c r="AD54" s="999"/>
      <c r="AE54" s="999"/>
      <c r="AF54" s="999"/>
      <c r="AG54" s="999"/>
      <c r="AH54" s="999"/>
      <c r="AI54" s="999"/>
      <c r="AJ54" s="999"/>
      <c r="AK54" s="999"/>
      <c r="AL54" s="999"/>
      <c r="AM54" s="999"/>
      <c r="AN54" s="999"/>
      <c r="AO54" s="999"/>
      <c r="AP54" s="1036"/>
      <c r="AQ54" s="999"/>
      <c r="AR54" s="999"/>
      <c r="AS54" s="999"/>
      <c r="AT54" s="999"/>
    </row>
    <row r="55" spans="1:46">
      <c r="B55" s="999" t="s">
        <v>210</v>
      </c>
      <c r="C55" s="1003">
        <f>COUNTIFS(B8:B52,"施設長",H8:H52,"常勤")</f>
        <v>0</v>
      </c>
      <c r="D55" s="1003">
        <f>COUNTIFS(B8:B52,"施設長",H8:H52,"その他")</f>
        <v>0</v>
      </c>
      <c r="E55" s="1023"/>
      <c r="H55" s="1036" t="s">
        <v>210</v>
      </c>
      <c r="I55" s="999">
        <f>C55+'P39職員調書 (2)'!C55+'P40職員調書 (3)'!C55+'P41職員調書 (4)'!C55</f>
        <v>0</v>
      </c>
      <c r="J55" s="999">
        <f>D55+'P39職員調書 (2)'!D55+'P40職員調書 (3)'!D55+'P41職員調書 (4)'!D55</f>
        <v>0</v>
      </c>
      <c r="K55" s="1051"/>
      <c r="W55" s="1036" t="s">
        <v>603</v>
      </c>
      <c r="X55" s="999">
        <f>X53+'P39職員調書 (2)'!X53+'P40職員調書 (3)'!X53+'P41職員調書 (4)'!X53</f>
        <v>0</v>
      </c>
      <c r="Y55" s="999">
        <f>Y53+'P39職員調書 (2)'!Y53+'P40職員調書 (3)'!Y53+'P41職員調書 (4)'!Y53</f>
        <v>0</v>
      </c>
      <c r="Z55" s="999">
        <f>Z53+'P39職員調書 (2)'!Z53+'P40職員調書 (3)'!Z53+'P41職員調書 (4)'!Z53</f>
        <v>0</v>
      </c>
      <c r="AA55" s="999">
        <f>AA53+'P39職員調書 (2)'!AA53+'P40職員調書 (3)'!AA53+'P41職員調書 (4)'!AA53</f>
        <v>0</v>
      </c>
      <c r="AB55" s="999">
        <f>AB53+'P39職員調書 (2)'!AB53+'P40職員調書 (3)'!AB53+'P41職員調書 (4)'!AB53</f>
        <v>0</v>
      </c>
      <c r="AC55" s="999">
        <f>AC53+'P39職員調書 (2)'!AC53+'P40職員調書 (3)'!AC53+'P41職員調書 (4)'!AC53</f>
        <v>0</v>
      </c>
      <c r="AD55" s="999">
        <f>AD53+'P39職員調書 (2)'!AD53+'P40職員調書 (3)'!AD53+'P41職員調書 (4)'!AD53</f>
        <v>0</v>
      </c>
      <c r="AE55" s="999">
        <f>AE53+'P39職員調書 (2)'!AE53+'P40職員調書 (3)'!AE53+'P41職員調書 (4)'!AE53</f>
        <v>0</v>
      </c>
      <c r="AF55" s="999">
        <f>AF53+'P39職員調書 (2)'!AF53+'P40職員調書 (3)'!AF53+'P41職員調書 (4)'!AF53</f>
        <v>0</v>
      </c>
      <c r="AG55" s="999">
        <f>AG53+'P39職員調書 (2)'!AG53+'P40職員調書 (3)'!AG53+'P41職員調書 (4)'!AG53</f>
        <v>0</v>
      </c>
      <c r="AH55" s="999">
        <f>AH53+'P39職員調書 (2)'!AH53+'P40職員調書 (3)'!AH53+'P41職員調書 (4)'!AH53</f>
        <v>0</v>
      </c>
      <c r="AI55" s="999">
        <f>AI53+'P39職員調書 (2)'!AI53+'P40職員調書 (3)'!AI53+'P41職員調書 (4)'!AI53</f>
        <v>0</v>
      </c>
      <c r="AJ55" s="999">
        <f>AJ53+'P39職員調書 (2)'!AJ53+'P40職員調書 (3)'!AJ53+'P41職員調書 (4)'!AJ53</f>
        <v>0</v>
      </c>
      <c r="AK55" s="999">
        <f>AK53+'P39職員調書 (2)'!AK53+'P40職員調書 (3)'!AK53+'P41職員調書 (4)'!AK53</f>
        <v>0</v>
      </c>
      <c r="AL55" s="999">
        <f>AL53+'P39職員調書 (2)'!AL53+'P40職員調書 (3)'!AL53+'P41職員調書 (4)'!AL53</f>
        <v>0</v>
      </c>
      <c r="AM55" s="999">
        <f>AM53+'P39職員調書 (2)'!AM53+'P40職員調書 (3)'!AM53+'P41職員調書 (4)'!AM53</f>
        <v>0</v>
      </c>
      <c r="AN55" s="999">
        <f>AN53+'P39職員調書 (2)'!AN53+'P40職員調書 (3)'!AN53+'P41職員調書 (4)'!AN53</f>
        <v>0</v>
      </c>
      <c r="AO55" s="999">
        <f>AO53+'P39職員調書 (2)'!AO53+'P40職員調書 (3)'!AO53+'P41職員調書 (4)'!AO53</f>
        <v>0</v>
      </c>
      <c r="AP55" s="1036" t="s">
        <v>603</v>
      </c>
      <c r="AQ55" s="999">
        <f>AQ53+'P39職員調書 (2)'!AQ53+'P40職員調書 (3)'!AQ53+'P41職員調書 (4)'!AQ53</f>
        <v>0</v>
      </c>
      <c r="AR55" s="999">
        <f>AR53+'P39職員調書 (2)'!AR53+'P40職員調書 (3)'!AR53+'P41職員調書 (4)'!AR53</f>
        <v>0</v>
      </c>
      <c r="AS55" s="999">
        <f>AS53+'P39職員調書 (2)'!AS53+'P40職員調書 (3)'!AS53+'P41職員調書 (4)'!AS53</f>
        <v>0</v>
      </c>
      <c r="AT55" s="999">
        <f>AT53+'P39職員調書 (2)'!AT53+'P40職員調書 (3)'!AT53+'P41職員調書 (4)'!AT53</f>
        <v>0</v>
      </c>
    </row>
    <row r="56" spans="1:46">
      <c r="B56" s="1000" t="s">
        <v>0</v>
      </c>
      <c r="C56" s="999">
        <f>COUNTIFS(B8:B52,"主任保育士等",H8:H52,"常勤")</f>
        <v>0</v>
      </c>
      <c r="D56" s="999">
        <f>COUNTIFS(B8:B52,"主任保育士等",H8:H52,"その他")</f>
        <v>0</v>
      </c>
      <c r="E56" s="1023"/>
      <c r="H56" s="1036" t="s">
        <v>0</v>
      </c>
      <c r="I56" s="999">
        <f>C56+'P39職員調書 (2)'!C56+'P40職員調書 (3)'!C56+'P41職員調書 (4)'!C56</f>
        <v>0</v>
      </c>
      <c r="J56" s="999">
        <f>D56+'P39職員調書 (2)'!D56+'P40職員調書 (3)'!D56+'P41職員調書 (4)'!D56</f>
        <v>0</v>
      </c>
      <c r="K56" s="1051"/>
      <c r="W56" s="1036"/>
      <c r="X56" s="999"/>
      <c r="Y56" s="999"/>
      <c r="Z56" s="999"/>
      <c r="AA56" s="999"/>
      <c r="AB56" s="999"/>
      <c r="AC56" s="999"/>
      <c r="AD56" s="999"/>
      <c r="AE56" s="999"/>
      <c r="AF56" s="999"/>
      <c r="AG56" s="999"/>
      <c r="AH56" s="999"/>
      <c r="AI56" s="999"/>
      <c r="AJ56" s="999"/>
      <c r="AK56" s="999"/>
      <c r="AL56" s="999"/>
      <c r="AM56" s="999"/>
      <c r="AN56" s="999"/>
      <c r="AO56" s="999"/>
      <c r="AP56" s="1036"/>
      <c r="AQ56" s="999"/>
      <c r="AR56" s="999"/>
      <c r="AS56" s="999"/>
      <c r="AT56" s="999"/>
    </row>
    <row r="57" spans="1:46">
      <c r="B57" s="999" t="s">
        <v>91</v>
      </c>
      <c r="C57" s="999">
        <f>COUNTIFS(B8:B52,"保育士",H8:H52,"常勤")</f>
        <v>0</v>
      </c>
      <c r="D57" s="999">
        <f>COUNTIFS(B8:B52,"保育士",H8:H52,"その他")</f>
        <v>0</v>
      </c>
      <c r="E57" s="1003">
        <f>COUNTIFS(B8:B52,"保育士",M8:M52,"短時間")</f>
        <v>0</v>
      </c>
      <c r="H57" s="1036" t="s">
        <v>91</v>
      </c>
      <c r="I57" s="999">
        <f>C57+'P39職員調書 (2)'!C57+'P40職員調書 (3)'!C57+'P41職員調書 (4)'!C57</f>
        <v>0</v>
      </c>
      <c r="J57" s="999">
        <f>D57+'P39職員調書 (2)'!D57+'P40職員調書 (3)'!D57+'P41職員調書 (4)'!D57</f>
        <v>0</v>
      </c>
      <c r="K57" s="999">
        <f>E57+'P39職員調書 (2)'!E57+'P40職員調書 (3)'!E57+'P41職員調書 (4)'!E57</f>
        <v>0</v>
      </c>
    </row>
    <row r="58" spans="1:46">
      <c r="B58" s="1001" t="s">
        <v>499</v>
      </c>
      <c r="C58" s="999">
        <f>COUNTIFS(B8:B52,"保育に従事する看護師・准看護師",H8:H52,"常勤")</f>
        <v>0</v>
      </c>
      <c r="D58" s="999">
        <f>COUNTIFS(B8:B52,"保育に従事する看護師・准看護師",H8:H52,"その他")</f>
        <v>0</v>
      </c>
      <c r="E58" s="1015">
        <f>COUNTIFS(B8:B52,"保育に従事する看護師・准看護師",M8:M52,"短時間")</f>
        <v>0</v>
      </c>
      <c r="H58" s="1001" t="s">
        <v>499</v>
      </c>
      <c r="I58" s="1015">
        <f>C58+'P39職員調書 (2)'!C58+'P40職員調書 (3)'!C58+'P41職員調書 (4)'!C58</f>
        <v>0</v>
      </c>
      <c r="J58" s="1015">
        <f>D58+'P39職員調書 (2)'!D58+'P40職員調書 (3)'!D58+'P41職員調書 (4)'!D58</f>
        <v>0</v>
      </c>
      <c r="K58" s="1015">
        <f>E58+'P39職員調書 (2)'!E58+'P40職員調書 (3)'!E58+'P41職員調書 (4)'!E58</f>
        <v>0</v>
      </c>
    </row>
    <row r="59" spans="1:46">
      <c r="B59" s="1001"/>
      <c r="C59" s="999"/>
      <c r="D59" s="999"/>
      <c r="E59" s="1016"/>
      <c r="H59" s="1001"/>
      <c r="I59" s="1016"/>
      <c r="J59" s="1016"/>
      <c r="K59" s="1016"/>
    </row>
    <row r="60" spans="1:46">
      <c r="B60" s="1002" t="s">
        <v>464</v>
      </c>
      <c r="C60" s="999">
        <f>COUNTIFS(B8:B52,"幼稚園教諭等",H8:H52,"常勤")</f>
        <v>0</v>
      </c>
      <c r="D60" s="999">
        <f>COUNTIFS(B8:B52,"幼稚園教諭等",H8:H52,"その他")</f>
        <v>0</v>
      </c>
      <c r="E60" s="999">
        <f>COUNTIFS(B8:B52,"幼稚園教諭等",M8:M52,"短時間")</f>
        <v>0</v>
      </c>
      <c r="H60" s="1036" t="s">
        <v>464</v>
      </c>
      <c r="I60" s="999">
        <f>C60+'P39職員調書 (2)'!C60+'P40職員調書 (3)'!C60+'P41職員調書 (4)'!C60</f>
        <v>0</v>
      </c>
      <c r="J60" s="999">
        <f>D60+'P39職員調書 (2)'!D60+'P40職員調書 (3)'!D60+'P41職員調書 (4)'!D60</f>
        <v>0</v>
      </c>
      <c r="K60" s="999">
        <f>E60+'P39職員調書 (2)'!E60+'P40職員調書 (3)'!E60+'P41職員調書 (4)'!E60</f>
        <v>0</v>
      </c>
    </row>
    <row r="61" spans="1:46">
      <c r="B61" s="1001" t="s">
        <v>53</v>
      </c>
      <c r="C61" s="999">
        <f>COUNTIFS(B8:B52,"知事が同等と認める者",H8:H52,"常勤")</f>
        <v>0</v>
      </c>
      <c r="D61" s="1015">
        <f>COUNTIFS(B8:B52,"知事が同等と認める者",H8:H52,"その他")</f>
        <v>0</v>
      </c>
      <c r="E61" s="1015">
        <f>COUNTIFS(B8:B52,"知事が同等と認める者",M8:M52,"短時間")</f>
        <v>0</v>
      </c>
      <c r="H61" s="1001" t="s">
        <v>53</v>
      </c>
      <c r="I61" s="1015">
        <f>C61+'P39職員調書 (2)'!C61+'P40職員調書 (3)'!C61+'P41職員調書 (4)'!C61</f>
        <v>0</v>
      </c>
      <c r="J61" s="1015">
        <f>D61+'P39職員調書 (2)'!D61+'P40職員調書 (3)'!D61+'P41職員調書 (4)'!D61</f>
        <v>0</v>
      </c>
      <c r="K61" s="1015">
        <f>E61+'P39職員調書 (2)'!E61+'P40職員調書 (3)'!E61+'P41職員調書 (4)'!E61</f>
        <v>0</v>
      </c>
    </row>
    <row r="62" spans="1:46">
      <c r="B62" s="1001"/>
      <c r="C62" s="999"/>
      <c r="D62" s="1016"/>
      <c r="E62" s="1016"/>
      <c r="H62" s="1001"/>
      <c r="I62" s="1016"/>
      <c r="J62" s="1016"/>
      <c r="K62" s="1016"/>
    </row>
    <row r="63" spans="1:46">
      <c r="B63" s="1001" t="s">
        <v>32</v>
      </c>
      <c r="C63" s="999">
        <f>COUNTIFS(B8:B52,"保育に従事しない看護師・准看護師",H8:H52,"常勤")</f>
        <v>0</v>
      </c>
      <c r="D63" s="1015">
        <f>COUNTIFS(B8:B52,"保育に従事しない看護師・准看護師",H8:H52,"その他")</f>
        <v>0</v>
      </c>
      <c r="E63" s="1024"/>
      <c r="H63" s="1001" t="s">
        <v>32</v>
      </c>
      <c r="I63" s="1015">
        <f>C63+'P39職員調書 (2)'!C63+'P40職員調書 (3)'!C63+'P41職員調書 (4)'!C63</f>
        <v>0</v>
      </c>
      <c r="J63" s="1015">
        <f>D63+'P39職員調書 (2)'!D63+'P40職員調書 (3)'!D63+'P41職員調書 (4)'!D63</f>
        <v>0</v>
      </c>
      <c r="K63" s="1052"/>
      <c r="AA63" s="1064"/>
      <c r="AB63" s="1064"/>
      <c r="AC63" s="1064"/>
      <c r="AD63" s="1064"/>
      <c r="AE63" s="1064"/>
      <c r="AF63" s="1064"/>
      <c r="AG63" s="1064"/>
    </row>
    <row r="64" spans="1:46">
      <c r="B64" s="1001"/>
      <c r="C64" s="999"/>
      <c r="D64" s="1016"/>
      <c r="E64" s="1025"/>
      <c r="H64" s="1001"/>
      <c r="I64" s="1016"/>
      <c r="J64" s="1016"/>
      <c r="K64" s="1053"/>
      <c r="Z64" s="1120"/>
      <c r="AA64" s="1064"/>
      <c r="AB64" s="1064"/>
      <c r="AC64" s="1064"/>
      <c r="AD64" s="1064"/>
      <c r="AE64" s="1064"/>
      <c r="AF64" s="1064"/>
      <c r="AG64" s="1064"/>
    </row>
    <row r="65" spans="2:11">
      <c r="B65" s="999" t="s">
        <v>576</v>
      </c>
      <c r="C65" s="999">
        <f>COUNTIFS(B8:B52,"調理員",H8:H52,"常勤")</f>
        <v>0</v>
      </c>
      <c r="D65" s="999">
        <f>COUNTIFS(B8:B52,"調理員",H8:H52,"その他")</f>
        <v>0</v>
      </c>
      <c r="E65" s="1026"/>
      <c r="H65" s="1036" t="s">
        <v>576</v>
      </c>
      <c r="I65" s="999">
        <f>C65+'P39職員調書 (2)'!C65+'P40職員調書 (3)'!C65+'P41職員調書 (4)'!C65</f>
        <v>0</v>
      </c>
      <c r="J65" s="999">
        <f>D65+'P39職員調書 (2)'!D65+'P40職員調書 (3)'!D65+'P41職員調書 (4)'!D65</f>
        <v>0</v>
      </c>
      <c r="K65" s="1051"/>
    </row>
    <row r="66" spans="2:11">
      <c r="B66" s="1003" t="s">
        <v>577</v>
      </c>
      <c r="C66" s="999">
        <f>COUNTIFS(B8:B52,"栄養士",H8:H52,"常勤")</f>
        <v>0</v>
      </c>
      <c r="D66" s="999">
        <f>COUNTIFS(B8:B52,"栄養士",H8:H52,"その他")</f>
        <v>0</v>
      </c>
      <c r="E66" s="1025"/>
      <c r="H66" s="1037" t="s">
        <v>577</v>
      </c>
      <c r="I66" s="999">
        <f>C66+'P39職員調書 (2)'!C66+'P40職員調書 (3)'!C66+'P41職員調書 (4)'!C66</f>
        <v>0</v>
      </c>
      <c r="J66" s="999">
        <f>D66+'P39職員調書 (2)'!D66+'P40職員調書 (3)'!D66+'P41職員調書 (4)'!D66</f>
        <v>0</v>
      </c>
      <c r="K66" s="1051"/>
    </row>
    <row r="67" spans="2:11">
      <c r="B67" s="1003" t="s">
        <v>302</v>
      </c>
      <c r="C67" s="999">
        <f>COUNTIFS(B8:B52,"事務員",H8:H52,"常勤")</f>
        <v>0</v>
      </c>
      <c r="D67" s="999">
        <f>COUNTIFS(B8:B52,"事務員",H8:H52,"その他")</f>
        <v>0</v>
      </c>
      <c r="E67" s="1026"/>
      <c r="H67" s="1037" t="s">
        <v>302</v>
      </c>
      <c r="I67" s="999">
        <f>C67+'P39職員調書 (2)'!C67+'P40職員調書 (3)'!C67+'P41職員調書 (4)'!C67</f>
        <v>0</v>
      </c>
      <c r="J67" s="999">
        <f>D67+'P39職員調書 (2)'!D67+'P40職員調書 (3)'!D67+'P41職員調書 (4)'!D67</f>
        <v>0</v>
      </c>
      <c r="K67" s="1051"/>
    </row>
    <row r="68" spans="2:11">
      <c r="B68" s="1003" t="s">
        <v>578</v>
      </c>
      <c r="C68" s="999">
        <f>COUNTIFS(B8:B52,"その他",H8:H52,"常勤")</f>
        <v>0</v>
      </c>
      <c r="D68" s="999">
        <f>COUNTIFS(B8:B52,"その他",H8:H52,"その他")</f>
        <v>0</v>
      </c>
      <c r="E68" s="1026"/>
      <c r="H68" s="1037" t="s">
        <v>578</v>
      </c>
      <c r="I68" s="999">
        <f>C68+'P39職員調書 (2)'!C68+'P40職員調書 (3)'!C68+'P41職員調書 (4)'!C68</f>
        <v>0</v>
      </c>
      <c r="J68" s="999">
        <f>D68+'P39職員調書 (2)'!D68+'P40職員調書 (3)'!D68+'P41職員調書 (4)'!D68</f>
        <v>0</v>
      </c>
      <c r="K68" s="1051"/>
    </row>
    <row r="70" spans="2:11">
      <c r="C70" s="1008" t="s">
        <v>586</v>
      </c>
      <c r="D70" s="1017">
        <f>SUM(C55:D68)</f>
        <v>0</v>
      </c>
    </row>
    <row r="71" spans="2:11">
      <c r="C71" s="983" t="s">
        <v>601</v>
      </c>
      <c r="D71" s="1018">
        <f>D70+'P39職員調書 (2)'!D70+'P40職員調書 (3)'!D70+'P41職員調書 (4)'!D70</f>
        <v>0</v>
      </c>
    </row>
  </sheetData>
  <mergeCells count="590">
    <mergeCell ref="B1:L1"/>
    <mergeCell ref="I5:K5"/>
    <mergeCell ref="O42:P42"/>
    <mergeCell ref="P43:V43"/>
    <mergeCell ref="P45:V45"/>
    <mergeCell ref="P46:V46"/>
    <mergeCell ref="O48:V48"/>
    <mergeCell ref="B2:L4"/>
    <mergeCell ref="O2:V3"/>
    <mergeCell ref="AQ4:AQ5"/>
    <mergeCell ref="AR4:AR5"/>
    <mergeCell ref="AS4:AS5"/>
    <mergeCell ref="AT4:AT5"/>
    <mergeCell ref="E5:E7"/>
    <mergeCell ref="F5:F7"/>
    <mergeCell ref="H5:H7"/>
    <mergeCell ref="I6:I7"/>
    <mergeCell ref="J6:J7"/>
    <mergeCell ref="K6:K7"/>
    <mergeCell ref="O6:O7"/>
    <mergeCell ref="P6:V7"/>
    <mergeCell ref="X6:X7"/>
    <mergeCell ref="Y6:Y7"/>
    <mergeCell ref="Z6:Z7"/>
    <mergeCell ref="AA6:AA7"/>
    <mergeCell ref="AB6:AB7"/>
    <mergeCell ref="AC6:AC7"/>
    <mergeCell ref="AD6:AD7"/>
    <mergeCell ref="AE6:AE7"/>
    <mergeCell ref="AF6:AF7"/>
    <mergeCell ref="AG6:AG7"/>
    <mergeCell ref="AH6:AH7"/>
    <mergeCell ref="AI6:AI7"/>
    <mergeCell ref="AJ6:AJ7"/>
    <mergeCell ref="AK6:AK7"/>
    <mergeCell ref="AL6:AL7"/>
    <mergeCell ref="AM6:AM7"/>
    <mergeCell ref="AN6:AN7"/>
    <mergeCell ref="AO6:AO7"/>
    <mergeCell ref="AQ6:AQ7"/>
    <mergeCell ref="AR6:AR7"/>
    <mergeCell ref="AS6:AS7"/>
    <mergeCell ref="AT6:AT7"/>
    <mergeCell ref="B8:B10"/>
    <mergeCell ref="C8:C10"/>
    <mergeCell ref="F8:F10"/>
    <mergeCell ref="G8:G10"/>
    <mergeCell ref="H8:H10"/>
    <mergeCell ref="J8:J10"/>
    <mergeCell ref="K8:K10"/>
    <mergeCell ref="M8:M10"/>
    <mergeCell ref="O8:O11"/>
    <mergeCell ref="P8:V11"/>
    <mergeCell ref="X8:X10"/>
    <mergeCell ref="Y8:Y10"/>
    <mergeCell ref="Z8:Z10"/>
    <mergeCell ref="AA8:AA10"/>
    <mergeCell ref="AB8:AB10"/>
    <mergeCell ref="AC8:AC10"/>
    <mergeCell ref="AD8:AD10"/>
    <mergeCell ref="AE8:AE10"/>
    <mergeCell ref="AF8:AF10"/>
    <mergeCell ref="AG8:AG10"/>
    <mergeCell ref="AH8:AH10"/>
    <mergeCell ref="AI8:AI10"/>
    <mergeCell ref="AJ8:AJ10"/>
    <mergeCell ref="AK8:AK10"/>
    <mergeCell ref="AL8:AL10"/>
    <mergeCell ref="AM8:AM10"/>
    <mergeCell ref="AN8:AN10"/>
    <mergeCell ref="AO8:AO10"/>
    <mergeCell ref="AQ8:AQ10"/>
    <mergeCell ref="AR8:AR10"/>
    <mergeCell ref="AS8:AS10"/>
    <mergeCell ref="AT8:AT10"/>
    <mergeCell ref="B11:B13"/>
    <mergeCell ref="C11:C13"/>
    <mergeCell ref="F11:F13"/>
    <mergeCell ref="G11:G13"/>
    <mergeCell ref="H11:H13"/>
    <mergeCell ref="J11:J13"/>
    <mergeCell ref="K11:K13"/>
    <mergeCell ref="M11:M13"/>
    <mergeCell ref="X11:X13"/>
    <mergeCell ref="Y11:Y13"/>
    <mergeCell ref="Z11:Z13"/>
    <mergeCell ref="AA11:AA13"/>
    <mergeCell ref="AB11:AB13"/>
    <mergeCell ref="AC11:AC13"/>
    <mergeCell ref="AD11:AD13"/>
    <mergeCell ref="AE11:AE13"/>
    <mergeCell ref="AF11:AF13"/>
    <mergeCell ref="AG11:AG13"/>
    <mergeCell ref="AH11:AH13"/>
    <mergeCell ref="AI11:AI13"/>
    <mergeCell ref="AJ11:AJ13"/>
    <mergeCell ref="AK11:AK13"/>
    <mergeCell ref="AL11:AL13"/>
    <mergeCell ref="AM11:AM13"/>
    <mergeCell ref="AN11:AN13"/>
    <mergeCell ref="AO11:AO13"/>
    <mergeCell ref="AQ11:AQ13"/>
    <mergeCell ref="AR11:AR13"/>
    <mergeCell ref="AS11:AS13"/>
    <mergeCell ref="AT11:AT13"/>
    <mergeCell ref="O12:O14"/>
    <mergeCell ref="P12:V14"/>
    <mergeCell ref="B14:B16"/>
    <mergeCell ref="C14:C16"/>
    <mergeCell ref="F14:F16"/>
    <mergeCell ref="G14:G16"/>
    <mergeCell ref="H14:H16"/>
    <mergeCell ref="J14:J16"/>
    <mergeCell ref="K14:K16"/>
    <mergeCell ref="M14:M16"/>
    <mergeCell ref="X14:X16"/>
    <mergeCell ref="Y14:Y16"/>
    <mergeCell ref="Z14:Z16"/>
    <mergeCell ref="AA14:AA16"/>
    <mergeCell ref="AB14:AB16"/>
    <mergeCell ref="AC14:AC16"/>
    <mergeCell ref="AD14:AD16"/>
    <mergeCell ref="AE14:AE16"/>
    <mergeCell ref="AF14:AF16"/>
    <mergeCell ref="AG14:AG16"/>
    <mergeCell ref="AH14:AH16"/>
    <mergeCell ref="AI14:AI16"/>
    <mergeCell ref="AJ14:AJ16"/>
    <mergeCell ref="AK14:AK16"/>
    <mergeCell ref="AL14:AL16"/>
    <mergeCell ref="AM14:AM16"/>
    <mergeCell ref="AN14:AN16"/>
    <mergeCell ref="AO14:AO16"/>
    <mergeCell ref="AQ14:AQ16"/>
    <mergeCell ref="AR14:AR16"/>
    <mergeCell ref="AS14:AS16"/>
    <mergeCell ref="AT14:AT16"/>
    <mergeCell ref="O15:O16"/>
    <mergeCell ref="P15:V16"/>
    <mergeCell ref="B17:B19"/>
    <mergeCell ref="C17:C19"/>
    <mergeCell ref="F17:F19"/>
    <mergeCell ref="G17:G19"/>
    <mergeCell ref="H17:H19"/>
    <mergeCell ref="J17:J19"/>
    <mergeCell ref="K17:K19"/>
    <mergeCell ref="M17:M19"/>
    <mergeCell ref="O17:O18"/>
    <mergeCell ref="P17:V18"/>
    <mergeCell ref="X17:X19"/>
    <mergeCell ref="Y17:Y19"/>
    <mergeCell ref="Z17:Z19"/>
    <mergeCell ref="AA17:AA19"/>
    <mergeCell ref="AB17:AB19"/>
    <mergeCell ref="AC17:AC19"/>
    <mergeCell ref="AD17:AD19"/>
    <mergeCell ref="AE17:AE19"/>
    <mergeCell ref="AF17:AF19"/>
    <mergeCell ref="AG17:AG19"/>
    <mergeCell ref="AH17:AH19"/>
    <mergeCell ref="AI17:AI19"/>
    <mergeCell ref="AJ17:AJ19"/>
    <mergeCell ref="AK17:AK19"/>
    <mergeCell ref="AL17:AL19"/>
    <mergeCell ref="AM17:AM19"/>
    <mergeCell ref="AN17:AN19"/>
    <mergeCell ref="AO17:AO19"/>
    <mergeCell ref="AQ17:AQ19"/>
    <mergeCell ref="AR17:AR19"/>
    <mergeCell ref="AS17:AS19"/>
    <mergeCell ref="AT17:AT19"/>
    <mergeCell ref="O19:O20"/>
    <mergeCell ref="P19:V20"/>
    <mergeCell ref="B20:B22"/>
    <mergeCell ref="C20:C22"/>
    <mergeCell ref="F20:F22"/>
    <mergeCell ref="G20:G22"/>
    <mergeCell ref="H20:H22"/>
    <mergeCell ref="J20:J22"/>
    <mergeCell ref="K20:K22"/>
    <mergeCell ref="M20:M22"/>
    <mergeCell ref="X20:X22"/>
    <mergeCell ref="Y20:Y22"/>
    <mergeCell ref="Z20:Z22"/>
    <mergeCell ref="AA20:AA22"/>
    <mergeCell ref="AB20:AB22"/>
    <mergeCell ref="AC20:AC22"/>
    <mergeCell ref="AD20:AD22"/>
    <mergeCell ref="AE20:AE22"/>
    <mergeCell ref="AF20:AF22"/>
    <mergeCell ref="AG20:AG22"/>
    <mergeCell ref="AH20:AH22"/>
    <mergeCell ref="AI20:AI22"/>
    <mergeCell ref="AJ20:AJ22"/>
    <mergeCell ref="AK20:AK22"/>
    <mergeCell ref="AL20:AL22"/>
    <mergeCell ref="AM20:AM22"/>
    <mergeCell ref="AN20:AN22"/>
    <mergeCell ref="AO20:AO22"/>
    <mergeCell ref="AQ20:AQ22"/>
    <mergeCell ref="AR20:AR22"/>
    <mergeCell ref="AS20:AS22"/>
    <mergeCell ref="AT20:AT22"/>
    <mergeCell ref="O21:O22"/>
    <mergeCell ref="P21:V22"/>
    <mergeCell ref="B23:B25"/>
    <mergeCell ref="C23:C25"/>
    <mergeCell ref="F23:F25"/>
    <mergeCell ref="G23:G25"/>
    <mergeCell ref="H23:H25"/>
    <mergeCell ref="J23:J25"/>
    <mergeCell ref="K23:K25"/>
    <mergeCell ref="M23:M25"/>
    <mergeCell ref="O23:O24"/>
    <mergeCell ref="P23:V24"/>
    <mergeCell ref="X23:X25"/>
    <mergeCell ref="Y23:Y25"/>
    <mergeCell ref="Z23:Z25"/>
    <mergeCell ref="AA23:AA25"/>
    <mergeCell ref="AB23:AB25"/>
    <mergeCell ref="AC23:AC25"/>
    <mergeCell ref="AD23:AD25"/>
    <mergeCell ref="AE23:AE25"/>
    <mergeCell ref="AF23:AF25"/>
    <mergeCell ref="AG23:AG25"/>
    <mergeCell ref="AH23:AH25"/>
    <mergeCell ref="AI23:AI25"/>
    <mergeCell ref="AJ23:AJ25"/>
    <mergeCell ref="AK23:AK25"/>
    <mergeCell ref="AL23:AL25"/>
    <mergeCell ref="AM23:AM25"/>
    <mergeCell ref="AN23:AN25"/>
    <mergeCell ref="AO23:AO25"/>
    <mergeCell ref="AQ23:AQ25"/>
    <mergeCell ref="AR23:AR25"/>
    <mergeCell ref="AS23:AS25"/>
    <mergeCell ref="AT23:AT25"/>
    <mergeCell ref="O25:O26"/>
    <mergeCell ref="P25:V26"/>
    <mergeCell ref="B26:B28"/>
    <mergeCell ref="C26:C28"/>
    <mergeCell ref="F26:F28"/>
    <mergeCell ref="G26:G28"/>
    <mergeCell ref="H26:H28"/>
    <mergeCell ref="J26:J28"/>
    <mergeCell ref="K26:K28"/>
    <mergeCell ref="M26:M28"/>
    <mergeCell ref="X26:X28"/>
    <mergeCell ref="Y26:Y28"/>
    <mergeCell ref="Z26:Z28"/>
    <mergeCell ref="AA26:AA28"/>
    <mergeCell ref="AB26:AB28"/>
    <mergeCell ref="AC26:AC28"/>
    <mergeCell ref="AD26:AD28"/>
    <mergeCell ref="AE26:AE28"/>
    <mergeCell ref="AF26:AF28"/>
    <mergeCell ref="AG26:AG28"/>
    <mergeCell ref="AH26:AH28"/>
    <mergeCell ref="AI26:AI28"/>
    <mergeCell ref="AJ26:AJ28"/>
    <mergeCell ref="AK26:AK28"/>
    <mergeCell ref="AL26:AL28"/>
    <mergeCell ref="AM26:AM28"/>
    <mergeCell ref="AN26:AN28"/>
    <mergeCell ref="AO26:AO28"/>
    <mergeCell ref="AQ26:AQ28"/>
    <mergeCell ref="AR26:AR28"/>
    <mergeCell ref="AS26:AS28"/>
    <mergeCell ref="AT26:AT28"/>
    <mergeCell ref="O27:O28"/>
    <mergeCell ref="P27:V28"/>
    <mergeCell ref="B29:B31"/>
    <mergeCell ref="C29:C31"/>
    <mergeCell ref="F29:F31"/>
    <mergeCell ref="G29:G31"/>
    <mergeCell ref="H29:H31"/>
    <mergeCell ref="J29:J31"/>
    <mergeCell ref="K29:K31"/>
    <mergeCell ref="M29:M31"/>
    <mergeCell ref="O29:O30"/>
    <mergeCell ref="P29:V30"/>
    <mergeCell ref="X29:X31"/>
    <mergeCell ref="Y29:Y31"/>
    <mergeCell ref="Z29:Z31"/>
    <mergeCell ref="AA29:AA31"/>
    <mergeCell ref="AB29:AB31"/>
    <mergeCell ref="AC29:AC31"/>
    <mergeCell ref="AD29:AD31"/>
    <mergeCell ref="AE29:AE31"/>
    <mergeCell ref="AF29:AF31"/>
    <mergeCell ref="AG29:AG31"/>
    <mergeCell ref="AH29:AH31"/>
    <mergeCell ref="AI29:AI31"/>
    <mergeCell ref="AJ29:AJ31"/>
    <mergeCell ref="AK29:AK31"/>
    <mergeCell ref="AL29:AL31"/>
    <mergeCell ref="AM29:AM31"/>
    <mergeCell ref="AN29:AN31"/>
    <mergeCell ref="AO29:AO31"/>
    <mergeCell ref="AQ29:AQ31"/>
    <mergeCell ref="AR29:AR31"/>
    <mergeCell ref="AS29:AS31"/>
    <mergeCell ref="AT29:AT31"/>
    <mergeCell ref="O31:O32"/>
    <mergeCell ref="P31:V32"/>
    <mergeCell ref="B32:B34"/>
    <mergeCell ref="C32:C34"/>
    <mergeCell ref="F32:F34"/>
    <mergeCell ref="G32:G34"/>
    <mergeCell ref="H32:H34"/>
    <mergeCell ref="J32:J34"/>
    <mergeCell ref="K32:K34"/>
    <mergeCell ref="M32:M34"/>
    <mergeCell ref="X32:X34"/>
    <mergeCell ref="Y32:Y34"/>
    <mergeCell ref="Z32:Z34"/>
    <mergeCell ref="AA32:AA34"/>
    <mergeCell ref="AB32:AB34"/>
    <mergeCell ref="AC32:AC34"/>
    <mergeCell ref="AD32:AD34"/>
    <mergeCell ref="AE32:AE34"/>
    <mergeCell ref="AF32:AF34"/>
    <mergeCell ref="AG32:AG34"/>
    <mergeCell ref="AH32:AH34"/>
    <mergeCell ref="AI32:AI34"/>
    <mergeCell ref="AJ32:AJ34"/>
    <mergeCell ref="AK32:AK34"/>
    <mergeCell ref="AL32:AL34"/>
    <mergeCell ref="AM32:AM34"/>
    <mergeCell ref="AN32:AN34"/>
    <mergeCell ref="AO32:AO34"/>
    <mergeCell ref="AQ32:AQ34"/>
    <mergeCell ref="AR32:AR34"/>
    <mergeCell ref="AS32:AS34"/>
    <mergeCell ref="AT32:AT34"/>
    <mergeCell ref="O33:O34"/>
    <mergeCell ref="P33:V34"/>
    <mergeCell ref="B35:B37"/>
    <mergeCell ref="C35:C37"/>
    <mergeCell ref="F35:F37"/>
    <mergeCell ref="G35:G37"/>
    <mergeCell ref="H35:H37"/>
    <mergeCell ref="J35:J37"/>
    <mergeCell ref="K35:K37"/>
    <mergeCell ref="M35:M37"/>
    <mergeCell ref="X35:X37"/>
    <mergeCell ref="Y35:Y37"/>
    <mergeCell ref="Z35:Z37"/>
    <mergeCell ref="AA35:AA37"/>
    <mergeCell ref="AB35:AB37"/>
    <mergeCell ref="AC35:AC37"/>
    <mergeCell ref="AD35:AD37"/>
    <mergeCell ref="AE35:AE37"/>
    <mergeCell ref="AF35:AF37"/>
    <mergeCell ref="AG35:AG37"/>
    <mergeCell ref="AH35:AH37"/>
    <mergeCell ref="AI35:AI37"/>
    <mergeCell ref="AJ35:AJ37"/>
    <mergeCell ref="AK35:AK37"/>
    <mergeCell ref="AL35:AL37"/>
    <mergeCell ref="AM35:AM37"/>
    <mergeCell ref="AN35:AN37"/>
    <mergeCell ref="AO35:AO37"/>
    <mergeCell ref="AQ35:AQ37"/>
    <mergeCell ref="AR35:AR37"/>
    <mergeCell ref="AS35:AS37"/>
    <mergeCell ref="AT35:AT37"/>
    <mergeCell ref="B38:B40"/>
    <mergeCell ref="C38:C40"/>
    <mergeCell ref="F38:F40"/>
    <mergeCell ref="G38:G40"/>
    <mergeCell ref="H38:H40"/>
    <mergeCell ref="J38:J40"/>
    <mergeCell ref="K38:K40"/>
    <mergeCell ref="M38:M40"/>
    <mergeCell ref="X38:X40"/>
    <mergeCell ref="Y38:Y40"/>
    <mergeCell ref="Z38:Z40"/>
    <mergeCell ref="AA38:AA40"/>
    <mergeCell ref="AB38:AB40"/>
    <mergeCell ref="AC38:AC40"/>
    <mergeCell ref="AD38:AD40"/>
    <mergeCell ref="AE38:AE40"/>
    <mergeCell ref="AF38:AF40"/>
    <mergeCell ref="AG38:AG40"/>
    <mergeCell ref="AH38:AH40"/>
    <mergeCell ref="AI38:AI40"/>
    <mergeCell ref="AJ38:AJ40"/>
    <mergeCell ref="AK38:AK40"/>
    <mergeCell ref="AL38:AL40"/>
    <mergeCell ref="AM38:AM40"/>
    <mergeCell ref="AN38:AN40"/>
    <mergeCell ref="AO38:AO40"/>
    <mergeCell ref="AQ38:AQ40"/>
    <mergeCell ref="AR38:AR40"/>
    <mergeCell ref="AS38:AS40"/>
    <mergeCell ref="AT38:AT40"/>
    <mergeCell ref="B41:B43"/>
    <mergeCell ref="C41:C43"/>
    <mergeCell ref="F41:F43"/>
    <mergeCell ref="G41:G43"/>
    <mergeCell ref="H41:H43"/>
    <mergeCell ref="J41:J43"/>
    <mergeCell ref="K41:K43"/>
    <mergeCell ref="M41:M43"/>
    <mergeCell ref="X41:X43"/>
    <mergeCell ref="Y41:Y43"/>
    <mergeCell ref="Z41:Z43"/>
    <mergeCell ref="AA41:AA43"/>
    <mergeCell ref="AB41:AB43"/>
    <mergeCell ref="AC41:AC43"/>
    <mergeCell ref="AD41:AD43"/>
    <mergeCell ref="AE41:AE43"/>
    <mergeCell ref="AF41:AF43"/>
    <mergeCell ref="AG41:AG43"/>
    <mergeCell ref="AH41:AH43"/>
    <mergeCell ref="AI41:AI43"/>
    <mergeCell ref="AJ41:AJ43"/>
    <mergeCell ref="AK41:AK43"/>
    <mergeCell ref="AL41:AL43"/>
    <mergeCell ref="AM41:AM43"/>
    <mergeCell ref="AN41:AN43"/>
    <mergeCell ref="AO41:AO43"/>
    <mergeCell ref="AQ41:AQ43"/>
    <mergeCell ref="AR41:AR43"/>
    <mergeCell ref="AS41:AS43"/>
    <mergeCell ref="AT41:AT43"/>
    <mergeCell ref="B44:B46"/>
    <mergeCell ref="C44:C46"/>
    <mergeCell ref="F44:F46"/>
    <mergeCell ref="G44:G46"/>
    <mergeCell ref="H44:H46"/>
    <mergeCell ref="J44:J46"/>
    <mergeCell ref="K44:K46"/>
    <mergeCell ref="M44:M46"/>
    <mergeCell ref="X44:X46"/>
    <mergeCell ref="Y44:Y46"/>
    <mergeCell ref="Z44:Z46"/>
    <mergeCell ref="AA44:AA46"/>
    <mergeCell ref="AB44:AB46"/>
    <mergeCell ref="AC44:AC46"/>
    <mergeCell ref="AD44:AD46"/>
    <mergeCell ref="AE44:AE46"/>
    <mergeCell ref="AF44:AF46"/>
    <mergeCell ref="AG44:AG46"/>
    <mergeCell ref="AH44:AH46"/>
    <mergeCell ref="AI44:AI46"/>
    <mergeCell ref="AJ44:AJ46"/>
    <mergeCell ref="AK44:AK46"/>
    <mergeCell ref="AL44:AL46"/>
    <mergeCell ref="AM44:AM46"/>
    <mergeCell ref="AN44:AN46"/>
    <mergeCell ref="AO44:AO46"/>
    <mergeCell ref="AQ44:AQ46"/>
    <mergeCell ref="AR44:AR46"/>
    <mergeCell ref="AS44:AS46"/>
    <mergeCell ref="AT44:AT46"/>
    <mergeCell ref="B47:B49"/>
    <mergeCell ref="C47:C49"/>
    <mergeCell ref="F47:F49"/>
    <mergeCell ref="G47:G49"/>
    <mergeCell ref="H47:H49"/>
    <mergeCell ref="J47:J49"/>
    <mergeCell ref="K47:K49"/>
    <mergeCell ref="M47:M49"/>
    <mergeCell ref="X47:X49"/>
    <mergeCell ref="Y47:Y49"/>
    <mergeCell ref="Z47:Z49"/>
    <mergeCell ref="AA47:AA49"/>
    <mergeCell ref="AB47:AB49"/>
    <mergeCell ref="AC47:AC49"/>
    <mergeCell ref="AD47:AD49"/>
    <mergeCell ref="AE47:AE49"/>
    <mergeCell ref="AF47:AF49"/>
    <mergeCell ref="AG47:AG49"/>
    <mergeCell ref="AH47:AH49"/>
    <mergeCell ref="AI47:AI49"/>
    <mergeCell ref="AJ47:AJ49"/>
    <mergeCell ref="AK47:AK49"/>
    <mergeCell ref="AL47:AL49"/>
    <mergeCell ref="AM47:AM49"/>
    <mergeCell ref="AN47:AN49"/>
    <mergeCell ref="AO47:AO49"/>
    <mergeCell ref="AQ47:AQ49"/>
    <mergeCell ref="AR47:AR49"/>
    <mergeCell ref="AS47:AS49"/>
    <mergeCell ref="AT47:AT49"/>
    <mergeCell ref="O49:V50"/>
    <mergeCell ref="B50:B52"/>
    <mergeCell ref="C50:C52"/>
    <mergeCell ref="F50:F52"/>
    <mergeCell ref="G50:G52"/>
    <mergeCell ref="H50:H52"/>
    <mergeCell ref="J50:J52"/>
    <mergeCell ref="K50:K52"/>
    <mergeCell ref="M50:M52"/>
    <mergeCell ref="X50:X52"/>
    <mergeCell ref="Y50:Y52"/>
    <mergeCell ref="Z50:Z52"/>
    <mergeCell ref="AA50:AA52"/>
    <mergeCell ref="AB50:AB52"/>
    <mergeCell ref="AC50:AC52"/>
    <mergeCell ref="AD50:AD52"/>
    <mergeCell ref="AE50:AE52"/>
    <mergeCell ref="AF50:AF52"/>
    <mergeCell ref="AG50:AG52"/>
    <mergeCell ref="AH50:AH52"/>
    <mergeCell ref="AI50:AI52"/>
    <mergeCell ref="AJ50:AJ52"/>
    <mergeCell ref="AK50:AK52"/>
    <mergeCell ref="AL50:AL52"/>
    <mergeCell ref="AM50:AM52"/>
    <mergeCell ref="AN50:AN52"/>
    <mergeCell ref="AO50:AO52"/>
    <mergeCell ref="AQ50:AQ52"/>
    <mergeCell ref="AR50:AR52"/>
    <mergeCell ref="AS50:AS52"/>
    <mergeCell ref="AT50:AT52"/>
    <mergeCell ref="W53:W54"/>
    <mergeCell ref="X53:X54"/>
    <mergeCell ref="Y53:Y54"/>
    <mergeCell ref="Z53:Z54"/>
    <mergeCell ref="AA53:AA54"/>
    <mergeCell ref="AB53:AB54"/>
    <mergeCell ref="AC53:AC54"/>
    <mergeCell ref="AD53:AD54"/>
    <mergeCell ref="AE53:AE54"/>
    <mergeCell ref="AF53:AF54"/>
    <mergeCell ref="AG53:AG54"/>
    <mergeCell ref="AH53:AH54"/>
    <mergeCell ref="AI53:AI54"/>
    <mergeCell ref="AJ53:AJ54"/>
    <mergeCell ref="AK53:AK54"/>
    <mergeCell ref="AL53:AL54"/>
    <mergeCell ref="AM53:AM54"/>
    <mergeCell ref="AN53:AN54"/>
    <mergeCell ref="AO53:AO54"/>
    <mergeCell ref="AP53:AP54"/>
    <mergeCell ref="AQ53:AQ54"/>
    <mergeCell ref="AR53:AR54"/>
    <mergeCell ref="AS53:AS54"/>
    <mergeCell ref="AT53:AT54"/>
    <mergeCell ref="W55:W56"/>
    <mergeCell ref="X55:X56"/>
    <mergeCell ref="Y55:Y56"/>
    <mergeCell ref="Z55:Z56"/>
    <mergeCell ref="AA55:AA56"/>
    <mergeCell ref="AB55:AB56"/>
    <mergeCell ref="AC55:AC56"/>
    <mergeCell ref="AD55:AD56"/>
    <mergeCell ref="AE55:AE56"/>
    <mergeCell ref="AF55:AF56"/>
    <mergeCell ref="AG55:AG56"/>
    <mergeCell ref="AH55:AH56"/>
    <mergeCell ref="AI55:AI56"/>
    <mergeCell ref="AJ55:AJ56"/>
    <mergeCell ref="AK55:AK56"/>
    <mergeCell ref="AL55:AL56"/>
    <mergeCell ref="AM55:AM56"/>
    <mergeCell ref="AN55:AN56"/>
    <mergeCell ref="AO55:AO56"/>
    <mergeCell ref="AP55:AP56"/>
    <mergeCell ref="AQ55:AQ56"/>
    <mergeCell ref="AR55:AR56"/>
    <mergeCell ref="AS55:AS56"/>
    <mergeCell ref="AT55:AT56"/>
    <mergeCell ref="B58:B59"/>
    <mergeCell ref="C58:C59"/>
    <mergeCell ref="D58:D59"/>
    <mergeCell ref="E58:E59"/>
    <mergeCell ref="H58:H59"/>
    <mergeCell ref="I58:I59"/>
    <mergeCell ref="J58:J59"/>
    <mergeCell ref="K58:K59"/>
    <mergeCell ref="B61:B62"/>
    <mergeCell ref="C61:C62"/>
    <mergeCell ref="D61:D62"/>
    <mergeCell ref="E61:E62"/>
    <mergeCell ref="H61:H62"/>
    <mergeCell ref="I61:I62"/>
    <mergeCell ref="J61:J62"/>
    <mergeCell ref="K61:K62"/>
    <mergeCell ref="B63:B64"/>
    <mergeCell ref="C63:C64"/>
    <mergeCell ref="D63:D64"/>
    <mergeCell ref="E63:E64"/>
    <mergeCell ref="H63:H64"/>
    <mergeCell ref="I63:I64"/>
    <mergeCell ref="J63:J64"/>
    <mergeCell ref="K63:K64"/>
  </mergeCells>
  <phoneticPr fontId="2"/>
  <conditionalFormatting sqref="J8:K10">
    <cfRule type="expression" dxfId="59" priority="15">
      <formula>OR($H$8="育休中",$H$8="退職済")</formula>
    </cfRule>
  </conditionalFormatting>
  <conditionalFormatting sqref="J11:K13">
    <cfRule type="expression" dxfId="58" priority="14">
      <formula>OR($H$11="育休中",$H$11="退職済")</formula>
    </cfRule>
  </conditionalFormatting>
  <conditionalFormatting sqref="J14:K16">
    <cfRule type="expression" dxfId="57" priority="13">
      <formula>OR($H$14="育休中",$H$14="退職済")</formula>
    </cfRule>
  </conditionalFormatting>
  <conditionalFormatting sqref="J17:K19">
    <cfRule type="expression" dxfId="56" priority="12">
      <formula>OR($H$17="育休中",$H$17="退職済")</formula>
    </cfRule>
  </conditionalFormatting>
  <conditionalFormatting sqref="J20:K22">
    <cfRule type="expression" dxfId="55" priority="11">
      <formula>OR($H$20="育休中",$H$20="退職済")</formula>
    </cfRule>
  </conditionalFormatting>
  <conditionalFormatting sqref="J23:K25">
    <cfRule type="expression" dxfId="54" priority="10">
      <formula>OR($H$23="育休中",$H$23="退職済")</formula>
    </cfRule>
  </conditionalFormatting>
  <conditionalFormatting sqref="J26:K28">
    <cfRule type="expression" dxfId="53" priority="9">
      <formula>OR($H$26="育休中",$H$26="退職済")</formula>
    </cfRule>
  </conditionalFormatting>
  <conditionalFormatting sqref="J29:K31">
    <cfRule type="expression" dxfId="52" priority="8">
      <formula>OR($H$29="育休中",$H$29="退職済")</formula>
    </cfRule>
  </conditionalFormatting>
  <conditionalFormatting sqref="J32:K34">
    <cfRule type="expression" dxfId="51" priority="7">
      <formula>OR($H$32="育休中",$H$32="退職済")</formula>
    </cfRule>
  </conditionalFormatting>
  <conditionalFormatting sqref="J35:K37">
    <cfRule type="expression" dxfId="50" priority="6">
      <formula>OR($H$35="育休中",$H$35="退職済")</formula>
    </cfRule>
  </conditionalFormatting>
  <conditionalFormatting sqref="J38:K40">
    <cfRule type="expression" dxfId="49" priority="5">
      <formula>OR($H$38="育休中",$H$38="退職済")</formula>
    </cfRule>
  </conditionalFormatting>
  <conditionalFormatting sqref="J41:K43">
    <cfRule type="expression" dxfId="48" priority="4">
      <formula>OR($H$41="育休中",$H$41="退職済")</formula>
    </cfRule>
  </conditionalFormatting>
  <conditionalFormatting sqref="J44:K46">
    <cfRule type="expression" dxfId="47" priority="3">
      <formula>OR($H$44="育休中",$H$44="退職済")</formula>
    </cfRule>
  </conditionalFormatting>
  <conditionalFormatting sqref="J47:K49">
    <cfRule type="expression" dxfId="46" priority="2">
      <formula>OR($H$47="育休中",$H$47="退職済")</formula>
    </cfRule>
  </conditionalFormatting>
  <conditionalFormatting sqref="J50:K52">
    <cfRule type="expression" dxfId="45" priority="1">
      <formula>OR($H$50="育休中",$H$50="退職済")</formula>
    </cfRule>
  </conditionalFormatting>
  <dataValidations count="5">
    <dataValidation type="list" allowBlank="1" showDropDown="0" showInputMessage="1" showErrorMessage="1" sqref="J8:J52">
      <formula1>"3,3.25,3.5,3.75,4,4.25,4.5,4.75,5,5.25,5.5,5.75,6,6.25,6.5,6.75,7,7.25,7.5,7.75,8,8.25,8.5,8.75,9"</formula1>
    </dataValidation>
    <dataValidation type="list" allowBlank="1" showDropDown="0" showInputMessage="1" showErrorMessage="1" sqref="K8:K52">
      <formula1>"1,2,3,4,5,6,7,8,9,10,11,12,13,14,15,16,17,18,19,20,21,22,23,24,25,26,27,28,29,30,31"</formula1>
    </dataValidation>
    <dataValidation type="list" allowBlank="1" showDropDown="0" showInputMessage="1" showErrorMessage="1" sqref="H8:H52">
      <formula1>"常勤,その他,育休中,退職済"</formula1>
    </dataValidation>
    <dataValidation type="list" allowBlank="1" showDropDown="0" showInputMessage="1" showErrorMessage="1" sqref="AW2">
      <formula1>"　"</formula1>
    </dataValidation>
    <dataValidation type="list" allowBlank="1" showDropDown="0" showInputMessage="1" showErrorMessage="1" sqref="B8:B52">
      <formula1>"施設長,主任保育士等,保育士,保育に従事する看護師・准看護師,幼稚園教諭等,知事が同等と認める者,一時保育専任職員,子育て支援事業専任職員,保育に従事しない看護師・准看護師,調理員,栄養士,事務員,その他"</formula1>
    </dataValidation>
  </dataValidations>
  <printOptions horizontalCentered="1"/>
  <pageMargins left="0.78740157480314954" right="0.27559055118110237" top="0.59055118110236227" bottom="0.15748031496062992" header="0.27559055118110237" footer="0.11811023622047244"/>
  <pageSetup paperSize="9" scale="93" firstPageNumber="38" fitToWidth="1" fitToHeight="1" orientation="landscape" usePrinterDefaults="1" useFirstPageNumber="1" r:id="rId1"/>
  <headerFooter alignWithMargins="0">
    <oddHeader xml:space="preserve">&amp;C
</oddHeader>
    <oddFooter xml:space="preserve">&amp;C- 38 -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AT70"/>
  <sheetViews>
    <sheetView view="pageBreakPreview" zoomScaleSheetLayoutView="100" workbookViewId="0"/>
  </sheetViews>
  <sheetFormatPr defaultRowHeight="13.5"/>
  <cols>
    <col min="1" max="1" width="3.77734375" style="983" bestFit="1" customWidth="1"/>
    <col min="2" max="2" width="11.5" style="983" customWidth="1"/>
    <col min="3" max="3" width="16" style="983" customWidth="1"/>
    <col min="4" max="4" width="11.625" style="983" customWidth="1"/>
    <col min="5" max="5" width="10.625" style="983" customWidth="1"/>
    <col min="6" max="6" width="6.5" style="983" customWidth="1"/>
    <col min="7" max="7" width="7" style="983" customWidth="1"/>
    <col min="8" max="8" width="9.44140625" style="983" customWidth="1"/>
    <col min="9" max="9" width="12.625" style="983" customWidth="1"/>
    <col min="10" max="10" width="11.109375" style="983" customWidth="1"/>
    <col min="11" max="11" width="11.77734375" style="983" customWidth="1"/>
    <col min="12" max="12" width="16.44140625" style="983" customWidth="1"/>
    <col min="13" max="13" width="9" style="983" bestFit="1" customWidth="1"/>
    <col min="14" max="14" width="12.5546875" style="983" customWidth="1"/>
    <col min="15" max="255" width="9" style="983" bestFit="1" customWidth="1"/>
    <col min="256" max="16382" width="8.7265625" style="983" customWidth="1"/>
    <col min="16383" max="16384" width="8.88671875" style="983" customWidth="1"/>
  </cols>
  <sheetData>
    <row r="1" spans="1:46" ht="15.75" customHeight="1">
      <c r="B1" s="983" t="s">
        <v>1185</v>
      </c>
      <c r="C1" s="983"/>
      <c r="D1" s="983"/>
      <c r="E1" s="983"/>
      <c r="F1" s="983"/>
      <c r="G1" s="983"/>
      <c r="H1" s="983"/>
      <c r="I1" s="983"/>
      <c r="J1" s="983"/>
      <c r="K1" s="983"/>
      <c r="L1" s="983"/>
    </row>
    <row r="2" spans="1:46" ht="15.75" customHeight="1">
      <c r="B2" s="992" t="s">
        <v>1186</v>
      </c>
      <c r="C2" s="992"/>
      <c r="D2" s="992"/>
      <c r="E2" s="992"/>
      <c r="F2" s="992"/>
      <c r="G2" s="992"/>
      <c r="H2" s="992"/>
      <c r="I2" s="992"/>
      <c r="J2" s="992"/>
      <c r="K2" s="992"/>
      <c r="L2" s="992"/>
    </row>
    <row r="3" spans="1:46" ht="15.75" customHeight="1">
      <c r="B3" s="992"/>
      <c r="C3" s="992"/>
      <c r="D3" s="992"/>
      <c r="E3" s="992"/>
      <c r="F3" s="992"/>
      <c r="G3" s="992"/>
      <c r="H3" s="992"/>
      <c r="I3" s="992"/>
      <c r="J3" s="992"/>
      <c r="K3" s="992"/>
      <c r="L3" s="992"/>
    </row>
    <row r="4" spans="1:46" ht="28" customHeight="1">
      <c r="B4" s="993"/>
      <c r="C4" s="993"/>
      <c r="D4" s="993"/>
      <c r="E4" s="993"/>
      <c r="F4" s="993"/>
      <c r="G4" s="993"/>
      <c r="H4" s="993"/>
      <c r="I4" s="993"/>
      <c r="J4" s="993"/>
      <c r="K4" s="993"/>
      <c r="L4" s="993"/>
      <c r="AQ4" s="1002" t="s">
        <v>459</v>
      </c>
      <c r="AR4" s="1002" t="s">
        <v>459</v>
      </c>
      <c r="AS4" s="1002" t="s">
        <v>459</v>
      </c>
      <c r="AT4" s="1002" t="s">
        <v>459</v>
      </c>
    </row>
    <row r="5" spans="1:46" s="984" customFormat="1" ht="9.9499999999999993" customHeight="1">
      <c r="A5" s="985"/>
      <c r="B5" s="994"/>
      <c r="C5" s="994"/>
      <c r="D5" s="1009"/>
      <c r="E5" s="1019" t="s">
        <v>509</v>
      </c>
      <c r="F5" s="1009" t="s">
        <v>511</v>
      </c>
      <c r="G5" s="1029"/>
      <c r="H5" s="1030" t="s">
        <v>383</v>
      </c>
      <c r="I5" s="1038" t="s">
        <v>1187</v>
      </c>
      <c r="J5" s="1044"/>
      <c r="K5" s="1047"/>
      <c r="L5" s="1054"/>
      <c r="M5" s="994"/>
      <c r="O5" s="1064" t="s">
        <v>821</v>
      </c>
      <c r="X5" s="1007" t="s">
        <v>336</v>
      </c>
      <c r="Y5" s="1007" t="s">
        <v>547</v>
      </c>
      <c r="Z5" s="1007" t="s">
        <v>336</v>
      </c>
      <c r="AA5" s="1007" t="s">
        <v>547</v>
      </c>
      <c r="AB5" s="1007" t="s">
        <v>336</v>
      </c>
      <c r="AC5" s="1007" t="s">
        <v>547</v>
      </c>
      <c r="AD5" s="1007" t="s">
        <v>336</v>
      </c>
      <c r="AE5" s="1007" t="s">
        <v>547</v>
      </c>
      <c r="AF5" s="1007" t="s">
        <v>336</v>
      </c>
      <c r="AG5" s="1007" t="s">
        <v>547</v>
      </c>
      <c r="AH5" s="1007" t="s">
        <v>336</v>
      </c>
      <c r="AI5" s="1007" t="s">
        <v>547</v>
      </c>
      <c r="AJ5" s="1007" t="s">
        <v>336</v>
      </c>
      <c r="AK5" s="1007" t="s">
        <v>547</v>
      </c>
      <c r="AL5" s="1007" t="s">
        <v>336</v>
      </c>
      <c r="AM5" s="1007" t="s">
        <v>547</v>
      </c>
      <c r="AN5" s="1007" t="s">
        <v>336</v>
      </c>
      <c r="AO5" s="1007" t="s">
        <v>547</v>
      </c>
      <c r="AQ5" s="1002"/>
      <c r="AR5" s="1002"/>
      <c r="AS5" s="1002"/>
      <c r="AT5" s="1002"/>
    </row>
    <row r="6" spans="1:46" s="984" customFormat="1" ht="9.9499999999999993" customHeight="1">
      <c r="A6" s="986" t="s">
        <v>376</v>
      </c>
      <c r="B6" s="989" t="s">
        <v>553</v>
      </c>
      <c r="C6" s="989" t="s">
        <v>505</v>
      </c>
      <c r="D6" s="1010" t="s">
        <v>506</v>
      </c>
      <c r="E6" s="1020"/>
      <c r="F6" s="1027"/>
      <c r="G6" s="989" t="s">
        <v>215</v>
      </c>
      <c r="H6" s="1031"/>
      <c r="I6" s="1039" t="s">
        <v>253</v>
      </c>
      <c r="J6" s="1045" t="s">
        <v>259</v>
      </c>
      <c r="K6" s="1045" t="s">
        <v>514</v>
      </c>
      <c r="L6" s="989" t="s">
        <v>516</v>
      </c>
      <c r="M6" s="989" t="s">
        <v>151</v>
      </c>
      <c r="O6" s="1002" t="s">
        <v>210</v>
      </c>
      <c r="P6" s="1082" t="s">
        <v>1005</v>
      </c>
      <c r="Q6" s="1082"/>
      <c r="R6" s="1082"/>
      <c r="S6" s="1082"/>
      <c r="T6" s="1082"/>
      <c r="U6" s="1082"/>
      <c r="V6" s="1082"/>
      <c r="X6" s="1119" t="s">
        <v>19</v>
      </c>
      <c r="Y6" s="1119" t="s">
        <v>19</v>
      </c>
      <c r="Z6" s="1119" t="s">
        <v>241</v>
      </c>
      <c r="AA6" s="1119" t="s">
        <v>241</v>
      </c>
      <c r="AB6" s="1119" t="s">
        <v>566</v>
      </c>
      <c r="AC6" s="1119" t="s">
        <v>566</v>
      </c>
      <c r="AD6" s="1119" t="s">
        <v>344</v>
      </c>
      <c r="AE6" s="1119" t="s">
        <v>344</v>
      </c>
      <c r="AF6" s="1119" t="s">
        <v>573</v>
      </c>
      <c r="AG6" s="1119" t="s">
        <v>573</v>
      </c>
      <c r="AH6" s="1119" t="s">
        <v>145</v>
      </c>
      <c r="AI6" s="1119" t="s">
        <v>145</v>
      </c>
      <c r="AJ6" s="1119" t="s">
        <v>568</v>
      </c>
      <c r="AK6" s="1119" t="s">
        <v>568</v>
      </c>
      <c r="AL6" s="1119" t="s">
        <v>570</v>
      </c>
      <c r="AM6" s="1119" t="s">
        <v>570</v>
      </c>
      <c r="AN6" s="1119" t="s">
        <v>571</v>
      </c>
      <c r="AO6" s="1119" t="s">
        <v>571</v>
      </c>
      <c r="AQ6" s="1002" t="s">
        <v>19</v>
      </c>
      <c r="AR6" s="1002" t="s">
        <v>544</v>
      </c>
      <c r="AS6" s="1036" t="s">
        <v>464</v>
      </c>
      <c r="AT6" s="1121" t="s">
        <v>429</v>
      </c>
    </row>
    <row r="7" spans="1:46" s="984" customFormat="1" ht="12.75" customHeight="1">
      <c r="A7" s="987"/>
      <c r="B7" s="990"/>
      <c r="C7" s="990"/>
      <c r="D7" s="1011" t="s">
        <v>507</v>
      </c>
      <c r="E7" s="1021"/>
      <c r="F7" s="1028"/>
      <c r="G7" s="990" t="s">
        <v>513</v>
      </c>
      <c r="H7" s="1032"/>
      <c r="I7" s="1040"/>
      <c r="J7" s="1046"/>
      <c r="K7" s="1046"/>
      <c r="L7" s="1055"/>
      <c r="M7" s="991"/>
      <c r="O7" s="1002"/>
      <c r="P7" s="1082"/>
      <c r="Q7" s="1082"/>
      <c r="R7" s="1082"/>
      <c r="S7" s="1082"/>
      <c r="T7" s="1082"/>
      <c r="U7" s="1082"/>
      <c r="V7" s="1082"/>
      <c r="X7" s="1119"/>
      <c r="Y7" s="1119"/>
      <c r="Z7" s="1119"/>
      <c r="AA7" s="1119"/>
      <c r="AB7" s="1119"/>
      <c r="AC7" s="1119"/>
      <c r="AD7" s="1119"/>
      <c r="AE7" s="1119"/>
      <c r="AF7" s="1119"/>
      <c r="AG7" s="1119"/>
      <c r="AH7" s="1119"/>
      <c r="AI7" s="1119"/>
      <c r="AJ7" s="1119"/>
      <c r="AK7" s="1119"/>
      <c r="AL7" s="1119"/>
      <c r="AM7" s="1119"/>
      <c r="AN7" s="1119"/>
      <c r="AO7" s="1119"/>
      <c r="AQ7" s="1002"/>
      <c r="AR7" s="1002"/>
      <c r="AS7" s="1036"/>
      <c r="AT7" s="1121"/>
    </row>
    <row r="8" spans="1:46" s="984" customFormat="1" ht="9.4" customHeight="1">
      <c r="A8" s="988"/>
      <c r="B8" s="996"/>
      <c r="C8" s="1004"/>
      <c r="D8" s="1012"/>
      <c r="E8" s="1012"/>
      <c r="F8" s="1004"/>
      <c r="G8" s="1004"/>
      <c r="H8" s="1033"/>
      <c r="I8" s="1041"/>
      <c r="J8" s="1033"/>
      <c r="K8" s="1048"/>
      <c r="L8" s="1056"/>
      <c r="M8" s="1058">
        <f>IF(AND((H8="その他"),OR(B8="保育士",B8="保育に従事する看護師・准看護師",B8="幼稚園教諭等",B8="知事が同等と認める者"),OR(J8&lt;6,K8&lt;20)),"短時間",)</f>
        <v>0</v>
      </c>
      <c r="O8" s="1036" t="s">
        <v>327</v>
      </c>
      <c r="P8" s="1083" t="s">
        <v>858</v>
      </c>
      <c r="Q8" s="1083"/>
      <c r="R8" s="1083"/>
      <c r="S8" s="1083"/>
      <c r="T8" s="1083"/>
      <c r="U8" s="1083"/>
      <c r="V8" s="1083"/>
      <c r="X8" s="1002">
        <f>IF(AND(B8="保育士",H8="常勤"),J8*K8,0)</f>
        <v>0</v>
      </c>
      <c r="Y8" s="1002">
        <f>IF(AND(B8="保育士",H8="その他"),J8*K8,0)</f>
        <v>0</v>
      </c>
      <c r="Z8" s="1002">
        <f>IF(AND(B8="保育に従事する看護師・准看護師",H8="常勤"),J8*K8,0)</f>
        <v>0</v>
      </c>
      <c r="AA8" s="1002">
        <f>IF(AND(B8="保育に従事する看護師・准看護師",H8="その他"),J8*K8,0)</f>
        <v>0</v>
      </c>
      <c r="AB8" s="1002">
        <f>IF(AND(B8="幼稚園教諭等",H8="常勤"),J8*K8,0)</f>
        <v>0</v>
      </c>
      <c r="AC8" s="1002">
        <f>IF(AND(B8="幼稚園教諭等",H8="その他"),J8*K8,0)</f>
        <v>0</v>
      </c>
      <c r="AD8" s="1002">
        <f>IF(AND(B8="知事が同等と認める者",H8="常勤"),J8*K8,0)</f>
        <v>0</v>
      </c>
      <c r="AE8" s="1002">
        <f>IF(AND(B8="知事が同等と認める者",H8="その他"),J8*K8,0)</f>
        <v>0</v>
      </c>
      <c r="AF8" s="1002">
        <f>IF(AND(B8="保育に従事しない看護師・準看護師",H8="常勤"),J8*K8,0)</f>
        <v>0</v>
      </c>
      <c r="AG8" s="1002">
        <f>IF(AND(B8="保育に従事しない看護師・準看護師",H8="その他"),J8*K8,0)</f>
        <v>0</v>
      </c>
      <c r="AH8" s="1002">
        <f>IF(AND(B8="調理員",H8="常勤"),J8*K8,0)</f>
        <v>0</v>
      </c>
      <c r="AI8" s="1002">
        <f>IF(AND(B8="調理員",H8="その他"),J8*K8,0)</f>
        <v>0</v>
      </c>
      <c r="AJ8" s="1002">
        <f>IF(AND(B8="栄養士",H8="常勤"),J8*K8,0)</f>
        <v>0</v>
      </c>
      <c r="AK8" s="1002">
        <f>IF(AND(B8="栄養士",H8="その他"),J8*K8,0)</f>
        <v>0</v>
      </c>
      <c r="AL8" s="1002">
        <f>IF(AND(B8="事務員",H8="常勤"),J8*K8,0)</f>
        <v>0</v>
      </c>
      <c r="AM8" s="1002">
        <f>IF(AND(B8="事務員",H8="その他"),J8*K8,0)</f>
        <v>0</v>
      </c>
      <c r="AN8" s="1002">
        <f>IF(AND(OR(B8="その他",B8="施設長",B8="主任保育士等"),H8="常勤"),J8*K8,)</f>
        <v>0</v>
      </c>
      <c r="AO8" s="1002">
        <f>IF(AND(OR(B8="その他",B8="施設長",B8="主任保育士等"),H8="その他"),J8*K8,)</f>
        <v>0</v>
      </c>
      <c r="AQ8" s="1002" t="str">
        <f>IF(M8="短時間",Y8,"")</f>
        <v/>
      </c>
      <c r="AR8" s="1002" t="str">
        <f>IF(M8="短時間",AA8,"")</f>
        <v/>
      </c>
      <c r="AS8" s="1002" t="str">
        <f>IF(M8="短時間",AC8,"")</f>
        <v/>
      </c>
      <c r="AT8" s="1002" t="str">
        <f>IF(M8="短時間",AE8,"")</f>
        <v/>
      </c>
    </row>
    <row r="9" spans="1:46" s="984" customFormat="1" ht="9.4" customHeight="1">
      <c r="A9" s="989">
        <v>16</v>
      </c>
      <c r="B9" s="997"/>
      <c r="C9" s="1005"/>
      <c r="D9" s="1013"/>
      <c r="E9" s="1013"/>
      <c r="F9" s="1005"/>
      <c r="G9" s="1005"/>
      <c r="H9" s="1034"/>
      <c r="I9" s="1042"/>
      <c r="J9" s="1034"/>
      <c r="K9" s="1049"/>
      <c r="L9" s="1057"/>
      <c r="M9" s="1059"/>
      <c r="O9" s="1036"/>
      <c r="P9" s="1083"/>
      <c r="Q9" s="1083"/>
      <c r="R9" s="1083"/>
      <c r="S9" s="1083"/>
      <c r="T9" s="1083"/>
      <c r="U9" s="1083"/>
      <c r="V9" s="1083"/>
      <c r="X9" s="1002"/>
      <c r="Y9" s="1002"/>
      <c r="Z9" s="1002"/>
      <c r="AA9" s="1002"/>
      <c r="AB9" s="1002"/>
      <c r="AC9" s="1002"/>
      <c r="AD9" s="1002"/>
      <c r="AE9" s="1002"/>
      <c r="AF9" s="1002"/>
      <c r="AG9" s="1002"/>
      <c r="AH9" s="1002"/>
      <c r="AI9" s="1002"/>
      <c r="AJ9" s="1002"/>
      <c r="AK9" s="1002"/>
      <c r="AL9" s="1002"/>
      <c r="AM9" s="1002"/>
      <c r="AN9" s="1002"/>
      <c r="AO9" s="1002"/>
      <c r="AQ9" s="1002"/>
      <c r="AR9" s="1002"/>
      <c r="AS9" s="1002"/>
      <c r="AT9" s="1002"/>
    </row>
    <row r="10" spans="1:46" s="984" customFormat="1" ht="9.4" customHeight="1">
      <c r="A10" s="990"/>
      <c r="B10" s="998"/>
      <c r="C10" s="1006"/>
      <c r="D10" s="1014"/>
      <c r="E10" s="1014"/>
      <c r="F10" s="1006"/>
      <c r="G10" s="1006"/>
      <c r="H10" s="1035"/>
      <c r="I10" s="1043"/>
      <c r="J10" s="1035"/>
      <c r="K10" s="1050"/>
      <c r="L10" s="1006"/>
      <c r="M10" s="1060"/>
      <c r="O10" s="1036"/>
      <c r="P10" s="1083"/>
      <c r="Q10" s="1083"/>
      <c r="R10" s="1083"/>
      <c r="S10" s="1083"/>
      <c r="T10" s="1083"/>
      <c r="U10" s="1083"/>
      <c r="V10" s="1083"/>
      <c r="X10" s="1002"/>
      <c r="Y10" s="1002"/>
      <c r="Z10" s="1002"/>
      <c r="AA10" s="1002"/>
      <c r="AB10" s="1002"/>
      <c r="AC10" s="1002"/>
      <c r="AD10" s="1002"/>
      <c r="AE10" s="1002"/>
      <c r="AF10" s="1002"/>
      <c r="AG10" s="1002"/>
      <c r="AH10" s="1002"/>
      <c r="AI10" s="1002"/>
      <c r="AJ10" s="1002"/>
      <c r="AK10" s="1002"/>
      <c r="AL10" s="1002"/>
      <c r="AM10" s="1002"/>
      <c r="AN10" s="1002"/>
      <c r="AO10" s="1002"/>
      <c r="AQ10" s="1002"/>
      <c r="AR10" s="1002"/>
      <c r="AS10" s="1002"/>
      <c r="AT10" s="1002"/>
    </row>
    <row r="11" spans="1:46" s="984" customFormat="1" ht="11.1" customHeight="1">
      <c r="A11" s="988"/>
      <c r="B11" s="996"/>
      <c r="C11" s="1004"/>
      <c r="D11" s="1012"/>
      <c r="E11" s="1012"/>
      <c r="F11" s="1004"/>
      <c r="G11" s="1004"/>
      <c r="H11" s="1033"/>
      <c r="I11" s="1004"/>
      <c r="J11" s="1033"/>
      <c r="K11" s="1048"/>
      <c r="L11" s="1004"/>
      <c r="M11" s="1058">
        <f>IF(AND((H11="その他"),OR(B11="保育士",B11="保育に従事する看護師・准看護師",B11="幼稚園教諭等",B11="知事が同等と認める者"),OR(J11&lt;6,K11&lt;20)),"短時間",)</f>
        <v>0</v>
      </c>
      <c r="O11" s="1036"/>
      <c r="P11" s="1083"/>
      <c r="Q11" s="1083"/>
      <c r="R11" s="1083"/>
      <c r="S11" s="1083"/>
      <c r="T11" s="1083"/>
      <c r="U11" s="1083"/>
      <c r="V11" s="1083"/>
      <c r="X11" s="1002">
        <f>IF(AND(B11="保育士",H11="常勤"),J11*K11,0)</f>
        <v>0</v>
      </c>
      <c r="Y11" s="1002">
        <f>IF(AND(B11="保育士",H11="その他"),J11*K11,0)</f>
        <v>0</v>
      </c>
      <c r="Z11" s="1002">
        <f>IF(AND(B11="保育に従事する看護師・准看護師",H11="常勤"),J11*K11,0)</f>
        <v>0</v>
      </c>
      <c r="AA11" s="1002">
        <f>IF(AND(B11="保育に従事する看護師・准看護師",H11="その他"),J11*K11,0)</f>
        <v>0</v>
      </c>
      <c r="AB11" s="1002">
        <f>IF(AND(B11="幼稚園教諭等",H11="常勤"),J11*K11,0)</f>
        <v>0</v>
      </c>
      <c r="AC11" s="1002">
        <f>IF(AND(B11="幼稚園教諭等",H11="その他"),J11*K11,0)</f>
        <v>0</v>
      </c>
      <c r="AD11" s="1002">
        <f>IF(AND(B11="知事が同等と認める者",H11="常勤"),J11*K11,0)</f>
        <v>0</v>
      </c>
      <c r="AE11" s="1002">
        <f>IF(AND(B11="知事が同等と認める者",H11="その他"),J11*K11,0)</f>
        <v>0</v>
      </c>
      <c r="AF11" s="1002">
        <f>IF(AND(B11="保育に従事しない看護師・準看護師",H11="常勤"),J11*K11,0)</f>
        <v>0</v>
      </c>
      <c r="AG11" s="1002">
        <f>IF(AND(B11="保育に従事しない看護師・準看護師",H11="その他"),J11*K11,0)</f>
        <v>0</v>
      </c>
      <c r="AH11" s="1002">
        <f>IF(AND(B11="調理員",H11="常勤"),J11*K11,0)</f>
        <v>0</v>
      </c>
      <c r="AI11" s="1002">
        <f>IF(AND(B11="調理員",H11="その他"),J11*K11,0)</f>
        <v>0</v>
      </c>
      <c r="AJ11" s="1002">
        <f>IF(AND(B11="栄養士",H11="常勤"),J11*K11,0)</f>
        <v>0</v>
      </c>
      <c r="AK11" s="1002">
        <f>IF(AND(B11="栄養士",H11="その他"),J11*K11,0)</f>
        <v>0</v>
      </c>
      <c r="AL11" s="1002">
        <f>IF(AND(B11="事務員",H11="常勤"),J11*K11,0)</f>
        <v>0</v>
      </c>
      <c r="AM11" s="1002">
        <f>IF(AND(B11="事務員",H11="その他"),J11*K11,0)</f>
        <v>0</v>
      </c>
      <c r="AN11" s="1002">
        <f>IF(AND(OR(B11="その他",B11="施設長",B11="主任保育士等"),H11="常勤"),J11*K11,)</f>
        <v>0</v>
      </c>
      <c r="AO11" s="1002">
        <f>IF(AND(OR(B11="その他",B11="施設長",B11="主任保育士等"),H11="その他"),J11*K11,)</f>
        <v>0</v>
      </c>
      <c r="AQ11" s="1002" t="str">
        <f>IF(M11="短時間",Y11,"")</f>
        <v/>
      </c>
      <c r="AR11" s="1002" t="str">
        <f>IF(M11="短時間",AA11,"")</f>
        <v/>
      </c>
      <c r="AS11" s="1002" t="str">
        <f>IF(M11="短時間",AC11,"")</f>
        <v/>
      </c>
      <c r="AT11" s="1002" t="str">
        <f>IF(M11="短時間",AE11,"")</f>
        <v/>
      </c>
    </row>
    <row r="12" spans="1:46" s="984" customFormat="1" ht="11.1" customHeight="1">
      <c r="A12" s="989">
        <v>17</v>
      </c>
      <c r="B12" s="997"/>
      <c r="C12" s="1005"/>
      <c r="D12" s="1013"/>
      <c r="E12" s="1013"/>
      <c r="F12" s="1005"/>
      <c r="G12" s="1005"/>
      <c r="H12" s="1034"/>
      <c r="I12" s="1005"/>
      <c r="J12" s="1034"/>
      <c r="K12" s="1049"/>
      <c r="L12" s="1005"/>
      <c r="M12" s="1059"/>
      <c r="O12" s="1002" t="s">
        <v>19</v>
      </c>
      <c r="P12" s="1084" t="s">
        <v>1188</v>
      </c>
      <c r="Q12" s="1084"/>
      <c r="R12" s="1084"/>
      <c r="S12" s="1084"/>
      <c r="T12" s="1084"/>
      <c r="U12" s="1084"/>
      <c r="V12" s="1084"/>
      <c r="X12" s="1002"/>
      <c r="Y12" s="1002"/>
      <c r="Z12" s="1002"/>
      <c r="AA12" s="1002"/>
      <c r="AB12" s="1002"/>
      <c r="AC12" s="1002"/>
      <c r="AD12" s="1002"/>
      <c r="AE12" s="1002"/>
      <c r="AF12" s="1002"/>
      <c r="AG12" s="1002"/>
      <c r="AH12" s="1002"/>
      <c r="AI12" s="1002"/>
      <c r="AJ12" s="1002"/>
      <c r="AK12" s="1002"/>
      <c r="AL12" s="1002"/>
      <c r="AM12" s="1002"/>
      <c r="AN12" s="1002"/>
      <c r="AO12" s="1002"/>
      <c r="AQ12" s="1002"/>
      <c r="AR12" s="1002"/>
      <c r="AS12" s="1002"/>
      <c r="AT12" s="1002"/>
    </row>
    <row r="13" spans="1:46" s="984" customFormat="1" ht="11.1" customHeight="1">
      <c r="A13" s="990"/>
      <c r="B13" s="998"/>
      <c r="C13" s="1006"/>
      <c r="D13" s="1014"/>
      <c r="E13" s="1014"/>
      <c r="F13" s="1006"/>
      <c r="G13" s="1006"/>
      <c r="H13" s="1035"/>
      <c r="I13" s="1006"/>
      <c r="J13" s="1035"/>
      <c r="K13" s="1050"/>
      <c r="L13" s="1006"/>
      <c r="M13" s="1060"/>
      <c r="O13" s="1002"/>
      <c r="P13" s="1084"/>
      <c r="Q13" s="1084"/>
      <c r="R13" s="1084"/>
      <c r="S13" s="1084"/>
      <c r="T13" s="1084"/>
      <c r="U13" s="1084"/>
      <c r="V13" s="1084"/>
      <c r="X13" s="1002"/>
      <c r="Y13" s="1002"/>
      <c r="Z13" s="1002"/>
      <c r="AA13" s="1002"/>
      <c r="AB13" s="1002"/>
      <c r="AC13" s="1002"/>
      <c r="AD13" s="1002"/>
      <c r="AE13" s="1002"/>
      <c r="AF13" s="1002"/>
      <c r="AG13" s="1002"/>
      <c r="AH13" s="1002"/>
      <c r="AI13" s="1002"/>
      <c r="AJ13" s="1002"/>
      <c r="AK13" s="1002"/>
      <c r="AL13" s="1002"/>
      <c r="AM13" s="1002"/>
      <c r="AN13" s="1002"/>
      <c r="AO13" s="1002"/>
      <c r="AQ13" s="1002"/>
      <c r="AR13" s="1002"/>
      <c r="AS13" s="1002"/>
      <c r="AT13" s="1002"/>
    </row>
    <row r="14" spans="1:46" s="984" customFormat="1" ht="11.1" customHeight="1">
      <c r="A14" s="988"/>
      <c r="B14" s="996"/>
      <c r="C14" s="1004"/>
      <c r="D14" s="1012"/>
      <c r="E14" s="1012"/>
      <c r="F14" s="1004"/>
      <c r="G14" s="1004"/>
      <c r="H14" s="1033"/>
      <c r="I14" s="1004"/>
      <c r="J14" s="1033"/>
      <c r="K14" s="1048"/>
      <c r="L14" s="1004"/>
      <c r="M14" s="1058">
        <f>IF(AND((H14="その他"),OR(B14="保育士",B14="保育に従事する看護師・准看護師",B14="幼稚園教諭等",B14="知事が同等と認める者"),OR(J14&lt;6,K14&lt;20)),"短時間",)</f>
        <v>0</v>
      </c>
      <c r="O14" s="1002"/>
      <c r="P14" s="1084"/>
      <c r="Q14" s="1084"/>
      <c r="R14" s="1084"/>
      <c r="S14" s="1084"/>
      <c r="T14" s="1084"/>
      <c r="U14" s="1084"/>
      <c r="V14" s="1084"/>
      <c r="X14" s="1002">
        <f>IF(AND(B14="保育士",H14="常勤"),J14*K14,0)</f>
        <v>0</v>
      </c>
      <c r="Y14" s="1002">
        <f>IF(AND(B14="保育士",H14="その他"),J14*K14,0)</f>
        <v>0</v>
      </c>
      <c r="Z14" s="1002">
        <f>IF(AND(B14="保育に従事する看護師・准看護師",H14="常勤"),J14*K14,0)</f>
        <v>0</v>
      </c>
      <c r="AA14" s="1002">
        <f>IF(AND(B14="保育に従事する看護師・准看護師",H14="その他"),J14*K14,0)</f>
        <v>0</v>
      </c>
      <c r="AB14" s="1002">
        <f>IF(AND(B14="幼稚園教諭等",H14="常勤"),J14*K14,0)</f>
        <v>0</v>
      </c>
      <c r="AC14" s="1002">
        <f>IF(AND(B14="幼稚園教諭等",H14="その他"),J14*K14,0)</f>
        <v>0</v>
      </c>
      <c r="AD14" s="1002">
        <f>IF(AND(B14="知事が同等と認める者",H14="常勤"),J14*K14,0)</f>
        <v>0</v>
      </c>
      <c r="AE14" s="1002">
        <f>IF(AND(B14="知事が同等と認める者",H14="その他"),J14*K14,0)</f>
        <v>0</v>
      </c>
      <c r="AF14" s="1002">
        <f>IF(AND(B14="保育に従事しない看護師・準看護師",H14="常勤"),J14*K14,0)</f>
        <v>0</v>
      </c>
      <c r="AG14" s="1002">
        <f>IF(AND(B14="保育に従事しない看護師・準看護師",H14="その他"),J14*K14,0)</f>
        <v>0</v>
      </c>
      <c r="AH14" s="1002">
        <f>IF(AND(B14="調理員",H14="常勤"),J14*K14,0)</f>
        <v>0</v>
      </c>
      <c r="AI14" s="1002">
        <f>IF(AND(B14="調理員",H14="その他"),J14*K14,0)</f>
        <v>0</v>
      </c>
      <c r="AJ14" s="1002">
        <f>IF(AND(B14="栄養士",H14="常勤"),J14*K14,0)</f>
        <v>0</v>
      </c>
      <c r="AK14" s="1002">
        <f>IF(AND(B14="栄養士",H14="その他"),J14*K14,0)</f>
        <v>0</v>
      </c>
      <c r="AL14" s="1002">
        <f>IF(AND(B14="事務員",H14="常勤"),J14*K14,0)</f>
        <v>0</v>
      </c>
      <c r="AM14" s="1002">
        <f>IF(AND(B14="事務員",H14="その他"),J14*K14,0)</f>
        <v>0</v>
      </c>
      <c r="AN14" s="1002">
        <f>IF(AND(OR(B14="その他",B14="施設長",B14="主任保育士等"),H14="常勤"),J14*K14,)</f>
        <v>0</v>
      </c>
      <c r="AO14" s="1002">
        <f>IF(AND(OR(B14="その他",B14="施設長",B14="主任保育士等"),H14="その他"),J14*K14,)</f>
        <v>0</v>
      </c>
      <c r="AQ14" s="1002" t="str">
        <f>IF(M14="短時間",Y14,"")</f>
        <v/>
      </c>
      <c r="AR14" s="1002" t="str">
        <f>IF(M14="短時間",AA14,"")</f>
        <v/>
      </c>
      <c r="AS14" s="1002" t="str">
        <f>IF(M14="短時間",AC14,"")</f>
        <v/>
      </c>
      <c r="AT14" s="1002" t="str">
        <f>IF(M14="短時間",AE14,"")</f>
        <v/>
      </c>
    </row>
    <row r="15" spans="1:46" s="984" customFormat="1" ht="11.1" customHeight="1">
      <c r="A15" s="989">
        <v>18</v>
      </c>
      <c r="B15" s="997"/>
      <c r="C15" s="1005"/>
      <c r="D15" s="1013"/>
      <c r="E15" s="1013"/>
      <c r="F15" s="1005"/>
      <c r="G15" s="1005"/>
      <c r="H15" s="1034"/>
      <c r="I15" s="1005"/>
      <c r="J15" s="1034"/>
      <c r="K15" s="1049"/>
      <c r="L15" s="1005"/>
      <c r="M15" s="1059"/>
      <c r="O15" s="1065" t="s">
        <v>580</v>
      </c>
      <c r="P15" s="1083" t="s">
        <v>114</v>
      </c>
      <c r="Q15" s="1083"/>
      <c r="R15" s="1083"/>
      <c r="S15" s="1083"/>
      <c r="T15" s="1083"/>
      <c r="U15" s="1083"/>
      <c r="V15" s="1083"/>
      <c r="X15" s="1002"/>
      <c r="Y15" s="1002"/>
      <c r="Z15" s="1002"/>
      <c r="AA15" s="1002"/>
      <c r="AB15" s="1002"/>
      <c r="AC15" s="1002"/>
      <c r="AD15" s="1002"/>
      <c r="AE15" s="1002"/>
      <c r="AF15" s="1002"/>
      <c r="AG15" s="1002"/>
      <c r="AH15" s="1002"/>
      <c r="AI15" s="1002"/>
      <c r="AJ15" s="1002"/>
      <c r="AK15" s="1002"/>
      <c r="AL15" s="1002"/>
      <c r="AM15" s="1002"/>
      <c r="AN15" s="1002"/>
      <c r="AO15" s="1002"/>
      <c r="AQ15" s="1002"/>
      <c r="AR15" s="1002"/>
      <c r="AS15" s="1002"/>
      <c r="AT15" s="1002"/>
    </row>
    <row r="16" spans="1:46" s="984" customFormat="1" ht="11.1" customHeight="1">
      <c r="A16" s="990"/>
      <c r="B16" s="998"/>
      <c r="C16" s="1006"/>
      <c r="D16" s="1014"/>
      <c r="E16" s="1014"/>
      <c r="F16" s="1006"/>
      <c r="G16" s="1006"/>
      <c r="H16" s="1035"/>
      <c r="I16" s="1006"/>
      <c r="J16" s="1035"/>
      <c r="K16" s="1050"/>
      <c r="L16" s="1006"/>
      <c r="M16" s="1060"/>
      <c r="O16" s="1065"/>
      <c r="P16" s="1083"/>
      <c r="Q16" s="1083"/>
      <c r="R16" s="1083"/>
      <c r="S16" s="1083"/>
      <c r="T16" s="1083"/>
      <c r="U16" s="1083"/>
      <c r="V16" s="1083"/>
      <c r="X16" s="1002"/>
      <c r="Y16" s="1002"/>
      <c r="Z16" s="1002"/>
      <c r="AA16" s="1002"/>
      <c r="AB16" s="1002"/>
      <c r="AC16" s="1002"/>
      <c r="AD16" s="1002"/>
      <c r="AE16" s="1002"/>
      <c r="AF16" s="1002"/>
      <c r="AG16" s="1002"/>
      <c r="AH16" s="1002"/>
      <c r="AI16" s="1002"/>
      <c r="AJ16" s="1002"/>
      <c r="AK16" s="1002"/>
      <c r="AL16" s="1002"/>
      <c r="AM16" s="1002"/>
      <c r="AN16" s="1002"/>
      <c r="AO16" s="1002"/>
      <c r="AQ16" s="1002"/>
      <c r="AR16" s="1002"/>
      <c r="AS16" s="1002"/>
      <c r="AT16" s="1002"/>
    </row>
    <row r="17" spans="1:46" s="984" customFormat="1" ht="11.1" customHeight="1">
      <c r="A17" s="988"/>
      <c r="B17" s="996"/>
      <c r="C17" s="1004"/>
      <c r="D17" s="1012"/>
      <c r="E17" s="1012"/>
      <c r="F17" s="1004"/>
      <c r="G17" s="1004"/>
      <c r="H17" s="1033"/>
      <c r="I17" s="1004"/>
      <c r="J17" s="1033"/>
      <c r="K17" s="1048"/>
      <c r="L17" s="1004"/>
      <c r="M17" s="1058">
        <f>IF(AND((H17="その他"),OR(B17="保育士",B17="保育に従事する看護師・准看護師",B17="幼稚園教諭等",B17="知事が同等と認める者"),OR(J17&lt;6,K17&lt;20)),"短時間",)</f>
        <v>0</v>
      </c>
      <c r="O17" s="1036" t="s">
        <v>566</v>
      </c>
      <c r="P17" s="1083" t="s">
        <v>592</v>
      </c>
      <c r="Q17" s="1083"/>
      <c r="R17" s="1083"/>
      <c r="S17" s="1083"/>
      <c r="T17" s="1083"/>
      <c r="U17" s="1083"/>
      <c r="V17" s="1083"/>
      <c r="X17" s="1002">
        <f>IF(AND(B17="保育士",H17="常勤"),J17*K17,0)</f>
        <v>0</v>
      </c>
      <c r="Y17" s="1002">
        <f>IF(AND(B17="保育士",H17="その他"),J17*K17,0)</f>
        <v>0</v>
      </c>
      <c r="Z17" s="1002">
        <f>IF(AND(B17="保育に従事する看護師・准看護師",H17="常勤"),J17*K17,0)</f>
        <v>0</v>
      </c>
      <c r="AA17" s="1002">
        <f>IF(AND(B17="保育に従事する看護師・准看護師",H17="その他"),J17*K17,0)</f>
        <v>0</v>
      </c>
      <c r="AB17" s="1002">
        <f>IF(AND(B17="幼稚園教諭等",H17="常勤"),J17*K17,0)</f>
        <v>0</v>
      </c>
      <c r="AC17" s="1002">
        <f>IF(AND(B17="幼稚園教諭等",H17="その他"),J17*K17,0)</f>
        <v>0</v>
      </c>
      <c r="AD17" s="1002">
        <f>IF(AND(B17="知事が同等と認める者",H17="常勤"),J17*K17,0)</f>
        <v>0</v>
      </c>
      <c r="AE17" s="1002">
        <f>IF(AND(B17="知事が同等と認める者",H17="その他"),J17*K17,0)</f>
        <v>0</v>
      </c>
      <c r="AF17" s="1002">
        <f>IF(AND(B17="保育に従事しない看護師・準看護師",H17="常勤"),J17*K17,0)</f>
        <v>0</v>
      </c>
      <c r="AG17" s="1002">
        <f>IF(AND(B17="保育に従事しない看護師・準看護師",H17="その他"),J17*K17,0)</f>
        <v>0</v>
      </c>
      <c r="AH17" s="1002">
        <f>IF(AND(B17="調理員",H17="常勤"),J17*K17,0)</f>
        <v>0</v>
      </c>
      <c r="AI17" s="1002">
        <f>IF(AND(B17="調理員",H17="その他"),J17*K17,0)</f>
        <v>0</v>
      </c>
      <c r="AJ17" s="1002">
        <f>IF(AND(B17="栄養士",H17="常勤"),J17*K17,0)</f>
        <v>0</v>
      </c>
      <c r="AK17" s="1002">
        <f>IF(AND(B17="栄養士",H17="その他"),J17*K17,0)</f>
        <v>0</v>
      </c>
      <c r="AL17" s="1002">
        <f>IF(AND(B17="事務員",H17="常勤"),J17*K17,0)</f>
        <v>0</v>
      </c>
      <c r="AM17" s="1002">
        <f>IF(AND(B17="事務員",H17="その他"),J17*K17,0)</f>
        <v>0</v>
      </c>
      <c r="AN17" s="1002">
        <f>IF(AND(OR(B17="その他",B17="施設長",B17="主任保育士等"),H17="常勤"),J17*K17,)</f>
        <v>0</v>
      </c>
      <c r="AO17" s="1002">
        <f>IF(AND(OR(B17="その他",B17="施設長",B17="主任保育士等"),H17="その他"),J17*K17,)</f>
        <v>0</v>
      </c>
      <c r="AQ17" s="1002" t="str">
        <f>IF(M17="短時間",Y17,"")</f>
        <v/>
      </c>
      <c r="AR17" s="1002" t="str">
        <f>IF(M17="短時間",AA17,"")</f>
        <v/>
      </c>
      <c r="AS17" s="1002" t="str">
        <f>IF(M17="短時間",AC17,"")</f>
        <v/>
      </c>
      <c r="AT17" s="1002" t="str">
        <f>IF(M17="短時間",AE17,"")</f>
        <v/>
      </c>
    </row>
    <row r="18" spans="1:46" s="984" customFormat="1" ht="11.1" customHeight="1">
      <c r="A18" s="989">
        <v>19</v>
      </c>
      <c r="B18" s="997"/>
      <c r="C18" s="1005"/>
      <c r="D18" s="1013"/>
      <c r="E18" s="1013"/>
      <c r="F18" s="1005"/>
      <c r="G18" s="1005"/>
      <c r="H18" s="1034"/>
      <c r="I18" s="1005"/>
      <c r="J18" s="1034"/>
      <c r="K18" s="1049"/>
      <c r="L18" s="1005"/>
      <c r="M18" s="1059"/>
      <c r="O18" s="1036"/>
      <c r="P18" s="1083"/>
      <c r="Q18" s="1083"/>
      <c r="R18" s="1083"/>
      <c r="S18" s="1083"/>
      <c r="T18" s="1083"/>
      <c r="U18" s="1083"/>
      <c r="V18" s="1083"/>
      <c r="X18" s="1002"/>
      <c r="Y18" s="1002"/>
      <c r="Z18" s="1002"/>
      <c r="AA18" s="1002"/>
      <c r="AB18" s="1002"/>
      <c r="AC18" s="1002"/>
      <c r="AD18" s="1002"/>
      <c r="AE18" s="1002"/>
      <c r="AF18" s="1002"/>
      <c r="AG18" s="1002"/>
      <c r="AH18" s="1002"/>
      <c r="AI18" s="1002"/>
      <c r="AJ18" s="1002"/>
      <c r="AK18" s="1002"/>
      <c r="AL18" s="1002"/>
      <c r="AM18" s="1002"/>
      <c r="AN18" s="1002"/>
      <c r="AO18" s="1002"/>
      <c r="AQ18" s="1002"/>
      <c r="AR18" s="1002"/>
      <c r="AS18" s="1002"/>
      <c r="AT18" s="1002"/>
    </row>
    <row r="19" spans="1:46" s="984" customFormat="1" ht="11.1" customHeight="1">
      <c r="A19" s="990"/>
      <c r="B19" s="998"/>
      <c r="C19" s="1006"/>
      <c r="D19" s="1014"/>
      <c r="E19" s="1014"/>
      <c r="F19" s="1006"/>
      <c r="G19" s="1006"/>
      <c r="H19" s="1035"/>
      <c r="I19" s="1006"/>
      <c r="J19" s="1035"/>
      <c r="K19" s="1050"/>
      <c r="L19" s="1006"/>
      <c r="M19" s="1060"/>
      <c r="O19" s="1001" t="s">
        <v>567</v>
      </c>
      <c r="P19" s="1085" t="s">
        <v>1234</v>
      </c>
      <c r="Q19" s="1083"/>
      <c r="R19" s="1083"/>
      <c r="S19" s="1083"/>
      <c r="T19" s="1083"/>
      <c r="U19" s="1083"/>
      <c r="V19" s="1083"/>
      <c r="X19" s="1002"/>
      <c r="Y19" s="1002"/>
      <c r="Z19" s="1002"/>
      <c r="AA19" s="1002"/>
      <c r="AB19" s="1002"/>
      <c r="AC19" s="1002"/>
      <c r="AD19" s="1002"/>
      <c r="AE19" s="1002"/>
      <c r="AF19" s="1002"/>
      <c r="AG19" s="1002"/>
      <c r="AH19" s="1002"/>
      <c r="AI19" s="1002"/>
      <c r="AJ19" s="1002"/>
      <c r="AK19" s="1002"/>
      <c r="AL19" s="1002"/>
      <c r="AM19" s="1002"/>
      <c r="AN19" s="1002"/>
      <c r="AO19" s="1002"/>
      <c r="AQ19" s="1002"/>
      <c r="AR19" s="1002"/>
      <c r="AS19" s="1002"/>
      <c r="AT19" s="1002"/>
    </row>
    <row r="20" spans="1:46" s="984" customFormat="1" ht="11.1" customHeight="1">
      <c r="A20" s="988"/>
      <c r="B20" s="996"/>
      <c r="C20" s="1004"/>
      <c r="D20" s="1012"/>
      <c r="E20" s="1012"/>
      <c r="F20" s="1004"/>
      <c r="G20" s="1004"/>
      <c r="H20" s="1033"/>
      <c r="I20" s="1004"/>
      <c r="J20" s="1033"/>
      <c r="K20" s="1048"/>
      <c r="L20" s="1004"/>
      <c r="M20" s="1058">
        <f>IF(AND((H20="その他"),OR(B20="保育士",B20="保育に従事する看護師・准看護師",B20="幼稚園教諭等",B20="知事が同等と認める者"),OR(J20&lt;6,K20&lt;20)),"短時間",)</f>
        <v>0</v>
      </c>
      <c r="O20" s="1001"/>
      <c r="P20" s="1083"/>
      <c r="Q20" s="1083"/>
      <c r="R20" s="1083"/>
      <c r="S20" s="1083"/>
      <c r="T20" s="1083"/>
      <c r="U20" s="1083"/>
      <c r="V20" s="1083"/>
      <c r="X20" s="1002">
        <f>IF(AND(B20="保育士",H20="常勤"),J20*K20,0)</f>
        <v>0</v>
      </c>
      <c r="Y20" s="1002">
        <f>IF(AND(B20="保育士",H20="その他"),J20*K20,0)</f>
        <v>0</v>
      </c>
      <c r="Z20" s="1002">
        <f>IF(AND(B20="保育に従事する看護師・准看護師",H20="常勤"),J20*K20,0)</f>
        <v>0</v>
      </c>
      <c r="AA20" s="1002">
        <f>IF(AND(B20="保育に従事する看護師・准看護師",H20="その他"),J20*K20,0)</f>
        <v>0</v>
      </c>
      <c r="AB20" s="1002">
        <f>IF(AND(B20="幼稚園教諭等",H20="常勤"),J20*K20,0)</f>
        <v>0</v>
      </c>
      <c r="AC20" s="1002">
        <f>IF(AND(B20="幼稚園教諭等",H20="その他"),J20*K20,0)</f>
        <v>0</v>
      </c>
      <c r="AD20" s="1002">
        <f>IF(AND(B20="知事が同等と認める者",H20="常勤"),J20*K20,0)</f>
        <v>0</v>
      </c>
      <c r="AE20" s="1002">
        <f>IF(AND(B20="知事が同等と認める者",H20="その他"),J20*K20,0)</f>
        <v>0</v>
      </c>
      <c r="AF20" s="1002">
        <f>IF(AND(B20="保育に従事しない看護師・準看護師",H20="常勤"),J20*K20,0)</f>
        <v>0</v>
      </c>
      <c r="AG20" s="1002">
        <f>IF(AND(B20="保育に従事しない看護師・準看護師",H20="その他"),J20*K20,0)</f>
        <v>0</v>
      </c>
      <c r="AH20" s="1002">
        <f>IF(AND(B20="調理員",H20="常勤"),J20*K20,0)</f>
        <v>0</v>
      </c>
      <c r="AI20" s="1002">
        <f>IF(AND(B20="調理員",H20="その他"),J20*K20,0)</f>
        <v>0</v>
      </c>
      <c r="AJ20" s="1002">
        <f>IF(AND(B20="栄養士",H20="常勤"),J20*K20,0)</f>
        <v>0</v>
      </c>
      <c r="AK20" s="1002">
        <f>IF(AND(B20="栄養士",H20="その他"),J20*K20,0)</f>
        <v>0</v>
      </c>
      <c r="AL20" s="1002">
        <f>IF(AND(B20="事務員",H20="常勤"),J20*K20,0)</f>
        <v>0</v>
      </c>
      <c r="AM20" s="1002">
        <f>IF(AND(B20="事務員",H20="その他"),J20*K20,0)</f>
        <v>0</v>
      </c>
      <c r="AN20" s="1002">
        <f>IF(AND(OR(B20="その他",B20="施設長",B20="主任保育士等"),H20="常勤"),J20*K20,)</f>
        <v>0</v>
      </c>
      <c r="AO20" s="1002">
        <f>IF(AND(OR(B20="その他",B20="施設長",B20="主任保育士等"),H20="その他"),J20*K20,)</f>
        <v>0</v>
      </c>
      <c r="AQ20" s="1002" t="str">
        <f>IF(M20="短時間",Y20,"")</f>
        <v/>
      </c>
      <c r="AR20" s="1002" t="str">
        <f>IF(M20="短時間",AA20,"")</f>
        <v/>
      </c>
      <c r="AS20" s="1002" t="str">
        <f>IF(M20="短時間",AC20,"")</f>
        <v/>
      </c>
      <c r="AT20" s="1002" t="str">
        <f>IF(M20="短時間",AE20,"")</f>
        <v/>
      </c>
    </row>
    <row r="21" spans="1:46" s="984" customFormat="1" ht="11.1" customHeight="1">
      <c r="A21" s="989">
        <v>20</v>
      </c>
      <c r="B21" s="997"/>
      <c r="C21" s="1005"/>
      <c r="D21" s="1013"/>
      <c r="E21" s="1013"/>
      <c r="F21" s="1005"/>
      <c r="G21" s="1005"/>
      <c r="H21" s="1034"/>
      <c r="I21" s="1005"/>
      <c r="J21" s="1034"/>
      <c r="K21" s="1049"/>
      <c r="L21" s="1005"/>
      <c r="M21" s="1059"/>
      <c r="O21" s="1001" t="s">
        <v>1312</v>
      </c>
      <c r="P21" s="1086"/>
      <c r="Q21" s="1086"/>
      <c r="R21" s="1086"/>
      <c r="S21" s="1086"/>
      <c r="T21" s="1086"/>
      <c r="U21" s="1086"/>
      <c r="V21" s="1086"/>
      <c r="X21" s="1002"/>
      <c r="Y21" s="1002"/>
      <c r="Z21" s="1002"/>
      <c r="AA21" s="1002"/>
      <c r="AB21" s="1002"/>
      <c r="AC21" s="1002"/>
      <c r="AD21" s="1002"/>
      <c r="AE21" s="1002"/>
      <c r="AF21" s="1002"/>
      <c r="AG21" s="1002"/>
      <c r="AH21" s="1002"/>
      <c r="AI21" s="1002"/>
      <c r="AJ21" s="1002"/>
      <c r="AK21" s="1002"/>
      <c r="AL21" s="1002"/>
      <c r="AM21" s="1002"/>
      <c r="AN21" s="1002"/>
      <c r="AO21" s="1002"/>
      <c r="AQ21" s="1002"/>
      <c r="AR21" s="1002"/>
      <c r="AS21" s="1002"/>
      <c r="AT21" s="1002"/>
    </row>
    <row r="22" spans="1:46" s="984" customFormat="1" ht="11.1" customHeight="1">
      <c r="A22" s="990"/>
      <c r="B22" s="998"/>
      <c r="C22" s="1006"/>
      <c r="D22" s="1014"/>
      <c r="E22" s="1014"/>
      <c r="F22" s="1006"/>
      <c r="G22" s="1006"/>
      <c r="H22" s="1035"/>
      <c r="I22" s="1006"/>
      <c r="J22" s="1035"/>
      <c r="K22" s="1050"/>
      <c r="L22" s="1006"/>
      <c r="M22" s="1060"/>
      <c r="O22" s="1036"/>
      <c r="P22" s="1086"/>
      <c r="Q22" s="1086"/>
      <c r="R22" s="1086"/>
      <c r="S22" s="1086"/>
      <c r="T22" s="1086"/>
      <c r="U22" s="1086"/>
      <c r="V22" s="1086"/>
      <c r="X22" s="1002"/>
      <c r="Y22" s="1002"/>
      <c r="Z22" s="1002"/>
      <c r="AA22" s="1002"/>
      <c r="AB22" s="1002"/>
      <c r="AC22" s="1002"/>
      <c r="AD22" s="1002"/>
      <c r="AE22" s="1002"/>
      <c r="AF22" s="1002"/>
      <c r="AG22" s="1002"/>
      <c r="AH22" s="1002"/>
      <c r="AI22" s="1002"/>
      <c r="AJ22" s="1002"/>
      <c r="AK22" s="1002"/>
      <c r="AL22" s="1002"/>
      <c r="AM22" s="1002"/>
      <c r="AN22" s="1002"/>
      <c r="AO22" s="1002"/>
      <c r="AQ22" s="1002"/>
      <c r="AR22" s="1002"/>
      <c r="AS22" s="1002"/>
      <c r="AT22" s="1002"/>
    </row>
    <row r="23" spans="1:46" s="984" customFormat="1" ht="11.1" customHeight="1">
      <c r="A23" s="988"/>
      <c r="B23" s="996"/>
      <c r="C23" s="1004"/>
      <c r="D23" s="1012"/>
      <c r="E23" s="1012"/>
      <c r="F23" s="1004"/>
      <c r="G23" s="1004"/>
      <c r="H23" s="1033"/>
      <c r="I23" s="1004"/>
      <c r="J23" s="1033"/>
      <c r="K23" s="1048"/>
      <c r="L23" s="1004"/>
      <c r="M23" s="1058">
        <f>IF(AND((H23="その他"),OR(B23="保育士",B23="保育に従事する看護師・准看護師",B23="幼稚園教諭等",B23="知事が同等と認める者"),OR(J23&lt;6,K23&lt;20)),"短時間",)</f>
        <v>0</v>
      </c>
      <c r="O23" s="1066" t="s">
        <v>1310</v>
      </c>
      <c r="P23" s="1086"/>
      <c r="Q23" s="1086"/>
      <c r="R23" s="1086"/>
      <c r="S23" s="1086"/>
      <c r="T23" s="1086"/>
      <c r="U23" s="1086"/>
      <c r="V23" s="1086"/>
      <c r="X23" s="1002">
        <f>IF(AND(B23="保育士",H23="常勤"),J23*K23,0)</f>
        <v>0</v>
      </c>
      <c r="Y23" s="1002">
        <f>IF(AND(B23="保育士",H23="その他"),J23*K23,0)</f>
        <v>0</v>
      </c>
      <c r="Z23" s="1002">
        <f>IF(AND(B23="保育に従事する看護師・准看護師",H23="常勤"),J23*K23,0)</f>
        <v>0</v>
      </c>
      <c r="AA23" s="1002">
        <f>IF(AND(B23="保育に従事する看護師・准看護師",H23="その他"),J23*K23,0)</f>
        <v>0</v>
      </c>
      <c r="AB23" s="1002">
        <f>IF(AND(B23="幼稚園教諭等",H23="常勤"),J23*K23,0)</f>
        <v>0</v>
      </c>
      <c r="AC23" s="1002">
        <f>IF(AND(B23="幼稚園教諭等",H23="その他"),J23*K23,0)</f>
        <v>0</v>
      </c>
      <c r="AD23" s="1002">
        <f>IF(AND(B23="知事が同等と認める者",H23="常勤"),J23*K23,0)</f>
        <v>0</v>
      </c>
      <c r="AE23" s="1002">
        <f>IF(AND(B23="知事が同等と認める者",H23="その他"),J23*K23,0)</f>
        <v>0</v>
      </c>
      <c r="AF23" s="1002">
        <f>IF(AND(B23="保育に従事しない看護師・準看護師",H23="常勤"),J23*K23,0)</f>
        <v>0</v>
      </c>
      <c r="AG23" s="1002">
        <f>IF(AND(B23="保育に従事しない看護師・準看護師",H23="その他"),J23*K23,0)</f>
        <v>0</v>
      </c>
      <c r="AH23" s="1002">
        <f>IF(AND(B23="調理員",H23="常勤"),J23*K23,0)</f>
        <v>0</v>
      </c>
      <c r="AI23" s="1002">
        <f>IF(AND(B23="調理員",H23="その他"),J23*K23,0)</f>
        <v>0</v>
      </c>
      <c r="AJ23" s="1002">
        <f>IF(AND(B23="栄養士",H23="常勤"),J23*K23,0)</f>
        <v>0</v>
      </c>
      <c r="AK23" s="1002">
        <f>IF(AND(B23="栄養士",H23="その他"),J23*K23,0)</f>
        <v>0</v>
      </c>
      <c r="AL23" s="1002">
        <f>IF(AND(B23="事務員",H23="常勤"),J23*K23,0)</f>
        <v>0</v>
      </c>
      <c r="AM23" s="1002">
        <f>IF(AND(B23="事務員",H23="その他"),J23*K23,0)</f>
        <v>0</v>
      </c>
      <c r="AN23" s="1002">
        <f>IF(AND(OR(B23="その他",B23="施設長",B23="主任保育士等"),H23="常勤"),J23*K23,)</f>
        <v>0</v>
      </c>
      <c r="AO23" s="1002">
        <f>IF(AND(OR(B23="その他",B23="施設長",B23="主任保育士等"),H23="その他"),J23*K23,)</f>
        <v>0</v>
      </c>
      <c r="AQ23" s="1002" t="str">
        <f>IF(M23="短時間",Y23,"")</f>
        <v/>
      </c>
      <c r="AR23" s="1002" t="str">
        <f>IF(M23="短時間",AA23,"")</f>
        <v/>
      </c>
      <c r="AS23" s="1002" t="str">
        <f>IF(M23="短時間",AC23,"")</f>
        <v/>
      </c>
      <c r="AT23" s="1002" t="str">
        <f>IF(M23="短時間",AE23,"")</f>
        <v/>
      </c>
    </row>
    <row r="24" spans="1:46" s="984" customFormat="1" ht="11.1" customHeight="1">
      <c r="A24" s="989">
        <v>21</v>
      </c>
      <c r="B24" s="997"/>
      <c r="C24" s="1005"/>
      <c r="D24" s="1013"/>
      <c r="E24" s="1013"/>
      <c r="F24" s="1005"/>
      <c r="G24" s="1005"/>
      <c r="H24" s="1034"/>
      <c r="I24" s="1005"/>
      <c r="J24" s="1034"/>
      <c r="K24" s="1049"/>
      <c r="L24" s="1005"/>
      <c r="M24" s="1059"/>
      <c r="O24" s="1067"/>
      <c r="P24" s="1086"/>
      <c r="Q24" s="1086"/>
      <c r="R24" s="1086"/>
      <c r="S24" s="1086"/>
      <c r="T24" s="1086"/>
      <c r="U24" s="1086"/>
      <c r="V24" s="1086"/>
      <c r="X24" s="1002"/>
      <c r="Y24" s="1002"/>
      <c r="Z24" s="1002"/>
      <c r="AA24" s="1002"/>
      <c r="AB24" s="1002"/>
      <c r="AC24" s="1002"/>
      <c r="AD24" s="1002"/>
      <c r="AE24" s="1002"/>
      <c r="AF24" s="1002"/>
      <c r="AG24" s="1002"/>
      <c r="AH24" s="1002"/>
      <c r="AI24" s="1002"/>
      <c r="AJ24" s="1002"/>
      <c r="AK24" s="1002"/>
      <c r="AL24" s="1002"/>
      <c r="AM24" s="1002"/>
      <c r="AN24" s="1002"/>
      <c r="AO24" s="1002"/>
      <c r="AQ24" s="1002"/>
      <c r="AR24" s="1002"/>
      <c r="AS24" s="1002"/>
      <c r="AT24" s="1002"/>
    </row>
    <row r="25" spans="1:46" s="984" customFormat="1" ht="11.1" customHeight="1">
      <c r="A25" s="990"/>
      <c r="B25" s="998"/>
      <c r="C25" s="1006"/>
      <c r="D25" s="1014"/>
      <c r="E25" s="1014"/>
      <c r="F25" s="1006"/>
      <c r="G25" s="1006"/>
      <c r="H25" s="1035"/>
      <c r="I25" s="1006"/>
      <c r="J25" s="1035"/>
      <c r="K25" s="1050"/>
      <c r="L25" s="1006"/>
      <c r="M25" s="1060"/>
      <c r="O25" s="1065" t="s">
        <v>581</v>
      </c>
      <c r="P25" s="1086"/>
      <c r="Q25" s="1086"/>
      <c r="R25" s="1086"/>
      <c r="S25" s="1086"/>
      <c r="T25" s="1086"/>
      <c r="U25" s="1086"/>
      <c r="V25" s="1086"/>
      <c r="X25" s="1002"/>
      <c r="Y25" s="1002"/>
      <c r="Z25" s="1002"/>
      <c r="AA25" s="1002"/>
      <c r="AB25" s="1002"/>
      <c r="AC25" s="1002"/>
      <c r="AD25" s="1002"/>
      <c r="AE25" s="1002"/>
      <c r="AF25" s="1002"/>
      <c r="AG25" s="1002"/>
      <c r="AH25" s="1002"/>
      <c r="AI25" s="1002"/>
      <c r="AJ25" s="1002"/>
      <c r="AK25" s="1002"/>
      <c r="AL25" s="1002"/>
      <c r="AM25" s="1002"/>
      <c r="AN25" s="1002"/>
      <c r="AO25" s="1002"/>
      <c r="AQ25" s="1002"/>
      <c r="AR25" s="1002"/>
      <c r="AS25" s="1002"/>
      <c r="AT25" s="1002"/>
    </row>
    <row r="26" spans="1:46" s="984" customFormat="1" ht="11.1" customHeight="1">
      <c r="A26" s="988"/>
      <c r="B26" s="996"/>
      <c r="C26" s="1004"/>
      <c r="D26" s="1012"/>
      <c r="E26" s="1012"/>
      <c r="F26" s="1004"/>
      <c r="G26" s="1004"/>
      <c r="H26" s="1033"/>
      <c r="I26" s="1004"/>
      <c r="J26" s="1033"/>
      <c r="K26" s="1048"/>
      <c r="L26" s="1004"/>
      <c r="M26" s="1058">
        <f>IF(AND((H26="その他"),OR(B26="保育士",B26="保育に従事する看護師・准看護師",B26="幼稚園教諭等",B26="知事が同等と認める者"),OR(J26&lt;6,K26&lt;20)),"短時間",)</f>
        <v>0</v>
      </c>
      <c r="O26" s="1065"/>
      <c r="P26" s="1086"/>
      <c r="Q26" s="1086"/>
      <c r="R26" s="1086"/>
      <c r="S26" s="1086"/>
      <c r="T26" s="1086"/>
      <c r="U26" s="1086"/>
      <c r="V26" s="1086"/>
      <c r="X26" s="1002">
        <f>IF(AND(B26="保育士",H26="常勤"),J26*K26,0)</f>
        <v>0</v>
      </c>
      <c r="Y26" s="1002">
        <f>IF(AND(B26="保育士",H26="その他"),J26*K26,0)</f>
        <v>0</v>
      </c>
      <c r="Z26" s="1002">
        <f>IF(AND(B26="保育に従事する看護師・准看護師",H26="常勤"),J26*K26,0)</f>
        <v>0</v>
      </c>
      <c r="AA26" s="1002">
        <f>IF(AND(B26="保育に従事する看護師・准看護師",H26="その他"),J26*K26,0)</f>
        <v>0</v>
      </c>
      <c r="AB26" s="1002">
        <f>IF(AND(B26="幼稚園教諭等",H26="常勤"),J26*K26,0)</f>
        <v>0</v>
      </c>
      <c r="AC26" s="1002">
        <f>IF(AND(B26="幼稚園教諭等",H26="その他"),J26*K26,0)</f>
        <v>0</v>
      </c>
      <c r="AD26" s="1002">
        <f>IF(AND(B26="知事が同等と認める者",H26="常勤"),J26*K26,0)</f>
        <v>0</v>
      </c>
      <c r="AE26" s="1002">
        <f>IF(AND(B26="知事が同等と認める者",H26="その他"),J26*K26,0)</f>
        <v>0</v>
      </c>
      <c r="AF26" s="1002">
        <f>IF(AND(B26="保育に従事しない看護師・準看護師",H26="常勤"),J26*K26,0)</f>
        <v>0</v>
      </c>
      <c r="AG26" s="1002">
        <f>IF(AND(B26="保育に従事しない看護師・準看護師",H26="その他"),J26*K26,0)</f>
        <v>0</v>
      </c>
      <c r="AH26" s="1002">
        <f>IF(AND(B26="調理員",H26="常勤"),J26*K26,0)</f>
        <v>0</v>
      </c>
      <c r="AI26" s="1002">
        <f>IF(AND(B26="調理員",H26="その他"),J26*K26,0)</f>
        <v>0</v>
      </c>
      <c r="AJ26" s="1002">
        <f>IF(AND(B26="栄養士",H26="常勤"),J26*K26,0)</f>
        <v>0</v>
      </c>
      <c r="AK26" s="1002">
        <f>IF(AND(B26="栄養士",H26="その他"),J26*K26,0)</f>
        <v>0</v>
      </c>
      <c r="AL26" s="1002">
        <f>IF(AND(B26="事務員",H26="常勤"),J26*K26,0)</f>
        <v>0</v>
      </c>
      <c r="AM26" s="1002">
        <f>IF(AND(B26="事務員",H26="その他"),J26*K26,0)</f>
        <v>0</v>
      </c>
      <c r="AN26" s="1002">
        <f>IF(AND(OR(B26="その他",B26="施設長",B26="主任保育士等"),H26="常勤"),J26*K26,)</f>
        <v>0</v>
      </c>
      <c r="AO26" s="1002">
        <f>IF(AND(OR(B26="その他",B26="施設長",B26="主任保育士等"),H26="その他"),J26*K26,)</f>
        <v>0</v>
      </c>
      <c r="AQ26" s="1002" t="str">
        <f>IF(M26="短時間",Y26,"")</f>
        <v/>
      </c>
      <c r="AR26" s="1002" t="str">
        <f>IF(M26="短時間",AA26,"")</f>
        <v/>
      </c>
      <c r="AS26" s="1002" t="str">
        <f>IF(M26="短時間",AC26,"")</f>
        <v/>
      </c>
      <c r="AT26" s="1002" t="str">
        <f>IF(M26="短時間",AE26,"")</f>
        <v/>
      </c>
    </row>
    <row r="27" spans="1:46" s="984" customFormat="1" ht="11.1" customHeight="1">
      <c r="A27" s="989">
        <v>22</v>
      </c>
      <c r="B27" s="997"/>
      <c r="C27" s="1005"/>
      <c r="D27" s="1013"/>
      <c r="E27" s="1013"/>
      <c r="F27" s="1005"/>
      <c r="G27" s="1005"/>
      <c r="H27" s="1034"/>
      <c r="I27" s="1005"/>
      <c r="J27" s="1034"/>
      <c r="K27" s="1049"/>
      <c r="L27" s="1005"/>
      <c r="M27" s="1059"/>
      <c r="O27" s="1002" t="s">
        <v>145</v>
      </c>
      <c r="P27" s="1086"/>
      <c r="Q27" s="1086"/>
      <c r="R27" s="1086"/>
      <c r="S27" s="1086"/>
      <c r="T27" s="1086"/>
      <c r="U27" s="1086"/>
      <c r="V27" s="1086"/>
      <c r="X27" s="1002"/>
      <c r="Y27" s="1002"/>
      <c r="Z27" s="1002"/>
      <c r="AA27" s="1002"/>
      <c r="AB27" s="1002"/>
      <c r="AC27" s="1002"/>
      <c r="AD27" s="1002"/>
      <c r="AE27" s="1002"/>
      <c r="AF27" s="1002"/>
      <c r="AG27" s="1002"/>
      <c r="AH27" s="1002"/>
      <c r="AI27" s="1002"/>
      <c r="AJ27" s="1002"/>
      <c r="AK27" s="1002"/>
      <c r="AL27" s="1002"/>
      <c r="AM27" s="1002"/>
      <c r="AN27" s="1002"/>
      <c r="AO27" s="1002"/>
      <c r="AQ27" s="1002"/>
      <c r="AR27" s="1002"/>
      <c r="AS27" s="1002"/>
      <c r="AT27" s="1002"/>
    </row>
    <row r="28" spans="1:46" s="984" customFormat="1" ht="11.1" customHeight="1">
      <c r="A28" s="990"/>
      <c r="B28" s="998"/>
      <c r="C28" s="1006"/>
      <c r="D28" s="1014"/>
      <c r="E28" s="1014"/>
      <c r="F28" s="1006"/>
      <c r="G28" s="1006"/>
      <c r="H28" s="1035"/>
      <c r="I28" s="1006"/>
      <c r="J28" s="1035"/>
      <c r="K28" s="1050"/>
      <c r="L28" s="1006"/>
      <c r="M28" s="1060"/>
      <c r="O28" s="1002"/>
      <c r="P28" s="1086"/>
      <c r="Q28" s="1086"/>
      <c r="R28" s="1086"/>
      <c r="S28" s="1086"/>
      <c r="T28" s="1086"/>
      <c r="U28" s="1086"/>
      <c r="V28" s="1086"/>
      <c r="X28" s="1002"/>
      <c r="Y28" s="1002"/>
      <c r="Z28" s="1002"/>
      <c r="AA28" s="1002"/>
      <c r="AB28" s="1002"/>
      <c r="AC28" s="1002"/>
      <c r="AD28" s="1002"/>
      <c r="AE28" s="1002"/>
      <c r="AF28" s="1002"/>
      <c r="AG28" s="1002"/>
      <c r="AH28" s="1002"/>
      <c r="AI28" s="1002"/>
      <c r="AJ28" s="1002"/>
      <c r="AK28" s="1002"/>
      <c r="AL28" s="1002"/>
      <c r="AM28" s="1002"/>
      <c r="AN28" s="1002"/>
      <c r="AO28" s="1002"/>
      <c r="AQ28" s="1002"/>
      <c r="AR28" s="1002"/>
      <c r="AS28" s="1002"/>
      <c r="AT28" s="1002"/>
    </row>
    <row r="29" spans="1:46" s="984" customFormat="1" ht="11.1" customHeight="1">
      <c r="A29" s="988"/>
      <c r="B29" s="996"/>
      <c r="C29" s="1004"/>
      <c r="D29" s="1012"/>
      <c r="E29" s="1012"/>
      <c r="F29" s="1004"/>
      <c r="G29" s="1004"/>
      <c r="H29" s="1033"/>
      <c r="I29" s="1004"/>
      <c r="J29" s="1033"/>
      <c r="K29" s="1048"/>
      <c r="L29" s="1004"/>
      <c r="M29" s="1058">
        <f>IF(AND((H29="その他"),OR(B29="保育士",B29="保育に従事する看護師・准看護師",B29="幼稚園教諭等",B29="知事が同等と認める者"),OR(J29&lt;6,K29&lt;20)),"短時間",)</f>
        <v>0</v>
      </c>
      <c r="O29" s="1068" t="s">
        <v>568</v>
      </c>
      <c r="P29" s="1087"/>
      <c r="Q29" s="1096"/>
      <c r="R29" s="1096"/>
      <c r="S29" s="1096"/>
      <c r="T29" s="1096"/>
      <c r="U29" s="1096"/>
      <c r="V29" s="1105"/>
      <c r="X29" s="1002">
        <f>IF(AND(B29="保育士",H29="常勤"),J29*K29,0)</f>
        <v>0</v>
      </c>
      <c r="Y29" s="1002">
        <f>IF(AND(B29="保育士",H29="その他"),J29*K29,0)</f>
        <v>0</v>
      </c>
      <c r="Z29" s="1002">
        <f>IF(AND(B29="保育に従事する看護師・准看護師",H29="常勤"),J29*K29,0)</f>
        <v>0</v>
      </c>
      <c r="AA29" s="1002">
        <f>IF(AND(B29="保育に従事する看護師・准看護師",H29="その他"),J29*K29,0)</f>
        <v>0</v>
      </c>
      <c r="AB29" s="1002">
        <f>IF(AND(B29="幼稚園教諭等",H29="常勤"),J29*K29,0)</f>
        <v>0</v>
      </c>
      <c r="AC29" s="1002">
        <f>IF(AND(B29="幼稚園教諭等",H29="その他"),J29*K29,0)</f>
        <v>0</v>
      </c>
      <c r="AD29" s="1002">
        <f>IF(AND(B29="知事が同等と認める者",H29="常勤"),J29*K29,0)</f>
        <v>0</v>
      </c>
      <c r="AE29" s="1002">
        <f>IF(AND(B29="知事が同等と認める者",H29="その他"),J29*K29,0)</f>
        <v>0</v>
      </c>
      <c r="AF29" s="1002">
        <f>IF(AND(B29="保育に従事しない看護師・準看護師",H29="常勤"),J29*K29,0)</f>
        <v>0</v>
      </c>
      <c r="AG29" s="1002">
        <f>IF(AND(B29="保育に従事しない看護師・準看護師",H29="その他"),J29*K29,0)</f>
        <v>0</v>
      </c>
      <c r="AH29" s="1002">
        <f>IF(AND(B29="調理員",H29="常勤"),J29*K29,0)</f>
        <v>0</v>
      </c>
      <c r="AI29" s="1002">
        <f>IF(AND(B29="調理員",H29="その他"),J29*K29,0)</f>
        <v>0</v>
      </c>
      <c r="AJ29" s="1002">
        <f>IF(AND(B29="栄養士",H29="常勤"),J29*K29,0)</f>
        <v>0</v>
      </c>
      <c r="AK29" s="1002">
        <f>IF(AND(B29="栄養士",H29="その他"),J29*K29,0)</f>
        <v>0</v>
      </c>
      <c r="AL29" s="1002">
        <f>IF(AND(B29="事務員",H29="常勤"),J29*K29,0)</f>
        <v>0</v>
      </c>
      <c r="AM29" s="1002">
        <f>IF(AND(B29="事務員",H29="その他"),J29*K29,0)</f>
        <v>0</v>
      </c>
      <c r="AN29" s="1002">
        <f>IF(AND(OR(B29="その他",B29="施設長",B29="主任保育士等"),H29="常勤"),J29*K29,)</f>
        <v>0</v>
      </c>
      <c r="AO29" s="1002">
        <f>IF(AND(OR(B29="その他",B29="施設長",B29="主任保育士等"),H29="その他"),J29*K29,)</f>
        <v>0</v>
      </c>
      <c r="AQ29" s="1002" t="str">
        <f>IF(M29="短時間",Y29,"")</f>
        <v/>
      </c>
      <c r="AR29" s="1002" t="str">
        <f>IF(M29="短時間",AA29,"")</f>
        <v/>
      </c>
      <c r="AS29" s="1002" t="str">
        <f>IF(M29="短時間",AC29,"")</f>
        <v/>
      </c>
      <c r="AT29" s="1002" t="str">
        <f>IF(M29="短時間",AE29,"")</f>
        <v/>
      </c>
    </row>
    <row r="30" spans="1:46" s="984" customFormat="1" ht="11.1" customHeight="1">
      <c r="A30" s="989">
        <v>23</v>
      </c>
      <c r="B30" s="997"/>
      <c r="C30" s="1005"/>
      <c r="D30" s="1013"/>
      <c r="E30" s="1013"/>
      <c r="F30" s="1005"/>
      <c r="G30" s="1005"/>
      <c r="H30" s="1034"/>
      <c r="I30" s="1005"/>
      <c r="J30" s="1034"/>
      <c r="K30" s="1049"/>
      <c r="L30" s="1005"/>
      <c r="M30" s="1059"/>
      <c r="O30" s="1069"/>
      <c r="P30" s="1088"/>
      <c r="Q30" s="1097"/>
      <c r="R30" s="1097"/>
      <c r="S30" s="1097"/>
      <c r="T30" s="1097"/>
      <c r="U30" s="1097"/>
      <c r="V30" s="1106"/>
      <c r="X30" s="1002"/>
      <c r="Y30" s="1002"/>
      <c r="Z30" s="1002"/>
      <c r="AA30" s="1002"/>
      <c r="AB30" s="1002"/>
      <c r="AC30" s="1002"/>
      <c r="AD30" s="1002"/>
      <c r="AE30" s="1002"/>
      <c r="AF30" s="1002"/>
      <c r="AG30" s="1002"/>
      <c r="AH30" s="1002"/>
      <c r="AI30" s="1002"/>
      <c r="AJ30" s="1002"/>
      <c r="AK30" s="1002"/>
      <c r="AL30" s="1002"/>
      <c r="AM30" s="1002"/>
      <c r="AN30" s="1002"/>
      <c r="AO30" s="1002"/>
      <c r="AQ30" s="1002"/>
      <c r="AR30" s="1002"/>
      <c r="AS30" s="1002"/>
      <c r="AT30" s="1002"/>
    </row>
    <row r="31" spans="1:46" s="984" customFormat="1" ht="11.1" customHeight="1">
      <c r="A31" s="990"/>
      <c r="B31" s="998"/>
      <c r="C31" s="1006"/>
      <c r="D31" s="1014"/>
      <c r="E31" s="1014"/>
      <c r="F31" s="1006"/>
      <c r="G31" s="1006"/>
      <c r="H31" s="1035"/>
      <c r="I31" s="1006"/>
      <c r="J31" s="1035"/>
      <c r="K31" s="1050"/>
      <c r="L31" s="1006"/>
      <c r="M31" s="1060"/>
      <c r="O31" s="1068" t="s">
        <v>570</v>
      </c>
      <c r="P31" s="1087"/>
      <c r="Q31" s="1096"/>
      <c r="R31" s="1096"/>
      <c r="S31" s="1096"/>
      <c r="T31" s="1096"/>
      <c r="U31" s="1096"/>
      <c r="V31" s="1105"/>
      <c r="X31" s="1002"/>
      <c r="Y31" s="1002"/>
      <c r="Z31" s="1002"/>
      <c r="AA31" s="1002"/>
      <c r="AB31" s="1002"/>
      <c r="AC31" s="1002"/>
      <c r="AD31" s="1002"/>
      <c r="AE31" s="1002"/>
      <c r="AF31" s="1002"/>
      <c r="AG31" s="1002"/>
      <c r="AH31" s="1002"/>
      <c r="AI31" s="1002"/>
      <c r="AJ31" s="1002"/>
      <c r="AK31" s="1002"/>
      <c r="AL31" s="1002"/>
      <c r="AM31" s="1002"/>
      <c r="AN31" s="1002"/>
      <c r="AO31" s="1002"/>
      <c r="AQ31" s="1002"/>
      <c r="AR31" s="1002"/>
      <c r="AS31" s="1002"/>
      <c r="AT31" s="1002"/>
    </row>
    <row r="32" spans="1:46" s="984" customFormat="1" ht="11.1" customHeight="1">
      <c r="A32" s="988"/>
      <c r="B32" s="996"/>
      <c r="C32" s="1004"/>
      <c r="D32" s="1012"/>
      <c r="E32" s="1012"/>
      <c r="F32" s="1004"/>
      <c r="G32" s="1004"/>
      <c r="H32" s="1033"/>
      <c r="I32" s="1004"/>
      <c r="J32" s="1033"/>
      <c r="K32" s="1048"/>
      <c r="L32" s="1004"/>
      <c r="M32" s="1058">
        <f>IF(AND((H32="その他"),OR(B32="保育士",B32="保育に従事する看護師・准看護師",B32="幼稚園教諭等",B32="知事が同等と認める者"),OR(J32&lt;6,K32&lt;20)),"短時間",)</f>
        <v>0</v>
      </c>
      <c r="O32" s="1069"/>
      <c r="P32" s="1088"/>
      <c r="Q32" s="1097"/>
      <c r="R32" s="1097"/>
      <c r="S32" s="1097"/>
      <c r="T32" s="1097"/>
      <c r="U32" s="1097"/>
      <c r="V32" s="1106"/>
      <c r="X32" s="1002">
        <f>IF(AND(B32="保育士",H32="常勤"),J32*K32,0)</f>
        <v>0</v>
      </c>
      <c r="Y32" s="1002">
        <f>IF(AND(B32="保育士",H32="その他"),J32*K32,0)</f>
        <v>0</v>
      </c>
      <c r="Z32" s="1002">
        <f>IF(AND(B32="保育に従事する看護師・准看護師",H32="常勤"),J32*K32,0)</f>
        <v>0</v>
      </c>
      <c r="AA32" s="1002">
        <f>IF(AND(B32="保育に従事する看護師・准看護師",H32="その他"),J32*K32,0)</f>
        <v>0</v>
      </c>
      <c r="AB32" s="1002">
        <f>IF(AND(B32="幼稚園教諭等",H32="常勤"),J32*K32,0)</f>
        <v>0</v>
      </c>
      <c r="AC32" s="1002">
        <f>IF(AND(B32="幼稚園教諭等",H32="その他"),J32*K32,0)</f>
        <v>0</v>
      </c>
      <c r="AD32" s="1002">
        <f>IF(AND(B32="知事が同等と認める者",H32="常勤"),J32*K32,0)</f>
        <v>0</v>
      </c>
      <c r="AE32" s="1002">
        <f>IF(AND(B32="知事が同等と認める者",H32="その他"),J32*K32,0)</f>
        <v>0</v>
      </c>
      <c r="AF32" s="1002">
        <f>IF(AND(B32="保育に従事しない看護師・準看護師",H32="常勤"),J32*K32,0)</f>
        <v>0</v>
      </c>
      <c r="AG32" s="1002">
        <f>IF(AND(B32="保育に従事しない看護師・準看護師",H32="その他"),J32*K32,0)</f>
        <v>0</v>
      </c>
      <c r="AH32" s="1002">
        <f>IF(AND(B32="調理員",H32="常勤"),J32*K32,0)</f>
        <v>0</v>
      </c>
      <c r="AI32" s="1002">
        <f>IF(AND(B32="調理員",H32="その他"),J32*K32,0)</f>
        <v>0</v>
      </c>
      <c r="AJ32" s="1002">
        <f>IF(AND(B32="栄養士",H32="常勤"),J32*K32,0)</f>
        <v>0</v>
      </c>
      <c r="AK32" s="1002">
        <f>IF(AND(B32="栄養士",H32="その他"),J32*K32,0)</f>
        <v>0</v>
      </c>
      <c r="AL32" s="1002">
        <f>IF(AND(B32="事務員",H32="常勤"),J32*K32,0)</f>
        <v>0</v>
      </c>
      <c r="AM32" s="1002">
        <f>IF(AND(B32="事務員",H32="その他"),J32*K32,0)</f>
        <v>0</v>
      </c>
      <c r="AN32" s="1002">
        <f>IF(AND(OR(B32="その他",B32="施設長",B32="主任保育士等"),H32="常勤"),J32*K32,)</f>
        <v>0</v>
      </c>
      <c r="AO32" s="1002">
        <f>IF(AND(OR(B32="その他",B32="施設長",B32="主任保育士等"),H32="その他"),J32*K32,)</f>
        <v>0</v>
      </c>
      <c r="AQ32" s="1002" t="str">
        <f>IF(M32="短時間",Y32,"")</f>
        <v/>
      </c>
      <c r="AR32" s="1002" t="str">
        <f>IF(M32="短時間",AA32,"")</f>
        <v/>
      </c>
      <c r="AS32" s="1002" t="str">
        <f>IF(M32="短時間",AC32,"")</f>
        <v/>
      </c>
      <c r="AT32" s="1002" t="str">
        <f>IF(M32="短時間",AE32,"")</f>
        <v/>
      </c>
    </row>
    <row r="33" spans="1:46" s="984" customFormat="1" ht="11.1" customHeight="1">
      <c r="A33" s="989">
        <v>24</v>
      </c>
      <c r="B33" s="997"/>
      <c r="C33" s="1005"/>
      <c r="D33" s="1013"/>
      <c r="E33" s="1013"/>
      <c r="F33" s="1005"/>
      <c r="G33" s="1005"/>
      <c r="H33" s="1034"/>
      <c r="I33" s="1005"/>
      <c r="J33" s="1034"/>
      <c r="K33" s="1049"/>
      <c r="L33" s="1005"/>
      <c r="M33" s="1059"/>
      <c r="O33" s="1068" t="s">
        <v>571</v>
      </c>
      <c r="P33" s="1089" t="s">
        <v>1311</v>
      </c>
      <c r="Q33" s="1098"/>
      <c r="R33" s="1098"/>
      <c r="S33" s="1098"/>
      <c r="T33" s="1098"/>
      <c r="U33" s="1098"/>
      <c r="V33" s="1107"/>
      <c r="X33" s="1002"/>
      <c r="Y33" s="1002"/>
      <c r="Z33" s="1002"/>
      <c r="AA33" s="1002"/>
      <c r="AB33" s="1002"/>
      <c r="AC33" s="1002"/>
      <c r="AD33" s="1002"/>
      <c r="AE33" s="1002"/>
      <c r="AF33" s="1002"/>
      <c r="AG33" s="1002"/>
      <c r="AH33" s="1002"/>
      <c r="AI33" s="1002"/>
      <c r="AJ33" s="1002"/>
      <c r="AK33" s="1002"/>
      <c r="AL33" s="1002"/>
      <c r="AM33" s="1002"/>
      <c r="AN33" s="1002"/>
      <c r="AO33" s="1002"/>
      <c r="AQ33" s="1002"/>
      <c r="AR33" s="1002"/>
      <c r="AS33" s="1002"/>
      <c r="AT33" s="1002"/>
    </row>
    <row r="34" spans="1:46" s="984" customFormat="1" ht="11.1" customHeight="1">
      <c r="A34" s="990"/>
      <c r="B34" s="998"/>
      <c r="C34" s="1006"/>
      <c r="D34" s="1014"/>
      <c r="E34" s="1014"/>
      <c r="F34" s="1006"/>
      <c r="G34" s="1006"/>
      <c r="H34" s="1035"/>
      <c r="I34" s="1006"/>
      <c r="J34" s="1035"/>
      <c r="K34" s="1050"/>
      <c r="L34" s="1006"/>
      <c r="M34" s="1060"/>
      <c r="O34" s="1069"/>
      <c r="P34" s="1090"/>
      <c r="Q34" s="1099"/>
      <c r="R34" s="1099"/>
      <c r="S34" s="1099"/>
      <c r="T34" s="1099"/>
      <c r="U34" s="1099"/>
      <c r="V34" s="1108"/>
      <c r="X34" s="1002"/>
      <c r="Y34" s="1002"/>
      <c r="Z34" s="1002"/>
      <c r="AA34" s="1002"/>
      <c r="AB34" s="1002"/>
      <c r="AC34" s="1002"/>
      <c r="AD34" s="1002"/>
      <c r="AE34" s="1002"/>
      <c r="AF34" s="1002"/>
      <c r="AG34" s="1002"/>
      <c r="AH34" s="1002"/>
      <c r="AI34" s="1002"/>
      <c r="AJ34" s="1002"/>
      <c r="AK34" s="1002"/>
      <c r="AL34" s="1002"/>
      <c r="AM34" s="1002"/>
      <c r="AN34" s="1002"/>
      <c r="AO34" s="1002"/>
      <c r="AQ34" s="1002"/>
      <c r="AR34" s="1002"/>
      <c r="AS34" s="1002"/>
      <c r="AT34" s="1002"/>
    </row>
    <row r="35" spans="1:46" s="984" customFormat="1" ht="11.1" customHeight="1">
      <c r="A35" s="988"/>
      <c r="B35" s="996"/>
      <c r="C35" s="1004"/>
      <c r="D35" s="1012"/>
      <c r="E35" s="1012"/>
      <c r="F35" s="1004"/>
      <c r="G35" s="1004"/>
      <c r="H35" s="1033"/>
      <c r="I35" s="1004"/>
      <c r="J35" s="1033"/>
      <c r="K35" s="1048"/>
      <c r="L35" s="1004"/>
      <c r="M35" s="1058">
        <f>IF(AND((H35="その他"),OR(B35="保育士",B35="保育に従事する看護師・准看護師",B35="幼稚園教諭等",B35="知事が同等と認める者"),OR(J35&lt;6,K35&lt;20)),"短時間",)</f>
        <v>0</v>
      </c>
      <c r="O35" s="1070"/>
      <c r="P35" s="1070"/>
      <c r="Q35" s="1070"/>
      <c r="R35" s="1070"/>
      <c r="S35" s="1070"/>
      <c r="T35" s="1070"/>
      <c r="U35" s="1070"/>
      <c r="V35" s="1070"/>
      <c r="X35" s="1002">
        <f>IF(AND(B35="保育士",H35="常勤"),J35*K35,0)</f>
        <v>0</v>
      </c>
      <c r="Y35" s="1002">
        <f>IF(AND(B35="保育士",H35="その他"),J35*K35,0)</f>
        <v>0</v>
      </c>
      <c r="Z35" s="1002">
        <f>IF(AND(B35="保育に従事する看護師・准看護師",H35="常勤"),J35*K35,0)</f>
        <v>0</v>
      </c>
      <c r="AA35" s="1002">
        <f>IF(AND(B35="保育に従事する看護師・准看護師",H35="その他"),J35*K35,0)</f>
        <v>0</v>
      </c>
      <c r="AB35" s="1002">
        <f>IF(AND(B35="幼稚園教諭等",H35="常勤"),J35*K35,0)</f>
        <v>0</v>
      </c>
      <c r="AC35" s="1002">
        <f>IF(AND(B35="幼稚園教諭等",H35="その他"),J35*K35,0)</f>
        <v>0</v>
      </c>
      <c r="AD35" s="1002">
        <f>IF(AND(B35="知事が同等と認める者",H35="常勤"),J35*K35,0)</f>
        <v>0</v>
      </c>
      <c r="AE35" s="1002">
        <f>IF(AND(B35="知事が同等と認める者",H35="その他"),J35*K35,0)</f>
        <v>0</v>
      </c>
      <c r="AF35" s="1002">
        <f>IF(AND(B35="保育に従事しない看護師・準看護師",H35="常勤"),J35*K35,0)</f>
        <v>0</v>
      </c>
      <c r="AG35" s="1002">
        <f>IF(AND(B35="保育に従事しない看護師・準看護師",H35="その他"),J35*K35,0)</f>
        <v>0</v>
      </c>
      <c r="AH35" s="1002">
        <f>IF(AND(B35="調理員",H35="常勤"),J35*K35,0)</f>
        <v>0</v>
      </c>
      <c r="AI35" s="1002">
        <f>IF(AND(B35="調理員",H35="その他"),J35*K35,0)</f>
        <v>0</v>
      </c>
      <c r="AJ35" s="1002">
        <f>IF(AND(B35="栄養士",H35="常勤"),J35*K35,0)</f>
        <v>0</v>
      </c>
      <c r="AK35" s="1002">
        <f>IF(AND(B35="栄養士",H35="その他"),J35*K35,0)</f>
        <v>0</v>
      </c>
      <c r="AL35" s="1002">
        <f>IF(AND(B35="事務員",H35="常勤"),J35*K35,0)</f>
        <v>0</v>
      </c>
      <c r="AM35" s="1002">
        <f>IF(AND(B35="事務員",H35="その他"),J35*K35,0)</f>
        <v>0</v>
      </c>
      <c r="AN35" s="1002">
        <f>IF(AND(OR(B35="その他",B35="施設長",B35="主任保育士等"),H35="常勤"),J35*K35,)</f>
        <v>0</v>
      </c>
      <c r="AO35" s="1002">
        <f>IF(AND(OR(B35="その他",B35="施設長",B35="主任保育士等"),H35="その他"),J35*K35,)</f>
        <v>0</v>
      </c>
      <c r="AQ35" s="1002" t="str">
        <f>IF(M35="短時間",Y35,"")</f>
        <v/>
      </c>
      <c r="AR35" s="1002" t="str">
        <f>IF(M35="短時間",AA35,"")</f>
        <v/>
      </c>
      <c r="AS35" s="1002" t="str">
        <f>IF(M35="短時間",AC35,"")</f>
        <v/>
      </c>
      <c r="AT35" s="1002" t="str">
        <f>IF(M35="短時間",AE35,"")</f>
        <v/>
      </c>
    </row>
    <row r="36" spans="1:46" s="984" customFormat="1" ht="11.1" customHeight="1">
      <c r="A36" s="989">
        <v>25</v>
      </c>
      <c r="B36" s="997"/>
      <c r="C36" s="1005"/>
      <c r="D36" s="1013"/>
      <c r="E36" s="1013"/>
      <c r="F36" s="1005"/>
      <c r="G36" s="1005"/>
      <c r="H36" s="1034"/>
      <c r="I36" s="1005"/>
      <c r="J36" s="1034"/>
      <c r="K36" s="1049"/>
      <c r="L36" s="1005"/>
      <c r="M36" s="1059"/>
      <c r="X36" s="1002"/>
      <c r="Y36" s="1002"/>
      <c r="Z36" s="1002"/>
      <c r="AA36" s="1002"/>
      <c r="AB36" s="1002"/>
      <c r="AC36" s="1002"/>
      <c r="AD36" s="1002"/>
      <c r="AE36" s="1002"/>
      <c r="AF36" s="1002"/>
      <c r="AG36" s="1002"/>
      <c r="AH36" s="1002"/>
      <c r="AI36" s="1002"/>
      <c r="AJ36" s="1002"/>
      <c r="AK36" s="1002"/>
      <c r="AL36" s="1002"/>
      <c r="AM36" s="1002"/>
      <c r="AN36" s="1002"/>
      <c r="AO36" s="1002"/>
      <c r="AQ36" s="1002"/>
      <c r="AR36" s="1002"/>
      <c r="AS36" s="1002"/>
      <c r="AT36" s="1002"/>
    </row>
    <row r="37" spans="1:46" s="984" customFormat="1" ht="11.1" customHeight="1">
      <c r="A37" s="990"/>
      <c r="B37" s="998"/>
      <c r="C37" s="1006"/>
      <c r="D37" s="1014"/>
      <c r="E37" s="1014"/>
      <c r="F37" s="1006"/>
      <c r="G37" s="1006"/>
      <c r="H37" s="1035"/>
      <c r="I37" s="1006"/>
      <c r="J37" s="1035"/>
      <c r="K37" s="1050"/>
      <c r="L37" s="1006"/>
      <c r="M37" s="1060"/>
      <c r="O37" s="1071" t="s">
        <v>53</v>
      </c>
      <c r="P37" s="1091"/>
      <c r="Q37" s="1100"/>
      <c r="R37" s="1092"/>
      <c r="S37" s="1092"/>
      <c r="T37" s="1092"/>
      <c r="U37" s="1092"/>
      <c r="V37" s="1092"/>
      <c r="W37" s="1092"/>
      <c r="X37" s="1002"/>
      <c r="Y37" s="1002"/>
      <c r="Z37" s="1002"/>
      <c r="AA37" s="1002"/>
      <c r="AB37" s="1002"/>
      <c r="AC37" s="1002"/>
      <c r="AD37" s="1002"/>
      <c r="AE37" s="1002"/>
      <c r="AF37" s="1002"/>
      <c r="AG37" s="1002"/>
      <c r="AH37" s="1002"/>
      <c r="AI37" s="1002"/>
      <c r="AJ37" s="1002"/>
      <c r="AK37" s="1002"/>
      <c r="AL37" s="1002"/>
      <c r="AM37" s="1002"/>
      <c r="AN37" s="1002"/>
      <c r="AO37" s="1002"/>
      <c r="AQ37" s="1002"/>
      <c r="AR37" s="1002"/>
      <c r="AS37" s="1002"/>
      <c r="AT37" s="1002"/>
    </row>
    <row r="38" spans="1:46" s="984" customFormat="1" ht="11.1" customHeight="1">
      <c r="A38" s="988"/>
      <c r="B38" s="996"/>
      <c r="C38" s="1004"/>
      <c r="D38" s="1012"/>
      <c r="E38" s="1012"/>
      <c r="F38" s="1004"/>
      <c r="G38" s="1004"/>
      <c r="H38" s="1033"/>
      <c r="I38" s="1004"/>
      <c r="J38" s="1033"/>
      <c r="K38" s="1048"/>
      <c r="L38" s="1004"/>
      <c r="M38" s="1058">
        <f>IF(AND((H38="その他"),OR(B38="保育士",B38="保育に従事する看護師・准看護師",B38="幼稚園教諭等",B38="知事が同等と認める者"),OR(J38&lt;6,K38&lt;20)),"短時間",)</f>
        <v>0</v>
      </c>
      <c r="O38" s="1072" t="s">
        <v>11</v>
      </c>
      <c r="W38" s="1116"/>
      <c r="X38" s="1002">
        <f>IF(AND(B38="保育士",H38="常勤"),J38*K38,0)</f>
        <v>0</v>
      </c>
      <c r="Y38" s="1002">
        <f>IF(AND(B38="保育士",H38="その他"),J38*K38,0)</f>
        <v>0</v>
      </c>
      <c r="Z38" s="1002">
        <f>IF(AND(B38="保育に従事する看護師・准看護師",H38="常勤"),J38*K38,0)</f>
        <v>0</v>
      </c>
      <c r="AA38" s="1002">
        <f>IF(AND(B38="保育に従事する看護師・准看護師",H38="その他"),J38*K38,0)</f>
        <v>0</v>
      </c>
      <c r="AB38" s="1002">
        <f>IF(AND(B38="幼稚園教諭等",H38="常勤"),J38*K38,0)</f>
        <v>0</v>
      </c>
      <c r="AC38" s="1002">
        <f>IF(AND(B38="幼稚園教諭等",H38="その他"),J38*K38,0)</f>
        <v>0</v>
      </c>
      <c r="AD38" s="1002">
        <f>IF(AND(B38="知事が同等と認める者",H38="常勤"),J38*K38,0)</f>
        <v>0</v>
      </c>
      <c r="AE38" s="1002">
        <f>IF(AND(B38="知事が同等と認める者",H38="その他"),J38*K38,0)</f>
        <v>0</v>
      </c>
      <c r="AF38" s="1002">
        <f>IF(AND(B38="保育に従事しない看護師・準看護師",H38="常勤"),J38*K38,0)</f>
        <v>0</v>
      </c>
      <c r="AG38" s="1002">
        <f>IF(AND(B38="保育に従事しない看護師・準看護師",H38="その他"),J38*K38,0)</f>
        <v>0</v>
      </c>
      <c r="AH38" s="1002">
        <f>IF(AND(B38="調理員",H38="常勤"),J38*K38,0)</f>
        <v>0</v>
      </c>
      <c r="AI38" s="1002">
        <f>IF(AND(B38="調理員",H38="その他"),J38*K38,0)</f>
        <v>0</v>
      </c>
      <c r="AJ38" s="1002">
        <f>IF(AND(B38="栄養士",H38="常勤"),J38*K38,0)</f>
        <v>0</v>
      </c>
      <c r="AK38" s="1002">
        <f>IF(AND(B38="栄養士",H38="その他"),J38*K38,0)</f>
        <v>0</v>
      </c>
      <c r="AL38" s="1002">
        <f>IF(AND(B38="事務員",H38="常勤"),J38*K38,0)</f>
        <v>0</v>
      </c>
      <c r="AM38" s="1002">
        <f>IF(AND(B38="事務員",H38="その他"),J38*K38,0)</f>
        <v>0</v>
      </c>
      <c r="AN38" s="1002">
        <f>IF(AND(OR(B38="その他",B38="施設長",B38="主任保育士等"),H38="常勤"),J38*K38,)</f>
        <v>0</v>
      </c>
      <c r="AO38" s="1002">
        <f>IF(AND(OR(B38="その他",B38="施設長",B38="主任保育士等"),H38="その他"),J38*K38,)</f>
        <v>0</v>
      </c>
      <c r="AQ38" s="1002" t="str">
        <f>IF(M38="短時間",Y38,"")</f>
        <v/>
      </c>
      <c r="AR38" s="1002" t="str">
        <f>IF(M38="短時間",AA38,"")</f>
        <v/>
      </c>
      <c r="AS38" s="1002" t="str">
        <f>IF(M38="短時間",AC38,"")</f>
        <v/>
      </c>
      <c r="AT38" s="1002" t="str">
        <f>IF(M38="短時間",AE38,"")</f>
        <v/>
      </c>
    </row>
    <row r="39" spans="1:46" s="984" customFormat="1" ht="11.1" customHeight="1">
      <c r="A39" s="989">
        <v>26</v>
      </c>
      <c r="B39" s="997"/>
      <c r="C39" s="1005"/>
      <c r="D39" s="1013"/>
      <c r="E39" s="1013"/>
      <c r="F39" s="1005"/>
      <c r="G39" s="1005"/>
      <c r="H39" s="1034"/>
      <c r="I39" s="1005"/>
      <c r="J39" s="1034"/>
      <c r="K39" s="1049"/>
      <c r="L39" s="1005"/>
      <c r="M39" s="1059"/>
      <c r="O39" s="1072" t="s">
        <v>82</v>
      </c>
      <c r="W39" s="1116"/>
      <c r="X39" s="1002"/>
      <c r="Y39" s="1002"/>
      <c r="Z39" s="1002"/>
      <c r="AA39" s="1002"/>
      <c r="AB39" s="1002"/>
      <c r="AC39" s="1002"/>
      <c r="AD39" s="1002"/>
      <c r="AE39" s="1002"/>
      <c r="AF39" s="1002"/>
      <c r="AG39" s="1002"/>
      <c r="AH39" s="1002"/>
      <c r="AI39" s="1002"/>
      <c r="AJ39" s="1002"/>
      <c r="AK39" s="1002"/>
      <c r="AL39" s="1002"/>
      <c r="AM39" s="1002"/>
      <c r="AN39" s="1002"/>
      <c r="AO39" s="1002"/>
      <c r="AQ39" s="1002"/>
      <c r="AR39" s="1002"/>
      <c r="AS39" s="1002"/>
      <c r="AT39" s="1002"/>
    </row>
    <row r="40" spans="1:46" s="984" customFormat="1" ht="11.1" customHeight="1">
      <c r="A40" s="990"/>
      <c r="B40" s="998"/>
      <c r="C40" s="1006"/>
      <c r="D40" s="1014"/>
      <c r="E40" s="1014"/>
      <c r="F40" s="1006"/>
      <c r="G40" s="1006"/>
      <c r="H40" s="1035"/>
      <c r="I40" s="1006"/>
      <c r="J40" s="1035"/>
      <c r="K40" s="1050"/>
      <c r="L40" s="1006"/>
      <c r="M40" s="1060"/>
      <c r="O40" s="1073" t="s">
        <v>600</v>
      </c>
      <c r="P40" s="1092"/>
      <c r="Q40" s="1092"/>
      <c r="R40" s="1092"/>
      <c r="S40" s="1092"/>
      <c r="T40" s="1092"/>
      <c r="U40" s="1092"/>
      <c r="V40" s="1092"/>
      <c r="W40" s="1117"/>
      <c r="X40" s="1002"/>
      <c r="Y40" s="1002"/>
      <c r="Z40" s="1002"/>
      <c r="AA40" s="1002"/>
      <c r="AB40" s="1002"/>
      <c r="AC40" s="1002"/>
      <c r="AD40" s="1002"/>
      <c r="AE40" s="1002"/>
      <c r="AF40" s="1002"/>
      <c r="AG40" s="1002"/>
      <c r="AH40" s="1002"/>
      <c r="AI40" s="1002"/>
      <c r="AJ40" s="1002"/>
      <c r="AK40" s="1002"/>
      <c r="AL40" s="1002"/>
      <c r="AM40" s="1002"/>
      <c r="AN40" s="1002"/>
      <c r="AO40" s="1002"/>
      <c r="AQ40" s="1002"/>
      <c r="AR40" s="1002"/>
      <c r="AS40" s="1002"/>
      <c r="AT40" s="1002"/>
    </row>
    <row r="41" spans="1:46" s="984" customFormat="1" ht="11.1" customHeight="1">
      <c r="A41" s="988"/>
      <c r="B41" s="996"/>
      <c r="C41" s="1004"/>
      <c r="D41" s="1012"/>
      <c r="E41" s="1012"/>
      <c r="F41" s="1004"/>
      <c r="G41" s="1004"/>
      <c r="H41" s="1033"/>
      <c r="I41" s="1004"/>
      <c r="J41" s="1033"/>
      <c r="K41" s="1048"/>
      <c r="L41" s="1004"/>
      <c r="M41" s="1058">
        <f>IF(AND((H41="その他"),OR(B41="保育士",B41="保育に従事する看護師・准看護師",B41="幼稚園教諭等",B41="知事が同等と認める者"),OR(J41&lt;6,K41&lt;20)),"短時間",)</f>
        <v>0</v>
      </c>
      <c r="X41" s="1002">
        <f>IF(AND(B41="保育士",H41="常勤"),J41*K41,0)</f>
        <v>0</v>
      </c>
      <c r="Y41" s="1002">
        <f>IF(AND(B41="保育士",H41="その他"),J41*K41,0)</f>
        <v>0</v>
      </c>
      <c r="Z41" s="1002">
        <f>IF(AND(B41="保育に従事する看護師・准看護師",H41="常勤"),J41*K41,0)</f>
        <v>0</v>
      </c>
      <c r="AA41" s="1002">
        <f>IF(AND(B41="保育に従事する看護師・准看護師",H41="その他"),J41*K41,0)</f>
        <v>0</v>
      </c>
      <c r="AB41" s="1002">
        <f>IF(AND(B41="幼稚園教諭等",H41="常勤"),J41*K41,0)</f>
        <v>0</v>
      </c>
      <c r="AC41" s="1002">
        <f>IF(AND(B41="幼稚園教諭等",H41="その他"),J41*K41,0)</f>
        <v>0</v>
      </c>
      <c r="AD41" s="1002">
        <f>IF(AND(B41="知事が同等と認める者",H41="常勤"),J41*K41,0)</f>
        <v>0</v>
      </c>
      <c r="AE41" s="1002">
        <f>IF(AND(B41="知事が同等と認める者",H41="その他"),J41*K41,0)</f>
        <v>0</v>
      </c>
      <c r="AF41" s="1002">
        <f>IF(AND(B41="保育に従事しない看護師・準看護師",H41="常勤"),J41*K41,0)</f>
        <v>0</v>
      </c>
      <c r="AG41" s="1002">
        <f>IF(AND(B41="保育に従事しない看護師・準看護師",H41="その他"),J41*K41,0)</f>
        <v>0</v>
      </c>
      <c r="AH41" s="1002">
        <f>IF(AND(B41="調理員",H41="常勤"),J41*K41,0)</f>
        <v>0</v>
      </c>
      <c r="AI41" s="1002">
        <f>IF(AND(B41="調理員",H41="その他"),J41*K41,0)</f>
        <v>0</v>
      </c>
      <c r="AJ41" s="1002">
        <f>IF(AND(B41="栄養士",H41="常勤"),J41*K41,0)</f>
        <v>0</v>
      </c>
      <c r="AK41" s="1002">
        <f>IF(AND(B41="栄養士",H41="その他"),J41*K41,0)</f>
        <v>0</v>
      </c>
      <c r="AL41" s="1002">
        <f>IF(AND(B41="事務員",H41="常勤"),J41*K41,0)</f>
        <v>0</v>
      </c>
      <c r="AM41" s="1002">
        <f>IF(AND(B41="事務員",H41="その他"),J41*K41,0)</f>
        <v>0</v>
      </c>
      <c r="AN41" s="1002">
        <f>IF(AND(OR(B41="その他",B41="施設長",B41="主任保育士等"),H41="常勤"),J41*K41,)</f>
        <v>0</v>
      </c>
      <c r="AO41" s="1002">
        <f>IF(AND(OR(B41="その他",B41="施設長",B41="主任保育士等"),H41="その他"),J41*K41,)</f>
        <v>0</v>
      </c>
      <c r="AQ41" s="1002" t="str">
        <f>IF(M41="短時間",Y41,"")</f>
        <v/>
      </c>
      <c r="AR41" s="1002" t="str">
        <f>IF(M41="短時間",AA41,"")</f>
        <v/>
      </c>
      <c r="AS41" s="1002" t="str">
        <f>IF(M41="短時間",AC41,"")</f>
        <v/>
      </c>
      <c r="AT41" s="1002" t="str">
        <f>IF(M41="短時間",AE41,"")</f>
        <v/>
      </c>
    </row>
    <row r="42" spans="1:46" s="984" customFormat="1" ht="11.1" customHeight="1">
      <c r="A42" s="989">
        <v>27</v>
      </c>
      <c r="B42" s="997"/>
      <c r="C42" s="1005"/>
      <c r="D42" s="1013"/>
      <c r="E42" s="1013"/>
      <c r="F42" s="1005"/>
      <c r="G42" s="1005"/>
      <c r="H42" s="1034"/>
      <c r="I42" s="1005"/>
      <c r="J42" s="1034"/>
      <c r="K42" s="1049"/>
      <c r="L42" s="1005"/>
      <c r="M42" s="1059"/>
      <c r="O42" s="1074" t="s">
        <v>796</v>
      </c>
      <c r="P42" s="1074"/>
      <c r="X42" s="1002"/>
      <c r="Y42" s="1002"/>
      <c r="Z42" s="1002"/>
      <c r="AA42" s="1002"/>
      <c r="AB42" s="1002"/>
      <c r="AC42" s="1002"/>
      <c r="AD42" s="1002"/>
      <c r="AE42" s="1002"/>
      <c r="AF42" s="1002"/>
      <c r="AG42" s="1002"/>
      <c r="AH42" s="1002"/>
      <c r="AI42" s="1002"/>
      <c r="AJ42" s="1002"/>
      <c r="AK42" s="1002"/>
      <c r="AL42" s="1002"/>
      <c r="AM42" s="1002"/>
      <c r="AN42" s="1002"/>
      <c r="AO42" s="1002"/>
      <c r="AQ42" s="1002"/>
      <c r="AR42" s="1002"/>
      <c r="AS42" s="1002"/>
      <c r="AT42" s="1002"/>
    </row>
    <row r="43" spans="1:46" s="984" customFormat="1" ht="11.1" customHeight="1">
      <c r="A43" s="990"/>
      <c r="B43" s="998"/>
      <c r="C43" s="1006"/>
      <c r="D43" s="1014"/>
      <c r="E43" s="1014"/>
      <c r="F43" s="1006"/>
      <c r="G43" s="1006"/>
      <c r="H43" s="1035"/>
      <c r="I43" s="1006"/>
      <c r="J43" s="1035"/>
      <c r="K43" s="1050"/>
      <c r="L43" s="1006"/>
      <c r="M43" s="1060"/>
      <c r="O43" s="1002" t="s">
        <v>336</v>
      </c>
      <c r="P43" s="1093" t="s">
        <v>948</v>
      </c>
      <c r="Q43" s="1101"/>
      <c r="R43" s="1101"/>
      <c r="S43" s="1101"/>
      <c r="T43" s="1101"/>
      <c r="U43" s="1101"/>
      <c r="V43" s="1109"/>
      <c r="X43" s="1002"/>
      <c r="Y43" s="1002"/>
      <c r="Z43" s="1002"/>
      <c r="AA43" s="1002"/>
      <c r="AB43" s="1002"/>
      <c r="AC43" s="1002"/>
      <c r="AD43" s="1002"/>
      <c r="AE43" s="1002"/>
      <c r="AF43" s="1002"/>
      <c r="AG43" s="1002"/>
      <c r="AH43" s="1002"/>
      <c r="AI43" s="1002"/>
      <c r="AJ43" s="1002"/>
      <c r="AK43" s="1002"/>
      <c r="AL43" s="1002"/>
      <c r="AM43" s="1002"/>
      <c r="AN43" s="1002"/>
      <c r="AO43" s="1002"/>
      <c r="AQ43" s="1002"/>
      <c r="AR43" s="1002"/>
      <c r="AS43" s="1002"/>
      <c r="AT43" s="1002"/>
    </row>
    <row r="44" spans="1:46" s="984" customFormat="1" ht="11.1" customHeight="1">
      <c r="A44" s="988"/>
      <c r="B44" s="996"/>
      <c r="C44" s="1004"/>
      <c r="D44" s="1013"/>
      <c r="E44" s="1013"/>
      <c r="F44" s="1004"/>
      <c r="G44" s="1004"/>
      <c r="H44" s="1033"/>
      <c r="I44" s="1005"/>
      <c r="J44" s="1033"/>
      <c r="K44" s="1048"/>
      <c r="L44" s="1005"/>
      <c r="M44" s="1058">
        <f>IF(AND((H44="その他"),OR(B44="保育士",B44="保育に従事する看護師・准看護師",B44="幼稚園教諭等",B44="知事が同等と認める者"),OR(J44&lt;6,K44&lt;20)),"短時間",)</f>
        <v>0</v>
      </c>
      <c r="O44" s="1002" t="s">
        <v>571</v>
      </c>
      <c r="P44" s="1082" t="s">
        <v>162</v>
      </c>
      <c r="Q44" s="1082"/>
      <c r="R44" s="1082"/>
      <c r="S44" s="1082"/>
      <c r="T44" s="1082"/>
      <c r="U44" s="1093"/>
      <c r="V44" s="1109"/>
      <c r="X44" s="1002">
        <f>IF(AND(B44="保育士",H44="常勤"),J44*K44,0)</f>
        <v>0</v>
      </c>
      <c r="Y44" s="1002">
        <f>IF(AND(B44="保育士",H44="その他"),J44*K44,0)</f>
        <v>0</v>
      </c>
      <c r="Z44" s="1002">
        <f>IF(AND(B44="保育に従事する看護師・准看護師",H44="常勤"),J44*K44,0)</f>
        <v>0</v>
      </c>
      <c r="AA44" s="1002">
        <f>IF(AND(B44="保育に従事する看護師・准看護師",H44="その他"),J44*K44,0)</f>
        <v>0</v>
      </c>
      <c r="AB44" s="1002">
        <f>IF(AND(B44="幼稚園教諭等",H44="常勤"),J44*K44,0)</f>
        <v>0</v>
      </c>
      <c r="AC44" s="1002">
        <f>IF(AND(B44="幼稚園教諭等",H44="その他"),J44*K44,0)</f>
        <v>0</v>
      </c>
      <c r="AD44" s="1002">
        <f>IF(AND(B44="知事が同等と認める者",H44="常勤"),J44*K44,0)</f>
        <v>0</v>
      </c>
      <c r="AE44" s="1002">
        <f>IF(AND(B44="知事が同等と認める者",H44="その他"),J44*K44,0)</f>
        <v>0</v>
      </c>
      <c r="AF44" s="1002">
        <f>IF(AND(B44="保育に従事しない看護師・準看護師",H44="常勤"),J44*K44,0)</f>
        <v>0</v>
      </c>
      <c r="AG44" s="1002">
        <f>IF(AND(B44="保育に従事しない看護師・準看護師",H44="その他"),J44*K44,0)</f>
        <v>0</v>
      </c>
      <c r="AH44" s="1002">
        <f>IF(AND(B44="調理員",H44="常勤"),J44*K44,0)</f>
        <v>0</v>
      </c>
      <c r="AI44" s="1002">
        <f>IF(AND(B44="調理員",H44="その他"),J44*K44,0)</f>
        <v>0</v>
      </c>
      <c r="AJ44" s="1002">
        <f>IF(AND(B44="栄養士",H44="常勤"),J44*K44,0)</f>
        <v>0</v>
      </c>
      <c r="AK44" s="1002">
        <f>IF(AND(B44="栄養士",H44="その他"),J44*K44,0)</f>
        <v>0</v>
      </c>
      <c r="AL44" s="1002">
        <f>IF(AND(B44="事務員",H44="常勤"),J44*K44,0)</f>
        <v>0</v>
      </c>
      <c r="AM44" s="1002">
        <f>IF(AND(B44="事務員",H44="その他"),J44*K44,0)</f>
        <v>0</v>
      </c>
      <c r="AN44" s="1002">
        <f>IF(AND(OR(B44="その他",B44="施設長",B44="主任保育士等"),H44="常勤"),J44*K44,)</f>
        <v>0</v>
      </c>
      <c r="AO44" s="1002">
        <f>IF(AND(OR(B44="その他",B44="施設長",B44="主任保育士等"),H44="その他"),J44*K44,)</f>
        <v>0</v>
      </c>
      <c r="AQ44" s="1002" t="str">
        <f>IF(M44="短時間",Y44,"")</f>
        <v/>
      </c>
      <c r="AR44" s="1002" t="str">
        <f>IF(M44="短時間",AA44,"")</f>
        <v/>
      </c>
      <c r="AS44" s="1002" t="str">
        <f>IF(M44="短時間",AC44,"")</f>
        <v/>
      </c>
      <c r="AT44" s="1002" t="str">
        <f>IF(M44="短時間",AE44,"")</f>
        <v/>
      </c>
    </row>
    <row r="45" spans="1:46" s="984" customFormat="1" ht="11.1" customHeight="1">
      <c r="A45" s="989">
        <v>28</v>
      </c>
      <c r="B45" s="997"/>
      <c r="C45" s="1005"/>
      <c r="D45" s="1013"/>
      <c r="E45" s="1013"/>
      <c r="F45" s="1005"/>
      <c r="G45" s="1005"/>
      <c r="H45" s="1034"/>
      <c r="I45" s="1005"/>
      <c r="J45" s="1034"/>
      <c r="K45" s="1049"/>
      <c r="L45" s="1005"/>
      <c r="M45" s="1059"/>
      <c r="O45" s="1002" t="s">
        <v>572</v>
      </c>
      <c r="P45" s="1094" t="s">
        <v>811</v>
      </c>
      <c r="Q45" s="1102"/>
      <c r="R45" s="1102"/>
      <c r="S45" s="1102"/>
      <c r="T45" s="1102"/>
      <c r="U45" s="1102"/>
      <c r="V45" s="1110"/>
      <c r="X45" s="1002"/>
      <c r="Y45" s="1002"/>
      <c r="Z45" s="1002"/>
      <c r="AA45" s="1002"/>
      <c r="AB45" s="1002"/>
      <c r="AC45" s="1002"/>
      <c r="AD45" s="1002"/>
      <c r="AE45" s="1002"/>
      <c r="AF45" s="1002"/>
      <c r="AG45" s="1002"/>
      <c r="AH45" s="1002"/>
      <c r="AI45" s="1002"/>
      <c r="AJ45" s="1002"/>
      <c r="AK45" s="1002"/>
      <c r="AL45" s="1002"/>
      <c r="AM45" s="1002"/>
      <c r="AN45" s="1002"/>
      <c r="AO45" s="1002"/>
      <c r="AQ45" s="1002"/>
      <c r="AR45" s="1002"/>
      <c r="AS45" s="1002"/>
      <c r="AT45" s="1002"/>
    </row>
    <row r="46" spans="1:46" s="984" customFormat="1" ht="11.1" customHeight="1">
      <c r="A46" s="990"/>
      <c r="B46" s="998"/>
      <c r="C46" s="1006"/>
      <c r="D46" s="1013"/>
      <c r="E46" s="1013"/>
      <c r="F46" s="1006"/>
      <c r="G46" s="1006"/>
      <c r="H46" s="1035"/>
      <c r="I46" s="1005"/>
      <c r="J46" s="1035"/>
      <c r="K46" s="1050"/>
      <c r="L46" s="1005"/>
      <c r="M46" s="1060"/>
      <c r="O46" s="1002" t="s">
        <v>809</v>
      </c>
      <c r="P46" s="1094" t="s">
        <v>812</v>
      </c>
      <c r="Q46" s="1102"/>
      <c r="R46" s="1102"/>
      <c r="S46" s="1102"/>
      <c r="T46" s="1102"/>
      <c r="U46" s="1102"/>
      <c r="V46" s="1110"/>
      <c r="X46" s="1002"/>
      <c r="Y46" s="1002"/>
      <c r="Z46" s="1002"/>
      <c r="AA46" s="1002"/>
      <c r="AB46" s="1002"/>
      <c r="AC46" s="1002"/>
      <c r="AD46" s="1002"/>
      <c r="AE46" s="1002"/>
      <c r="AF46" s="1002"/>
      <c r="AG46" s="1002"/>
      <c r="AH46" s="1002"/>
      <c r="AI46" s="1002"/>
      <c r="AJ46" s="1002"/>
      <c r="AK46" s="1002"/>
      <c r="AL46" s="1002"/>
      <c r="AM46" s="1002"/>
      <c r="AN46" s="1002"/>
      <c r="AO46" s="1002"/>
      <c r="AQ46" s="1002"/>
      <c r="AR46" s="1002"/>
      <c r="AS46" s="1002"/>
      <c r="AT46" s="1002"/>
    </row>
    <row r="47" spans="1:46" s="984" customFormat="1" ht="11.1" customHeight="1">
      <c r="A47" s="988"/>
      <c r="B47" s="996"/>
      <c r="C47" s="1004"/>
      <c r="D47" s="1012"/>
      <c r="E47" s="1012"/>
      <c r="F47" s="1004"/>
      <c r="G47" s="1004"/>
      <c r="H47" s="1033"/>
      <c r="I47" s="1004"/>
      <c r="J47" s="1033"/>
      <c r="K47" s="1048"/>
      <c r="L47" s="1004"/>
      <c r="M47" s="1058">
        <f>IF(AND((H47="その他"),OR(B47="保育士",B47="保育に従事する看護師・准看護師",B47="幼稚園教諭等",B47="知事が同等と認める者"),OR(J47&lt;6,K47&lt;20)),"短時間",)</f>
        <v>0</v>
      </c>
      <c r="O47" s="1075"/>
      <c r="P47" s="1075"/>
      <c r="Q47" s="1075"/>
      <c r="R47" s="1075"/>
      <c r="S47" s="1075"/>
      <c r="T47" s="1075"/>
      <c r="U47" s="1075"/>
      <c r="V47" s="1075"/>
      <c r="X47" s="1002">
        <f>IF(AND(B47="保育士",H47="常勤"),J47*K47,0)</f>
        <v>0</v>
      </c>
      <c r="Y47" s="1002">
        <f>IF(AND(B47="保育士",H47="その他"),J47*K47,0)</f>
        <v>0</v>
      </c>
      <c r="Z47" s="1002">
        <f>IF(AND(B47="保育に従事する看護師・准看護師",H47="常勤"),J47*K47,0)</f>
        <v>0</v>
      </c>
      <c r="AA47" s="1002">
        <f>IF(AND(B47="保育に従事する看護師・准看護師",H47="その他"),J47*K47,0)</f>
        <v>0</v>
      </c>
      <c r="AB47" s="1002">
        <f>IF(AND(B47="幼稚園教諭等",H47="常勤"),J47*K47,0)</f>
        <v>0</v>
      </c>
      <c r="AC47" s="1002">
        <f>IF(AND(B47="幼稚園教諭等",H47="その他"),J47*K47,0)</f>
        <v>0</v>
      </c>
      <c r="AD47" s="1002">
        <f>IF(AND(B47="知事が同等と認める者",H47="常勤"),J47*K47,0)</f>
        <v>0</v>
      </c>
      <c r="AE47" s="1002">
        <f>IF(AND(B47="知事が同等と認める者",H47="その他"),J47*K47,0)</f>
        <v>0</v>
      </c>
      <c r="AF47" s="1002">
        <f>IF(AND(B47="保育に従事しない看護師・準看護師",H47="常勤"),J47*K47,0)</f>
        <v>0</v>
      </c>
      <c r="AG47" s="1002">
        <f>IF(AND(B47="保育に従事しない看護師・準看護師",H47="その他"),J47*K47,0)</f>
        <v>0</v>
      </c>
      <c r="AH47" s="1002">
        <f>IF(AND(B47="調理員",H47="常勤"),J47*K47,0)</f>
        <v>0</v>
      </c>
      <c r="AI47" s="1002">
        <f>IF(AND(B47="調理員",H47="その他"),J47*K47,0)</f>
        <v>0</v>
      </c>
      <c r="AJ47" s="1002">
        <f>IF(AND(B47="栄養士",H47="常勤"),J47*K47,0)</f>
        <v>0</v>
      </c>
      <c r="AK47" s="1002">
        <f>IF(AND(B47="栄養士",H47="その他"),J47*K47,0)</f>
        <v>0</v>
      </c>
      <c r="AL47" s="1002">
        <f>IF(AND(B47="事務員",H47="常勤"),J47*K47,0)</f>
        <v>0</v>
      </c>
      <c r="AM47" s="1002">
        <f>IF(AND(B47="事務員",H47="その他"),J47*K47,0)</f>
        <v>0</v>
      </c>
      <c r="AN47" s="1002">
        <f>IF(AND(OR(B47="その他",B47="施設長",B47="主任保育士等"),H47="常勤"),J47*K47,)</f>
        <v>0</v>
      </c>
      <c r="AO47" s="1002">
        <f>IF(AND(OR(B47="その他",B47="施設長",B47="主任保育士等"),H47="その他"),J47*K47,)</f>
        <v>0</v>
      </c>
      <c r="AQ47" s="1002" t="str">
        <f>IF(M47="短時間",Y47,"")</f>
        <v/>
      </c>
      <c r="AR47" s="1002" t="str">
        <f>IF(M47="短時間",AA47,"")</f>
        <v/>
      </c>
      <c r="AS47" s="1002" t="str">
        <f>IF(M47="短時間",AC47,"")</f>
        <v/>
      </c>
      <c r="AT47" s="1002" t="str">
        <f>IF(M47="短時間",AE47,"")</f>
        <v/>
      </c>
    </row>
    <row r="48" spans="1:46" s="984" customFormat="1" ht="11.1" customHeight="1">
      <c r="A48" s="989">
        <v>29</v>
      </c>
      <c r="B48" s="997"/>
      <c r="C48" s="1005"/>
      <c r="D48" s="1013"/>
      <c r="E48" s="1013"/>
      <c r="F48" s="1005"/>
      <c r="G48" s="1005"/>
      <c r="H48" s="1034"/>
      <c r="I48" s="1005"/>
      <c r="J48" s="1034"/>
      <c r="K48" s="1049"/>
      <c r="L48" s="1005"/>
      <c r="M48" s="1059"/>
      <c r="O48" s="1076" t="s">
        <v>596</v>
      </c>
      <c r="P48" s="1095"/>
      <c r="Q48" s="1095"/>
      <c r="R48" s="1095"/>
      <c r="S48" s="1095"/>
      <c r="T48" s="1095"/>
      <c r="U48" s="1095"/>
      <c r="V48" s="1111"/>
      <c r="X48" s="1002"/>
      <c r="Y48" s="1002"/>
      <c r="Z48" s="1002"/>
      <c r="AA48" s="1002"/>
      <c r="AB48" s="1002"/>
      <c r="AC48" s="1002"/>
      <c r="AD48" s="1002"/>
      <c r="AE48" s="1002"/>
      <c r="AF48" s="1002"/>
      <c r="AG48" s="1002"/>
      <c r="AH48" s="1002"/>
      <c r="AI48" s="1002"/>
      <c r="AJ48" s="1002"/>
      <c r="AK48" s="1002"/>
      <c r="AL48" s="1002"/>
      <c r="AM48" s="1002"/>
      <c r="AN48" s="1002"/>
      <c r="AO48" s="1002"/>
      <c r="AQ48" s="1002"/>
      <c r="AR48" s="1002"/>
      <c r="AS48" s="1002"/>
      <c r="AT48" s="1002"/>
    </row>
    <row r="49" spans="1:46" s="984" customFormat="1" ht="11.1" customHeight="1">
      <c r="A49" s="990"/>
      <c r="B49" s="998"/>
      <c r="C49" s="1006"/>
      <c r="D49" s="1014"/>
      <c r="E49" s="1014"/>
      <c r="F49" s="1006"/>
      <c r="G49" s="1006"/>
      <c r="H49" s="1035"/>
      <c r="I49" s="1006"/>
      <c r="J49" s="1035"/>
      <c r="K49" s="1050"/>
      <c r="L49" s="1006"/>
      <c r="M49" s="1060"/>
      <c r="O49" s="1077" t="s">
        <v>334</v>
      </c>
      <c r="P49" s="1077"/>
      <c r="Q49" s="1077"/>
      <c r="R49" s="1077"/>
      <c r="S49" s="1077"/>
      <c r="T49" s="1077"/>
      <c r="U49" s="1077"/>
      <c r="V49" s="1112"/>
      <c r="X49" s="1002"/>
      <c r="Y49" s="1002"/>
      <c r="Z49" s="1002"/>
      <c r="AA49" s="1002"/>
      <c r="AB49" s="1002"/>
      <c r="AC49" s="1002"/>
      <c r="AD49" s="1002"/>
      <c r="AE49" s="1002"/>
      <c r="AF49" s="1002"/>
      <c r="AG49" s="1002"/>
      <c r="AH49" s="1002"/>
      <c r="AI49" s="1002"/>
      <c r="AJ49" s="1002"/>
      <c r="AK49" s="1002"/>
      <c r="AL49" s="1002"/>
      <c r="AM49" s="1002"/>
      <c r="AN49" s="1002"/>
      <c r="AO49" s="1002"/>
      <c r="AQ49" s="1002"/>
      <c r="AR49" s="1002"/>
      <c r="AS49" s="1002"/>
      <c r="AT49" s="1002"/>
    </row>
    <row r="50" spans="1:46" s="984" customFormat="1" ht="11.1" customHeight="1">
      <c r="A50" s="988"/>
      <c r="B50" s="996"/>
      <c r="C50" s="1004"/>
      <c r="D50" s="1012"/>
      <c r="E50" s="1012"/>
      <c r="F50" s="1004"/>
      <c r="G50" s="1004"/>
      <c r="H50" s="1033"/>
      <c r="I50" s="1004"/>
      <c r="J50" s="1033"/>
      <c r="K50" s="1048"/>
      <c r="L50" s="1004"/>
      <c r="M50" s="1058">
        <f>IF(AND((H50="その他"),OR(B50="保育士",B50="保育に従事する看護師・准看護師",B50="幼稚園教諭等",B50="知事が同等と認める者"),OR(J50&lt;6,K50&lt;20)),"短時間",)</f>
        <v>0</v>
      </c>
      <c r="O50" s="1078"/>
      <c r="P50" s="1078"/>
      <c r="Q50" s="1078"/>
      <c r="R50" s="1078"/>
      <c r="S50" s="1078"/>
      <c r="T50" s="1078"/>
      <c r="U50" s="1078"/>
      <c r="V50" s="1113"/>
      <c r="X50" s="1002">
        <f>IF(AND(B50="保育士",H50="常勤"),J50*K50,0)</f>
        <v>0</v>
      </c>
      <c r="Y50" s="1002">
        <f>IF(AND(B50="保育士",H50="その他"),J50*K50,0)</f>
        <v>0</v>
      </c>
      <c r="Z50" s="1002">
        <f>IF(AND(B50="保育に従事する看護師・准看護師",H50="常勤"),J50*K50,0)</f>
        <v>0</v>
      </c>
      <c r="AA50" s="1002">
        <f>IF(AND(B50="保育に従事する看護師・准看護師",H50="その他"),J50*K50,0)</f>
        <v>0</v>
      </c>
      <c r="AB50" s="1002">
        <f>IF(AND(B50="幼稚園教諭等",H50="常勤"),J50*K50,0)</f>
        <v>0</v>
      </c>
      <c r="AC50" s="1002">
        <f>IF(AND(B50="幼稚園教諭等",H50="その他"),J50*K50,0)</f>
        <v>0</v>
      </c>
      <c r="AD50" s="1002">
        <f>IF(AND(B50="知事が同等と認める者",H50="常勤"),J50*K50,0)</f>
        <v>0</v>
      </c>
      <c r="AE50" s="1002">
        <f>IF(AND(B50="知事が同等と認める者",H50="その他"),J50*K50,0)</f>
        <v>0</v>
      </c>
      <c r="AF50" s="1002">
        <f>IF(AND(B50="保育に従事しない看護師・準看護師",H50="常勤"),J50*K50,0)</f>
        <v>0</v>
      </c>
      <c r="AG50" s="1002">
        <f>IF(AND(B50="保育に従事しない看護師・準看護師",H50="その他"),J50*K50,0)</f>
        <v>0</v>
      </c>
      <c r="AH50" s="1002">
        <f>IF(AND(B50="調理員",H50="常勤"),J50*K50,0)</f>
        <v>0</v>
      </c>
      <c r="AI50" s="1002">
        <f>IF(AND(B50="調理員",H50="その他"),J50*K50,0)</f>
        <v>0</v>
      </c>
      <c r="AJ50" s="1002">
        <f>IF(AND(B50="栄養士",H50="常勤"),J50*K50,0)</f>
        <v>0</v>
      </c>
      <c r="AK50" s="1002">
        <f>IF(AND(B50="栄養士",H50="その他"),J50*K50,0)</f>
        <v>0</v>
      </c>
      <c r="AL50" s="1002">
        <f>IF(AND(B50="事務員",H50="常勤"),J50*K50,0)</f>
        <v>0</v>
      </c>
      <c r="AM50" s="1002">
        <f>IF(AND(B50="事務員",H50="その他"),J50*K50,0)</f>
        <v>0</v>
      </c>
      <c r="AN50" s="1002">
        <f>IF(AND(OR(B50="その他",B50="施設長",B50="主任保育士等"),H50="常勤"),J50*K50,)</f>
        <v>0</v>
      </c>
      <c r="AO50" s="1002">
        <f>IF(AND(OR(B50="その他",B50="施設長",B50="主任保育士等"),H50="その他"),J50*K50,)</f>
        <v>0</v>
      </c>
      <c r="AQ50" s="1002" t="str">
        <f>IF(M50="短時間",Y50,"")</f>
        <v/>
      </c>
      <c r="AR50" s="1002" t="str">
        <f>IF(M50="短時間",AA50,"")</f>
        <v/>
      </c>
      <c r="AS50" s="1002" t="str">
        <f>IF(M50="短時間",AC50,"")</f>
        <v/>
      </c>
      <c r="AT50" s="1002" t="str">
        <f>IF(M50="短時間",AE50,"")</f>
        <v/>
      </c>
    </row>
    <row r="51" spans="1:46" s="984" customFormat="1" ht="11.1" customHeight="1">
      <c r="A51" s="989">
        <v>30</v>
      </c>
      <c r="B51" s="997"/>
      <c r="C51" s="1005"/>
      <c r="D51" s="1013"/>
      <c r="E51" s="1013"/>
      <c r="F51" s="1005"/>
      <c r="G51" s="1005"/>
      <c r="H51" s="1034"/>
      <c r="I51" s="1005"/>
      <c r="J51" s="1034"/>
      <c r="K51" s="1049"/>
      <c r="L51" s="1005"/>
      <c r="M51" s="1059"/>
      <c r="P51" s="1079"/>
      <c r="Q51" s="1079"/>
      <c r="R51" s="1079"/>
      <c r="S51" s="1079"/>
      <c r="T51" s="1079"/>
      <c r="U51" s="1079"/>
      <c r="V51" s="1079"/>
      <c r="X51" s="1002"/>
      <c r="Y51" s="1002"/>
      <c r="Z51" s="1002"/>
      <c r="AA51" s="1002"/>
      <c r="AB51" s="1002"/>
      <c r="AC51" s="1002"/>
      <c r="AD51" s="1002"/>
      <c r="AE51" s="1002"/>
      <c r="AF51" s="1002"/>
      <c r="AG51" s="1002"/>
      <c r="AH51" s="1002"/>
      <c r="AI51" s="1002"/>
      <c r="AJ51" s="1002"/>
      <c r="AK51" s="1002"/>
      <c r="AL51" s="1002"/>
      <c r="AM51" s="1002"/>
      <c r="AN51" s="1002"/>
      <c r="AO51" s="1002"/>
      <c r="AQ51" s="1002"/>
      <c r="AR51" s="1002"/>
      <c r="AS51" s="1002"/>
      <c r="AT51" s="1002"/>
    </row>
    <row r="52" spans="1:46" s="984" customFormat="1" ht="11.1" customHeight="1">
      <c r="A52" s="990"/>
      <c r="B52" s="998"/>
      <c r="C52" s="1006"/>
      <c r="D52" s="1014"/>
      <c r="E52" s="1014"/>
      <c r="F52" s="1006"/>
      <c r="G52" s="1006"/>
      <c r="H52" s="1035"/>
      <c r="I52" s="1006"/>
      <c r="J52" s="1035"/>
      <c r="K52" s="1050"/>
      <c r="L52" s="1006"/>
      <c r="M52" s="1060"/>
      <c r="X52" s="1002"/>
      <c r="Y52" s="1002"/>
      <c r="Z52" s="1002"/>
      <c r="AA52" s="1002"/>
      <c r="AB52" s="1002"/>
      <c r="AC52" s="1002"/>
      <c r="AD52" s="1002"/>
      <c r="AE52" s="1002"/>
      <c r="AF52" s="1002"/>
      <c r="AG52" s="1002"/>
      <c r="AH52" s="1002"/>
      <c r="AI52" s="1002"/>
      <c r="AJ52" s="1002"/>
      <c r="AK52" s="1002"/>
      <c r="AL52" s="1002"/>
      <c r="AM52" s="1002"/>
      <c r="AN52" s="1002"/>
      <c r="AO52" s="1002"/>
      <c r="AQ52" s="1002"/>
      <c r="AR52" s="1002"/>
      <c r="AS52" s="1002"/>
      <c r="AT52" s="1002"/>
    </row>
    <row r="53" spans="1:46">
      <c r="W53" s="1036" t="s">
        <v>587</v>
      </c>
      <c r="X53" s="999">
        <f t="shared" ref="X53:AO53" si="0">SUM(X8:X52)</f>
        <v>0</v>
      </c>
      <c r="Y53" s="999">
        <f t="shared" si="0"/>
        <v>0</v>
      </c>
      <c r="Z53" s="999">
        <f t="shared" si="0"/>
        <v>0</v>
      </c>
      <c r="AA53" s="999">
        <f t="shared" si="0"/>
        <v>0</v>
      </c>
      <c r="AB53" s="999">
        <f t="shared" si="0"/>
        <v>0</v>
      </c>
      <c r="AC53" s="999">
        <f t="shared" si="0"/>
        <v>0</v>
      </c>
      <c r="AD53" s="999">
        <f t="shared" si="0"/>
        <v>0</v>
      </c>
      <c r="AE53" s="999">
        <f t="shared" si="0"/>
        <v>0</v>
      </c>
      <c r="AF53" s="999">
        <f t="shared" si="0"/>
        <v>0</v>
      </c>
      <c r="AG53" s="999">
        <f t="shared" si="0"/>
        <v>0</v>
      </c>
      <c r="AH53" s="999">
        <f t="shared" si="0"/>
        <v>0</v>
      </c>
      <c r="AI53" s="999">
        <f t="shared" si="0"/>
        <v>0</v>
      </c>
      <c r="AJ53" s="999">
        <f t="shared" si="0"/>
        <v>0</v>
      </c>
      <c r="AK53" s="999">
        <f t="shared" si="0"/>
        <v>0</v>
      </c>
      <c r="AL53" s="999">
        <f t="shared" si="0"/>
        <v>0</v>
      </c>
      <c r="AM53" s="999">
        <f t="shared" si="0"/>
        <v>0</v>
      </c>
      <c r="AN53" s="999">
        <f t="shared" si="0"/>
        <v>0</v>
      </c>
      <c r="AO53" s="999">
        <f t="shared" si="0"/>
        <v>0</v>
      </c>
      <c r="AP53" s="1036" t="s">
        <v>587</v>
      </c>
      <c r="AQ53" s="999">
        <f>SUM(AQ8:AQ52)</f>
        <v>0</v>
      </c>
      <c r="AR53" s="999">
        <f>SUM(AR8:AR52)</f>
        <v>0</v>
      </c>
      <c r="AS53" s="999">
        <f>SUM(AS8:AS52)</f>
        <v>0</v>
      </c>
      <c r="AT53" s="999">
        <f>SUM(AT8:AT52)</f>
        <v>0</v>
      </c>
    </row>
    <row r="54" spans="1:46">
      <c r="B54" s="1122"/>
      <c r="C54" s="1007" t="s">
        <v>579</v>
      </c>
      <c r="D54" s="1007" t="s">
        <v>128</v>
      </c>
      <c r="E54" s="1022" t="s">
        <v>588</v>
      </c>
      <c r="W54" s="1036"/>
      <c r="X54" s="999"/>
      <c r="Y54" s="999"/>
      <c r="Z54" s="999"/>
      <c r="AA54" s="999"/>
      <c r="AB54" s="999"/>
      <c r="AC54" s="999"/>
      <c r="AD54" s="999"/>
      <c r="AE54" s="999"/>
      <c r="AF54" s="999"/>
      <c r="AG54" s="999"/>
      <c r="AH54" s="999"/>
      <c r="AI54" s="999"/>
      <c r="AJ54" s="999"/>
      <c r="AK54" s="999"/>
      <c r="AL54" s="999"/>
      <c r="AM54" s="999"/>
      <c r="AN54" s="999"/>
      <c r="AO54" s="999"/>
      <c r="AP54" s="1036"/>
      <c r="AQ54" s="999"/>
      <c r="AR54" s="999"/>
      <c r="AS54" s="999"/>
      <c r="AT54" s="999"/>
    </row>
    <row r="55" spans="1:46">
      <c r="B55" s="999" t="s">
        <v>210</v>
      </c>
      <c r="C55" s="1003">
        <f>COUNTIFS(B8:B52,"施設長",H8:H52,"常勤")</f>
        <v>0</v>
      </c>
      <c r="D55" s="1003">
        <f>COUNTIFS(B8:B52,"施設長",H8:H52,"その他")</f>
        <v>0</v>
      </c>
      <c r="E55" s="1023"/>
      <c r="G55" s="983"/>
      <c r="H55" s="983"/>
      <c r="W55" s="1017"/>
      <c r="X55" s="1017"/>
      <c r="Y55" s="1017"/>
      <c r="Z55" s="1017"/>
      <c r="AA55" s="1017"/>
      <c r="AB55" s="1017"/>
      <c r="AC55" s="1017"/>
      <c r="AD55" s="1017"/>
      <c r="AE55" s="1017"/>
      <c r="AF55" s="1017"/>
      <c r="AG55" s="1017"/>
      <c r="AH55" s="1017"/>
      <c r="AI55" s="1017"/>
      <c r="AJ55" s="1017"/>
      <c r="AK55" s="1017"/>
      <c r="AL55" s="1017"/>
      <c r="AM55" s="1017"/>
      <c r="AN55" s="1017"/>
      <c r="AO55" s="1017"/>
    </row>
    <row r="56" spans="1:46">
      <c r="B56" s="1000" t="s">
        <v>0</v>
      </c>
      <c r="C56" s="999">
        <f>COUNTIFS(B8:B52,"主任保育士等",H8:H52,"常勤")</f>
        <v>0</v>
      </c>
      <c r="D56" s="999">
        <f>COUNTIFS(B8:B52,"主任保育士等",H8:H52,"その他")</f>
        <v>0</v>
      </c>
      <c r="E56" s="1023"/>
      <c r="G56" s="983"/>
      <c r="H56" s="983"/>
      <c r="W56" s="1017"/>
      <c r="X56" s="1017"/>
      <c r="Y56" s="1017"/>
      <c r="Z56" s="1017"/>
      <c r="AA56" s="1017"/>
      <c r="AB56" s="1017"/>
      <c r="AC56" s="1017"/>
      <c r="AD56" s="1017"/>
      <c r="AE56" s="1017"/>
      <c r="AF56" s="1017"/>
      <c r="AG56" s="1017"/>
      <c r="AH56" s="1017"/>
      <c r="AI56" s="1017"/>
      <c r="AJ56" s="1017"/>
      <c r="AK56" s="1017"/>
      <c r="AL56" s="1017"/>
      <c r="AM56" s="1017"/>
      <c r="AN56" s="1017"/>
      <c r="AO56" s="1017"/>
    </row>
    <row r="57" spans="1:46">
      <c r="B57" s="999" t="s">
        <v>91</v>
      </c>
      <c r="C57" s="999">
        <f>COUNTIFS(B8:B52,"保育士",H8:H52,"常勤")</f>
        <v>0</v>
      </c>
      <c r="D57" s="999">
        <f>COUNTIFS(B8:B52,"保育士",H8:H52,"その他")</f>
        <v>0</v>
      </c>
      <c r="E57" s="1003">
        <f>COUNTIFS(B8:B52,"保育士",M8:M52,"短時間")</f>
        <v>0</v>
      </c>
      <c r="G57" s="983"/>
      <c r="H57" s="983"/>
    </row>
    <row r="58" spans="1:46">
      <c r="B58" s="1001" t="s">
        <v>499</v>
      </c>
      <c r="C58" s="999">
        <f>COUNTIFS(B8:B52,"保育に従事する看護師・准看護師",H8:H52,"常勤")</f>
        <v>0</v>
      </c>
      <c r="D58" s="999">
        <f>COUNTIFS(B8:B52,"保育に従事する看護師・准看護師",H8:H52,"その他")</f>
        <v>0</v>
      </c>
      <c r="E58" s="1015">
        <f>COUNTIFS(B8:B52,"保育に従事する看護師・准看護師",M8:M52,"短時間")</f>
        <v>0</v>
      </c>
      <c r="G58" s="983"/>
      <c r="H58" s="983"/>
    </row>
    <row r="59" spans="1:46">
      <c r="B59" s="1001"/>
      <c r="C59" s="999"/>
      <c r="D59" s="999"/>
      <c r="E59" s="1016"/>
      <c r="G59" s="983"/>
      <c r="H59" s="983"/>
    </row>
    <row r="60" spans="1:46">
      <c r="B60" s="1002" t="s">
        <v>464</v>
      </c>
      <c r="C60" s="999">
        <f>COUNTIFS(B8:B52,"幼稚園教諭等",H8:H52,"常勤")</f>
        <v>0</v>
      </c>
      <c r="D60" s="999">
        <f>COUNTIFS(B8:B52,"幼稚園教諭等",H8:H52,"その他")</f>
        <v>0</v>
      </c>
      <c r="E60" s="999">
        <f>COUNTIFS(B8:B52,"幼稚園教諭等",M8:M52,"短時間")</f>
        <v>0</v>
      </c>
      <c r="G60" s="983"/>
      <c r="H60" s="983"/>
    </row>
    <row r="61" spans="1:46">
      <c r="B61" s="1001" t="s">
        <v>53</v>
      </c>
      <c r="C61" s="999">
        <f>COUNTIFS(B8:B52,"知事が同等と認める者",H8:H52,"常勤")</f>
        <v>0</v>
      </c>
      <c r="D61" s="1015">
        <f>COUNTIFS(B8:B52,"知事が同等と認める者",H8:H52,"その他")</f>
        <v>0</v>
      </c>
      <c r="E61" s="1015">
        <f>COUNTIFS(B8:B52,"知事が同等と認める者",M8:M52,"短時間")</f>
        <v>0</v>
      </c>
      <c r="G61" s="983"/>
      <c r="H61" s="983"/>
    </row>
    <row r="62" spans="1:46">
      <c r="B62" s="1001"/>
      <c r="C62" s="999"/>
      <c r="D62" s="1016"/>
      <c r="E62" s="1016"/>
      <c r="G62" s="983"/>
      <c r="H62" s="983"/>
    </row>
    <row r="63" spans="1:46">
      <c r="B63" s="1001" t="s">
        <v>32</v>
      </c>
      <c r="C63" s="999">
        <f>COUNTIFS(B8:B52,"保育に従事しない看護師・准看護師",H8:H52,"常勤")</f>
        <v>0</v>
      </c>
      <c r="D63" s="1015">
        <f>COUNTIFS(B8:B52,"保育に従事しない看護師・准看護師",H8:H52,"その他")</f>
        <v>0</v>
      </c>
      <c r="E63" s="1024"/>
      <c r="G63" s="983"/>
      <c r="H63" s="983"/>
    </row>
    <row r="64" spans="1:46">
      <c r="B64" s="1001"/>
      <c r="C64" s="999"/>
      <c r="D64" s="1016"/>
      <c r="E64" s="1025"/>
      <c r="G64" s="983"/>
      <c r="H64" s="983"/>
    </row>
    <row r="65" spans="2:8">
      <c r="B65" s="999" t="s">
        <v>576</v>
      </c>
      <c r="C65" s="999">
        <f>COUNTIFS(B8:B52,"調理員",H8:H52,"常勤")</f>
        <v>0</v>
      </c>
      <c r="D65" s="999">
        <f>COUNTIFS(B8:B52,"調理員",H8:H52,"その他")</f>
        <v>0</v>
      </c>
      <c r="E65" s="1026"/>
      <c r="G65" s="983"/>
      <c r="H65" s="983"/>
    </row>
    <row r="66" spans="2:8">
      <c r="B66" s="1003" t="s">
        <v>577</v>
      </c>
      <c r="C66" s="999">
        <f>COUNTIFS(B8:B52,"栄養士",H8:H52,"常勤")</f>
        <v>0</v>
      </c>
      <c r="D66" s="999">
        <f>COUNTIFS(B8:B52,"栄養士",H8:H52,"その他")</f>
        <v>0</v>
      </c>
      <c r="E66" s="1025"/>
      <c r="G66" s="983"/>
      <c r="H66" s="983"/>
    </row>
    <row r="67" spans="2:8">
      <c r="B67" s="1003" t="s">
        <v>302</v>
      </c>
      <c r="C67" s="999">
        <f>COUNTIFS(B8:B52,"事務員",H8:H52,"常勤")</f>
        <v>0</v>
      </c>
      <c r="D67" s="999">
        <f>COUNTIFS(B8:B52,"事務員",H8:H52,"その他")</f>
        <v>0</v>
      </c>
      <c r="E67" s="1026"/>
      <c r="G67" s="983"/>
      <c r="H67" s="983"/>
    </row>
    <row r="68" spans="2:8">
      <c r="B68" s="1003" t="s">
        <v>578</v>
      </c>
      <c r="C68" s="999">
        <f>COUNTIFS(B8:B52,"その他",H8:H52,"常勤")</f>
        <v>0</v>
      </c>
      <c r="D68" s="999">
        <f>COUNTIFS(B8:B52,"その他",H8:H52,"その他")</f>
        <v>0</v>
      </c>
      <c r="E68" s="1026"/>
      <c r="G68" s="983"/>
      <c r="H68" s="983"/>
    </row>
    <row r="70" spans="2:8">
      <c r="C70" s="1008" t="s">
        <v>586</v>
      </c>
      <c r="D70" s="1017">
        <f>SUM(C55:D68)</f>
        <v>0</v>
      </c>
    </row>
  </sheetData>
  <mergeCells count="567">
    <mergeCell ref="B1:L1"/>
    <mergeCell ref="I5:K5"/>
    <mergeCell ref="O42:P42"/>
    <mergeCell ref="P43:V43"/>
    <mergeCell ref="P45:V45"/>
    <mergeCell ref="P46:V46"/>
    <mergeCell ref="O48:V48"/>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B2:L4"/>
    <mergeCell ref="AQ4:AQ5"/>
    <mergeCell ref="AR4:AR5"/>
    <mergeCell ref="AS4:AS5"/>
    <mergeCell ref="AT4:AT5"/>
    <mergeCell ref="E5:E7"/>
    <mergeCell ref="F5:F7"/>
    <mergeCell ref="H5:H7"/>
    <mergeCell ref="I6:I7"/>
    <mergeCell ref="J6:J7"/>
    <mergeCell ref="K6:K7"/>
    <mergeCell ref="O6:O7"/>
    <mergeCell ref="P6:V7"/>
    <mergeCell ref="X6:X7"/>
    <mergeCell ref="Y6:Y7"/>
    <mergeCell ref="Z6:Z7"/>
    <mergeCell ref="AA6:AA7"/>
    <mergeCell ref="AB6:AB7"/>
    <mergeCell ref="AC6:AC7"/>
    <mergeCell ref="AD6:AD7"/>
    <mergeCell ref="AE6:AE7"/>
    <mergeCell ref="AF6:AF7"/>
    <mergeCell ref="AG6:AG7"/>
    <mergeCell ref="AH6:AH7"/>
    <mergeCell ref="AI6:AI7"/>
    <mergeCell ref="AJ6:AJ7"/>
    <mergeCell ref="AK6:AK7"/>
    <mergeCell ref="AL6:AL7"/>
    <mergeCell ref="AM6:AM7"/>
    <mergeCell ref="AN6:AN7"/>
    <mergeCell ref="AO6:AO7"/>
    <mergeCell ref="AQ6:AQ7"/>
    <mergeCell ref="AR6:AR7"/>
    <mergeCell ref="AS6:AS7"/>
    <mergeCell ref="AT6:AT7"/>
    <mergeCell ref="B8:B10"/>
    <mergeCell ref="C8:C10"/>
    <mergeCell ref="F8:F10"/>
    <mergeCell ref="G8:G10"/>
    <mergeCell ref="H8:H10"/>
    <mergeCell ref="J8:J10"/>
    <mergeCell ref="K8:K10"/>
    <mergeCell ref="M8:M10"/>
    <mergeCell ref="O8:O11"/>
    <mergeCell ref="P8:V11"/>
    <mergeCell ref="X8:X10"/>
    <mergeCell ref="Y8:Y10"/>
    <mergeCell ref="Z8:Z10"/>
    <mergeCell ref="AA8:AA10"/>
    <mergeCell ref="AB8:AB10"/>
    <mergeCell ref="AC8:AC10"/>
    <mergeCell ref="AD8:AD10"/>
    <mergeCell ref="AE8:AE10"/>
    <mergeCell ref="AF8:AF10"/>
    <mergeCell ref="AG8:AG10"/>
    <mergeCell ref="AH8:AH10"/>
    <mergeCell ref="AI8:AI10"/>
    <mergeCell ref="AJ8:AJ10"/>
    <mergeCell ref="AK8:AK10"/>
    <mergeCell ref="AL8:AL10"/>
    <mergeCell ref="AM8:AM10"/>
    <mergeCell ref="AN8:AN10"/>
    <mergeCell ref="AO8:AO10"/>
    <mergeCell ref="AQ8:AQ10"/>
    <mergeCell ref="AR8:AR10"/>
    <mergeCell ref="AS8:AS10"/>
    <mergeCell ref="AT8:AT10"/>
    <mergeCell ref="B11:B13"/>
    <mergeCell ref="C11:C13"/>
    <mergeCell ref="F11:F13"/>
    <mergeCell ref="G11:G13"/>
    <mergeCell ref="H11:H13"/>
    <mergeCell ref="J11:J13"/>
    <mergeCell ref="K11:K13"/>
    <mergeCell ref="M11:M13"/>
    <mergeCell ref="X11:X13"/>
    <mergeCell ref="Y11:Y13"/>
    <mergeCell ref="Z11:Z13"/>
    <mergeCell ref="AA11:AA13"/>
    <mergeCell ref="AB11:AB13"/>
    <mergeCell ref="AC11:AC13"/>
    <mergeCell ref="AD11:AD13"/>
    <mergeCell ref="AE11:AE13"/>
    <mergeCell ref="AF11:AF13"/>
    <mergeCell ref="AG11:AG13"/>
    <mergeCell ref="AH11:AH13"/>
    <mergeCell ref="AI11:AI13"/>
    <mergeCell ref="AJ11:AJ13"/>
    <mergeCell ref="AK11:AK13"/>
    <mergeCell ref="AL11:AL13"/>
    <mergeCell ref="AM11:AM13"/>
    <mergeCell ref="AN11:AN13"/>
    <mergeCell ref="AO11:AO13"/>
    <mergeCell ref="AQ11:AQ13"/>
    <mergeCell ref="AR11:AR13"/>
    <mergeCell ref="AS11:AS13"/>
    <mergeCell ref="AT11:AT13"/>
    <mergeCell ref="O12:O14"/>
    <mergeCell ref="P12:V14"/>
    <mergeCell ref="B14:B16"/>
    <mergeCell ref="C14:C16"/>
    <mergeCell ref="F14:F16"/>
    <mergeCell ref="G14:G16"/>
    <mergeCell ref="H14:H16"/>
    <mergeCell ref="J14:J16"/>
    <mergeCell ref="K14:K16"/>
    <mergeCell ref="M14:M16"/>
    <mergeCell ref="X14:X16"/>
    <mergeCell ref="Y14:Y16"/>
    <mergeCell ref="Z14:Z16"/>
    <mergeCell ref="AA14:AA16"/>
    <mergeCell ref="AB14:AB16"/>
    <mergeCell ref="AC14:AC16"/>
    <mergeCell ref="AD14:AD16"/>
    <mergeCell ref="AE14:AE16"/>
    <mergeCell ref="AF14:AF16"/>
    <mergeCell ref="AG14:AG16"/>
    <mergeCell ref="AH14:AH16"/>
    <mergeCell ref="AI14:AI16"/>
    <mergeCell ref="AJ14:AJ16"/>
    <mergeCell ref="AK14:AK16"/>
    <mergeCell ref="AL14:AL16"/>
    <mergeCell ref="AM14:AM16"/>
    <mergeCell ref="AN14:AN16"/>
    <mergeCell ref="AO14:AO16"/>
    <mergeCell ref="AQ14:AQ16"/>
    <mergeCell ref="AR14:AR16"/>
    <mergeCell ref="AS14:AS16"/>
    <mergeCell ref="AT14:AT16"/>
    <mergeCell ref="O15:O16"/>
    <mergeCell ref="P15:V16"/>
    <mergeCell ref="B17:B19"/>
    <mergeCell ref="C17:C19"/>
    <mergeCell ref="F17:F19"/>
    <mergeCell ref="G17:G19"/>
    <mergeCell ref="H17:H19"/>
    <mergeCell ref="J17:J19"/>
    <mergeCell ref="K17:K19"/>
    <mergeCell ref="M17:M19"/>
    <mergeCell ref="O17:O18"/>
    <mergeCell ref="P17:V18"/>
    <mergeCell ref="X17:X19"/>
    <mergeCell ref="Y17:Y19"/>
    <mergeCell ref="Z17:Z19"/>
    <mergeCell ref="AA17:AA19"/>
    <mergeCell ref="AB17:AB19"/>
    <mergeCell ref="AC17:AC19"/>
    <mergeCell ref="AD17:AD19"/>
    <mergeCell ref="AE17:AE19"/>
    <mergeCell ref="AF17:AF19"/>
    <mergeCell ref="AG17:AG19"/>
    <mergeCell ref="AH17:AH19"/>
    <mergeCell ref="AI17:AI19"/>
    <mergeCell ref="AJ17:AJ19"/>
    <mergeCell ref="AK17:AK19"/>
    <mergeCell ref="AL17:AL19"/>
    <mergeCell ref="AM17:AM19"/>
    <mergeCell ref="AN17:AN19"/>
    <mergeCell ref="AO17:AO19"/>
    <mergeCell ref="AQ17:AQ19"/>
    <mergeCell ref="AR17:AR19"/>
    <mergeCell ref="AS17:AS19"/>
    <mergeCell ref="AT17:AT19"/>
    <mergeCell ref="O19:O20"/>
    <mergeCell ref="P19:V20"/>
    <mergeCell ref="B20:B22"/>
    <mergeCell ref="C20:C22"/>
    <mergeCell ref="F20:F22"/>
    <mergeCell ref="G20:G22"/>
    <mergeCell ref="H20:H22"/>
    <mergeCell ref="J20:J22"/>
    <mergeCell ref="K20:K22"/>
    <mergeCell ref="M20:M22"/>
    <mergeCell ref="X20:X22"/>
    <mergeCell ref="Y20:Y22"/>
    <mergeCell ref="Z20:Z22"/>
    <mergeCell ref="AA20:AA22"/>
    <mergeCell ref="AB20:AB22"/>
    <mergeCell ref="AC20:AC22"/>
    <mergeCell ref="AD20:AD22"/>
    <mergeCell ref="AE20:AE22"/>
    <mergeCell ref="AF20:AF22"/>
    <mergeCell ref="AG20:AG22"/>
    <mergeCell ref="AH20:AH22"/>
    <mergeCell ref="AI20:AI22"/>
    <mergeCell ref="AJ20:AJ22"/>
    <mergeCell ref="AK20:AK22"/>
    <mergeCell ref="AL20:AL22"/>
    <mergeCell ref="AM20:AM22"/>
    <mergeCell ref="AN20:AN22"/>
    <mergeCell ref="AO20:AO22"/>
    <mergeCell ref="AQ20:AQ22"/>
    <mergeCell ref="AR20:AR22"/>
    <mergeCell ref="AS20:AS22"/>
    <mergeCell ref="AT20:AT22"/>
    <mergeCell ref="O21:O22"/>
    <mergeCell ref="P21:V22"/>
    <mergeCell ref="B23:B25"/>
    <mergeCell ref="C23:C25"/>
    <mergeCell ref="F23:F25"/>
    <mergeCell ref="G23:G25"/>
    <mergeCell ref="H23:H25"/>
    <mergeCell ref="J23:J25"/>
    <mergeCell ref="K23:K25"/>
    <mergeCell ref="M23:M25"/>
    <mergeCell ref="O23:O24"/>
    <mergeCell ref="P23:V24"/>
    <mergeCell ref="X23:X25"/>
    <mergeCell ref="Y23:Y25"/>
    <mergeCell ref="Z23:Z25"/>
    <mergeCell ref="AA23:AA25"/>
    <mergeCell ref="AB23:AB25"/>
    <mergeCell ref="AC23:AC25"/>
    <mergeCell ref="AD23:AD25"/>
    <mergeCell ref="AE23:AE25"/>
    <mergeCell ref="AF23:AF25"/>
    <mergeCell ref="AG23:AG25"/>
    <mergeCell ref="AH23:AH25"/>
    <mergeCell ref="AI23:AI25"/>
    <mergeCell ref="AJ23:AJ25"/>
    <mergeCell ref="AK23:AK25"/>
    <mergeCell ref="AL23:AL25"/>
    <mergeCell ref="AM23:AM25"/>
    <mergeCell ref="AN23:AN25"/>
    <mergeCell ref="AO23:AO25"/>
    <mergeCell ref="AQ23:AQ25"/>
    <mergeCell ref="AR23:AR25"/>
    <mergeCell ref="AS23:AS25"/>
    <mergeCell ref="AT23:AT25"/>
    <mergeCell ref="O25:O26"/>
    <mergeCell ref="P25:V26"/>
    <mergeCell ref="B26:B28"/>
    <mergeCell ref="C26:C28"/>
    <mergeCell ref="F26:F28"/>
    <mergeCell ref="G26:G28"/>
    <mergeCell ref="H26:H28"/>
    <mergeCell ref="J26:J28"/>
    <mergeCell ref="K26:K28"/>
    <mergeCell ref="M26:M28"/>
    <mergeCell ref="X26:X28"/>
    <mergeCell ref="Y26:Y28"/>
    <mergeCell ref="Z26:Z28"/>
    <mergeCell ref="AA26:AA28"/>
    <mergeCell ref="AB26:AB28"/>
    <mergeCell ref="AC26:AC28"/>
    <mergeCell ref="AD26:AD28"/>
    <mergeCell ref="AE26:AE28"/>
    <mergeCell ref="AF26:AF28"/>
    <mergeCell ref="AG26:AG28"/>
    <mergeCell ref="AH26:AH28"/>
    <mergeCell ref="AI26:AI28"/>
    <mergeCell ref="AJ26:AJ28"/>
    <mergeCell ref="AK26:AK28"/>
    <mergeCell ref="AL26:AL28"/>
    <mergeCell ref="AM26:AM28"/>
    <mergeCell ref="AN26:AN28"/>
    <mergeCell ref="AO26:AO28"/>
    <mergeCell ref="AQ26:AQ28"/>
    <mergeCell ref="AR26:AR28"/>
    <mergeCell ref="AS26:AS28"/>
    <mergeCell ref="AT26:AT28"/>
    <mergeCell ref="O27:O28"/>
    <mergeCell ref="P27:V28"/>
    <mergeCell ref="B29:B31"/>
    <mergeCell ref="C29:C31"/>
    <mergeCell ref="F29:F31"/>
    <mergeCell ref="G29:G31"/>
    <mergeCell ref="H29:H31"/>
    <mergeCell ref="J29:J31"/>
    <mergeCell ref="K29:K31"/>
    <mergeCell ref="M29:M31"/>
    <mergeCell ref="O29:O30"/>
    <mergeCell ref="P29:V30"/>
    <mergeCell ref="X29:X31"/>
    <mergeCell ref="Y29:Y31"/>
    <mergeCell ref="Z29:Z31"/>
    <mergeCell ref="AA29:AA31"/>
    <mergeCell ref="AB29:AB31"/>
    <mergeCell ref="AC29:AC31"/>
    <mergeCell ref="AD29:AD31"/>
    <mergeCell ref="AE29:AE31"/>
    <mergeCell ref="AF29:AF31"/>
    <mergeCell ref="AG29:AG31"/>
    <mergeCell ref="AH29:AH31"/>
    <mergeCell ref="AI29:AI31"/>
    <mergeCell ref="AJ29:AJ31"/>
    <mergeCell ref="AK29:AK31"/>
    <mergeCell ref="AL29:AL31"/>
    <mergeCell ref="AM29:AM31"/>
    <mergeCell ref="AN29:AN31"/>
    <mergeCell ref="AO29:AO31"/>
    <mergeCell ref="AQ29:AQ31"/>
    <mergeCell ref="AR29:AR31"/>
    <mergeCell ref="AS29:AS31"/>
    <mergeCell ref="AT29:AT31"/>
    <mergeCell ref="O31:O32"/>
    <mergeCell ref="P31:V32"/>
    <mergeCell ref="B32:B34"/>
    <mergeCell ref="C32:C34"/>
    <mergeCell ref="F32:F34"/>
    <mergeCell ref="G32:G34"/>
    <mergeCell ref="H32:H34"/>
    <mergeCell ref="J32:J34"/>
    <mergeCell ref="K32:K34"/>
    <mergeCell ref="M32:M34"/>
    <mergeCell ref="X32:X34"/>
    <mergeCell ref="Y32:Y34"/>
    <mergeCell ref="Z32:Z34"/>
    <mergeCell ref="AA32:AA34"/>
    <mergeCell ref="AB32:AB34"/>
    <mergeCell ref="AC32:AC34"/>
    <mergeCell ref="AD32:AD34"/>
    <mergeCell ref="AE32:AE34"/>
    <mergeCell ref="AF32:AF34"/>
    <mergeCell ref="AG32:AG34"/>
    <mergeCell ref="AH32:AH34"/>
    <mergeCell ref="AI32:AI34"/>
    <mergeCell ref="AJ32:AJ34"/>
    <mergeCell ref="AK32:AK34"/>
    <mergeCell ref="AL32:AL34"/>
    <mergeCell ref="AM32:AM34"/>
    <mergeCell ref="AN32:AN34"/>
    <mergeCell ref="AO32:AO34"/>
    <mergeCell ref="AQ32:AQ34"/>
    <mergeCell ref="AR32:AR34"/>
    <mergeCell ref="AS32:AS34"/>
    <mergeCell ref="AT32:AT34"/>
    <mergeCell ref="O33:O34"/>
    <mergeCell ref="P33:V34"/>
    <mergeCell ref="B35:B37"/>
    <mergeCell ref="C35:C37"/>
    <mergeCell ref="F35:F37"/>
    <mergeCell ref="G35:G37"/>
    <mergeCell ref="H35:H37"/>
    <mergeCell ref="J35:J37"/>
    <mergeCell ref="K35:K37"/>
    <mergeCell ref="M35:M37"/>
    <mergeCell ref="X35:X37"/>
    <mergeCell ref="Y35:Y37"/>
    <mergeCell ref="Z35:Z37"/>
    <mergeCell ref="AA35:AA37"/>
    <mergeCell ref="AB35:AB37"/>
    <mergeCell ref="AC35:AC37"/>
    <mergeCell ref="AD35:AD37"/>
    <mergeCell ref="AE35:AE37"/>
    <mergeCell ref="AF35:AF37"/>
    <mergeCell ref="AG35:AG37"/>
    <mergeCell ref="AH35:AH37"/>
    <mergeCell ref="AI35:AI37"/>
    <mergeCell ref="AJ35:AJ37"/>
    <mergeCell ref="AK35:AK37"/>
    <mergeCell ref="AL35:AL37"/>
    <mergeCell ref="AM35:AM37"/>
    <mergeCell ref="AN35:AN37"/>
    <mergeCell ref="AO35:AO37"/>
    <mergeCell ref="AQ35:AQ37"/>
    <mergeCell ref="AR35:AR37"/>
    <mergeCell ref="AS35:AS37"/>
    <mergeCell ref="AT35:AT37"/>
    <mergeCell ref="B38:B40"/>
    <mergeCell ref="C38:C40"/>
    <mergeCell ref="F38:F40"/>
    <mergeCell ref="G38:G40"/>
    <mergeCell ref="H38:H40"/>
    <mergeCell ref="J38:J40"/>
    <mergeCell ref="K38:K40"/>
    <mergeCell ref="M38:M40"/>
    <mergeCell ref="X38:X40"/>
    <mergeCell ref="Y38:Y40"/>
    <mergeCell ref="Z38:Z40"/>
    <mergeCell ref="AA38:AA40"/>
    <mergeCell ref="AB38:AB40"/>
    <mergeCell ref="AC38:AC40"/>
    <mergeCell ref="AD38:AD40"/>
    <mergeCell ref="AE38:AE40"/>
    <mergeCell ref="AF38:AF40"/>
    <mergeCell ref="AG38:AG40"/>
    <mergeCell ref="AH38:AH40"/>
    <mergeCell ref="AI38:AI40"/>
    <mergeCell ref="AJ38:AJ40"/>
    <mergeCell ref="AK38:AK40"/>
    <mergeCell ref="AL38:AL40"/>
    <mergeCell ref="AM38:AM40"/>
    <mergeCell ref="AN38:AN40"/>
    <mergeCell ref="AO38:AO40"/>
    <mergeCell ref="AQ38:AQ40"/>
    <mergeCell ref="AR38:AR40"/>
    <mergeCell ref="AS38:AS40"/>
    <mergeCell ref="AT38:AT40"/>
    <mergeCell ref="B41:B43"/>
    <mergeCell ref="C41:C43"/>
    <mergeCell ref="F41:F43"/>
    <mergeCell ref="G41:G43"/>
    <mergeCell ref="H41:H43"/>
    <mergeCell ref="J41:J43"/>
    <mergeCell ref="K41:K43"/>
    <mergeCell ref="M41:M43"/>
    <mergeCell ref="X41:X43"/>
    <mergeCell ref="Y41:Y43"/>
    <mergeCell ref="Z41:Z43"/>
    <mergeCell ref="AA41:AA43"/>
    <mergeCell ref="AB41:AB43"/>
    <mergeCell ref="AC41:AC43"/>
    <mergeCell ref="AD41:AD43"/>
    <mergeCell ref="AE41:AE43"/>
    <mergeCell ref="AF41:AF43"/>
    <mergeCell ref="AG41:AG43"/>
    <mergeCell ref="AH41:AH43"/>
    <mergeCell ref="AI41:AI43"/>
    <mergeCell ref="AJ41:AJ43"/>
    <mergeCell ref="AK41:AK43"/>
    <mergeCell ref="AL41:AL43"/>
    <mergeCell ref="AM41:AM43"/>
    <mergeCell ref="AN41:AN43"/>
    <mergeCell ref="AO41:AO43"/>
    <mergeCell ref="AQ41:AQ43"/>
    <mergeCell ref="AR41:AR43"/>
    <mergeCell ref="AS41:AS43"/>
    <mergeCell ref="AT41:AT43"/>
    <mergeCell ref="B44:B46"/>
    <mergeCell ref="C44:C46"/>
    <mergeCell ref="F44:F46"/>
    <mergeCell ref="G44:G46"/>
    <mergeCell ref="H44:H46"/>
    <mergeCell ref="J44:J46"/>
    <mergeCell ref="K44:K46"/>
    <mergeCell ref="M44:M46"/>
    <mergeCell ref="X44:X46"/>
    <mergeCell ref="Y44:Y46"/>
    <mergeCell ref="Z44:Z46"/>
    <mergeCell ref="AA44:AA46"/>
    <mergeCell ref="AB44:AB46"/>
    <mergeCell ref="AC44:AC46"/>
    <mergeCell ref="AD44:AD46"/>
    <mergeCell ref="AE44:AE46"/>
    <mergeCell ref="AF44:AF46"/>
    <mergeCell ref="AG44:AG46"/>
    <mergeCell ref="AH44:AH46"/>
    <mergeCell ref="AI44:AI46"/>
    <mergeCell ref="AJ44:AJ46"/>
    <mergeCell ref="AK44:AK46"/>
    <mergeCell ref="AL44:AL46"/>
    <mergeCell ref="AM44:AM46"/>
    <mergeCell ref="AN44:AN46"/>
    <mergeCell ref="AO44:AO46"/>
    <mergeCell ref="AQ44:AQ46"/>
    <mergeCell ref="AR44:AR46"/>
    <mergeCell ref="AS44:AS46"/>
    <mergeCell ref="AT44:AT46"/>
    <mergeCell ref="B47:B49"/>
    <mergeCell ref="C47:C49"/>
    <mergeCell ref="F47:F49"/>
    <mergeCell ref="G47:G49"/>
    <mergeCell ref="H47:H49"/>
    <mergeCell ref="J47:J49"/>
    <mergeCell ref="K47:K49"/>
    <mergeCell ref="M47:M49"/>
    <mergeCell ref="X47:X49"/>
    <mergeCell ref="Y47:Y49"/>
    <mergeCell ref="Z47:Z49"/>
    <mergeCell ref="AA47:AA49"/>
    <mergeCell ref="AB47:AB49"/>
    <mergeCell ref="AC47:AC49"/>
    <mergeCell ref="AD47:AD49"/>
    <mergeCell ref="AE47:AE49"/>
    <mergeCell ref="AF47:AF49"/>
    <mergeCell ref="AG47:AG49"/>
    <mergeCell ref="AH47:AH49"/>
    <mergeCell ref="AI47:AI49"/>
    <mergeCell ref="AJ47:AJ49"/>
    <mergeCell ref="AK47:AK49"/>
    <mergeCell ref="AL47:AL49"/>
    <mergeCell ref="AM47:AM49"/>
    <mergeCell ref="AN47:AN49"/>
    <mergeCell ref="AO47:AO49"/>
    <mergeCell ref="AQ47:AQ49"/>
    <mergeCell ref="AR47:AR49"/>
    <mergeCell ref="AS47:AS49"/>
    <mergeCell ref="AT47:AT49"/>
    <mergeCell ref="O49:V50"/>
    <mergeCell ref="B50:B52"/>
    <mergeCell ref="C50:C52"/>
    <mergeCell ref="F50:F52"/>
    <mergeCell ref="G50:G52"/>
    <mergeCell ref="H50:H52"/>
    <mergeCell ref="J50:J52"/>
    <mergeCell ref="K50:K52"/>
    <mergeCell ref="M50:M52"/>
    <mergeCell ref="X50:X52"/>
    <mergeCell ref="Y50:Y52"/>
    <mergeCell ref="Z50:Z52"/>
    <mergeCell ref="AA50:AA52"/>
    <mergeCell ref="AB50:AB52"/>
    <mergeCell ref="AC50:AC52"/>
    <mergeCell ref="AD50:AD52"/>
    <mergeCell ref="AE50:AE52"/>
    <mergeCell ref="AF50:AF52"/>
    <mergeCell ref="AG50:AG52"/>
    <mergeCell ref="AH50:AH52"/>
    <mergeCell ref="AI50:AI52"/>
    <mergeCell ref="AJ50:AJ52"/>
    <mergeCell ref="AK50:AK52"/>
    <mergeCell ref="AL50:AL52"/>
    <mergeCell ref="AM50:AM52"/>
    <mergeCell ref="AN50:AN52"/>
    <mergeCell ref="AO50:AO52"/>
    <mergeCell ref="AQ50:AQ52"/>
    <mergeCell ref="AR50:AR52"/>
    <mergeCell ref="AS50:AS52"/>
    <mergeCell ref="AT50:AT52"/>
    <mergeCell ref="W53:W54"/>
    <mergeCell ref="X53:X54"/>
    <mergeCell ref="Y53:Y54"/>
    <mergeCell ref="Z53:Z54"/>
    <mergeCell ref="AA53:AA54"/>
    <mergeCell ref="AB53:AB54"/>
    <mergeCell ref="AC53:AC54"/>
    <mergeCell ref="AD53:AD54"/>
    <mergeCell ref="AE53:AE54"/>
    <mergeCell ref="AF53:AF54"/>
    <mergeCell ref="AG53:AG54"/>
    <mergeCell ref="AH53:AH54"/>
    <mergeCell ref="AI53:AI54"/>
    <mergeCell ref="AJ53:AJ54"/>
    <mergeCell ref="AK53:AK54"/>
    <mergeCell ref="AL53:AL54"/>
    <mergeCell ref="AM53:AM54"/>
    <mergeCell ref="AN53:AN54"/>
    <mergeCell ref="AO53:AO54"/>
    <mergeCell ref="AP53:AP54"/>
    <mergeCell ref="AQ53:AQ54"/>
    <mergeCell ref="AR53:AR54"/>
    <mergeCell ref="AS53:AS54"/>
    <mergeCell ref="AT53:AT54"/>
    <mergeCell ref="B58:B59"/>
    <mergeCell ref="C58:C59"/>
    <mergeCell ref="D58:D59"/>
    <mergeCell ref="E58:E59"/>
    <mergeCell ref="B61:B62"/>
    <mergeCell ref="C61:C62"/>
    <mergeCell ref="D61:D62"/>
    <mergeCell ref="E61:E62"/>
    <mergeCell ref="B63:B64"/>
    <mergeCell ref="C63:C64"/>
    <mergeCell ref="D63:D64"/>
    <mergeCell ref="E63:E64"/>
  </mergeCells>
  <phoneticPr fontId="2"/>
  <conditionalFormatting sqref="J8:K10">
    <cfRule type="expression" dxfId="44" priority="15">
      <formula>OR($H$8="育休中",$H$8="退職済")</formula>
    </cfRule>
  </conditionalFormatting>
  <conditionalFormatting sqref="J11:K13">
    <cfRule type="expression" dxfId="43" priority="14">
      <formula>OR($H$11="育休中",$H$11="退職済")</formula>
    </cfRule>
  </conditionalFormatting>
  <conditionalFormatting sqref="J14:K16">
    <cfRule type="expression" dxfId="42" priority="13">
      <formula>OR($H$14="育休中",$H$14="退職済")</formula>
    </cfRule>
  </conditionalFormatting>
  <conditionalFormatting sqref="J17:K19">
    <cfRule type="expression" dxfId="41" priority="12">
      <formula>OR($H$17="育休中",$H$17="退職済")</formula>
    </cfRule>
  </conditionalFormatting>
  <conditionalFormatting sqref="J20:K22">
    <cfRule type="expression" dxfId="40" priority="11">
      <formula>OR($H$20="育休中",$H$20="退職済")</formula>
    </cfRule>
  </conditionalFormatting>
  <conditionalFormatting sqref="J23:K25">
    <cfRule type="expression" dxfId="39" priority="10">
      <formula>OR($H$23="育休中",$H$23="退職済")</formula>
    </cfRule>
  </conditionalFormatting>
  <conditionalFormatting sqref="J26:K28">
    <cfRule type="expression" dxfId="38" priority="9">
      <formula>OR($H$26="育休中",$H$26="退職済")</formula>
    </cfRule>
  </conditionalFormatting>
  <conditionalFormatting sqref="J29:K31">
    <cfRule type="expression" dxfId="37" priority="8">
      <formula>OR($H$29="育休中",$H$29="退職済")</formula>
    </cfRule>
  </conditionalFormatting>
  <conditionalFormatting sqref="J32:K34">
    <cfRule type="expression" dxfId="36" priority="7">
      <formula>OR($H$32="育休中",$H$32="退職済")</formula>
    </cfRule>
  </conditionalFormatting>
  <conditionalFormatting sqref="J35:K37">
    <cfRule type="expression" dxfId="35" priority="6">
      <formula>OR($H$35="育休中",$H$35="退職済")</formula>
    </cfRule>
  </conditionalFormatting>
  <conditionalFormatting sqref="J38:K40">
    <cfRule type="expression" dxfId="34" priority="5">
      <formula>OR($H$38="育休中",$H$38="退職済")</formula>
    </cfRule>
  </conditionalFormatting>
  <conditionalFormatting sqref="J41:K43">
    <cfRule type="expression" dxfId="33" priority="4">
      <formula>OR($H$41="育休中",$H$41="退職済")</formula>
    </cfRule>
  </conditionalFormatting>
  <conditionalFormatting sqref="J44:K46">
    <cfRule type="expression" dxfId="32" priority="3">
      <formula>OR($H$44="育休中",$H$44="退職済")</formula>
    </cfRule>
  </conditionalFormatting>
  <conditionalFormatting sqref="J47:K49">
    <cfRule type="expression" dxfId="31" priority="2">
      <formula>OR($H$47="育休中",$H$47="退職済")</formula>
    </cfRule>
  </conditionalFormatting>
  <conditionalFormatting sqref="J50:K52">
    <cfRule type="expression" dxfId="30" priority="1">
      <formula>OR($H$50="育休中",$H$50="退職済")</formula>
    </cfRule>
  </conditionalFormatting>
  <dataValidations count="4">
    <dataValidation type="list" allowBlank="1" showDropDown="0" showInputMessage="1" showErrorMessage="1" sqref="J8:J52">
      <formula1>"3,3.25,3.5,3.75,4,4.25,4.5,4.75,5,5.25,5.5,5.75,6,6.25,6.5,6.75,7,7.25,7.5,7.75,8,8.25,8.5,8.75,9"</formula1>
    </dataValidation>
    <dataValidation type="list" allowBlank="1" showDropDown="0" showInputMessage="1" showErrorMessage="1" sqref="K8:K52">
      <formula1>"1,2,3,4,5,6,7,8,9,10,11,12,13,14,15,16,17,18,19,20,21,22,23,24,25,26,27,28,29,30,31"</formula1>
    </dataValidation>
    <dataValidation type="list" allowBlank="1" showDropDown="0" showInputMessage="1" showErrorMessage="1" sqref="H8:H52">
      <formula1>"常勤,その他,育休中,退職済"</formula1>
    </dataValidation>
    <dataValidation type="list" allowBlank="1" showDropDown="0" showInputMessage="1" showErrorMessage="1" sqref="B8:B52">
      <formula1>"施設長,主任保育士等,保育士,保育に従事する看護師・准看護師,幼稚園教諭等,知事が同等と認める者,一時保育専任職員,子育て支援事業専任職員,保育に従事しない看護師・准看護師,調理員,栄養士,事務員,その他"</formula1>
    </dataValidation>
  </dataValidations>
  <printOptions horizontalCentered="1"/>
  <pageMargins left="0.78740157480314954" right="0.27559055118110237" top="0.59055118110236227" bottom="0.15748031496062992" header="0.27559055118110237" footer="0.11811023622047244"/>
  <pageSetup paperSize="9" scale="93" firstPageNumber="39" fitToWidth="1" fitToHeight="1" orientation="landscape" usePrinterDefaults="1" useFirstPageNumber="1" r:id="rId1"/>
  <headerFooter alignWithMargins="0">
    <oddHeader xml:space="preserve">&amp;C
</oddHeader>
    <oddFooter xml:space="preserve">&amp;C- 39 -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AT70"/>
  <sheetViews>
    <sheetView view="pageBreakPreview" zoomScaleSheetLayoutView="100" workbookViewId="0">
      <selection activeCell="J35" sqref="J35:J37"/>
    </sheetView>
  </sheetViews>
  <sheetFormatPr defaultRowHeight="13.5"/>
  <cols>
    <col min="1" max="1" width="3.77734375" style="983" bestFit="1" customWidth="1"/>
    <col min="2" max="2" width="11.5" style="983" customWidth="1"/>
    <col min="3" max="3" width="16" style="983" customWidth="1"/>
    <col min="4" max="4" width="11.625" style="983" customWidth="1"/>
    <col min="5" max="5" width="10.625" style="983" customWidth="1"/>
    <col min="6" max="6" width="6.5" style="983" customWidth="1"/>
    <col min="7" max="7" width="7" style="983" customWidth="1"/>
    <col min="8" max="8" width="9.44140625" style="983" customWidth="1"/>
    <col min="9" max="9" width="12.625" style="983" customWidth="1"/>
    <col min="10" max="10" width="11.109375" style="983" customWidth="1"/>
    <col min="11" max="11" width="11.77734375" style="983" customWidth="1"/>
    <col min="12" max="12" width="16.44140625" style="983" customWidth="1"/>
    <col min="13" max="13" width="9" style="983" bestFit="1" customWidth="1"/>
    <col min="14" max="14" width="12.5546875" style="983" customWidth="1"/>
    <col min="15" max="255" width="9" style="983" bestFit="1" customWidth="1"/>
    <col min="256" max="16382" width="8.7265625" style="983" customWidth="1"/>
    <col min="16383" max="16384" width="8.88671875" style="983" customWidth="1"/>
  </cols>
  <sheetData>
    <row r="1" spans="1:46" ht="15.75" customHeight="1">
      <c r="B1" s="1123" t="s">
        <v>1185</v>
      </c>
      <c r="C1" s="1123"/>
      <c r="D1" s="1123"/>
      <c r="E1" s="1123"/>
      <c r="F1" s="1123"/>
      <c r="G1" s="1123"/>
      <c r="H1" s="1123"/>
      <c r="I1" s="1123"/>
      <c r="J1" s="1123"/>
      <c r="K1" s="1123"/>
      <c r="L1" s="1123"/>
    </row>
    <row r="2" spans="1:46" ht="15.75" customHeight="1">
      <c r="B2" s="992" t="s">
        <v>1186</v>
      </c>
      <c r="C2" s="992"/>
      <c r="D2" s="992"/>
      <c r="E2" s="992"/>
      <c r="F2" s="992"/>
      <c r="G2" s="992"/>
      <c r="H2" s="992"/>
      <c r="I2" s="992"/>
      <c r="J2" s="992"/>
      <c r="K2" s="992"/>
      <c r="L2" s="992"/>
    </row>
    <row r="3" spans="1:46" ht="15.75" customHeight="1">
      <c r="B3" s="992"/>
      <c r="C3" s="992"/>
      <c r="D3" s="992"/>
      <c r="E3" s="992"/>
      <c r="F3" s="992"/>
      <c r="G3" s="992"/>
      <c r="H3" s="992"/>
      <c r="I3" s="992"/>
      <c r="J3" s="992"/>
      <c r="K3" s="992"/>
      <c r="L3" s="992"/>
    </row>
    <row r="4" spans="1:46" ht="25.5" customHeight="1">
      <c r="B4" s="993"/>
      <c r="C4" s="993"/>
      <c r="D4" s="993"/>
      <c r="E4" s="993"/>
      <c r="F4" s="993"/>
      <c r="G4" s="993"/>
      <c r="H4" s="993"/>
      <c r="I4" s="993"/>
      <c r="J4" s="993"/>
      <c r="K4" s="993"/>
      <c r="L4" s="993"/>
      <c r="AQ4" s="1002" t="s">
        <v>459</v>
      </c>
      <c r="AR4" s="1002" t="s">
        <v>459</v>
      </c>
      <c r="AS4" s="1002" t="s">
        <v>459</v>
      </c>
      <c r="AT4" s="1002" t="s">
        <v>459</v>
      </c>
    </row>
    <row r="5" spans="1:46" s="984" customFormat="1" ht="9.9499999999999993" customHeight="1">
      <c r="A5" s="985"/>
      <c r="B5" s="1124"/>
      <c r="C5" s="1124"/>
      <c r="D5" s="1009"/>
      <c r="E5" s="1019" t="s">
        <v>509</v>
      </c>
      <c r="F5" s="1009" t="s">
        <v>511</v>
      </c>
      <c r="G5" s="1126"/>
      <c r="H5" s="1030" t="s">
        <v>383</v>
      </c>
      <c r="I5" s="1038" t="s">
        <v>1187</v>
      </c>
      <c r="J5" s="1044"/>
      <c r="K5" s="1047"/>
      <c r="L5" s="1054"/>
      <c r="M5" s="994"/>
      <c r="O5" s="1064" t="s">
        <v>821</v>
      </c>
      <c r="X5" s="1007" t="s">
        <v>336</v>
      </c>
      <c r="Y5" s="1007" t="s">
        <v>547</v>
      </c>
      <c r="Z5" s="1007" t="s">
        <v>336</v>
      </c>
      <c r="AA5" s="1007" t="s">
        <v>547</v>
      </c>
      <c r="AB5" s="1007" t="s">
        <v>336</v>
      </c>
      <c r="AC5" s="1007" t="s">
        <v>547</v>
      </c>
      <c r="AD5" s="1007" t="s">
        <v>336</v>
      </c>
      <c r="AE5" s="1007" t="s">
        <v>547</v>
      </c>
      <c r="AF5" s="1007" t="s">
        <v>336</v>
      </c>
      <c r="AG5" s="1007" t="s">
        <v>547</v>
      </c>
      <c r="AH5" s="1007" t="s">
        <v>336</v>
      </c>
      <c r="AI5" s="1007" t="s">
        <v>547</v>
      </c>
      <c r="AJ5" s="1007" t="s">
        <v>336</v>
      </c>
      <c r="AK5" s="1007" t="s">
        <v>547</v>
      </c>
      <c r="AL5" s="1007" t="s">
        <v>336</v>
      </c>
      <c r="AM5" s="1007" t="s">
        <v>547</v>
      </c>
      <c r="AN5" s="1007" t="s">
        <v>336</v>
      </c>
      <c r="AO5" s="1007" t="s">
        <v>547</v>
      </c>
      <c r="AQ5" s="1002"/>
      <c r="AR5" s="1002"/>
      <c r="AS5" s="1002"/>
      <c r="AT5" s="1002"/>
    </row>
    <row r="6" spans="1:46" s="984" customFormat="1" ht="9.9499999999999993" customHeight="1">
      <c r="A6" s="986" t="s">
        <v>376</v>
      </c>
      <c r="B6" s="1125" t="s">
        <v>553</v>
      </c>
      <c r="C6" s="1125" t="s">
        <v>505</v>
      </c>
      <c r="D6" s="1010" t="s">
        <v>506</v>
      </c>
      <c r="E6" s="1020"/>
      <c r="F6" s="1027"/>
      <c r="G6" s="1125" t="s">
        <v>215</v>
      </c>
      <c r="H6" s="1031"/>
      <c r="I6" s="1039" t="s">
        <v>253</v>
      </c>
      <c r="J6" s="1045" t="s">
        <v>259</v>
      </c>
      <c r="K6" s="1045" t="s">
        <v>514</v>
      </c>
      <c r="L6" s="1125" t="s">
        <v>516</v>
      </c>
      <c r="M6" s="989" t="s">
        <v>151</v>
      </c>
      <c r="O6" s="1002" t="s">
        <v>210</v>
      </c>
      <c r="P6" s="1082" t="s">
        <v>1005</v>
      </c>
      <c r="Q6" s="1082"/>
      <c r="R6" s="1082"/>
      <c r="S6" s="1082"/>
      <c r="T6" s="1082"/>
      <c r="U6" s="1082"/>
      <c r="V6" s="1082"/>
      <c r="X6" s="1119" t="s">
        <v>19</v>
      </c>
      <c r="Y6" s="1119" t="s">
        <v>19</v>
      </c>
      <c r="Z6" s="1119" t="s">
        <v>241</v>
      </c>
      <c r="AA6" s="1119" t="s">
        <v>241</v>
      </c>
      <c r="AB6" s="1119" t="s">
        <v>566</v>
      </c>
      <c r="AC6" s="1119" t="s">
        <v>566</v>
      </c>
      <c r="AD6" s="1119" t="s">
        <v>344</v>
      </c>
      <c r="AE6" s="1119" t="s">
        <v>344</v>
      </c>
      <c r="AF6" s="1119" t="s">
        <v>573</v>
      </c>
      <c r="AG6" s="1119" t="s">
        <v>573</v>
      </c>
      <c r="AH6" s="1119" t="s">
        <v>145</v>
      </c>
      <c r="AI6" s="1119" t="s">
        <v>145</v>
      </c>
      <c r="AJ6" s="1119" t="s">
        <v>568</v>
      </c>
      <c r="AK6" s="1119" t="s">
        <v>568</v>
      </c>
      <c r="AL6" s="1119" t="s">
        <v>570</v>
      </c>
      <c r="AM6" s="1119" t="s">
        <v>570</v>
      </c>
      <c r="AN6" s="1119" t="s">
        <v>571</v>
      </c>
      <c r="AO6" s="1119" t="s">
        <v>571</v>
      </c>
      <c r="AQ6" s="1002" t="s">
        <v>19</v>
      </c>
      <c r="AR6" s="1002" t="s">
        <v>544</v>
      </c>
      <c r="AS6" s="1036" t="s">
        <v>464</v>
      </c>
      <c r="AT6" s="1121" t="s">
        <v>429</v>
      </c>
    </row>
    <row r="7" spans="1:46" s="984" customFormat="1" ht="12.75" customHeight="1">
      <c r="A7" s="987"/>
      <c r="B7" s="1040"/>
      <c r="C7" s="1040"/>
      <c r="D7" s="1011" t="s">
        <v>507</v>
      </c>
      <c r="E7" s="1021"/>
      <c r="F7" s="1028"/>
      <c r="G7" s="1040" t="s">
        <v>513</v>
      </c>
      <c r="H7" s="1032"/>
      <c r="I7" s="1040"/>
      <c r="J7" s="1046"/>
      <c r="K7" s="1046"/>
      <c r="L7" s="1055"/>
      <c r="M7" s="991"/>
      <c r="O7" s="1002"/>
      <c r="P7" s="1082"/>
      <c r="Q7" s="1082"/>
      <c r="R7" s="1082"/>
      <c r="S7" s="1082"/>
      <c r="T7" s="1082"/>
      <c r="U7" s="1082"/>
      <c r="V7" s="1082"/>
      <c r="X7" s="1119"/>
      <c r="Y7" s="1119"/>
      <c r="Z7" s="1119"/>
      <c r="AA7" s="1119"/>
      <c r="AB7" s="1119"/>
      <c r="AC7" s="1119"/>
      <c r="AD7" s="1119"/>
      <c r="AE7" s="1119"/>
      <c r="AF7" s="1119"/>
      <c r="AG7" s="1119"/>
      <c r="AH7" s="1119"/>
      <c r="AI7" s="1119"/>
      <c r="AJ7" s="1119"/>
      <c r="AK7" s="1119"/>
      <c r="AL7" s="1119"/>
      <c r="AM7" s="1119"/>
      <c r="AN7" s="1119"/>
      <c r="AO7" s="1119"/>
      <c r="AQ7" s="1002"/>
      <c r="AR7" s="1002"/>
      <c r="AS7" s="1036"/>
      <c r="AT7" s="1121"/>
    </row>
    <row r="8" spans="1:46" s="984" customFormat="1" ht="9.4" customHeight="1">
      <c r="A8" s="988"/>
      <c r="B8" s="996"/>
      <c r="C8" s="1004"/>
      <c r="D8" s="1012"/>
      <c r="E8" s="1012"/>
      <c r="F8" s="1004"/>
      <c r="G8" s="1004"/>
      <c r="H8" s="1033"/>
      <c r="I8" s="1041"/>
      <c r="J8" s="1033"/>
      <c r="K8" s="1048"/>
      <c r="L8" s="1056"/>
      <c r="M8" s="1058">
        <f>IF(AND((H8="その他"),OR(B8="保育士",B8="保育に従事する看護師・准看護師",B8="幼稚園教諭等",B8="知事が同等と認める者"),OR(J8&lt;6,K8&lt;20)),"短時間",)</f>
        <v>0</v>
      </c>
      <c r="O8" s="1036" t="s">
        <v>327</v>
      </c>
      <c r="P8" s="1083" t="s">
        <v>858</v>
      </c>
      <c r="Q8" s="1083"/>
      <c r="R8" s="1083"/>
      <c r="S8" s="1083"/>
      <c r="T8" s="1083"/>
      <c r="U8" s="1083"/>
      <c r="V8" s="1083"/>
      <c r="X8" s="1002">
        <f>IF(AND(B8="保育士",H8="常勤"),J8*K8,0)</f>
        <v>0</v>
      </c>
      <c r="Y8" s="1002">
        <f>IF(AND(B8="保育士",H8="その他"),J8*K8,0)</f>
        <v>0</v>
      </c>
      <c r="Z8" s="1002">
        <f>IF(AND(B8="保育に従事する看護師・准看護師",H8="常勤"),J8*K8,0)</f>
        <v>0</v>
      </c>
      <c r="AA8" s="1002">
        <f>IF(AND(B8="保育に従事する看護師・准看護師",H8="その他"),J8*K8,0)</f>
        <v>0</v>
      </c>
      <c r="AB8" s="1002">
        <f>IF(AND(B8="幼稚園教諭等",H8="常勤"),J8*K8,0)</f>
        <v>0</v>
      </c>
      <c r="AC8" s="1002">
        <f>IF(AND(B8="幼稚園教諭等",H8="その他"),J8*K8,0)</f>
        <v>0</v>
      </c>
      <c r="AD8" s="1002">
        <f>IF(AND(B8="知事が同等と認める者",H8="常勤"),J8*K8,0)</f>
        <v>0</v>
      </c>
      <c r="AE8" s="1002">
        <f>IF(AND(B8="知事が同等と認める者",H8="その他"),J8*K8,0)</f>
        <v>0</v>
      </c>
      <c r="AF8" s="1002">
        <f>IF(AND(B8="保育に従事しない看護師・準看護師",H8="常勤"),J8*K8,0)</f>
        <v>0</v>
      </c>
      <c r="AG8" s="1002">
        <f>IF(AND(B8="保育に従事しない看護師・準看護師",H8="その他"),J8*K8,0)</f>
        <v>0</v>
      </c>
      <c r="AH8" s="1002">
        <f>IF(AND(B8="調理員",H8="常勤"),J8*K8,0)</f>
        <v>0</v>
      </c>
      <c r="AI8" s="1002">
        <f>IF(AND(B8="調理員",H8="その他"),J8*K8,0)</f>
        <v>0</v>
      </c>
      <c r="AJ8" s="1002">
        <f>IF(AND(B8="栄養士",H8="常勤"),J8*K8,0)</f>
        <v>0</v>
      </c>
      <c r="AK8" s="1002">
        <f>IF(AND(B8="栄養士",H8="その他"),J8*K8,0)</f>
        <v>0</v>
      </c>
      <c r="AL8" s="1002">
        <f>IF(AND(B8="事務員",H8="常勤"),J8*K8,0)</f>
        <v>0</v>
      </c>
      <c r="AM8" s="1002">
        <f>IF(AND(B8="事務員",H8="その他"),J8*K8,0)</f>
        <v>0</v>
      </c>
      <c r="AN8" s="1002">
        <f>IF(AND(OR(B8="その他",B8="施設長",B8="主任保育士等"),H8="常勤"),J8*K8,)</f>
        <v>0</v>
      </c>
      <c r="AO8" s="1002">
        <f>IF(AND(OR(B8="その他",B8="施設長",B8="主任保育士等"),H8="その他"),J8*K8,)</f>
        <v>0</v>
      </c>
      <c r="AQ8" s="1002" t="str">
        <f>IF(M8="短時間",Y8,"")</f>
        <v/>
      </c>
      <c r="AR8" s="1002" t="str">
        <f>IF(M8="短時間",AA8,"")</f>
        <v/>
      </c>
      <c r="AS8" s="1002" t="str">
        <f>IF(M8="短時間",AC8,"")</f>
        <v/>
      </c>
      <c r="AT8" s="1002" t="str">
        <f>IF(M8="短時間",AE8,"")</f>
        <v/>
      </c>
    </row>
    <row r="9" spans="1:46" s="984" customFormat="1" ht="9.4" customHeight="1">
      <c r="A9" s="989">
        <v>31</v>
      </c>
      <c r="B9" s="997"/>
      <c r="C9" s="1005"/>
      <c r="D9" s="1013"/>
      <c r="E9" s="1013"/>
      <c r="F9" s="1005"/>
      <c r="G9" s="1005"/>
      <c r="H9" s="1034"/>
      <c r="I9" s="1042"/>
      <c r="J9" s="1034"/>
      <c r="K9" s="1049"/>
      <c r="L9" s="1057"/>
      <c r="M9" s="1059"/>
      <c r="O9" s="1036"/>
      <c r="P9" s="1083"/>
      <c r="Q9" s="1083"/>
      <c r="R9" s="1083"/>
      <c r="S9" s="1083"/>
      <c r="T9" s="1083"/>
      <c r="U9" s="1083"/>
      <c r="V9" s="1083"/>
      <c r="X9" s="1002"/>
      <c r="Y9" s="1002"/>
      <c r="Z9" s="1002"/>
      <c r="AA9" s="1002"/>
      <c r="AB9" s="1002"/>
      <c r="AC9" s="1002"/>
      <c r="AD9" s="1002"/>
      <c r="AE9" s="1002"/>
      <c r="AF9" s="1002"/>
      <c r="AG9" s="1002"/>
      <c r="AH9" s="1002"/>
      <c r="AI9" s="1002"/>
      <c r="AJ9" s="1002"/>
      <c r="AK9" s="1002"/>
      <c r="AL9" s="1002"/>
      <c r="AM9" s="1002"/>
      <c r="AN9" s="1002"/>
      <c r="AO9" s="1002"/>
      <c r="AQ9" s="1002"/>
      <c r="AR9" s="1002"/>
      <c r="AS9" s="1002"/>
      <c r="AT9" s="1002"/>
    </row>
    <row r="10" spans="1:46" s="984" customFormat="1" ht="9.4" customHeight="1">
      <c r="A10" s="990"/>
      <c r="B10" s="998"/>
      <c r="C10" s="1006"/>
      <c r="D10" s="1014"/>
      <c r="E10" s="1014"/>
      <c r="F10" s="1006"/>
      <c r="G10" s="1006"/>
      <c r="H10" s="1035"/>
      <c r="I10" s="1043"/>
      <c r="J10" s="1035"/>
      <c r="K10" s="1050"/>
      <c r="L10" s="1006"/>
      <c r="M10" s="1060"/>
      <c r="O10" s="1036"/>
      <c r="P10" s="1083"/>
      <c r="Q10" s="1083"/>
      <c r="R10" s="1083"/>
      <c r="S10" s="1083"/>
      <c r="T10" s="1083"/>
      <c r="U10" s="1083"/>
      <c r="V10" s="1083"/>
      <c r="X10" s="1002"/>
      <c r="Y10" s="1002"/>
      <c r="Z10" s="1002"/>
      <c r="AA10" s="1002"/>
      <c r="AB10" s="1002"/>
      <c r="AC10" s="1002"/>
      <c r="AD10" s="1002"/>
      <c r="AE10" s="1002"/>
      <c r="AF10" s="1002"/>
      <c r="AG10" s="1002"/>
      <c r="AH10" s="1002"/>
      <c r="AI10" s="1002"/>
      <c r="AJ10" s="1002"/>
      <c r="AK10" s="1002"/>
      <c r="AL10" s="1002"/>
      <c r="AM10" s="1002"/>
      <c r="AN10" s="1002"/>
      <c r="AO10" s="1002"/>
      <c r="AQ10" s="1002"/>
      <c r="AR10" s="1002"/>
      <c r="AS10" s="1002"/>
      <c r="AT10" s="1002"/>
    </row>
    <row r="11" spans="1:46" s="984" customFormat="1" ht="11.1" customHeight="1">
      <c r="A11" s="988"/>
      <c r="B11" s="996"/>
      <c r="C11" s="1004"/>
      <c r="D11" s="1012"/>
      <c r="E11" s="1012"/>
      <c r="F11" s="1004"/>
      <c r="G11" s="1004"/>
      <c r="H11" s="1033"/>
      <c r="I11" s="1004"/>
      <c r="J11" s="1033"/>
      <c r="K11" s="1048"/>
      <c r="L11" s="1004"/>
      <c r="M11" s="1058">
        <f>IF(AND((H11="その他"),OR(B11="保育士",B11="保育に従事する看護師・准看護師",B11="幼稚園教諭等",B11="知事が同等と認める者"),OR(J11&lt;6,K11&lt;20)),"短時間",)</f>
        <v>0</v>
      </c>
      <c r="O11" s="1036"/>
      <c r="P11" s="1083"/>
      <c r="Q11" s="1083"/>
      <c r="R11" s="1083"/>
      <c r="S11" s="1083"/>
      <c r="T11" s="1083"/>
      <c r="U11" s="1083"/>
      <c r="V11" s="1083"/>
      <c r="X11" s="1002">
        <f>IF(AND(B11="保育士",H11="常勤"),J11*K11,0)</f>
        <v>0</v>
      </c>
      <c r="Y11" s="1002">
        <f>IF(AND(B11="保育士",H11="その他"),J11*K11,0)</f>
        <v>0</v>
      </c>
      <c r="Z11" s="1002">
        <f>IF(AND(B11="保育に従事する看護師・准看護師",H11="常勤"),J11*K11,0)</f>
        <v>0</v>
      </c>
      <c r="AA11" s="1002">
        <f>IF(AND(B11="保育に従事する看護師・准看護師",H11="その他"),J11*K11,0)</f>
        <v>0</v>
      </c>
      <c r="AB11" s="1002">
        <f>IF(AND(B11="幼稚園教諭等",H11="常勤"),J11*K11,0)</f>
        <v>0</v>
      </c>
      <c r="AC11" s="1002">
        <f>IF(AND(B11="幼稚園教諭等",H11="その他"),J11*K11,0)</f>
        <v>0</v>
      </c>
      <c r="AD11" s="1002">
        <f>IF(AND(B11="知事が同等と認める者",H11="常勤"),J11*K11,0)</f>
        <v>0</v>
      </c>
      <c r="AE11" s="1002">
        <f>IF(AND(B11="知事が同等と認める者",H11="その他"),J11*K11,0)</f>
        <v>0</v>
      </c>
      <c r="AF11" s="1002">
        <f>IF(AND(B11="保育に従事しない看護師・準看護師",H11="常勤"),J11*K11,0)</f>
        <v>0</v>
      </c>
      <c r="AG11" s="1002">
        <f>IF(AND(B11="保育に従事しない看護師・準看護師",H11="その他"),J11*K11,0)</f>
        <v>0</v>
      </c>
      <c r="AH11" s="1002">
        <f>IF(AND(B11="調理員",H11="常勤"),J11*K11,0)</f>
        <v>0</v>
      </c>
      <c r="AI11" s="1002">
        <f>IF(AND(B11="調理員",H11="その他"),J11*K11,0)</f>
        <v>0</v>
      </c>
      <c r="AJ11" s="1002">
        <f>IF(AND(B11="栄養士",H11="常勤"),J11*K11,0)</f>
        <v>0</v>
      </c>
      <c r="AK11" s="1002">
        <f>IF(AND(B11="栄養士",H11="その他"),J11*K11,0)</f>
        <v>0</v>
      </c>
      <c r="AL11" s="1002">
        <f>IF(AND(B11="事務員",H11="常勤"),J11*K11,0)</f>
        <v>0</v>
      </c>
      <c r="AM11" s="1002">
        <f>IF(AND(B11="事務員",H11="その他"),J11*K11,0)</f>
        <v>0</v>
      </c>
      <c r="AN11" s="1002">
        <f>IF(AND(OR(B11="その他",B11="施設長",B11="主任保育士等"),H11="常勤"),J11*K11,)</f>
        <v>0</v>
      </c>
      <c r="AO11" s="1002">
        <f>IF(AND(OR(B11="その他",B11="施設長",B11="主任保育士等"),H11="その他"),J11*K11,)</f>
        <v>0</v>
      </c>
      <c r="AQ11" s="1002" t="str">
        <f>IF(M11="短時間",Y11,"")</f>
        <v/>
      </c>
      <c r="AR11" s="1002" t="str">
        <f>IF(M11="短時間",AA11,"")</f>
        <v/>
      </c>
      <c r="AS11" s="1002" t="str">
        <f>IF(M11="短時間",AC11,"")</f>
        <v/>
      </c>
      <c r="AT11" s="1002" t="str">
        <f>IF(M11="短時間",AE11,"")</f>
        <v/>
      </c>
    </row>
    <row r="12" spans="1:46" s="984" customFormat="1" ht="11.1" customHeight="1">
      <c r="A12" s="989">
        <v>32</v>
      </c>
      <c r="B12" s="997"/>
      <c r="C12" s="1005"/>
      <c r="D12" s="1013"/>
      <c r="E12" s="1013"/>
      <c r="F12" s="1005"/>
      <c r="G12" s="1005"/>
      <c r="H12" s="1034"/>
      <c r="I12" s="1005"/>
      <c r="J12" s="1034"/>
      <c r="K12" s="1049"/>
      <c r="L12" s="1005"/>
      <c r="M12" s="1059"/>
      <c r="O12" s="1002" t="s">
        <v>19</v>
      </c>
      <c r="P12" s="1084" t="s">
        <v>1188</v>
      </c>
      <c r="Q12" s="1084"/>
      <c r="R12" s="1084"/>
      <c r="S12" s="1084"/>
      <c r="T12" s="1084"/>
      <c r="U12" s="1084"/>
      <c r="V12" s="1084"/>
      <c r="X12" s="1002"/>
      <c r="Y12" s="1002"/>
      <c r="Z12" s="1002"/>
      <c r="AA12" s="1002"/>
      <c r="AB12" s="1002"/>
      <c r="AC12" s="1002"/>
      <c r="AD12" s="1002"/>
      <c r="AE12" s="1002"/>
      <c r="AF12" s="1002"/>
      <c r="AG12" s="1002"/>
      <c r="AH12" s="1002"/>
      <c r="AI12" s="1002"/>
      <c r="AJ12" s="1002"/>
      <c r="AK12" s="1002"/>
      <c r="AL12" s="1002"/>
      <c r="AM12" s="1002"/>
      <c r="AN12" s="1002"/>
      <c r="AO12" s="1002"/>
      <c r="AQ12" s="1002"/>
      <c r="AR12" s="1002"/>
      <c r="AS12" s="1002"/>
      <c r="AT12" s="1002"/>
    </row>
    <row r="13" spans="1:46" s="984" customFormat="1" ht="11.1" customHeight="1">
      <c r="A13" s="990"/>
      <c r="B13" s="998"/>
      <c r="C13" s="1006"/>
      <c r="D13" s="1014"/>
      <c r="E13" s="1014"/>
      <c r="F13" s="1006"/>
      <c r="G13" s="1006"/>
      <c r="H13" s="1035"/>
      <c r="I13" s="1006"/>
      <c r="J13" s="1035"/>
      <c r="K13" s="1050"/>
      <c r="L13" s="1006"/>
      <c r="M13" s="1060"/>
      <c r="O13" s="1002"/>
      <c r="P13" s="1084"/>
      <c r="Q13" s="1084"/>
      <c r="R13" s="1084"/>
      <c r="S13" s="1084"/>
      <c r="T13" s="1084"/>
      <c r="U13" s="1084"/>
      <c r="V13" s="1084"/>
      <c r="X13" s="1002"/>
      <c r="Y13" s="1002"/>
      <c r="Z13" s="1002"/>
      <c r="AA13" s="1002"/>
      <c r="AB13" s="1002"/>
      <c r="AC13" s="1002"/>
      <c r="AD13" s="1002"/>
      <c r="AE13" s="1002"/>
      <c r="AF13" s="1002"/>
      <c r="AG13" s="1002"/>
      <c r="AH13" s="1002"/>
      <c r="AI13" s="1002"/>
      <c r="AJ13" s="1002"/>
      <c r="AK13" s="1002"/>
      <c r="AL13" s="1002"/>
      <c r="AM13" s="1002"/>
      <c r="AN13" s="1002"/>
      <c r="AO13" s="1002"/>
      <c r="AQ13" s="1002"/>
      <c r="AR13" s="1002"/>
      <c r="AS13" s="1002"/>
      <c r="AT13" s="1002"/>
    </row>
    <row r="14" spans="1:46" s="984" customFormat="1" ht="11.1" customHeight="1">
      <c r="A14" s="988"/>
      <c r="B14" s="996"/>
      <c r="C14" s="1004"/>
      <c r="D14" s="1012"/>
      <c r="E14" s="1012"/>
      <c r="F14" s="1004"/>
      <c r="G14" s="1004"/>
      <c r="H14" s="1033"/>
      <c r="I14" s="1004"/>
      <c r="J14" s="1033"/>
      <c r="K14" s="1048"/>
      <c r="L14" s="1004"/>
      <c r="M14" s="1058">
        <f>IF(AND((H14="その他"),OR(B14="保育士",B14="保育に従事する看護師・准看護師",B14="幼稚園教諭等",B14="知事が同等と認める者"),OR(J14&lt;6,K14&lt;20)),"短時間",)</f>
        <v>0</v>
      </c>
      <c r="O14" s="1002"/>
      <c r="P14" s="1084"/>
      <c r="Q14" s="1084"/>
      <c r="R14" s="1084"/>
      <c r="S14" s="1084"/>
      <c r="T14" s="1084"/>
      <c r="U14" s="1084"/>
      <c r="V14" s="1084"/>
      <c r="X14" s="1002">
        <f>IF(AND(B14="保育士",H14="常勤"),J14*K14,0)</f>
        <v>0</v>
      </c>
      <c r="Y14" s="1002">
        <f>IF(AND(B14="保育士",H14="その他"),J14*K14,0)</f>
        <v>0</v>
      </c>
      <c r="Z14" s="1002">
        <f>IF(AND(B14="保育に従事する看護師・准看護師",H14="常勤"),J14*K14,0)</f>
        <v>0</v>
      </c>
      <c r="AA14" s="1002">
        <f>IF(AND(B14="保育に従事する看護師・准看護師",H14="その他"),J14*K14,0)</f>
        <v>0</v>
      </c>
      <c r="AB14" s="1002">
        <f>IF(AND(B14="幼稚園教諭等",H14="常勤"),J14*K14,0)</f>
        <v>0</v>
      </c>
      <c r="AC14" s="1002">
        <f>IF(AND(B14="幼稚園教諭等",H14="その他"),J14*K14,0)</f>
        <v>0</v>
      </c>
      <c r="AD14" s="1002">
        <f>IF(AND(B14="知事が同等と認める者",H14="常勤"),J14*K14,0)</f>
        <v>0</v>
      </c>
      <c r="AE14" s="1002">
        <f>IF(AND(B14="知事が同等と認める者",H14="その他"),J14*K14,0)</f>
        <v>0</v>
      </c>
      <c r="AF14" s="1002">
        <f>IF(AND(B14="保育に従事しない看護師・準看護師",H14="常勤"),J14*K14,0)</f>
        <v>0</v>
      </c>
      <c r="AG14" s="1002">
        <f>IF(AND(B14="保育に従事しない看護師・準看護師",H14="その他"),J14*K14,0)</f>
        <v>0</v>
      </c>
      <c r="AH14" s="1002">
        <f>IF(AND(B14="調理員",H14="常勤"),J14*K14,0)</f>
        <v>0</v>
      </c>
      <c r="AI14" s="1002">
        <f>IF(AND(B14="調理員",H14="その他"),J14*K14,0)</f>
        <v>0</v>
      </c>
      <c r="AJ14" s="1002">
        <f>IF(AND(B14="栄養士",H14="常勤"),J14*K14,0)</f>
        <v>0</v>
      </c>
      <c r="AK14" s="1002">
        <f>IF(AND(B14="栄養士",H14="その他"),J14*K14,0)</f>
        <v>0</v>
      </c>
      <c r="AL14" s="1002">
        <f>IF(AND(B14="事務員",H14="常勤"),J14*K14,0)</f>
        <v>0</v>
      </c>
      <c r="AM14" s="1002">
        <f>IF(AND(B14="事務員",H14="その他"),J14*K14,0)</f>
        <v>0</v>
      </c>
      <c r="AN14" s="1002">
        <f>IF(AND(OR(B14="その他",B14="施設長",B14="主任保育士等"),H14="常勤"),J14*K14,)</f>
        <v>0</v>
      </c>
      <c r="AO14" s="1002">
        <f>IF(AND(OR(B14="その他",B14="施設長",B14="主任保育士等"),H14="その他"),J14*K14,)</f>
        <v>0</v>
      </c>
      <c r="AQ14" s="1002" t="str">
        <f>IF(M14="短時間",Y14,"")</f>
        <v/>
      </c>
      <c r="AR14" s="1002" t="str">
        <f>IF(M14="短時間",AA14,"")</f>
        <v/>
      </c>
      <c r="AS14" s="1002" t="str">
        <f>IF(M14="短時間",AC14,"")</f>
        <v/>
      </c>
      <c r="AT14" s="1002" t="str">
        <f>IF(M14="短時間",AE14,"")</f>
        <v/>
      </c>
    </row>
    <row r="15" spans="1:46" s="984" customFormat="1" ht="11.1" customHeight="1">
      <c r="A15" s="989">
        <v>33</v>
      </c>
      <c r="B15" s="997"/>
      <c r="C15" s="1005"/>
      <c r="D15" s="1013"/>
      <c r="E15" s="1013"/>
      <c r="F15" s="1005"/>
      <c r="G15" s="1005"/>
      <c r="H15" s="1034"/>
      <c r="I15" s="1005"/>
      <c r="J15" s="1034"/>
      <c r="K15" s="1049"/>
      <c r="L15" s="1005"/>
      <c r="M15" s="1059"/>
      <c r="O15" s="1065" t="s">
        <v>580</v>
      </c>
      <c r="P15" s="1083" t="s">
        <v>114</v>
      </c>
      <c r="Q15" s="1083"/>
      <c r="R15" s="1083"/>
      <c r="S15" s="1083"/>
      <c r="T15" s="1083"/>
      <c r="U15" s="1083"/>
      <c r="V15" s="1083"/>
      <c r="X15" s="1002"/>
      <c r="Y15" s="1002"/>
      <c r="Z15" s="1002"/>
      <c r="AA15" s="1002"/>
      <c r="AB15" s="1002"/>
      <c r="AC15" s="1002"/>
      <c r="AD15" s="1002"/>
      <c r="AE15" s="1002"/>
      <c r="AF15" s="1002"/>
      <c r="AG15" s="1002"/>
      <c r="AH15" s="1002"/>
      <c r="AI15" s="1002"/>
      <c r="AJ15" s="1002"/>
      <c r="AK15" s="1002"/>
      <c r="AL15" s="1002"/>
      <c r="AM15" s="1002"/>
      <c r="AN15" s="1002"/>
      <c r="AO15" s="1002"/>
      <c r="AQ15" s="1002"/>
      <c r="AR15" s="1002"/>
      <c r="AS15" s="1002"/>
      <c r="AT15" s="1002"/>
    </row>
    <row r="16" spans="1:46" s="984" customFormat="1" ht="11.1" customHeight="1">
      <c r="A16" s="990"/>
      <c r="B16" s="998"/>
      <c r="C16" s="1006"/>
      <c r="D16" s="1014"/>
      <c r="E16" s="1014"/>
      <c r="F16" s="1006"/>
      <c r="G16" s="1006"/>
      <c r="H16" s="1035"/>
      <c r="I16" s="1006"/>
      <c r="J16" s="1035"/>
      <c r="K16" s="1050"/>
      <c r="L16" s="1006"/>
      <c r="M16" s="1060"/>
      <c r="O16" s="1065"/>
      <c r="P16" s="1083"/>
      <c r="Q16" s="1083"/>
      <c r="R16" s="1083"/>
      <c r="S16" s="1083"/>
      <c r="T16" s="1083"/>
      <c r="U16" s="1083"/>
      <c r="V16" s="1083"/>
      <c r="X16" s="1002"/>
      <c r="Y16" s="1002"/>
      <c r="Z16" s="1002"/>
      <c r="AA16" s="1002"/>
      <c r="AB16" s="1002"/>
      <c r="AC16" s="1002"/>
      <c r="AD16" s="1002"/>
      <c r="AE16" s="1002"/>
      <c r="AF16" s="1002"/>
      <c r="AG16" s="1002"/>
      <c r="AH16" s="1002"/>
      <c r="AI16" s="1002"/>
      <c r="AJ16" s="1002"/>
      <c r="AK16" s="1002"/>
      <c r="AL16" s="1002"/>
      <c r="AM16" s="1002"/>
      <c r="AN16" s="1002"/>
      <c r="AO16" s="1002"/>
      <c r="AQ16" s="1002"/>
      <c r="AR16" s="1002"/>
      <c r="AS16" s="1002"/>
      <c r="AT16" s="1002"/>
    </row>
    <row r="17" spans="1:46" s="984" customFormat="1" ht="11.1" customHeight="1">
      <c r="A17" s="988"/>
      <c r="B17" s="996"/>
      <c r="C17" s="1004"/>
      <c r="D17" s="1012"/>
      <c r="E17" s="1012"/>
      <c r="F17" s="1004"/>
      <c r="G17" s="1004"/>
      <c r="H17" s="1033"/>
      <c r="I17" s="1004"/>
      <c r="J17" s="1033"/>
      <c r="K17" s="1048"/>
      <c r="L17" s="1004"/>
      <c r="M17" s="1058">
        <f>IF(AND((H17="その他"),OR(B17="保育士",B17="保育に従事する看護師・准看護師",B17="幼稚園教諭等",B17="知事が同等と認める者"),OR(J17&lt;6,K17&lt;20)),"短時間",)</f>
        <v>0</v>
      </c>
      <c r="O17" s="1036" t="s">
        <v>566</v>
      </c>
      <c r="P17" s="1083" t="s">
        <v>592</v>
      </c>
      <c r="Q17" s="1083"/>
      <c r="R17" s="1083"/>
      <c r="S17" s="1083"/>
      <c r="T17" s="1083"/>
      <c r="U17" s="1083"/>
      <c r="V17" s="1083"/>
      <c r="X17" s="1002">
        <f>IF(AND(B17="保育士",H17="常勤"),J17*K17,0)</f>
        <v>0</v>
      </c>
      <c r="Y17" s="1002">
        <f>IF(AND(B17="保育士",H17="その他"),J17*K17,0)</f>
        <v>0</v>
      </c>
      <c r="Z17" s="1002">
        <f>IF(AND(B17="保育に従事する看護師・准看護師",H17="常勤"),J17*K17,0)</f>
        <v>0</v>
      </c>
      <c r="AA17" s="1002">
        <f>IF(AND(B17="保育に従事する看護師・准看護師",H17="その他"),J17*K17,0)</f>
        <v>0</v>
      </c>
      <c r="AB17" s="1002">
        <f>IF(AND(B17="幼稚園教諭等",H17="常勤"),J17*K17,0)</f>
        <v>0</v>
      </c>
      <c r="AC17" s="1002">
        <f>IF(AND(B17="幼稚園教諭等",H17="その他"),J17*K17,0)</f>
        <v>0</v>
      </c>
      <c r="AD17" s="1002">
        <f>IF(AND(B17="知事が同等と認める者",H17="常勤"),J17*K17,0)</f>
        <v>0</v>
      </c>
      <c r="AE17" s="1002">
        <f>IF(AND(B17="知事が同等と認める者",H17="その他"),J17*K17,0)</f>
        <v>0</v>
      </c>
      <c r="AF17" s="1002">
        <f>IF(AND(B17="保育に従事しない看護師・準看護師",H17="常勤"),J17*K17,0)</f>
        <v>0</v>
      </c>
      <c r="AG17" s="1002">
        <f>IF(AND(B17="保育に従事しない看護師・準看護師",H17="その他"),J17*K17,0)</f>
        <v>0</v>
      </c>
      <c r="AH17" s="1002">
        <f>IF(AND(B17="調理員",H17="常勤"),J17*K17,0)</f>
        <v>0</v>
      </c>
      <c r="AI17" s="1002">
        <f>IF(AND(B17="調理員",H17="その他"),J17*K17,0)</f>
        <v>0</v>
      </c>
      <c r="AJ17" s="1002">
        <f>IF(AND(B17="栄養士",H17="常勤"),J17*K17,0)</f>
        <v>0</v>
      </c>
      <c r="AK17" s="1002">
        <f>IF(AND(B17="栄養士",H17="その他"),J17*K17,0)</f>
        <v>0</v>
      </c>
      <c r="AL17" s="1002">
        <f>IF(AND(B17="事務員",H17="常勤"),J17*K17,0)</f>
        <v>0</v>
      </c>
      <c r="AM17" s="1002">
        <f>IF(AND(B17="事務員",H17="その他"),J17*K17,0)</f>
        <v>0</v>
      </c>
      <c r="AN17" s="1002">
        <f>IF(AND(OR(B17="その他",B17="施設長",B17="主任保育士等"),H17="常勤"),J17*K17,)</f>
        <v>0</v>
      </c>
      <c r="AO17" s="1002">
        <f>IF(AND(OR(B17="その他",B17="施設長",B17="主任保育士等"),H17="その他"),J17*K17,)</f>
        <v>0</v>
      </c>
      <c r="AQ17" s="1002" t="str">
        <f>IF(M17="短時間",Y17,"")</f>
        <v/>
      </c>
      <c r="AR17" s="1002" t="str">
        <f>IF(M17="短時間",AA17,"")</f>
        <v/>
      </c>
      <c r="AS17" s="1002" t="str">
        <f>IF(M17="短時間",AC17,"")</f>
        <v/>
      </c>
      <c r="AT17" s="1002" t="str">
        <f>IF(M17="短時間",AE17,"")</f>
        <v/>
      </c>
    </row>
    <row r="18" spans="1:46" s="984" customFormat="1" ht="11.1" customHeight="1">
      <c r="A18" s="989">
        <v>34</v>
      </c>
      <c r="B18" s="997"/>
      <c r="C18" s="1005"/>
      <c r="D18" s="1013"/>
      <c r="E18" s="1013"/>
      <c r="F18" s="1005"/>
      <c r="G18" s="1005"/>
      <c r="H18" s="1034"/>
      <c r="I18" s="1005"/>
      <c r="J18" s="1034"/>
      <c r="K18" s="1049"/>
      <c r="L18" s="1005"/>
      <c r="M18" s="1059"/>
      <c r="O18" s="1036"/>
      <c r="P18" s="1083"/>
      <c r="Q18" s="1083"/>
      <c r="R18" s="1083"/>
      <c r="S18" s="1083"/>
      <c r="T18" s="1083"/>
      <c r="U18" s="1083"/>
      <c r="V18" s="1083"/>
      <c r="X18" s="1002"/>
      <c r="Y18" s="1002"/>
      <c r="Z18" s="1002"/>
      <c r="AA18" s="1002"/>
      <c r="AB18" s="1002"/>
      <c r="AC18" s="1002"/>
      <c r="AD18" s="1002"/>
      <c r="AE18" s="1002"/>
      <c r="AF18" s="1002"/>
      <c r="AG18" s="1002"/>
      <c r="AH18" s="1002"/>
      <c r="AI18" s="1002"/>
      <c r="AJ18" s="1002"/>
      <c r="AK18" s="1002"/>
      <c r="AL18" s="1002"/>
      <c r="AM18" s="1002"/>
      <c r="AN18" s="1002"/>
      <c r="AO18" s="1002"/>
      <c r="AQ18" s="1002"/>
      <c r="AR18" s="1002"/>
      <c r="AS18" s="1002"/>
      <c r="AT18" s="1002"/>
    </row>
    <row r="19" spans="1:46" s="984" customFormat="1" ht="11.1" customHeight="1">
      <c r="A19" s="990"/>
      <c r="B19" s="998"/>
      <c r="C19" s="1006"/>
      <c r="D19" s="1014"/>
      <c r="E19" s="1014"/>
      <c r="F19" s="1006"/>
      <c r="G19" s="1006"/>
      <c r="H19" s="1035"/>
      <c r="I19" s="1006"/>
      <c r="J19" s="1035"/>
      <c r="K19" s="1050"/>
      <c r="L19" s="1006"/>
      <c r="M19" s="1060"/>
      <c r="O19" s="1001" t="s">
        <v>567</v>
      </c>
      <c r="P19" s="1085" t="s">
        <v>1234</v>
      </c>
      <c r="Q19" s="1083"/>
      <c r="R19" s="1083"/>
      <c r="S19" s="1083"/>
      <c r="T19" s="1083"/>
      <c r="U19" s="1083"/>
      <c r="V19" s="1083"/>
      <c r="X19" s="1002"/>
      <c r="Y19" s="1002"/>
      <c r="Z19" s="1002"/>
      <c r="AA19" s="1002"/>
      <c r="AB19" s="1002"/>
      <c r="AC19" s="1002"/>
      <c r="AD19" s="1002"/>
      <c r="AE19" s="1002"/>
      <c r="AF19" s="1002"/>
      <c r="AG19" s="1002"/>
      <c r="AH19" s="1002"/>
      <c r="AI19" s="1002"/>
      <c r="AJ19" s="1002"/>
      <c r="AK19" s="1002"/>
      <c r="AL19" s="1002"/>
      <c r="AM19" s="1002"/>
      <c r="AN19" s="1002"/>
      <c r="AO19" s="1002"/>
      <c r="AQ19" s="1002"/>
      <c r="AR19" s="1002"/>
      <c r="AS19" s="1002"/>
      <c r="AT19" s="1002"/>
    </row>
    <row r="20" spans="1:46" s="984" customFormat="1" ht="11.1" customHeight="1">
      <c r="A20" s="988"/>
      <c r="B20" s="996"/>
      <c r="C20" s="1004"/>
      <c r="D20" s="1012"/>
      <c r="E20" s="1012"/>
      <c r="F20" s="1004"/>
      <c r="G20" s="1004"/>
      <c r="H20" s="1033"/>
      <c r="I20" s="1004"/>
      <c r="J20" s="1033"/>
      <c r="K20" s="1048"/>
      <c r="L20" s="1004"/>
      <c r="M20" s="1058">
        <f>IF(AND((H20="その他"),OR(B20="保育士",B20="保育に従事する看護師・准看護師",B20="幼稚園教諭等",B20="知事が同等と認める者"),OR(J20&lt;6,K20&lt;20)),"短時間",)</f>
        <v>0</v>
      </c>
      <c r="O20" s="1001"/>
      <c r="P20" s="1083"/>
      <c r="Q20" s="1083"/>
      <c r="R20" s="1083"/>
      <c r="S20" s="1083"/>
      <c r="T20" s="1083"/>
      <c r="U20" s="1083"/>
      <c r="V20" s="1083"/>
      <c r="X20" s="1002">
        <f>IF(AND(B20="保育士",H20="常勤"),J20*K20,0)</f>
        <v>0</v>
      </c>
      <c r="Y20" s="1002">
        <f>IF(AND(B20="保育士",H20="その他"),J20*K20,0)</f>
        <v>0</v>
      </c>
      <c r="Z20" s="1002">
        <f>IF(AND(B20="保育に従事する看護師・准看護師",H20="常勤"),J20*K20,0)</f>
        <v>0</v>
      </c>
      <c r="AA20" s="1002">
        <f>IF(AND(B20="保育に従事する看護師・准看護師",H20="その他"),J20*K20,0)</f>
        <v>0</v>
      </c>
      <c r="AB20" s="1002">
        <f>IF(AND(B20="幼稚園教諭等",H20="常勤"),J20*K20,0)</f>
        <v>0</v>
      </c>
      <c r="AC20" s="1002">
        <f>IF(AND(B20="幼稚園教諭等",H20="その他"),J20*K20,0)</f>
        <v>0</v>
      </c>
      <c r="AD20" s="1002">
        <f>IF(AND(B20="知事が同等と認める者",H20="常勤"),J20*K20,0)</f>
        <v>0</v>
      </c>
      <c r="AE20" s="1002">
        <f>IF(AND(B20="知事が同等と認める者",H20="その他"),J20*K20,0)</f>
        <v>0</v>
      </c>
      <c r="AF20" s="1002">
        <f>IF(AND(B20="保育に従事しない看護師・準看護師",H20="常勤"),J20*K20,0)</f>
        <v>0</v>
      </c>
      <c r="AG20" s="1002">
        <f>IF(AND(B20="保育に従事しない看護師・準看護師",H20="その他"),J20*K20,0)</f>
        <v>0</v>
      </c>
      <c r="AH20" s="1002">
        <f>IF(AND(B20="調理員",H20="常勤"),J20*K20,0)</f>
        <v>0</v>
      </c>
      <c r="AI20" s="1002">
        <f>IF(AND(B20="調理員",H20="その他"),J20*K20,0)</f>
        <v>0</v>
      </c>
      <c r="AJ20" s="1002">
        <f>IF(AND(B20="栄養士",H20="常勤"),J20*K20,0)</f>
        <v>0</v>
      </c>
      <c r="AK20" s="1002">
        <f>IF(AND(B20="栄養士",H20="その他"),J20*K20,0)</f>
        <v>0</v>
      </c>
      <c r="AL20" s="1002">
        <f>IF(AND(B20="事務員",H20="常勤"),J20*K20,0)</f>
        <v>0</v>
      </c>
      <c r="AM20" s="1002">
        <f>IF(AND(B20="事務員",H20="その他"),J20*K20,0)</f>
        <v>0</v>
      </c>
      <c r="AN20" s="1002">
        <f>IF(AND(OR(B20="その他",B20="施設長",B20="主任保育士等"),H20="常勤"),J20*K20,)</f>
        <v>0</v>
      </c>
      <c r="AO20" s="1002">
        <f>IF(AND(OR(B20="その他",B20="施設長",B20="主任保育士等"),H20="その他"),J20*K20,)</f>
        <v>0</v>
      </c>
      <c r="AQ20" s="1002" t="str">
        <f>IF(M20="短時間",Y20,"")</f>
        <v/>
      </c>
      <c r="AR20" s="1002" t="str">
        <f>IF(M20="短時間",AA20,"")</f>
        <v/>
      </c>
      <c r="AS20" s="1002" t="str">
        <f>IF(M20="短時間",AC20,"")</f>
        <v/>
      </c>
      <c r="AT20" s="1002" t="str">
        <f>IF(M20="短時間",AE20,"")</f>
        <v/>
      </c>
    </row>
    <row r="21" spans="1:46" s="984" customFormat="1" ht="11.1" customHeight="1">
      <c r="A21" s="989">
        <v>35</v>
      </c>
      <c r="B21" s="997"/>
      <c r="C21" s="1005"/>
      <c r="D21" s="1013"/>
      <c r="E21" s="1013"/>
      <c r="F21" s="1005"/>
      <c r="G21" s="1005"/>
      <c r="H21" s="1034"/>
      <c r="I21" s="1005"/>
      <c r="J21" s="1034"/>
      <c r="K21" s="1049"/>
      <c r="L21" s="1005"/>
      <c r="M21" s="1059"/>
      <c r="O21" s="1001" t="s">
        <v>1312</v>
      </c>
      <c r="P21" s="1086"/>
      <c r="Q21" s="1086"/>
      <c r="R21" s="1086"/>
      <c r="S21" s="1086"/>
      <c r="T21" s="1086"/>
      <c r="U21" s="1086"/>
      <c r="V21" s="1086"/>
      <c r="X21" s="1002"/>
      <c r="Y21" s="1002"/>
      <c r="Z21" s="1002"/>
      <c r="AA21" s="1002"/>
      <c r="AB21" s="1002"/>
      <c r="AC21" s="1002"/>
      <c r="AD21" s="1002"/>
      <c r="AE21" s="1002"/>
      <c r="AF21" s="1002"/>
      <c r="AG21" s="1002"/>
      <c r="AH21" s="1002"/>
      <c r="AI21" s="1002"/>
      <c r="AJ21" s="1002"/>
      <c r="AK21" s="1002"/>
      <c r="AL21" s="1002"/>
      <c r="AM21" s="1002"/>
      <c r="AN21" s="1002"/>
      <c r="AO21" s="1002"/>
      <c r="AQ21" s="1002"/>
      <c r="AR21" s="1002"/>
      <c r="AS21" s="1002"/>
      <c r="AT21" s="1002"/>
    </row>
    <row r="22" spans="1:46" s="984" customFormat="1" ht="11.1" customHeight="1">
      <c r="A22" s="990"/>
      <c r="B22" s="998"/>
      <c r="C22" s="1006"/>
      <c r="D22" s="1014"/>
      <c r="E22" s="1014"/>
      <c r="F22" s="1006"/>
      <c r="G22" s="1006"/>
      <c r="H22" s="1035"/>
      <c r="I22" s="1006"/>
      <c r="J22" s="1035"/>
      <c r="K22" s="1050"/>
      <c r="L22" s="1006"/>
      <c r="M22" s="1060"/>
      <c r="O22" s="1036"/>
      <c r="P22" s="1086"/>
      <c r="Q22" s="1086"/>
      <c r="R22" s="1086"/>
      <c r="S22" s="1086"/>
      <c r="T22" s="1086"/>
      <c r="U22" s="1086"/>
      <c r="V22" s="1086"/>
      <c r="X22" s="1002"/>
      <c r="Y22" s="1002"/>
      <c r="Z22" s="1002"/>
      <c r="AA22" s="1002"/>
      <c r="AB22" s="1002"/>
      <c r="AC22" s="1002"/>
      <c r="AD22" s="1002"/>
      <c r="AE22" s="1002"/>
      <c r="AF22" s="1002"/>
      <c r="AG22" s="1002"/>
      <c r="AH22" s="1002"/>
      <c r="AI22" s="1002"/>
      <c r="AJ22" s="1002"/>
      <c r="AK22" s="1002"/>
      <c r="AL22" s="1002"/>
      <c r="AM22" s="1002"/>
      <c r="AN22" s="1002"/>
      <c r="AO22" s="1002"/>
      <c r="AQ22" s="1002"/>
      <c r="AR22" s="1002"/>
      <c r="AS22" s="1002"/>
      <c r="AT22" s="1002"/>
    </row>
    <row r="23" spans="1:46" s="984" customFormat="1" ht="11.1" customHeight="1">
      <c r="A23" s="988"/>
      <c r="B23" s="996"/>
      <c r="C23" s="1004"/>
      <c r="D23" s="1012"/>
      <c r="E23" s="1012"/>
      <c r="F23" s="1004"/>
      <c r="G23" s="1004"/>
      <c r="H23" s="1033"/>
      <c r="I23" s="1004"/>
      <c r="J23" s="1033"/>
      <c r="K23" s="1048"/>
      <c r="L23" s="1004"/>
      <c r="M23" s="1058">
        <f>IF(AND((H23="その他"),OR(B23="保育士",B23="保育に従事する看護師・准看護師",B23="幼稚園教諭等",B23="知事が同等と認める者"),OR(J23&lt;6,K23&lt;20)),"短時間",)</f>
        <v>0</v>
      </c>
      <c r="O23" s="1066" t="s">
        <v>1310</v>
      </c>
      <c r="P23" s="1086"/>
      <c r="Q23" s="1086"/>
      <c r="R23" s="1086"/>
      <c r="S23" s="1086"/>
      <c r="T23" s="1086"/>
      <c r="U23" s="1086"/>
      <c r="V23" s="1086"/>
      <c r="X23" s="1002">
        <f>IF(AND(B23="保育士",H23="常勤"),J23*K23,0)</f>
        <v>0</v>
      </c>
      <c r="Y23" s="1002">
        <f>IF(AND(B23="保育士",H23="その他"),J23*K23,0)</f>
        <v>0</v>
      </c>
      <c r="Z23" s="1002">
        <f>IF(AND(B23="保育に従事する看護師・准看護師",H23="常勤"),J23*K23,0)</f>
        <v>0</v>
      </c>
      <c r="AA23" s="1002">
        <f>IF(AND(B23="保育に従事する看護師・准看護師",H23="その他"),J23*K23,0)</f>
        <v>0</v>
      </c>
      <c r="AB23" s="1002">
        <f>IF(AND(B23="幼稚園教諭等",H23="常勤"),J23*K23,0)</f>
        <v>0</v>
      </c>
      <c r="AC23" s="1002">
        <f>IF(AND(B23="幼稚園教諭等",H23="その他"),J23*K23,0)</f>
        <v>0</v>
      </c>
      <c r="AD23" s="1002">
        <f>IF(AND(B23="知事が同等と認める者",H23="常勤"),J23*K23,0)</f>
        <v>0</v>
      </c>
      <c r="AE23" s="1002">
        <f>IF(AND(B23="知事が同等と認める者",H23="その他"),J23*K23,0)</f>
        <v>0</v>
      </c>
      <c r="AF23" s="1002">
        <f>IF(AND(B23="保育に従事しない看護師・準看護師",H23="常勤"),J23*K23,0)</f>
        <v>0</v>
      </c>
      <c r="AG23" s="1002">
        <f>IF(AND(B23="保育に従事しない看護師・準看護師",H23="その他"),J23*K23,0)</f>
        <v>0</v>
      </c>
      <c r="AH23" s="1002">
        <f>IF(AND(B23="調理員",H23="常勤"),J23*K23,0)</f>
        <v>0</v>
      </c>
      <c r="AI23" s="1002">
        <f>IF(AND(B23="調理員",H23="その他"),J23*K23,0)</f>
        <v>0</v>
      </c>
      <c r="AJ23" s="1002">
        <f>IF(AND(B23="栄養士",H23="常勤"),J23*K23,0)</f>
        <v>0</v>
      </c>
      <c r="AK23" s="1002">
        <f>IF(AND(B23="栄養士",H23="その他"),J23*K23,0)</f>
        <v>0</v>
      </c>
      <c r="AL23" s="1002">
        <f>IF(AND(B23="事務員",H23="常勤"),J23*K23,0)</f>
        <v>0</v>
      </c>
      <c r="AM23" s="1002">
        <f>IF(AND(B23="事務員",H23="その他"),J23*K23,0)</f>
        <v>0</v>
      </c>
      <c r="AN23" s="1002">
        <f>IF(AND(OR(B23="その他",B23="施設長",B23="主任保育士等"),H23="常勤"),J23*K23,)</f>
        <v>0</v>
      </c>
      <c r="AO23" s="1002">
        <f>IF(AND(OR(B23="その他",B23="施設長",B23="主任保育士等"),H23="その他"),J23*K23,)</f>
        <v>0</v>
      </c>
      <c r="AQ23" s="1002" t="str">
        <f>IF(M23="短時間",Y23,"")</f>
        <v/>
      </c>
      <c r="AR23" s="1002" t="str">
        <f>IF(M23="短時間",AA23,"")</f>
        <v/>
      </c>
      <c r="AS23" s="1002" t="str">
        <f>IF(M23="短時間",AC23,"")</f>
        <v/>
      </c>
      <c r="AT23" s="1002" t="str">
        <f>IF(M23="短時間",AE23,"")</f>
        <v/>
      </c>
    </row>
    <row r="24" spans="1:46" s="984" customFormat="1" ht="11.1" customHeight="1">
      <c r="A24" s="989">
        <v>36</v>
      </c>
      <c r="B24" s="997"/>
      <c r="C24" s="1005"/>
      <c r="D24" s="1013"/>
      <c r="E24" s="1013"/>
      <c r="F24" s="1005"/>
      <c r="G24" s="1005"/>
      <c r="H24" s="1034"/>
      <c r="I24" s="1005"/>
      <c r="J24" s="1034"/>
      <c r="K24" s="1049"/>
      <c r="L24" s="1005"/>
      <c r="M24" s="1059"/>
      <c r="O24" s="1067"/>
      <c r="P24" s="1086"/>
      <c r="Q24" s="1086"/>
      <c r="R24" s="1086"/>
      <c r="S24" s="1086"/>
      <c r="T24" s="1086"/>
      <c r="U24" s="1086"/>
      <c r="V24" s="1086"/>
      <c r="X24" s="1002"/>
      <c r="Y24" s="1002"/>
      <c r="Z24" s="1002"/>
      <c r="AA24" s="1002"/>
      <c r="AB24" s="1002"/>
      <c r="AC24" s="1002"/>
      <c r="AD24" s="1002"/>
      <c r="AE24" s="1002"/>
      <c r="AF24" s="1002"/>
      <c r="AG24" s="1002"/>
      <c r="AH24" s="1002"/>
      <c r="AI24" s="1002"/>
      <c r="AJ24" s="1002"/>
      <c r="AK24" s="1002"/>
      <c r="AL24" s="1002"/>
      <c r="AM24" s="1002"/>
      <c r="AN24" s="1002"/>
      <c r="AO24" s="1002"/>
      <c r="AQ24" s="1002"/>
      <c r="AR24" s="1002"/>
      <c r="AS24" s="1002"/>
      <c r="AT24" s="1002"/>
    </row>
    <row r="25" spans="1:46" s="984" customFormat="1" ht="11.1" customHeight="1">
      <c r="A25" s="990"/>
      <c r="B25" s="998"/>
      <c r="C25" s="1006"/>
      <c r="D25" s="1014"/>
      <c r="E25" s="1014"/>
      <c r="F25" s="1006"/>
      <c r="G25" s="1006"/>
      <c r="H25" s="1035"/>
      <c r="I25" s="1006"/>
      <c r="J25" s="1035"/>
      <c r="K25" s="1050"/>
      <c r="L25" s="1006"/>
      <c r="M25" s="1060"/>
      <c r="O25" s="1065" t="s">
        <v>581</v>
      </c>
      <c r="P25" s="1086"/>
      <c r="Q25" s="1086"/>
      <c r="R25" s="1086"/>
      <c r="S25" s="1086"/>
      <c r="T25" s="1086"/>
      <c r="U25" s="1086"/>
      <c r="V25" s="1086"/>
      <c r="X25" s="1002"/>
      <c r="Y25" s="1002"/>
      <c r="Z25" s="1002"/>
      <c r="AA25" s="1002"/>
      <c r="AB25" s="1002"/>
      <c r="AC25" s="1002"/>
      <c r="AD25" s="1002"/>
      <c r="AE25" s="1002"/>
      <c r="AF25" s="1002"/>
      <c r="AG25" s="1002"/>
      <c r="AH25" s="1002"/>
      <c r="AI25" s="1002"/>
      <c r="AJ25" s="1002"/>
      <c r="AK25" s="1002"/>
      <c r="AL25" s="1002"/>
      <c r="AM25" s="1002"/>
      <c r="AN25" s="1002"/>
      <c r="AO25" s="1002"/>
      <c r="AQ25" s="1002"/>
      <c r="AR25" s="1002"/>
      <c r="AS25" s="1002"/>
      <c r="AT25" s="1002"/>
    </row>
    <row r="26" spans="1:46" s="984" customFormat="1" ht="11.1" customHeight="1">
      <c r="A26" s="988"/>
      <c r="B26" s="996"/>
      <c r="C26" s="1004"/>
      <c r="D26" s="1012"/>
      <c r="E26" s="1012"/>
      <c r="F26" s="1004"/>
      <c r="G26" s="1004"/>
      <c r="H26" s="1033"/>
      <c r="I26" s="1004"/>
      <c r="J26" s="1033"/>
      <c r="K26" s="1048"/>
      <c r="L26" s="1004"/>
      <c r="M26" s="1058">
        <f>IF(AND((H26="その他"),OR(B26="保育士",B26="保育に従事する看護師・准看護師",B26="幼稚園教諭等",B26="知事が同等と認める者"),OR(J26&lt;6,K26&lt;20)),"短時間",)</f>
        <v>0</v>
      </c>
      <c r="O26" s="1065"/>
      <c r="P26" s="1086"/>
      <c r="Q26" s="1086"/>
      <c r="R26" s="1086"/>
      <c r="S26" s="1086"/>
      <c r="T26" s="1086"/>
      <c r="U26" s="1086"/>
      <c r="V26" s="1086"/>
      <c r="X26" s="1002">
        <f>IF(AND(B26="保育士",H26="常勤"),J26*K26,0)</f>
        <v>0</v>
      </c>
      <c r="Y26" s="1002">
        <f>IF(AND(B26="保育士",H26="その他"),J26*K26,0)</f>
        <v>0</v>
      </c>
      <c r="Z26" s="1002">
        <f>IF(AND(B26="保育に従事する看護師・准看護師",H26="常勤"),J26*K26,0)</f>
        <v>0</v>
      </c>
      <c r="AA26" s="1002">
        <f>IF(AND(B26="保育に従事する看護師・准看護師",H26="その他"),J26*K26,0)</f>
        <v>0</v>
      </c>
      <c r="AB26" s="1002">
        <f>IF(AND(B26="幼稚園教諭等",H26="常勤"),J26*K26,0)</f>
        <v>0</v>
      </c>
      <c r="AC26" s="1002">
        <f>IF(AND(B26="幼稚園教諭等",H26="その他"),J26*K26,0)</f>
        <v>0</v>
      </c>
      <c r="AD26" s="1002">
        <f>IF(AND(B26="知事が同等と認める者",H26="常勤"),J26*K26,0)</f>
        <v>0</v>
      </c>
      <c r="AE26" s="1002">
        <f>IF(AND(B26="知事が同等と認める者",H26="その他"),J26*K26,0)</f>
        <v>0</v>
      </c>
      <c r="AF26" s="1002">
        <f>IF(AND(B26="保育に従事しない看護師・準看護師",H26="常勤"),J26*K26,0)</f>
        <v>0</v>
      </c>
      <c r="AG26" s="1002">
        <f>IF(AND(B26="保育に従事しない看護師・準看護師",H26="その他"),J26*K26,0)</f>
        <v>0</v>
      </c>
      <c r="AH26" s="1002">
        <f>IF(AND(B26="調理員",H26="常勤"),J26*K26,0)</f>
        <v>0</v>
      </c>
      <c r="AI26" s="1002">
        <f>IF(AND(B26="調理員",H26="その他"),J26*K26,0)</f>
        <v>0</v>
      </c>
      <c r="AJ26" s="1002">
        <f>IF(AND(B26="栄養士",H26="常勤"),J26*K26,0)</f>
        <v>0</v>
      </c>
      <c r="AK26" s="1002">
        <f>IF(AND(B26="栄養士",H26="その他"),J26*K26,0)</f>
        <v>0</v>
      </c>
      <c r="AL26" s="1002">
        <f>IF(AND(B26="事務員",H26="常勤"),J26*K26,0)</f>
        <v>0</v>
      </c>
      <c r="AM26" s="1002">
        <f>IF(AND(B26="事務員",H26="その他"),J26*K26,0)</f>
        <v>0</v>
      </c>
      <c r="AN26" s="1002">
        <f>IF(AND(OR(B26="その他",B26="施設長",B26="主任保育士等"),H26="常勤"),J26*K26,)</f>
        <v>0</v>
      </c>
      <c r="AO26" s="1002">
        <f>IF(AND(OR(B26="その他",B26="施設長",B26="主任保育士等"),H26="その他"),J26*K26,)</f>
        <v>0</v>
      </c>
      <c r="AQ26" s="1002" t="str">
        <f>IF(M26="短時間",Y26,"")</f>
        <v/>
      </c>
      <c r="AR26" s="1002" t="str">
        <f>IF(M26="短時間",AA26,"")</f>
        <v/>
      </c>
      <c r="AS26" s="1002" t="str">
        <f>IF(M26="短時間",AC26,"")</f>
        <v/>
      </c>
      <c r="AT26" s="1002" t="str">
        <f>IF(M26="短時間",AE26,"")</f>
        <v/>
      </c>
    </row>
    <row r="27" spans="1:46" s="984" customFormat="1" ht="11.1" customHeight="1">
      <c r="A27" s="989">
        <v>37</v>
      </c>
      <c r="B27" s="997"/>
      <c r="C27" s="1005"/>
      <c r="D27" s="1013"/>
      <c r="E27" s="1013"/>
      <c r="F27" s="1005"/>
      <c r="G27" s="1005"/>
      <c r="H27" s="1034"/>
      <c r="I27" s="1005"/>
      <c r="J27" s="1034"/>
      <c r="K27" s="1049"/>
      <c r="L27" s="1005"/>
      <c r="M27" s="1059"/>
      <c r="O27" s="1002" t="s">
        <v>145</v>
      </c>
      <c r="P27" s="1086"/>
      <c r="Q27" s="1086"/>
      <c r="R27" s="1086"/>
      <c r="S27" s="1086"/>
      <c r="T27" s="1086"/>
      <c r="U27" s="1086"/>
      <c r="V27" s="1086"/>
      <c r="X27" s="1002"/>
      <c r="Y27" s="1002"/>
      <c r="Z27" s="1002"/>
      <c r="AA27" s="1002"/>
      <c r="AB27" s="1002"/>
      <c r="AC27" s="1002"/>
      <c r="AD27" s="1002"/>
      <c r="AE27" s="1002"/>
      <c r="AF27" s="1002"/>
      <c r="AG27" s="1002"/>
      <c r="AH27" s="1002"/>
      <c r="AI27" s="1002"/>
      <c r="AJ27" s="1002"/>
      <c r="AK27" s="1002"/>
      <c r="AL27" s="1002"/>
      <c r="AM27" s="1002"/>
      <c r="AN27" s="1002"/>
      <c r="AO27" s="1002"/>
      <c r="AQ27" s="1002"/>
      <c r="AR27" s="1002"/>
      <c r="AS27" s="1002"/>
      <c r="AT27" s="1002"/>
    </row>
    <row r="28" spans="1:46" s="984" customFormat="1" ht="11.1" customHeight="1">
      <c r="A28" s="990"/>
      <c r="B28" s="998"/>
      <c r="C28" s="1006"/>
      <c r="D28" s="1014"/>
      <c r="E28" s="1014"/>
      <c r="F28" s="1006"/>
      <c r="G28" s="1006"/>
      <c r="H28" s="1035"/>
      <c r="I28" s="1006"/>
      <c r="J28" s="1035"/>
      <c r="K28" s="1050"/>
      <c r="L28" s="1006"/>
      <c r="M28" s="1060"/>
      <c r="O28" s="1002"/>
      <c r="P28" s="1086"/>
      <c r="Q28" s="1086"/>
      <c r="R28" s="1086"/>
      <c r="S28" s="1086"/>
      <c r="T28" s="1086"/>
      <c r="U28" s="1086"/>
      <c r="V28" s="1086"/>
      <c r="X28" s="1002"/>
      <c r="Y28" s="1002"/>
      <c r="Z28" s="1002"/>
      <c r="AA28" s="1002"/>
      <c r="AB28" s="1002"/>
      <c r="AC28" s="1002"/>
      <c r="AD28" s="1002"/>
      <c r="AE28" s="1002"/>
      <c r="AF28" s="1002"/>
      <c r="AG28" s="1002"/>
      <c r="AH28" s="1002"/>
      <c r="AI28" s="1002"/>
      <c r="AJ28" s="1002"/>
      <c r="AK28" s="1002"/>
      <c r="AL28" s="1002"/>
      <c r="AM28" s="1002"/>
      <c r="AN28" s="1002"/>
      <c r="AO28" s="1002"/>
      <c r="AQ28" s="1002"/>
      <c r="AR28" s="1002"/>
      <c r="AS28" s="1002"/>
      <c r="AT28" s="1002"/>
    </row>
    <row r="29" spans="1:46" s="984" customFormat="1" ht="11.1" customHeight="1">
      <c r="A29" s="988"/>
      <c r="B29" s="996"/>
      <c r="C29" s="1004"/>
      <c r="D29" s="1012"/>
      <c r="E29" s="1012"/>
      <c r="F29" s="1004"/>
      <c r="G29" s="1004"/>
      <c r="H29" s="1033"/>
      <c r="I29" s="1004"/>
      <c r="J29" s="1033"/>
      <c r="K29" s="1048"/>
      <c r="L29" s="1004"/>
      <c r="M29" s="1058">
        <f>IF(AND((H29="その他"),OR(B29="保育士",B29="保育に従事する看護師・准看護師",B29="幼稚園教諭等",B29="知事が同等と認める者"),OR(J29&lt;6,K29&lt;20)),"短時間",)</f>
        <v>0</v>
      </c>
      <c r="O29" s="1068" t="s">
        <v>568</v>
      </c>
      <c r="P29" s="1087"/>
      <c r="Q29" s="1096"/>
      <c r="R29" s="1096"/>
      <c r="S29" s="1096"/>
      <c r="T29" s="1096"/>
      <c r="U29" s="1096"/>
      <c r="V29" s="1105"/>
      <c r="X29" s="1002">
        <f>IF(AND(B29="保育士",H29="常勤"),J29*K29,0)</f>
        <v>0</v>
      </c>
      <c r="Y29" s="1002">
        <f>IF(AND(B29="保育士",H29="その他"),J29*K29,0)</f>
        <v>0</v>
      </c>
      <c r="Z29" s="1002">
        <f>IF(AND(B29="保育に従事する看護師・准看護師",H29="常勤"),J29*K29,0)</f>
        <v>0</v>
      </c>
      <c r="AA29" s="1002">
        <f>IF(AND(B29="保育に従事する看護師・准看護師",H29="その他"),J29*K29,0)</f>
        <v>0</v>
      </c>
      <c r="AB29" s="1002">
        <f>IF(AND(B29="幼稚園教諭等",H29="常勤"),J29*K29,0)</f>
        <v>0</v>
      </c>
      <c r="AC29" s="1002">
        <f>IF(AND(B29="幼稚園教諭等",H29="その他"),J29*K29,0)</f>
        <v>0</v>
      </c>
      <c r="AD29" s="1002">
        <f>IF(AND(B29="知事が同等と認める者",H29="常勤"),J29*K29,0)</f>
        <v>0</v>
      </c>
      <c r="AE29" s="1002">
        <f>IF(AND(B29="知事が同等と認める者",H29="その他"),J29*K29,0)</f>
        <v>0</v>
      </c>
      <c r="AF29" s="1002">
        <f>IF(AND(B29="保育に従事しない看護師・準看護師",H29="常勤"),J29*K29,0)</f>
        <v>0</v>
      </c>
      <c r="AG29" s="1002">
        <f>IF(AND(B29="保育に従事しない看護師・準看護師",H29="その他"),J29*K29,0)</f>
        <v>0</v>
      </c>
      <c r="AH29" s="1002">
        <f>IF(AND(B29="調理員",H29="常勤"),J29*K29,0)</f>
        <v>0</v>
      </c>
      <c r="AI29" s="1002">
        <f>IF(AND(B29="調理員",H29="その他"),J29*K29,0)</f>
        <v>0</v>
      </c>
      <c r="AJ29" s="1002">
        <f>IF(AND(B29="栄養士",H29="常勤"),J29*K29,0)</f>
        <v>0</v>
      </c>
      <c r="AK29" s="1002">
        <f>IF(AND(B29="栄養士",H29="その他"),J29*K29,0)</f>
        <v>0</v>
      </c>
      <c r="AL29" s="1002">
        <f>IF(AND(B29="事務員",H29="常勤"),J29*K29,0)</f>
        <v>0</v>
      </c>
      <c r="AM29" s="1002">
        <f>IF(AND(B29="事務員",H29="その他"),J29*K29,0)</f>
        <v>0</v>
      </c>
      <c r="AN29" s="1002">
        <f>IF(AND(OR(B29="その他",B29="施設長",B29="主任保育士等"),H29="常勤"),J29*K29,)</f>
        <v>0</v>
      </c>
      <c r="AO29" s="1002">
        <f>IF(AND(OR(B29="その他",B29="施設長",B29="主任保育士等"),H29="その他"),J29*K29,)</f>
        <v>0</v>
      </c>
      <c r="AQ29" s="1002" t="str">
        <f>IF(M29="短時間",Y29,"")</f>
        <v/>
      </c>
      <c r="AR29" s="1002" t="str">
        <f>IF(M29="短時間",AA29,"")</f>
        <v/>
      </c>
      <c r="AS29" s="1002" t="str">
        <f>IF(M29="短時間",AC29,"")</f>
        <v/>
      </c>
      <c r="AT29" s="1002" t="str">
        <f>IF(M29="短時間",AE29,"")</f>
        <v/>
      </c>
    </row>
    <row r="30" spans="1:46" s="984" customFormat="1" ht="11.1" customHeight="1">
      <c r="A30" s="989">
        <v>38</v>
      </c>
      <c r="B30" s="997"/>
      <c r="C30" s="1005"/>
      <c r="D30" s="1013"/>
      <c r="E30" s="1013"/>
      <c r="F30" s="1005"/>
      <c r="G30" s="1005"/>
      <c r="H30" s="1034"/>
      <c r="I30" s="1005"/>
      <c r="J30" s="1034"/>
      <c r="K30" s="1049"/>
      <c r="L30" s="1005"/>
      <c r="M30" s="1059"/>
      <c r="O30" s="1069"/>
      <c r="P30" s="1088"/>
      <c r="Q30" s="1097"/>
      <c r="R30" s="1097"/>
      <c r="S30" s="1097"/>
      <c r="T30" s="1097"/>
      <c r="U30" s="1097"/>
      <c r="V30" s="1106"/>
      <c r="X30" s="1002"/>
      <c r="Y30" s="1002"/>
      <c r="Z30" s="1002"/>
      <c r="AA30" s="1002"/>
      <c r="AB30" s="1002"/>
      <c r="AC30" s="1002"/>
      <c r="AD30" s="1002"/>
      <c r="AE30" s="1002"/>
      <c r="AF30" s="1002"/>
      <c r="AG30" s="1002"/>
      <c r="AH30" s="1002"/>
      <c r="AI30" s="1002"/>
      <c r="AJ30" s="1002"/>
      <c r="AK30" s="1002"/>
      <c r="AL30" s="1002"/>
      <c r="AM30" s="1002"/>
      <c r="AN30" s="1002"/>
      <c r="AO30" s="1002"/>
      <c r="AQ30" s="1002"/>
      <c r="AR30" s="1002"/>
      <c r="AS30" s="1002"/>
      <c r="AT30" s="1002"/>
    </row>
    <row r="31" spans="1:46" s="984" customFormat="1" ht="11.1" customHeight="1">
      <c r="A31" s="990"/>
      <c r="B31" s="998"/>
      <c r="C31" s="1006"/>
      <c r="D31" s="1014"/>
      <c r="E31" s="1014"/>
      <c r="F31" s="1006"/>
      <c r="G31" s="1006"/>
      <c r="H31" s="1035"/>
      <c r="I31" s="1006"/>
      <c r="J31" s="1035"/>
      <c r="K31" s="1050"/>
      <c r="L31" s="1006"/>
      <c r="M31" s="1060"/>
      <c r="O31" s="1068" t="s">
        <v>570</v>
      </c>
      <c r="P31" s="1087"/>
      <c r="Q31" s="1096"/>
      <c r="R31" s="1096"/>
      <c r="S31" s="1096"/>
      <c r="T31" s="1096"/>
      <c r="U31" s="1096"/>
      <c r="V31" s="1105"/>
      <c r="X31" s="1002"/>
      <c r="Y31" s="1002"/>
      <c r="Z31" s="1002"/>
      <c r="AA31" s="1002"/>
      <c r="AB31" s="1002"/>
      <c r="AC31" s="1002"/>
      <c r="AD31" s="1002"/>
      <c r="AE31" s="1002"/>
      <c r="AF31" s="1002"/>
      <c r="AG31" s="1002"/>
      <c r="AH31" s="1002"/>
      <c r="AI31" s="1002"/>
      <c r="AJ31" s="1002"/>
      <c r="AK31" s="1002"/>
      <c r="AL31" s="1002"/>
      <c r="AM31" s="1002"/>
      <c r="AN31" s="1002"/>
      <c r="AO31" s="1002"/>
      <c r="AQ31" s="1002"/>
      <c r="AR31" s="1002"/>
      <c r="AS31" s="1002"/>
      <c r="AT31" s="1002"/>
    </row>
    <row r="32" spans="1:46" s="984" customFormat="1" ht="11.1" customHeight="1">
      <c r="A32" s="988"/>
      <c r="B32" s="996"/>
      <c r="C32" s="1004"/>
      <c r="D32" s="1012"/>
      <c r="E32" s="1012"/>
      <c r="F32" s="1004"/>
      <c r="G32" s="1004"/>
      <c r="H32" s="1033"/>
      <c r="I32" s="1004"/>
      <c r="J32" s="1033"/>
      <c r="K32" s="1048"/>
      <c r="L32" s="1004"/>
      <c r="M32" s="1058">
        <f>IF(AND((H32="その他"),OR(B32="保育士",B32="保育に従事する看護師・准看護師",B32="幼稚園教諭等",B32="知事が同等と認める者"),OR(J32&lt;6,K32&lt;20)),"短時間",)</f>
        <v>0</v>
      </c>
      <c r="O32" s="1069"/>
      <c r="P32" s="1088"/>
      <c r="Q32" s="1097"/>
      <c r="R32" s="1097"/>
      <c r="S32" s="1097"/>
      <c r="T32" s="1097"/>
      <c r="U32" s="1097"/>
      <c r="V32" s="1106"/>
      <c r="X32" s="1002">
        <f>IF(AND(B32="保育士",H32="常勤"),J32*K32,0)</f>
        <v>0</v>
      </c>
      <c r="Y32" s="1002">
        <f>IF(AND(B32="保育士",H32="その他"),J32*K32,0)</f>
        <v>0</v>
      </c>
      <c r="Z32" s="1002">
        <f>IF(AND(B32="保育に従事する看護師・准看護師",H32="常勤"),J32*K32,0)</f>
        <v>0</v>
      </c>
      <c r="AA32" s="1002">
        <f>IF(AND(B32="保育に従事する看護師・准看護師",H32="その他"),J32*K32,0)</f>
        <v>0</v>
      </c>
      <c r="AB32" s="1002">
        <f>IF(AND(B32="幼稚園教諭等",H32="常勤"),J32*K32,0)</f>
        <v>0</v>
      </c>
      <c r="AC32" s="1002">
        <f>IF(AND(B32="幼稚園教諭等",H32="その他"),J32*K32,0)</f>
        <v>0</v>
      </c>
      <c r="AD32" s="1002">
        <f>IF(AND(B32="知事が同等と認める者",H32="常勤"),J32*K32,0)</f>
        <v>0</v>
      </c>
      <c r="AE32" s="1002">
        <f>IF(AND(B32="知事が同等と認める者",H32="その他"),J32*K32,0)</f>
        <v>0</v>
      </c>
      <c r="AF32" s="1002">
        <f>IF(AND(B32="保育に従事しない看護師・準看護師",H32="常勤"),J32*K32,0)</f>
        <v>0</v>
      </c>
      <c r="AG32" s="1002">
        <f>IF(AND(B32="保育に従事しない看護師・準看護師",H32="その他"),J32*K32,0)</f>
        <v>0</v>
      </c>
      <c r="AH32" s="1002">
        <f>IF(AND(B32="調理員",H32="常勤"),J32*K32,0)</f>
        <v>0</v>
      </c>
      <c r="AI32" s="1002">
        <f>IF(AND(B32="調理員",H32="その他"),J32*K32,0)</f>
        <v>0</v>
      </c>
      <c r="AJ32" s="1002">
        <f>IF(AND(B32="栄養士",H32="常勤"),J32*K32,0)</f>
        <v>0</v>
      </c>
      <c r="AK32" s="1002">
        <f>IF(AND(B32="栄養士",H32="その他"),J32*K32,0)</f>
        <v>0</v>
      </c>
      <c r="AL32" s="1002">
        <f>IF(AND(B32="事務員",H32="常勤"),J32*K32,0)</f>
        <v>0</v>
      </c>
      <c r="AM32" s="1002">
        <f>IF(AND(B32="事務員",H32="その他"),J32*K32,0)</f>
        <v>0</v>
      </c>
      <c r="AN32" s="1002">
        <f>IF(AND(OR(B32="その他",B32="施設長",B32="主任保育士等"),H32="常勤"),J32*K32,)</f>
        <v>0</v>
      </c>
      <c r="AO32" s="1002">
        <f>IF(AND(OR(B32="その他",B32="施設長",B32="主任保育士等"),H32="その他"),J32*K32,)</f>
        <v>0</v>
      </c>
      <c r="AQ32" s="1002" t="str">
        <f>IF(M32="短時間",Y32,"")</f>
        <v/>
      </c>
      <c r="AR32" s="1002" t="str">
        <f>IF(M32="短時間",AA32,"")</f>
        <v/>
      </c>
      <c r="AS32" s="1002" t="str">
        <f>IF(M32="短時間",AC32,"")</f>
        <v/>
      </c>
      <c r="AT32" s="1002" t="str">
        <f>IF(M32="短時間",AE32,"")</f>
        <v/>
      </c>
    </row>
    <row r="33" spans="1:46" s="984" customFormat="1" ht="11.1" customHeight="1">
      <c r="A33" s="989">
        <v>39</v>
      </c>
      <c r="B33" s="997"/>
      <c r="C33" s="1005"/>
      <c r="D33" s="1013"/>
      <c r="E33" s="1013"/>
      <c r="F33" s="1005"/>
      <c r="G33" s="1005"/>
      <c r="H33" s="1034"/>
      <c r="I33" s="1005"/>
      <c r="J33" s="1034"/>
      <c r="K33" s="1049"/>
      <c r="L33" s="1005"/>
      <c r="M33" s="1059"/>
      <c r="O33" s="1068" t="s">
        <v>571</v>
      </c>
      <c r="P33" s="1089" t="s">
        <v>1311</v>
      </c>
      <c r="Q33" s="1098"/>
      <c r="R33" s="1098"/>
      <c r="S33" s="1098"/>
      <c r="T33" s="1098"/>
      <c r="U33" s="1098"/>
      <c r="V33" s="1107"/>
      <c r="X33" s="1002"/>
      <c r="Y33" s="1002"/>
      <c r="Z33" s="1002"/>
      <c r="AA33" s="1002"/>
      <c r="AB33" s="1002"/>
      <c r="AC33" s="1002"/>
      <c r="AD33" s="1002"/>
      <c r="AE33" s="1002"/>
      <c r="AF33" s="1002"/>
      <c r="AG33" s="1002"/>
      <c r="AH33" s="1002"/>
      <c r="AI33" s="1002"/>
      <c r="AJ33" s="1002"/>
      <c r="AK33" s="1002"/>
      <c r="AL33" s="1002"/>
      <c r="AM33" s="1002"/>
      <c r="AN33" s="1002"/>
      <c r="AO33" s="1002"/>
      <c r="AQ33" s="1002"/>
      <c r="AR33" s="1002"/>
      <c r="AS33" s="1002"/>
      <c r="AT33" s="1002"/>
    </row>
    <row r="34" spans="1:46" s="984" customFormat="1" ht="11.1" customHeight="1">
      <c r="A34" s="990"/>
      <c r="B34" s="998"/>
      <c r="C34" s="1006"/>
      <c r="D34" s="1014"/>
      <c r="E34" s="1014"/>
      <c r="F34" s="1006"/>
      <c r="G34" s="1006"/>
      <c r="H34" s="1035"/>
      <c r="I34" s="1006"/>
      <c r="J34" s="1035"/>
      <c r="K34" s="1050"/>
      <c r="L34" s="1006"/>
      <c r="M34" s="1060"/>
      <c r="O34" s="1069"/>
      <c r="P34" s="1090"/>
      <c r="Q34" s="1099"/>
      <c r="R34" s="1099"/>
      <c r="S34" s="1099"/>
      <c r="T34" s="1099"/>
      <c r="U34" s="1099"/>
      <c r="V34" s="1108"/>
      <c r="X34" s="1002"/>
      <c r="Y34" s="1002"/>
      <c r="Z34" s="1002"/>
      <c r="AA34" s="1002"/>
      <c r="AB34" s="1002"/>
      <c r="AC34" s="1002"/>
      <c r="AD34" s="1002"/>
      <c r="AE34" s="1002"/>
      <c r="AF34" s="1002"/>
      <c r="AG34" s="1002"/>
      <c r="AH34" s="1002"/>
      <c r="AI34" s="1002"/>
      <c r="AJ34" s="1002"/>
      <c r="AK34" s="1002"/>
      <c r="AL34" s="1002"/>
      <c r="AM34" s="1002"/>
      <c r="AN34" s="1002"/>
      <c r="AO34" s="1002"/>
      <c r="AQ34" s="1002"/>
      <c r="AR34" s="1002"/>
      <c r="AS34" s="1002"/>
      <c r="AT34" s="1002"/>
    </row>
    <row r="35" spans="1:46" s="984" customFormat="1" ht="11.1" customHeight="1">
      <c r="A35" s="988"/>
      <c r="B35" s="996"/>
      <c r="C35" s="1004"/>
      <c r="D35" s="1012"/>
      <c r="E35" s="1012"/>
      <c r="F35" s="1004"/>
      <c r="G35" s="1004"/>
      <c r="H35" s="1033"/>
      <c r="I35" s="1004"/>
      <c r="J35" s="1033"/>
      <c r="K35" s="1048"/>
      <c r="L35" s="1004"/>
      <c r="M35" s="1058">
        <f>IF(AND((H35="その他"),OR(B35="保育士",B35="保育に従事する看護師・准看護師",B35="幼稚園教諭等",B35="知事が同等と認める者"),OR(J35&lt;6,K35&lt;20)),"短時間",)</f>
        <v>0</v>
      </c>
      <c r="O35" s="1070"/>
      <c r="P35" s="1070"/>
      <c r="Q35" s="1070"/>
      <c r="R35" s="1070"/>
      <c r="S35" s="1070"/>
      <c r="T35" s="1070"/>
      <c r="U35" s="1070"/>
      <c r="V35" s="1070"/>
      <c r="X35" s="1002">
        <f>IF(AND(B35="保育士",H35="常勤"),J35*K35,0)</f>
        <v>0</v>
      </c>
      <c r="Y35" s="1002">
        <f>IF(AND(B35="保育士",H35="その他"),J35*K35,0)</f>
        <v>0</v>
      </c>
      <c r="Z35" s="1002">
        <f>IF(AND(B35="保育に従事する看護師・准看護師",H35="常勤"),J35*K35,0)</f>
        <v>0</v>
      </c>
      <c r="AA35" s="1002">
        <f>IF(AND(B35="保育に従事する看護師・准看護師",H35="その他"),J35*K35,0)</f>
        <v>0</v>
      </c>
      <c r="AB35" s="1002">
        <f>IF(AND(B35="幼稚園教諭等",H35="常勤"),J35*K35,0)</f>
        <v>0</v>
      </c>
      <c r="AC35" s="1002">
        <f>IF(AND(B35="幼稚園教諭等",H35="その他"),J35*K35,0)</f>
        <v>0</v>
      </c>
      <c r="AD35" s="1002">
        <f>IF(AND(B35="知事が同等と認める者",H35="常勤"),J35*K35,0)</f>
        <v>0</v>
      </c>
      <c r="AE35" s="1002">
        <f>IF(AND(B35="知事が同等と認める者",H35="その他"),J35*K35,0)</f>
        <v>0</v>
      </c>
      <c r="AF35" s="1002">
        <f>IF(AND(B35="保育に従事しない看護師・準看護師",H35="常勤"),J35*K35,0)</f>
        <v>0</v>
      </c>
      <c r="AG35" s="1002">
        <f>IF(AND(B35="保育に従事しない看護師・準看護師",H35="その他"),J35*K35,0)</f>
        <v>0</v>
      </c>
      <c r="AH35" s="1002">
        <f>IF(AND(B35="調理員",H35="常勤"),J35*K35,0)</f>
        <v>0</v>
      </c>
      <c r="AI35" s="1002">
        <f>IF(AND(B35="調理員",H35="その他"),J35*K35,0)</f>
        <v>0</v>
      </c>
      <c r="AJ35" s="1002">
        <f>IF(AND(B35="栄養士",H35="常勤"),J35*K35,0)</f>
        <v>0</v>
      </c>
      <c r="AK35" s="1002">
        <f>IF(AND(B35="栄養士",H35="その他"),J35*K35,0)</f>
        <v>0</v>
      </c>
      <c r="AL35" s="1002">
        <f>IF(AND(B35="事務員",H35="常勤"),J35*K35,0)</f>
        <v>0</v>
      </c>
      <c r="AM35" s="1002">
        <f>IF(AND(B35="事務員",H35="その他"),J35*K35,0)</f>
        <v>0</v>
      </c>
      <c r="AN35" s="1002">
        <f>IF(AND(OR(B35="その他",B35="施設長",B35="主任保育士等"),H35="常勤"),J35*K35,)</f>
        <v>0</v>
      </c>
      <c r="AO35" s="1002">
        <f>IF(AND(OR(B35="その他",B35="施設長",B35="主任保育士等"),H35="その他"),J35*K35,)</f>
        <v>0</v>
      </c>
      <c r="AQ35" s="1002" t="str">
        <f>IF(M35="短時間",Y35,"")</f>
        <v/>
      </c>
      <c r="AR35" s="1002" t="str">
        <f>IF(M35="短時間",AA35,"")</f>
        <v/>
      </c>
      <c r="AS35" s="1002" t="str">
        <f>IF(M35="短時間",AC35,"")</f>
        <v/>
      </c>
      <c r="AT35" s="1002" t="str">
        <f>IF(M35="短時間",AE35,"")</f>
        <v/>
      </c>
    </row>
    <row r="36" spans="1:46" s="984" customFormat="1" ht="11.1" customHeight="1">
      <c r="A36" s="989">
        <v>40</v>
      </c>
      <c r="B36" s="997"/>
      <c r="C36" s="1005"/>
      <c r="D36" s="1013"/>
      <c r="E36" s="1013"/>
      <c r="F36" s="1005"/>
      <c r="G36" s="1005"/>
      <c r="H36" s="1034"/>
      <c r="I36" s="1005"/>
      <c r="J36" s="1034"/>
      <c r="K36" s="1049"/>
      <c r="L36" s="1005"/>
      <c r="M36" s="1059"/>
      <c r="X36" s="1002"/>
      <c r="Y36" s="1002"/>
      <c r="Z36" s="1002"/>
      <c r="AA36" s="1002"/>
      <c r="AB36" s="1002"/>
      <c r="AC36" s="1002"/>
      <c r="AD36" s="1002"/>
      <c r="AE36" s="1002"/>
      <c r="AF36" s="1002"/>
      <c r="AG36" s="1002"/>
      <c r="AH36" s="1002"/>
      <c r="AI36" s="1002"/>
      <c r="AJ36" s="1002"/>
      <c r="AK36" s="1002"/>
      <c r="AL36" s="1002"/>
      <c r="AM36" s="1002"/>
      <c r="AN36" s="1002"/>
      <c r="AO36" s="1002"/>
      <c r="AQ36" s="1002"/>
      <c r="AR36" s="1002"/>
      <c r="AS36" s="1002"/>
      <c r="AT36" s="1002"/>
    </row>
    <row r="37" spans="1:46" s="984" customFormat="1" ht="11.1" customHeight="1">
      <c r="A37" s="990"/>
      <c r="B37" s="998"/>
      <c r="C37" s="1006"/>
      <c r="D37" s="1014"/>
      <c r="E37" s="1014"/>
      <c r="F37" s="1006"/>
      <c r="G37" s="1006"/>
      <c r="H37" s="1035"/>
      <c r="I37" s="1006"/>
      <c r="J37" s="1035"/>
      <c r="K37" s="1050"/>
      <c r="L37" s="1006"/>
      <c r="M37" s="1060"/>
      <c r="O37" s="1071" t="s">
        <v>53</v>
      </c>
      <c r="P37" s="1091"/>
      <c r="Q37" s="1100"/>
      <c r="R37" s="1092"/>
      <c r="S37" s="1092"/>
      <c r="T37" s="1092"/>
      <c r="U37" s="1092"/>
      <c r="V37" s="1092"/>
      <c r="W37" s="1092"/>
      <c r="X37" s="1002"/>
      <c r="Y37" s="1002"/>
      <c r="Z37" s="1002"/>
      <c r="AA37" s="1002"/>
      <c r="AB37" s="1002"/>
      <c r="AC37" s="1002"/>
      <c r="AD37" s="1002"/>
      <c r="AE37" s="1002"/>
      <c r="AF37" s="1002"/>
      <c r="AG37" s="1002"/>
      <c r="AH37" s="1002"/>
      <c r="AI37" s="1002"/>
      <c r="AJ37" s="1002"/>
      <c r="AK37" s="1002"/>
      <c r="AL37" s="1002"/>
      <c r="AM37" s="1002"/>
      <c r="AN37" s="1002"/>
      <c r="AO37" s="1002"/>
      <c r="AQ37" s="1002"/>
      <c r="AR37" s="1002"/>
      <c r="AS37" s="1002"/>
      <c r="AT37" s="1002"/>
    </row>
    <row r="38" spans="1:46" s="984" customFormat="1" ht="11.1" customHeight="1">
      <c r="A38" s="988"/>
      <c r="B38" s="996"/>
      <c r="C38" s="1004"/>
      <c r="D38" s="1012"/>
      <c r="E38" s="1012"/>
      <c r="F38" s="1004"/>
      <c r="G38" s="1004"/>
      <c r="H38" s="1033"/>
      <c r="I38" s="1004"/>
      <c r="J38" s="1033"/>
      <c r="K38" s="1048"/>
      <c r="L38" s="1004"/>
      <c r="M38" s="1058">
        <f>IF(AND((H38="その他"),OR(B38="保育士",B38="保育に従事する看護師・准看護師",B38="幼稚園教諭等",B38="知事が同等と認める者"),OR(J38&lt;6,K38&lt;20)),"短時間",)</f>
        <v>0</v>
      </c>
      <c r="O38" s="1072" t="s">
        <v>11</v>
      </c>
      <c r="W38" s="1116"/>
      <c r="X38" s="1002">
        <f>IF(AND(B38="保育士",H38="常勤"),J38*K38,0)</f>
        <v>0</v>
      </c>
      <c r="Y38" s="1002">
        <f>IF(AND(B38="保育士",H38="その他"),J38*K38,0)</f>
        <v>0</v>
      </c>
      <c r="Z38" s="1002">
        <f>IF(AND(B38="保育に従事する看護師・准看護師",H38="常勤"),J38*K38,0)</f>
        <v>0</v>
      </c>
      <c r="AA38" s="1002">
        <f>IF(AND(B38="保育に従事する看護師・准看護師",H38="その他"),J38*K38,0)</f>
        <v>0</v>
      </c>
      <c r="AB38" s="1002">
        <f>IF(AND(B38="幼稚園教諭等",H38="常勤"),J38*K38,0)</f>
        <v>0</v>
      </c>
      <c r="AC38" s="1002">
        <f>IF(AND(B38="幼稚園教諭等",H38="その他"),J38*K38,0)</f>
        <v>0</v>
      </c>
      <c r="AD38" s="1002">
        <f>IF(AND(B38="知事が同等と認める者",H38="常勤"),J38*K38,0)</f>
        <v>0</v>
      </c>
      <c r="AE38" s="1002">
        <f>IF(AND(B38="知事が同等と認める者",H38="その他"),J38*K38,0)</f>
        <v>0</v>
      </c>
      <c r="AF38" s="1002">
        <f>IF(AND(B38="保育に従事しない看護師・準看護師",H38="常勤"),J38*K38,0)</f>
        <v>0</v>
      </c>
      <c r="AG38" s="1002">
        <f>IF(AND(B38="保育に従事しない看護師・準看護師",H38="その他"),J38*K38,0)</f>
        <v>0</v>
      </c>
      <c r="AH38" s="1002">
        <f>IF(AND(B38="調理員",H38="常勤"),J38*K38,0)</f>
        <v>0</v>
      </c>
      <c r="AI38" s="1002">
        <f>IF(AND(B38="調理員",H38="その他"),J38*K38,0)</f>
        <v>0</v>
      </c>
      <c r="AJ38" s="1002">
        <f>IF(AND(B38="栄養士",H38="常勤"),J38*K38,0)</f>
        <v>0</v>
      </c>
      <c r="AK38" s="1002">
        <f>IF(AND(B38="栄養士",H38="その他"),J38*K38,0)</f>
        <v>0</v>
      </c>
      <c r="AL38" s="1002">
        <f>IF(AND(B38="事務員",H38="常勤"),J38*K38,0)</f>
        <v>0</v>
      </c>
      <c r="AM38" s="1002">
        <f>IF(AND(B38="事務員",H38="その他"),J38*K38,0)</f>
        <v>0</v>
      </c>
      <c r="AN38" s="1002">
        <f>IF(AND(OR(B38="その他",B38="施設長",B38="主任保育士等"),H38="常勤"),J38*K38,)</f>
        <v>0</v>
      </c>
      <c r="AO38" s="1002">
        <f>IF(AND(OR(B38="その他",B38="施設長",B38="主任保育士等"),H38="その他"),J38*K38,)</f>
        <v>0</v>
      </c>
      <c r="AQ38" s="1002" t="str">
        <f>IF(M38="短時間",Y38,"")</f>
        <v/>
      </c>
      <c r="AR38" s="1002" t="str">
        <f>IF(M38="短時間",AA38,"")</f>
        <v/>
      </c>
      <c r="AS38" s="1002" t="str">
        <f>IF(M38="短時間",AC38,"")</f>
        <v/>
      </c>
      <c r="AT38" s="1002" t="str">
        <f>IF(M38="短時間",AE38,"")</f>
        <v/>
      </c>
    </row>
    <row r="39" spans="1:46" s="984" customFormat="1" ht="11.1" customHeight="1">
      <c r="A39" s="989">
        <v>41</v>
      </c>
      <c r="B39" s="997"/>
      <c r="C39" s="1005"/>
      <c r="D39" s="1013"/>
      <c r="E39" s="1013"/>
      <c r="F39" s="1005"/>
      <c r="G39" s="1005"/>
      <c r="H39" s="1034"/>
      <c r="I39" s="1005"/>
      <c r="J39" s="1034"/>
      <c r="K39" s="1049"/>
      <c r="L39" s="1005"/>
      <c r="M39" s="1059"/>
      <c r="O39" s="1072" t="s">
        <v>82</v>
      </c>
      <c r="W39" s="1116"/>
      <c r="X39" s="1002"/>
      <c r="Y39" s="1002"/>
      <c r="Z39" s="1002"/>
      <c r="AA39" s="1002"/>
      <c r="AB39" s="1002"/>
      <c r="AC39" s="1002"/>
      <c r="AD39" s="1002"/>
      <c r="AE39" s="1002"/>
      <c r="AF39" s="1002"/>
      <c r="AG39" s="1002"/>
      <c r="AH39" s="1002"/>
      <c r="AI39" s="1002"/>
      <c r="AJ39" s="1002"/>
      <c r="AK39" s="1002"/>
      <c r="AL39" s="1002"/>
      <c r="AM39" s="1002"/>
      <c r="AN39" s="1002"/>
      <c r="AO39" s="1002"/>
      <c r="AQ39" s="1002"/>
      <c r="AR39" s="1002"/>
      <c r="AS39" s="1002"/>
      <c r="AT39" s="1002"/>
    </row>
    <row r="40" spans="1:46" s="984" customFormat="1" ht="11.1" customHeight="1">
      <c r="A40" s="990"/>
      <c r="B40" s="998"/>
      <c r="C40" s="1006"/>
      <c r="D40" s="1014"/>
      <c r="E40" s="1014"/>
      <c r="F40" s="1006"/>
      <c r="G40" s="1006"/>
      <c r="H40" s="1035"/>
      <c r="I40" s="1006"/>
      <c r="J40" s="1035"/>
      <c r="K40" s="1050"/>
      <c r="L40" s="1006"/>
      <c r="M40" s="1060"/>
      <c r="O40" s="1073" t="s">
        <v>600</v>
      </c>
      <c r="P40" s="1092"/>
      <c r="Q40" s="1092"/>
      <c r="R40" s="1092"/>
      <c r="S40" s="1092"/>
      <c r="T40" s="1092"/>
      <c r="U40" s="1092"/>
      <c r="V40" s="1092"/>
      <c r="W40" s="1117"/>
      <c r="X40" s="1002"/>
      <c r="Y40" s="1002"/>
      <c r="Z40" s="1002"/>
      <c r="AA40" s="1002"/>
      <c r="AB40" s="1002"/>
      <c r="AC40" s="1002"/>
      <c r="AD40" s="1002"/>
      <c r="AE40" s="1002"/>
      <c r="AF40" s="1002"/>
      <c r="AG40" s="1002"/>
      <c r="AH40" s="1002"/>
      <c r="AI40" s="1002"/>
      <c r="AJ40" s="1002"/>
      <c r="AK40" s="1002"/>
      <c r="AL40" s="1002"/>
      <c r="AM40" s="1002"/>
      <c r="AN40" s="1002"/>
      <c r="AO40" s="1002"/>
      <c r="AQ40" s="1002"/>
      <c r="AR40" s="1002"/>
      <c r="AS40" s="1002"/>
      <c r="AT40" s="1002"/>
    </row>
    <row r="41" spans="1:46" s="984" customFormat="1" ht="11.1" customHeight="1">
      <c r="A41" s="988"/>
      <c r="B41" s="996"/>
      <c r="C41" s="1004"/>
      <c r="D41" s="1012"/>
      <c r="E41" s="1012"/>
      <c r="F41" s="1004"/>
      <c r="G41" s="1004"/>
      <c r="H41" s="1033"/>
      <c r="I41" s="1004"/>
      <c r="J41" s="1033"/>
      <c r="K41" s="1048"/>
      <c r="L41" s="1004"/>
      <c r="M41" s="1058">
        <f>IF(AND((H41="その他"),OR(B41="保育士",B41="保育に従事する看護師・准看護師",B41="幼稚園教諭等",B41="知事が同等と認める者"),OR(J41&lt;6,K41&lt;20)),"短時間",)</f>
        <v>0</v>
      </c>
      <c r="X41" s="1002">
        <f>IF(AND(B41="保育士",H41="常勤"),J41*K41,0)</f>
        <v>0</v>
      </c>
      <c r="Y41" s="1002">
        <f>IF(AND(B41="保育士",H41="その他"),J41*K41,0)</f>
        <v>0</v>
      </c>
      <c r="Z41" s="1002">
        <f>IF(AND(B41="保育に従事する看護師・准看護師",H41="常勤"),J41*K41,0)</f>
        <v>0</v>
      </c>
      <c r="AA41" s="1002">
        <f>IF(AND(B41="保育に従事する看護師・准看護師",H41="その他"),J41*K41,0)</f>
        <v>0</v>
      </c>
      <c r="AB41" s="1002">
        <f>IF(AND(B41="幼稚園教諭等",H41="常勤"),J41*K41,0)</f>
        <v>0</v>
      </c>
      <c r="AC41" s="1002">
        <f>IF(AND(B41="幼稚園教諭等",H41="その他"),J41*K41,0)</f>
        <v>0</v>
      </c>
      <c r="AD41" s="1002">
        <f>IF(AND(B41="知事が同等と認める者",H41="常勤"),J41*K41,0)</f>
        <v>0</v>
      </c>
      <c r="AE41" s="1002">
        <f>IF(AND(B41="知事が同等と認める者",H41="その他"),J41*K41,0)</f>
        <v>0</v>
      </c>
      <c r="AF41" s="1002">
        <f>IF(AND(B41="保育に従事しない看護師・準看護師",H41="常勤"),J41*K41,0)</f>
        <v>0</v>
      </c>
      <c r="AG41" s="1002">
        <f>IF(AND(B41="保育に従事しない看護師・準看護師",H41="その他"),J41*K41,0)</f>
        <v>0</v>
      </c>
      <c r="AH41" s="1002">
        <f>IF(AND(B41="調理員",H41="常勤"),J41*K41,0)</f>
        <v>0</v>
      </c>
      <c r="AI41" s="1002">
        <f>IF(AND(B41="調理員",H41="その他"),J41*K41,0)</f>
        <v>0</v>
      </c>
      <c r="AJ41" s="1002">
        <f>IF(AND(B41="栄養士",H41="常勤"),J41*K41,0)</f>
        <v>0</v>
      </c>
      <c r="AK41" s="1002">
        <f>IF(AND(B41="栄養士",H41="その他"),J41*K41,0)</f>
        <v>0</v>
      </c>
      <c r="AL41" s="1002">
        <f>IF(AND(B41="事務員",H41="常勤"),J41*K41,0)</f>
        <v>0</v>
      </c>
      <c r="AM41" s="1002">
        <f>IF(AND(B41="事務員",H41="その他"),J41*K41,0)</f>
        <v>0</v>
      </c>
      <c r="AN41" s="1002">
        <f>IF(AND(OR(B41="その他",B41="施設長",B41="主任保育士等"),H41="常勤"),J41*K41,)</f>
        <v>0</v>
      </c>
      <c r="AO41" s="1002">
        <f>IF(AND(OR(B41="その他",B41="施設長",B41="主任保育士等"),H41="その他"),J41*K41,)</f>
        <v>0</v>
      </c>
      <c r="AQ41" s="1002" t="str">
        <f>IF(M41="短時間",Y41,"")</f>
        <v/>
      </c>
      <c r="AR41" s="1002" t="str">
        <f>IF(M41="短時間",AA41,"")</f>
        <v/>
      </c>
      <c r="AS41" s="1002" t="str">
        <f>IF(M41="短時間",AC41,"")</f>
        <v/>
      </c>
      <c r="AT41" s="1002" t="str">
        <f>IF(M41="短時間",AE41,"")</f>
        <v/>
      </c>
    </row>
    <row r="42" spans="1:46" s="984" customFormat="1" ht="11.1" customHeight="1">
      <c r="A42" s="989">
        <v>42</v>
      </c>
      <c r="B42" s="997"/>
      <c r="C42" s="1005"/>
      <c r="D42" s="1013"/>
      <c r="E42" s="1013"/>
      <c r="F42" s="1005"/>
      <c r="G42" s="1005"/>
      <c r="H42" s="1034"/>
      <c r="I42" s="1005"/>
      <c r="J42" s="1034"/>
      <c r="K42" s="1049"/>
      <c r="L42" s="1005"/>
      <c r="M42" s="1059"/>
      <c r="O42" s="1074" t="s">
        <v>796</v>
      </c>
      <c r="P42" s="1074"/>
      <c r="X42" s="1002"/>
      <c r="Y42" s="1002"/>
      <c r="Z42" s="1002"/>
      <c r="AA42" s="1002"/>
      <c r="AB42" s="1002"/>
      <c r="AC42" s="1002"/>
      <c r="AD42" s="1002"/>
      <c r="AE42" s="1002"/>
      <c r="AF42" s="1002"/>
      <c r="AG42" s="1002"/>
      <c r="AH42" s="1002"/>
      <c r="AI42" s="1002"/>
      <c r="AJ42" s="1002"/>
      <c r="AK42" s="1002"/>
      <c r="AL42" s="1002"/>
      <c r="AM42" s="1002"/>
      <c r="AN42" s="1002"/>
      <c r="AO42" s="1002"/>
      <c r="AQ42" s="1002"/>
      <c r="AR42" s="1002"/>
      <c r="AS42" s="1002"/>
      <c r="AT42" s="1002"/>
    </row>
    <row r="43" spans="1:46" s="984" customFormat="1" ht="11.1" customHeight="1">
      <c r="A43" s="990"/>
      <c r="B43" s="998"/>
      <c r="C43" s="1006"/>
      <c r="D43" s="1014"/>
      <c r="E43" s="1014"/>
      <c r="F43" s="1006"/>
      <c r="G43" s="1006"/>
      <c r="H43" s="1035"/>
      <c r="I43" s="1006"/>
      <c r="J43" s="1035"/>
      <c r="K43" s="1050"/>
      <c r="L43" s="1006"/>
      <c r="M43" s="1060"/>
      <c r="O43" s="1002" t="s">
        <v>336</v>
      </c>
      <c r="P43" s="1093" t="s">
        <v>948</v>
      </c>
      <c r="Q43" s="1101"/>
      <c r="R43" s="1101"/>
      <c r="S43" s="1101"/>
      <c r="T43" s="1101"/>
      <c r="U43" s="1101"/>
      <c r="V43" s="1109"/>
      <c r="X43" s="1002"/>
      <c r="Y43" s="1002"/>
      <c r="Z43" s="1002"/>
      <c r="AA43" s="1002"/>
      <c r="AB43" s="1002"/>
      <c r="AC43" s="1002"/>
      <c r="AD43" s="1002"/>
      <c r="AE43" s="1002"/>
      <c r="AF43" s="1002"/>
      <c r="AG43" s="1002"/>
      <c r="AH43" s="1002"/>
      <c r="AI43" s="1002"/>
      <c r="AJ43" s="1002"/>
      <c r="AK43" s="1002"/>
      <c r="AL43" s="1002"/>
      <c r="AM43" s="1002"/>
      <c r="AN43" s="1002"/>
      <c r="AO43" s="1002"/>
      <c r="AQ43" s="1002"/>
      <c r="AR43" s="1002"/>
      <c r="AS43" s="1002"/>
      <c r="AT43" s="1002"/>
    </row>
    <row r="44" spans="1:46" s="984" customFormat="1" ht="11.1" customHeight="1">
      <c r="A44" s="988"/>
      <c r="B44" s="996"/>
      <c r="C44" s="1004"/>
      <c r="D44" s="1013"/>
      <c r="E44" s="1013"/>
      <c r="F44" s="1004"/>
      <c r="G44" s="1004"/>
      <c r="H44" s="1033"/>
      <c r="I44" s="1005"/>
      <c r="J44" s="1033"/>
      <c r="K44" s="1048"/>
      <c r="L44" s="1005"/>
      <c r="M44" s="1058">
        <f>IF(AND((H44="その他"),OR(B44="保育士",B44="保育に従事する看護師・准看護師",B44="幼稚園教諭等",B44="知事が同等と認める者"),OR(J44&lt;6,K44&lt;20)),"短時間",)</f>
        <v>0</v>
      </c>
      <c r="O44" s="1002" t="s">
        <v>571</v>
      </c>
      <c r="P44" s="1082" t="s">
        <v>162</v>
      </c>
      <c r="Q44" s="1082"/>
      <c r="R44" s="1082"/>
      <c r="S44" s="1082"/>
      <c r="T44" s="1082"/>
      <c r="U44" s="1093"/>
      <c r="V44" s="1109"/>
      <c r="X44" s="1002">
        <f>IF(AND(B44="保育士",H44="常勤"),J44*K44,0)</f>
        <v>0</v>
      </c>
      <c r="Y44" s="1002">
        <f>IF(AND(B44="保育士",H44="その他"),J44*K44,0)</f>
        <v>0</v>
      </c>
      <c r="Z44" s="1002">
        <f>IF(AND(B44="保育に従事する看護師・准看護師",H44="常勤"),J44*K44,0)</f>
        <v>0</v>
      </c>
      <c r="AA44" s="1002">
        <f>IF(AND(B44="保育に従事する看護師・准看護師",H44="その他"),J44*K44,0)</f>
        <v>0</v>
      </c>
      <c r="AB44" s="1002">
        <f>IF(AND(B44="幼稚園教諭等",H44="常勤"),J44*K44,0)</f>
        <v>0</v>
      </c>
      <c r="AC44" s="1002">
        <f>IF(AND(B44="幼稚園教諭等",H44="その他"),J44*K44,0)</f>
        <v>0</v>
      </c>
      <c r="AD44" s="1002">
        <f>IF(AND(B44="知事が同等と認める者",H44="常勤"),J44*K44,0)</f>
        <v>0</v>
      </c>
      <c r="AE44" s="1002">
        <f>IF(AND(B44="知事が同等と認める者",H44="その他"),J44*K44,0)</f>
        <v>0</v>
      </c>
      <c r="AF44" s="1002">
        <f>IF(AND(B44="保育に従事しない看護師・準看護師",H44="常勤"),J44*K44,0)</f>
        <v>0</v>
      </c>
      <c r="AG44" s="1002">
        <f>IF(AND(B44="保育に従事しない看護師・準看護師",H44="その他"),J44*K44,0)</f>
        <v>0</v>
      </c>
      <c r="AH44" s="1002">
        <f>IF(AND(B44="調理員",H44="常勤"),J44*K44,0)</f>
        <v>0</v>
      </c>
      <c r="AI44" s="1002">
        <f>IF(AND(B44="調理員",H44="その他"),J44*K44,0)</f>
        <v>0</v>
      </c>
      <c r="AJ44" s="1002">
        <f>IF(AND(B44="栄養士",H44="常勤"),J44*K44,0)</f>
        <v>0</v>
      </c>
      <c r="AK44" s="1002">
        <f>IF(AND(B44="栄養士",H44="その他"),J44*K44,0)</f>
        <v>0</v>
      </c>
      <c r="AL44" s="1002">
        <f>IF(AND(B44="事務員",H44="常勤"),J44*K44,0)</f>
        <v>0</v>
      </c>
      <c r="AM44" s="1002">
        <f>IF(AND(B44="事務員",H44="その他"),J44*K44,0)</f>
        <v>0</v>
      </c>
      <c r="AN44" s="1002">
        <f>IF(AND(OR(B44="その他",B44="施設長",B44="主任保育士等"),H44="常勤"),J44*K44,)</f>
        <v>0</v>
      </c>
      <c r="AO44" s="1002">
        <f>IF(AND(OR(B44="その他",B44="施設長",B44="主任保育士等"),H44="その他"),J44*K44,)</f>
        <v>0</v>
      </c>
      <c r="AQ44" s="1002" t="str">
        <f>IF(M44="短時間",Y44,"")</f>
        <v/>
      </c>
      <c r="AR44" s="1002" t="str">
        <f>IF(M44="短時間",AA44,"")</f>
        <v/>
      </c>
      <c r="AS44" s="1002" t="str">
        <f>IF(M44="短時間",AC44,"")</f>
        <v/>
      </c>
      <c r="AT44" s="1002" t="str">
        <f>IF(M44="短時間",AE44,"")</f>
        <v/>
      </c>
    </row>
    <row r="45" spans="1:46" s="984" customFormat="1" ht="11.1" customHeight="1">
      <c r="A45" s="989">
        <v>43</v>
      </c>
      <c r="B45" s="997"/>
      <c r="C45" s="1005"/>
      <c r="D45" s="1013"/>
      <c r="E45" s="1013"/>
      <c r="F45" s="1005"/>
      <c r="G45" s="1005"/>
      <c r="H45" s="1034"/>
      <c r="I45" s="1005"/>
      <c r="J45" s="1034"/>
      <c r="K45" s="1049"/>
      <c r="L45" s="1005"/>
      <c r="M45" s="1059"/>
      <c r="O45" s="1002" t="s">
        <v>572</v>
      </c>
      <c r="P45" s="1094" t="s">
        <v>811</v>
      </c>
      <c r="Q45" s="1102"/>
      <c r="R45" s="1102"/>
      <c r="S45" s="1102"/>
      <c r="T45" s="1102"/>
      <c r="U45" s="1102"/>
      <c r="V45" s="1110"/>
      <c r="X45" s="1002"/>
      <c r="Y45" s="1002"/>
      <c r="Z45" s="1002"/>
      <c r="AA45" s="1002"/>
      <c r="AB45" s="1002"/>
      <c r="AC45" s="1002"/>
      <c r="AD45" s="1002"/>
      <c r="AE45" s="1002"/>
      <c r="AF45" s="1002"/>
      <c r="AG45" s="1002"/>
      <c r="AH45" s="1002"/>
      <c r="AI45" s="1002"/>
      <c r="AJ45" s="1002"/>
      <c r="AK45" s="1002"/>
      <c r="AL45" s="1002"/>
      <c r="AM45" s="1002"/>
      <c r="AN45" s="1002"/>
      <c r="AO45" s="1002"/>
      <c r="AQ45" s="1002"/>
      <c r="AR45" s="1002"/>
      <c r="AS45" s="1002"/>
      <c r="AT45" s="1002"/>
    </row>
    <row r="46" spans="1:46" s="984" customFormat="1" ht="11.1" customHeight="1">
      <c r="A46" s="990"/>
      <c r="B46" s="998"/>
      <c r="C46" s="1006"/>
      <c r="D46" s="1013"/>
      <c r="E46" s="1013"/>
      <c r="F46" s="1006"/>
      <c r="G46" s="1006"/>
      <c r="H46" s="1035"/>
      <c r="I46" s="1005"/>
      <c r="J46" s="1035"/>
      <c r="K46" s="1050"/>
      <c r="L46" s="1005"/>
      <c r="M46" s="1060"/>
      <c r="O46" s="1002" t="s">
        <v>809</v>
      </c>
      <c r="P46" s="1094" t="s">
        <v>812</v>
      </c>
      <c r="Q46" s="1102"/>
      <c r="R46" s="1102"/>
      <c r="S46" s="1102"/>
      <c r="T46" s="1102"/>
      <c r="U46" s="1102"/>
      <c r="V46" s="1110"/>
      <c r="X46" s="1002"/>
      <c r="Y46" s="1002"/>
      <c r="Z46" s="1002"/>
      <c r="AA46" s="1002"/>
      <c r="AB46" s="1002"/>
      <c r="AC46" s="1002"/>
      <c r="AD46" s="1002"/>
      <c r="AE46" s="1002"/>
      <c r="AF46" s="1002"/>
      <c r="AG46" s="1002"/>
      <c r="AH46" s="1002"/>
      <c r="AI46" s="1002"/>
      <c r="AJ46" s="1002"/>
      <c r="AK46" s="1002"/>
      <c r="AL46" s="1002"/>
      <c r="AM46" s="1002"/>
      <c r="AN46" s="1002"/>
      <c r="AO46" s="1002"/>
      <c r="AQ46" s="1002"/>
      <c r="AR46" s="1002"/>
      <c r="AS46" s="1002"/>
      <c r="AT46" s="1002"/>
    </row>
    <row r="47" spans="1:46" s="984" customFormat="1" ht="11.1" customHeight="1">
      <c r="A47" s="988"/>
      <c r="B47" s="996"/>
      <c r="C47" s="1004"/>
      <c r="D47" s="1012"/>
      <c r="E47" s="1012"/>
      <c r="F47" s="1004"/>
      <c r="G47" s="1004"/>
      <c r="H47" s="1033"/>
      <c r="I47" s="1004"/>
      <c r="J47" s="1033"/>
      <c r="K47" s="1048"/>
      <c r="L47" s="1004"/>
      <c r="M47" s="1058">
        <f>IF(AND((H47="その他"),OR(B47="保育士",B47="保育に従事する看護師・准看護師",B47="幼稚園教諭等",B47="知事が同等と認める者"),OR(J47&lt;6,K47&lt;20)),"短時間",)</f>
        <v>0</v>
      </c>
      <c r="O47" s="1075"/>
      <c r="P47" s="1075"/>
      <c r="Q47" s="1075"/>
      <c r="R47" s="1075"/>
      <c r="S47" s="1075"/>
      <c r="T47" s="1075"/>
      <c r="U47" s="1075"/>
      <c r="V47" s="1075"/>
      <c r="X47" s="1002">
        <f>IF(AND(B47="保育士",H47="常勤"),J47*K47,0)</f>
        <v>0</v>
      </c>
      <c r="Y47" s="1002">
        <f>IF(AND(B47="保育士",H47="その他"),J47*K47,0)</f>
        <v>0</v>
      </c>
      <c r="Z47" s="1002">
        <f>IF(AND(B47="保育に従事する看護師・准看護師",H47="常勤"),J47*K47,0)</f>
        <v>0</v>
      </c>
      <c r="AA47" s="1002">
        <f>IF(AND(B47="保育に従事する看護師・准看護師",H47="その他"),J47*K47,0)</f>
        <v>0</v>
      </c>
      <c r="AB47" s="1002">
        <f>IF(AND(B47="幼稚園教諭等",H47="常勤"),J47*K47,0)</f>
        <v>0</v>
      </c>
      <c r="AC47" s="1002">
        <f>IF(AND(B47="幼稚園教諭等",H47="その他"),J47*K47,0)</f>
        <v>0</v>
      </c>
      <c r="AD47" s="1002">
        <f>IF(AND(B47="知事が同等と認める者",H47="常勤"),J47*K47,0)</f>
        <v>0</v>
      </c>
      <c r="AE47" s="1002">
        <f>IF(AND(B47="知事が同等と認める者",H47="その他"),J47*K47,0)</f>
        <v>0</v>
      </c>
      <c r="AF47" s="1002">
        <f>IF(AND(B47="保育に従事しない看護師・準看護師",H47="常勤"),J47*K47,0)</f>
        <v>0</v>
      </c>
      <c r="AG47" s="1002">
        <f>IF(AND(B47="保育に従事しない看護師・準看護師",H47="その他"),J47*K47,0)</f>
        <v>0</v>
      </c>
      <c r="AH47" s="1002">
        <f>IF(AND(B47="調理員",H47="常勤"),J47*K47,0)</f>
        <v>0</v>
      </c>
      <c r="AI47" s="1002">
        <f>IF(AND(B47="調理員",H47="その他"),J47*K47,0)</f>
        <v>0</v>
      </c>
      <c r="AJ47" s="1002">
        <f>IF(AND(B47="栄養士",H47="常勤"),J47*K47,0)</f>
        <v>0</v>
      </c>
      <c r="AK47" s="1002">
        <f>IF(AND(B47="栄養士",H47="その他"),J47*K47,0)</f>
        <v>0</v>
      </c>
      <c r="AL47" s="1002">
        <f>IF(AND(B47="事務員",H47="常勤"),J47*K47,0)</f>
        <v>0</v>
      </c>
      <c r="AM47" s="1002">
        <f>IF(AND(B47="事務員",H47="その他"),J47*K47,0)</f>
        <v>0</v>
      </c>
      <c r="AN47" s="1002">
        <f>IF(AND(OR(B47="その他",B47="施設長",B47="主任保育士等"),H47="常勤"),J47*K47,)</f>
        <v>0</v>
      </c>
      <c r="AO47" s="1002">
        <f>IF(AND(OR(B47="その他",B47="施設長",B47="主任保育士等"),H47="その他"),J47*K47,)</f>
        <v>0</v>
      </c>
      <c r="AQ47" s="1002" t="str">
        <f>IF(M47="短時間",Y47,"")</f>
        <v/>
      </c>
      <c r="AR47" s="1002" t="str">
        <f>IF(M47="短時間",AA47,"")</f>
        <v/>
      </c>
      <c r="AS47" s="1002" t="str">
        <f>IF(M47="短時間",AC47,"")</f>
        <v/>
      </c>
      <c r="AT47" s="1002" t="str">
        <f>IF(M47="短時間",AE47,"")</f>
        <v/>
      </c>
    </row>
    <row r="48" spans="1:46" s="984" customFormat="1" ht="11.1" customHeight="1">
      <c r="A48" s="989">
        <v>44</v>
      </c>
      <c r="B48" s="997"/>
      <c r="C48" s="1005"/>
      <c r="D48" s="1013"/>
      <c r="E48" s="1013"/>
      <c r="F48" s="1005"/>
      <c r="G48" s="1005"/>
      <c r="H48" s="1034"/>
      <c r="I48" s="1005"/>
      <c r="J48" s="1034"/>
      <c r="K48" s="1049"/>
      <c r="L48" s="1005"/>
      <c r="M48" s="1059"/>
      <c r="O48" s="1076" t="s">
        <v>596</v>
      </c>
      <c r="P48" s="1095"/>
      <c r="Q48" s="1095"/>
      <c r="R48" s="1095"/>
      <c r="S48" s="1095"/>
      <c r="T48" s="1095"/>
      <c r="U48" s="1095"/>
      <c r="V48" s="1111"/>
      <c r="X48" s="1002"/>
      <c r="Y48" s="1002"/>
      <c r="Z48" s="1002"/>
      <c r="AA48" s="1002"/>
      <c r="AB48" s="1002"/>
      <c r="AC48" s="1002"/>
      <c r="AD48" s="1002"/>
      <c r="AE48" s="1002"/>
      <c r="AF48" s="1002"/>
      <c r="AG48" s="1002"/>
      <c r="AH48" s="1002"/>
      <c r="AI48" s="1002"/>
      <c r="AJ48" s="1002"/>
      <c r="AK48" s="1002"/>
      <c r="AL48" s="1002"/>
      <c r="AM48" s="1002"/>
      <c r="AN48" s="1002"/>
      <c r="AO48" s="1002"/>
      <c r="AQ48" s="1002"/>
      <c r="AR48" s="1002"/>
      <c r="AS48" s="1002"/>
      <c r="AT48" s="1002"/>
    </row>
    <row r="49" spans="1:46" s="984" customFormat="1" ht="11.1" customHeight="1">
      <c r="A49" s="990"/>
      <c r="B49" s="998"/>
      <c r="C49" s="1006"/>
      <c r="D49" s="1014"/>
      <c r="E49" s="1014"/>
      <c r="F49" s="1006"/>
      <c r="G49" s="1006"/>
      <c r="H49" s="1035"/>
      <c r="I49" s="1006"/>
      <c r="J49" s="1035"/>
      <c r="K49" s="1050"/>
      <c r="L49" s="1006"/>
      <c r="M49" s="1060"/>
      <c r="O49" s="1077" t="s">
        <v>334</v>
      </c>
      <c r="P49" s="1077"/>
      <c r="Q49" s="1077"/>
      <c r="R49" s="1077"/>
      <c r="S49" s="1077"/>
      <c r="T49" s="1077"/>
      <c r="U49" s="1077"/>
      <c r="V49" s="1112"/>
      <c r="X49" s="1002"/>
      <c r="Y49" s="1002"/>
      <c r="Z49" s="1002"/>
      <c r="AA49" s="1002"/>
      <c r="AB49" s="1002"/>
      <c r="AC49" s="1002"/>
      <c r="AD49" s="1002"/>
      <c r="AE49" s="1002"/>
      <c r="AF49" s="1002"/>
      <c r="AG49" s="1002"/>
      <c r="AH49" s="1002"/>
      <c r="AI49" s="1002"/>
      <c r="AJ49" s="1002"/>
      <c r="AK49" s="1002"/>
      <c r="AL49" s="1002"/>
      <c r="AM49" s="1002"/>
      <c r="AN49" s="1002"/>
      <c r="AO49" s="1002"/>
      <c r="AQ49" s="1002"/>
      <c r="AR49" s="1002"/>
      <c r="AS49" s="1002"/>
      <c r="AT49" s="1002"/>
    </row>
    <row r="50" spans="1:46" s="984" customFormat="1" ht="11.1" customHeight="1">
      <c r="A50" s="988"/>
      <c r="B50" s="996"/>
      <c r="C50" s="1004"/>
      <c r="D50" s="1012"/>
      <c r="E50" s="1012"/>
      <c r="F50" s="1004"/>
      <c r="G50" s="1004"/>
      <c r="H50" s="1033"/>
      <c r="I50" s="1004"/>
      <c r="J50" s="1033"/>
      <c r="K50" s="1048"/>
      <c r="L50" s="1004"/>
      <c r="M50" s="1058">
        <f>IF(AND((H50="その他"),OR(B50="保育士",B50="保育に従事する看護師・准看護師",B50="幼稚園教諭等",B50="知事が同等と認める者"),OR(J50&lt;6,K50&lt;20)),"短時間",)</f>
        <v>0</v>
      </c>
      <c r="O50" s="1078"/>
      <c r="P50" s="1078"/>
      <c r="Q50" s="1078"/>
      <c r="R50" s="1078"/>
      <c r="S50" s="1078"/>
      <c r="T50" s="1078"/>
      <c r="U50" s="1078"/>
      <c r="V50" s="1113"/>
      <c r="X50" s="1002">
        <f>IF(AND(B50="保育士",H50="常勤"),J50*K50,0)</f>
        <v>0</v>
      </c>
      <c r="Y50" s="1002">
        <f>IF(AND(B50="保育士",H50="その他"),J50*K50,0)</f>
        <v>0</v>
      </c>
      <c r="Z50" s="1002">
        <f>IF(AND(B50="保育に従事する看護師・准看護師",H50="常勤"),J50*K50,0)</f>
        <v>0</v>
      </c>
      <c r="AA50" s="1002">
        <f>IF(AND(B50="保育に従事する看護師・准看護師",H50="その他"),J50*K50,0)</f>
        <v>0</v>
      </c>
      <c r="AB50" s="1002">
        <f>IF(AND(B50="幼稚園教諭等",H50="常勤"),J50*K50,0)</f>
        <v>0</v>
      </c>
      <c r="AC50" s="1002">
        <f>IF(AND(B50="幼稚園教諭等",H50="その他"),J50*K50,0)</f>
        <v>0</v>
      </c>
      <c r="AD50" s="1002">
        <f>IF(AND(B50="知事が同等と認める者",H50="常勤"),J50*K50,0)</f>
        <v>0</v>
      </c>
      <c r="AE50" s="1002">
        <f>IF(AND(B50="知事が同等と認める者",H50="その他"),J50*K50,0)</f>
        <v>0</v>
      </c>
      <c r="AF50" s="1002">
        <f>IF(AND(B50="保育に従事しない看護師・準看護師",H50="常勤"),J50*K50,0)</f>
        <v>0</v>
      </c>
      <c r="AG50" s="1002">
        <f>IF(AND(B50="保育に従事しない看護師・準看護師",H50="その他"),J50*K50,0)</f>
        <v>0</v>
      </c>
      <c r="AH50" s="1002">
        <f>IF(AND(B50="調理員",H50="常勤"),J50*K50,0)</f>
        <v>0</v>
      </c>
      <c r="AI50" s="1002">
        <f>IF(AND(B50="調理員",H50="その他"),J50*K50,0)</f>
        <v>0</v>
      </c>
      <c r="AJ50" s="1002">
        <f>IF(AND(B50="栄養士",H50="常勤"),J50*K50,0)</f>
        <v>0</v>
      </c>
      <c r="AK50" s="1002">
        <f>IF(AND(B50="栄養士",H50="その他"),J50*K50,0)</f>
        <v>0</v>
      </c>
      <c r="AL50" s="1002">
        <f>IF(AND(B50="事務員",H50="常勤"),J50*K50,0)</f>
        <v>0</v>
      </c>
      <c r="AM50" s="1002">
        <f>IF(AND(B50="事務員",H50="その他"),J50*K50,0)</f>
        <v>0</v>
      </c>
      <c r="AN50" s="1002">
        <f>IF(AND(OR(B50="その他",B50="施設長",B50="主任保育士等"),H50="常勤"),J50*K50,)</f>
        <v>0</v>
      </c>
      <c r="AO50" s="1002">
        <f>IF(AND(OR(B50="その他",B50="施設長",B50="主任保育士等"),H50="その他"),J50*K50,)</f>
        <v>0</v>
      </c>
      <c r="AQ50" s="1002" t="str">
        <f>IF(M50="短時間",Y50,"")</f>
        <v/>
      </c>
      <c r="AR50" s="1002" t="str">
        <f>IF(M50="短時間",AA50,"")</f>
        <v/>
      </c>
      <c r="AS50" s="1002" t="str">
        <f>IF(M50="短時間",AC50,"")</f>
        <v/>
      </c>
      <c r="AT50" s="1002" t="str">
        <f>IF(M50="短時間",AE50,"")</f>
        <v/>
      </c>
    </row>
    <row r="51" spans="1:46" s="984" customFormat="1" ht="11.1" customHeight="1">
      <c r="A51" s="989">
        <v>45</v>
      </c>
      <c r="B51" s="997"/>
      <c r="C51" s="1005"/>
      <c r="D51" s="1013"/>
      <c r="E51" s="1013"/>
      <c r="F51" s="1005"/>
      <c r="G51" s="1005"/>
      <c r="H51" s="1034"/>
      <c r="I51" s="1005"/>
      <c r="J51" s="1034"/>
      <c r="K51" s="1049"/>
      <c r="L51" s="1005"/>
      <c r="M51" s="1059"/>
      <c r="P51" s="1079"/>
      <c r="Q51" s="1079"/>
      <c r="R51" s="1079"/>
      <c r="S51" s="1079"/>
      <c r="T51" s="1079"/>
      <c r="U51" s="1079"/>
      <c r="V51" s="1079"/>
      <c r="X51" s="1002"/>
      <c r="Y51" s="1002"/>
      <c r="Z51" s="1002"/>
      <c r="AA51" s="1002"/>
      <c r="AB51" s="1002"/>
      <c r="AC51" s="1002"/>
      <c r="AD51" s="1002"/>
      <c r="AE51" s="1002"/>
      <c r="AF51" s="1002"/>
      <c r="AG51" s="1002"/>
      <c r="AH51" s="1002"/>
      <c r="AI51" s="1002"/>
      <c r="AJ51" s="1002"/>
      <c r="AK51" s="1002"/>
      <c r="AL51" s="1002"/>
      <c r="AM51" s="1002"/>
      <c r="AN51" s="1002"/>
      <c r="AO51" s="1002"/>
      <c r="AQ51" s="1002"/>
      <c r="AR51" s="1002"/>
      <c r="AS51" s="1002"/>
      <c r="AT51" s="1002"/>
    </row>
    <row r="52" spans="1:46" s="984" customFormat="1" ht="11.1" customHeight="1">
      <c r="A52" s="991"/>
      <c r="B52" s="998"/>
      <c r="C52" s="1006"/>
      <c r="D52" s="1014"/>
      <c r="E52" s="1014"/>
      <c r="F52" s="1006"/>
      <c r="G52" s="1006"/>
      <c r="H52" s="1035"/>
      <c r="I52" s="1006"/>
      <c r="J52" s="1035"/>
      <c r="K52" s="1050"/>
      <c r="L52" s="1006"/>
      <c r="M52" s="1060"/>
      <c r="X52" s="1002"/>
      <c r="Y52" s="1002"/>
      <c r="Z52" s="1002"/>
      <c r="AA52" s="1002"/>
      <c r="AB52" s="1002"/>
      <c r="AC52" s="1002"/>
      <c r="AD52" s="1002"/>
      <c r="AE52" s="1002"/>
      <c r="AF52" s="1002"/>
      <c r="AG52" s="1002"/>
      <c r="AH52" s="1002"/>
      <c r="AI52" s="1002"/>
      <c r="AJ52" s="1002"/>
      <c r="AK52" s="1002"/>
      <c r="AL52" s="1002"/>
      <c r="AM52" s="1002"/>
      <c r="AN52" s="1002"/>
      <c r="AO52" s="1002"/>
      <c r="AQ52" s="1002"/>
      <c r="AR52" s="1002"/>
      <c r="AS52" s="1002"/>
      <c r="AT52" s="1002"/>
    </row>
    <row r="53" spans="1:46">
      <c r="W53" s="1036" t="s">
        <v>587</v>
      </c>
      <c r="X53" s="999">
        <f t="shared" ref="X53:AO53" si="0">SUM(X8:X52)</f>
        <v>0</v>
      </c>
      <c r="Y53" s="999">
        <f t="shared" si="0"/>
        <v>0</v>
      </c>
      <c r="Z53" s="999">
        <f t="shared" si="0"/>
        <v>0</v>
      </c>
      <c r="AA53" s="999">
        <f t="shared" si="0"/>
        <v>0</v>
      </c>
      <c r="AB53" s="999">
        <f t="shared" si="0"/>
        <v>0</v>
      </c>
      <c r="AC53" s="999">
        <f t="shared" si="0"/>
        <v>0</v>
      </c>
      <c r="AD53" s="999">
        <f t="shared" si="0"/>
        <v>0</v>
      </c>
      <c r="AE53" s="999">
        <f t="shared" si="0"/>
        <v>0</v>
      </c>
      <c r="AF53" s="999">
        <f t="shared" si="0"/>
        <v>0</v>
      </c>
      <c r="AG53" s="999">
        <f t="shared" si="0"/>
        <v>0</v>
      </c>
      <c r="AH53" s="999">
        <f t="shared" si="0"/>
        <v>0</v>
      </c>
      <c r="AI53" s="999">
        <f t="shared" si="0"/>
        <v>0</v>
      </c>
      <c r="AJ53" s="999">
        <f t="shared" si="0"/>
        <v>0</v>
      </c>
      <c r="AK53" s="999">
        <f t="shared" si="0"/>
        <v>0</v>
      </c>
      <c r="AL53" s="999">
        <f t="shared" si="0"/>
        <v>0</v>
      </c>
      <c r="AM53" s="999">
        <f t="shared" si="0"/>
        <v>0</v>
      </c>
      <c r="AN53" s="999">
        <f t="shared" si="0"/>
        <v>0</v>
      </c>
      <c r="AO53" s="999">
        <f t="shared" si="0"/>
        <v>0</v>
      </c>
      <c r="AP53" s="1036" t="s">
        <v>587</v>
      </c>
      <c r="AQ53" s="999">
        <f>SUM(AQ8:AQ52)</f>
        <v>0</v>
      </c>
      <c r="AR53" s="999">
        <f>SUM(AR8:AR52)</f>
        <v>0</v>
      </c>
      <c r="AS53" s="999">
        <f>SUM(AS8:AS52)</f>
        <v>0</v>
      </c>
      <c r="AT53" s="999">
        <f>SUM(AT8:AT52)</f>
        <v>0</v>
      </c>
    </row>
    <row r="54" spans="1:46">
      <c r="B54" s="1122"/>
      <c r="C54" s="1007" t="s">
        <v>579</v>
      </c>
      <c r="D54" s="1007" t="s">
        <v>128</v>
      </c>
      <c r="E54" s="1022" t="s">
        <v>588</v>
      </c>
      <c r="W54" s="1036"/>
      <c r="X54" s="999"/>
      <c r="Y54" s="999"/>
      <c r="Z54" s="999"/>
      <c r="AA54" s="999"/>
      <c r="AB54" s="999"/>
      <c r="AC54" s="999"/>
      <c r="AD54" s="999"/>
      <c r="AE54" s="999"/>
      <c r="AF54" s="999"/>
      <c r="AG54" s="999"/>
      <c r="AH54" s="999"/>
      <c r="AI54" s="999"/>
      <c r="AJ54" s="999"/>
      <c r="AK54" s="999"/>
      <c r="AL54" s="999"/>
      <c r="AM54" s="999"/>
      <c r="AN54" s="999"/>
      <c r="AO54" s="999"/>
      <c r="AP54" s="1036"/>
      <c r="AQ54" s="999"/>
      <c r="AR54" s="999"/>
      <c r="AS54" s="999"/>
      <c r="AT54" s="999"/>
    </row>
    <row r="55" spans="1:46">
      <c r="B55" s="999" t="s">
        <v>210</v>
      </c>
      <c r="C55" s="1003">
        <f>COUNTIFS(B8:B52,"施設長",H8:H52,"常勤")</f>
        <v>0</v>
      </c>
      <c r="D55" s="1003">
        <f>COUNTIFS(B8:B52,"施設長",H8:H52,"その他")</f>
        <v>0</v>
      </c>
      <c r="E55" s="1023"/>
      <c r="G55" s="983"/>
      <c r="H55" s="983"/>
      <c r="W55" s="1017"/>
      <c r="X55" s="1017"/>
      <c r="Y55" s="1017"/>
      <c r="Z55" s="1017"/>
      <c r="AA55" s="1017"/>
      <c r="AB55" s="1017"/>
      <c r="AC55" s="1017"/>
      <c r="AD55" s="1017"/>
      <c r="AE55" s="1017"/>
      <c r="AF55" s="1017"/>
      <c r="AG55" s="1017"/>
      <c r="AH55" s="1017"/>
      <c r="AI55" s="1017"/>
      <c r="AJ55" s="1017"/>
      <c r="AK55" s="1017"/>
      <c r="AL55" s="1017"/>
      <c r="AM55" s="1017"/>
      <c r="AN55" s="1017"/>
      <c r="AO55" s="1017"/>
    </row>
    <row r="56" spans="1:46">
      <c r="B56" s="1000" t="s">
        <v>0</v>
      </c>
      <c r="C56" s="999">
        <f>COUNTIFS(B8:B52,"主任保育士等",H8:H52,"常勤")</f>
        <v>0</v>
      </c>
      <c r="D56" s="999">
        <f>COUNTIFS(B8:B52,"主任保育士等",H8:H52,"その他")</f>
        <v>0</v>
      </c>
      <c r="E56" s="1023"/>
      <c r="G56" s="983"/>
      <c r="H56" s="983"/>
      <c r="W56" s="1017"/>
      <c r="X56" s="1017"/>
      <c r="Y56" s="1017"/>
      <c r="Z56" s="1017"/>
      <c r="AA56" s="1017"/>
      <c r="AB56" s="1017"/>
      <c r="AC56" s="1017"/>
      <c r="AD56" s="1017"/>
      <c r="AE56" s="1017"/>
      <c r="AF56" s="1017"/>
      <c r="AG56" s="1017"/>
      <c r="AH56" s="1017"/>
      <c r="AI56" s="1017"/>
      <c r="AJ56" s="1017"/>
      <c r="AK56" s="1017"/>
      <c r="AL56" s="1017"/>
      <c r="AM56" s="1017"/>
      <c r="AN56" s="1017"/>
      <c r="AO56" s="1017"/>
    </row>
    <row r="57" spans="1:46">
      <c r="B57" s="999" t="s">
        <v>91</v>
      </c>
      <c r="C57" s="999">
        <f>COUNTIFS(B8:B52,"保育士",H8:H52,"常勤")</f>
        <v>0</v>
      </c>
      <c r="D57" s="999">
        <f>COUNTIFS(B8:B52,"保育士",H8:H52,"その他")</f>
        <v>0</v>
      </c>
      <c r="E57" s="1003">
        <f>COUNTIFS(B8:B52,"保育士",M8:M52,"短時間")</f>
        <v>0</v>
      </c>
      <c r="G57" s="983"/>
      <c r="H57" s="983"/>
    </row>
    <row r="58" spans="1:46">
      <c r="B58" s="1001" t="s">
        <v>499</v>
      </c>
      <c r="C58" s="999">
        <f>COUNTIFS(B8:B52,"保育に従事する看護師・准看護師",H8:H52,"常勤")</f>
        <v>0</v>
      </c>
      <c r="D58" s="999">
        <f>COUNTIFS(B8:B52,"保育に従事する看護師・准看護師",H8:H52,"その他")</f>
        <v>0</v>
      </c>
      <c r="E58" s="1015">
        <f>COUNTIFS(B8:B52,"保育に従事する看護師・准看護師",M8:M52,"短時間")</f>
        <v>0</v>
      </c>
      <c r="G58" s="983"/>
      <c r="H58" s="983"/>
    </row>
    <row r="59" spans="1:46">
      <c r="B59" s="1001"/>
      <c r="C59" s="999"/>
      <c r="D59" s="999"/>
      <c r="E59" s="1016"/>
      <c r="G59" s="983"/>
      <c r="H59" s="983"/>
    </row>
    <row r="60" spans="1:46">
      <c r="B60" s="1002" t="s">
        <v>464</v>
      </c>
      <c r="C60" s="999">
        <f>COUNTIFS(B8:B52,"幼稚園教諭等",H8:H52,"常勤")</f>
        <v>0</v>
      </c>
      <c r="D60" s="999">
        <f>COUNTIFS(B8:B52,"幼稚園教諭等",H8:H52,"その他")</f>
        <v>0</v>
      </c>
      <c r="E60" s="999">
        <f>COUNTIFS(B8:B52,"幼稚園教諭等",M8:M52,"短時間")</f>
        <v>0</v>
      </c>
      <c r="G60" s="983"/>
      <c r="H60" s="983"/>
    </row>
    <row r="61" spans="1:46">
      <c r="B61" s="1001" t="s">
        <v>53</v>
      </c>
      <c r="C61" s="999">
        <f>COUNTIFS(B8:B52,"知事が同等と認める者",H8:H52,"常勤")</f>
        <v>0</v>
      </c>
      <c r="D61" s="1015">
        <f>COUNTIFS(B8:B52,"知事が同等と認める者",H8:H52,"その他")</f>
        <v>0</v>
      </c>
      <c r="E61" s="1015">
        <f>COUNTIFS(B8:B52,"知事が同等と認める者",M8:M52,"短時間")</f>
        <v>0</v>
      </c>
      <c r="G61" s="983"/>
      <c r="H61" s="983"/>
    </row>
    <row r="62" spans="1:46">
      <c r="B62" s="1001"/>
      <c r="C62" s="999"/>
      <c r="D62" s="1016"/>
      <c r="E62" s="1016"/>
      <c r="G62" s="983"/>
      <c r="H62" s="983"/>
    </row>
    <row r="63" spans="1:46">
      <c r="B63" s="1001" t="s">
        <v>32</v>
      </c>
      <c r="C63" s="999">
        <f>COUNTIFS(B8:B52,"保育に従事しない看護師・准看護師",H8:H52,"常勤")</f>
        <v>0</v>
      </c>
      <c r="D63" s="1015">
        <f>COUNTIFS(B8:B52,"保育に従事しない看護師・准看護師",H8:H52,"その他")</f>
        <v>0</v>
      </c>
      <c r="E63" s="1024"/>
      <c r="G63" s="983"/>
      <c r="H63" s="983"/>
    </row>
    <row r="64" spans="1:46">
      <c r="B64" s="1001"/>
      <c r="C64" s="999"/>
      <c r="D64" s="1016"/>
      <c r="E64" s="1025"/>
      <c r="G64" s="983"/>
      <c r="H64" s="983"/>
    </row>
    <row r="65" spans="2:8">
      <c r="B65" s="999" t="s">
        <v>576</v>
      </c>
      <c r="C65" s="999">
        <f>COUNTIFS(B8:B52,"調理員",H8:H52,"常勤")</f>
        <v>0</v>
      </c>
      <c r="D65" s="999">
        <f>COUNTIFS(B8:B52,"調理員",H8:H52,"その他")</f>
        <v>0</v>
      </c>
      <c r="E65" s="1026"/>
      <c r="G65" s="983"/>
      <c r="H65" s="983"/>
    </row>
    <row r="66" spans="2:8">
      <c r="B66" s="1003" t="s">
        <v>577</v>
      </c>
      <c r="C66" s="999">
        <f>COUNTIFS(B8:B52,"栄養士",H8:H52,"常勤")</f>
        <v>0</v>
      </c>
      <c r="D66" s="999">
        <f>COUNTIFS(B8:B52,"栄養士",H8:H52,"その他")</f>
        <v>0</v>
      </c>
      <c r="E66" s="1025"/>
      <c r="G66" s="983"/>
      <c r="H66" s="983"/>
    </row>
    <row r="67" spans="2:8">
      <c r="B67" s="1003" t="s">
        <v>302</v>
      </c>
      <c r="C67" s="999">
        <f>COUNTIFS(B8:B52,"事務員",H8:H52,"常勤")</f>
        <v>0</v>
      </c>
      <c r="D67" s="999">
        <f>COUNTIFS(B8:B52,"事務員",H8:H52,"その他")</f>
        <v>0</v>
      </c>
      <c r="E67" s="1026"/>
      <c r="G67" s="983"/>
      <c r="H67" s="983"/>
    </row>
    <row r="68" spans="2:8">
      <c r="B68" s="1003" t="s">
        <v>578</v>
      </c>
      <c r="C68" s="999">
        <f>COUNTIFS(B8:B52,"その他",H8:H52,"常勤")</f>
        <v>0</v>
      </c>
      <c r="D68" s="999">
        <f>COUNTIFS(B8:B52,"その他",H8:H52,"その他")</f>
        <v>0</v>
      </c>
      <c r="E68" s="1026"/>
      <c r="G68" s="983"/>
      <c r="H68" s="983"/>
    </row>
    <row r="70" spans="2:8">
      <c r="C70" s="1008" t="s">
        <v>586</v>
      </c>
      <c r="D70" s="1017">
        <f>SUM(C55:D68)</f>
        <v>0</v>
      </c>
    </row>
  </sheetData>
  <mergeCells count="567">
    <mergeCell ref="B1:L1"/>
    <mergeCell ref="I5:K5"/>
    <mergeCell ref="O42:P42"/>
    <mergeCell ref="P43:V43"/>
    <mergeCell ref="P45:V45"/>
    <mergeCell ref="P46:V46"/>
    <mergeCell ref="O48:V48"/>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B2:L4"/>
    <mergeCell ref="AQ4:AQ5"/>
    <mergeCell ref="AR4:AR5"/>
    <mergeCell ref="AS4:AS5"/>
    <mergeCell ref="AT4:AT5"/>
    <mergeCell ref="E5:E7"/>
    <mergeCell ref="F5:F7"/>
    <mergeCell ref="H5:H7"/>
    <mergeCell ref="I6:I7"/>
    <mergeCell ref="J6:J7"/>
    <mergeCell ref="K6:K7"/>
    <mergeCell ref="O6:O7"/>
    <mergeCell ref="P6:V7"/>
    <mergeCell ref="X6:X7"/>
    <mergeCell ref="Y6:Y7"/>
    <mergeCell ref="Z6:Z7"/>
    <mergeCell ref="AA6:AA7"/>
    <mergeCell ref="AB6:AB7"/>
    <mergeCell ref="AC6:AC7"/>
    <mergeCell ref="AD6:AD7"/>
    <mergeCell ref="AE6:AE7"/>
    <mergeCell ref="AF6:AF7"/>
    <mergeCell ref="AG6:AG7"/>
    <mergeCell ref="AH6:AH7"/>
    <mergeCell ref="AI6:AI7"/>
    <mergeCell ref="AJ6:AJ7"/>
    <mergeCell ref="AK6:AK7"/>
    <mergeCell ref="AL6:AL7"/>
    <mergeCell ref="AM6:AM7"/>
    <mergeCell ref="AN6:AN7"/>
    <mergeCell ref="AO6:AO7"/>
    <mergeCell ref="AQ6:AQ7"/>
    <mergeCell ref="AR6:AR7"/>
    <mergeCell ref="AS6:AS7"/>
    <mergeCell ref="AT6:AT7"/>
    <mergeCell ref="B8:B10"/>
    <mergeCell ref="C8:C10"/>
    <mergeCell ref="F8:F10"/>
    <mergeCell ref="G8:G10"/>
    <mergeCell ref="H8:H10"/>
    <mergeCell ref="J8:J10"/>
    <mergeCell ref="K8:K10"/>
    <mergeCell ref="M8:M10"/>
    <mergeCell ref="O8:O11"/>
    <mergeCell ref="P8:V11"/>
    <mergeCell ref="X8:X10"/>
    <mergeCell ref="Y8:Y10"/>
    <mergeCell ref="Z8:Z10"/>
    <mergeCell ref="AA8:AA10"/>
    <mergeCell ref="AB8:AB10"/>
    <mergeCell ref="AC8:AC10"/>
    <mergeCell ref="AD8:AD10"/>
    <mergeCell ref="AE8:AE10"/>
    <mergeCell ref="AF8:AF10"/>
    <mergeCell ref="AG8:AG10"/>
    <mergeCell ref="AH8:AH10"/>
    <mergeCell ref="AI8:AI10"/>
    <mergeCell ref="AJ8:AJ10"/>
    <mergeCell ref="AK8:AK10"/>
    <mergeCell ref="AL8:AL10"/>
    <mergeCell ref="AM8:AM10"/>
    <mergeCell ref="AN8:AN10"/>
    <mergeCell ref="AO8:AO10"/>
    <mergeCell ref="AQ8:AQ10"/>
    <mergeCell ref="AR8:AR10"/>
    <mergeCell ref="AS8:AS10"/>
    <mergeCell ref="AT8:AT10"/>
    <mergeCell ref="B11:B13"/>
    <mergeCell ref="C11:C13"/>
    <mergeCell ref="F11:F13"/>
    <mergeCell ref="G11:G13"/>
    <mergeCell ref="H11:H13"/>
    <mergeCell ref="J11:J13"/>
    <mergeCell ref="K11:K13"/>
    <mergeCell ref="M11:M13"/>
    <mergeCell ref="X11:X13"/>
    <mergeCell ref="Y11:Y13"/>
    <mergeCell ref="Z11:Z13"/>
    <mergeCell ref="AA11:AA13"/>
    <mergeCell ref="AB11:AB13"/>
    <mergeCell ref="AC11:AC13"/>
    <mergeCell ref="AD11:AD13"/>
    <mergeCell ref="AE11:AE13"/>
    <mergeCell ref="AF11:AF13"/>
    <mergeCell ref="AG11:AG13"/>
    <mergeCell ref="AH11:AH13"/>
    <mergeCell ref="AI11:AI13"/>
    <mergeCell ref="AJ11:AJ13"/>
    <mergeCell ref="AK11:AK13"/>
    <mergeCell ref="AL11:AL13"/>
    <mergeCell ref="AM11:AM13"/>
    <mergeCell ref="AN11:AN13"/>
    <mergeCell ref="AO11:AO13"/>
    <mergeCell ref="AQ11:AQ13"/>
    <mergeCell ref="AR11:AR13"/>
    <mergeCell ref="AS11:AS13"/>
    <mergeCell ref="AT11:AT13"/>
    <mergeCell ref="O12:O14"/>
    <mergeCell ref="P12:V14"/>
    <mergeCell ref="B14:B16"/>
    <mergeCell ref="C14:C16"/>
    <mergeCell ref="F14:F16"/>
    <mergeCell ref="G14:G16"/>
    <mergeCell ref="H14:H16"/>
    <mergeCell ref="J14:J16"/>
    <mergeCell ref="K14:K16"/>
    <mergeCell ref="M14:M16"/>
    <mergeCell ref="X14:X16"/>
    <mergeCell ref="Y14:Y16"/>
    <mergeCell ref="Z14:Z16"/>
    <mergeCell ref="AA14:AA16"/>
    <mergeCell ref="AB14:AB16"/>
    <mergeCell ref="AC14:AC16"/>
    <mergeCell ref="AD14:AD16"/>
    <mergeCell ref="AE14:AE16"/>
    <mergeCell ref="AF14:AF16"/>
    <mergeCell ref="AG14:AG16"/>
    <mergeCell ref="AH14:AH16"/>
    <mergeCell ref="AI14:AI16"/>
    <mergeCell ref="AJ14:AJ16"/>
    <mergeCell ref="AK14:AK16"/>
    <mergeCell ref="AL14:AL16"/>
    <mergeCell ref="AM14:AM16"/>
    <mergeCell ref="AN14:AN16"/>
    <mergeCell ref="AO14:AO16"/>
    <mergeCell ref="AQ14:AQ16"/>
    <mergeCell ref="AR14:AR16"/>
    <mergeCell ref="AS14:AS16"/>
    <mergeCell ref="AT14:AT16"/>
    <mergeCell ref="O15:O16"/>
    <mergeCell ref="P15:V16"/>
    <mergeCell ref="B17:B19"/>
    <mergeCell ref="C17:C19"/>
    <mergeCell ref="F17:F19"/>
    <mergeCell ref="G17:G19"/>
    <mergeCell ref="H17:H19"/>
    <mergeCell ref="J17:J19"/>
    <mergeCell ref="K17:K19"/>
    <mergeCell ref="M17:M19"/>
    <mergeCell ref="O17:O18"/>
    <mergeCell ref="P17:V18"/>
    <mergeCell ref="X17:X19"/>
    <mergeCell ref="Y17:Y19"/>
    <mergeCell ref="Z17:Z19"/>
    <mergeCell ref="AA17:AA19"/>
    <mergeCell ref="AB17:AB19"/>
    <mergeCell ref="AC17:AC19"/>
    <mergeCell ref="AD17:AD19"/>
    <mergeCell ref="AE17:AE19"/>
    <mergeCell ref="AF17:AF19"/>
    <mergeCell ref="AG17:AG19"/>
    <mergeCell ref="AH17:AH19"/>
    <mergeCell ref="AI17:AI19"/>
    <mergeCell ref="AJ17:AJ19"/>
    <mergeCell ref="AK17:AK19"/>
    <mergeCell ref="AL17:AL19"/>
    <mergeCell ref="AM17:AM19"/>
    <mergeCell ref="AN17:AN19"/>
    <mergeCell ref="AO17:AO19"/>
    <mergeCell ref="AQ17:AQ19"/>
    <mergeCell ref="AR17:AR19"/>
    <mergeCell ref="AS17:AS19"/>
    <mergeCell ref="AT17:AT19"/>
    <mergeCell ref="O19:O20"/>
    <mergeCell ref="P19:V20"/>
    <mergeCell ref="B20:B22"/>
    <mergeCell ref="C20:C22"/>
    <mergeCell ref="F20:F22"/>
    <mergeCell ref="G20:G22"/>
    <mergeCell ref="H20:H22"/>
    <mergeCell ref="J20:J22"/>
    <mergeCell ref="K20:K22"/>
    <mergeCell ref="M20:M22"/>
    <mergeCell ref="X20:X22"/>
    <mergeCell ref="Y20:Y22"/>
    <mergeCell ref="Z20:Z22"/>
    <mergeCell ref="AA20:AA22"/>
    <mergeCell ref="AB20:AB22"/>
    <mergeCell ref="AC20:AC22"/>
    <mergeCell ref="AD20:AD22"/>
    <mergeCell ref="AE20:AE22"/>
    <mergeCell ref="AF20:AF22"/>
    <mergeCell ref="AG20:AG22"/>
    <mergeCell ref="AH20:AH22"/>
    <mergeCell ref="AI20:AI22"/>
    <mergeCell ref="AJ20:AJ22"/>
    <mergeCell ref="AK20:AK22"/>
    <mergeCell ref="AL20:AL22"/>
    <mergeCell ref="AM20:AM22"/>
    <mergeCell ref="AN20:AN22"/>
    <mergeCell ref="AO20:AO22"/>
    <mergeCell ref="AQ20:AQ22"/>
    <mergeCell ref="AR20:AR22"/>
    <mergeCell ref="AS20:AS22"/>
    <mergeCell ref="AT20:AT22"/>
    <mergeCell ref="O21:O22"/>
    <mergeCell ref="P21:V22"/>
    <mergeCell ref="B23:B25"/>
    <mergeCell ref="C23:C25"/>
    <mergeCell ref="F23:F25"/>
    <mergeCell ref="G23:G25"/>
    <mergeCell ref="H23:H25"/>
    <mergeCell ref="J23:J25"/>
    <mergeCell ref="K23:K25"/>
    <mergeCell ref="M23:M25"/>
    <mergeCell ref="O23:O24"/>
    <mergeCell ref="P23:V24"/>
    <mergeCell ref="X23:X25"/>
    <mergeCell ref="Y23:Y25"/>
    <mergeCell ref="Z23:Z25"/>
    <mergeCell ref="AA23:AA25"/>
    <mergeCell ref="AB23:AB25"/>
    <mergeCell ref="AC23:AC25"/>
    <mergeCell ref="AD23:AD25"/>
    <mergeCell ref="AE23:AE25"/>
    <mergeCell ref="AF23:AF25"/>
    <mergeCell ref="AG23:AG25"/>
    <mergeCell ref="AH23:AH25"/>
    <mergeCell ref="AI23:AI25"/>
    <mergeCell ref="AJ23:AJ25"/>
    <mergeCell ref="AK23:AK25"/>
    <mergeCell ref="AL23:AL25"/>
    <mergeCell ref="AM23:AM25"/>
    <mergeCell ref="AN23:AN25"/>
    <mergeCell ref="AO23:AO25"/>
    <mergeCell ref="AQ23:AQ25"/>
    <mergeCell ref="AR23:AR25"/>
    <mergeCell ref="AS23:AS25"/>
    <mergeCell ref="AT23:AT25"/>
    <mergeCell ref="O25:O26"/>
    <mergeCell ref="P25:V26"/>
    <mergeCell ref="B26:B28"/>
    <mergeCell ref="C26:C28"/>
    <mergeCell ref="F26:F28"/>
    <mergeCell ref="G26:G28"/>
    <mergeCell ref="H26:H28"/>
    <mergeCell ref="J26:J28"/>
    <mergeCell ref="K26:K28"/>
    <mergeCell ref="M26:M28"/>
    <mergeCell ref="X26:X28"/>
    <mergeCell ref="Y26:Y28"/>
    <mergeCell ref="Z26:Z28"/>
    <mergeCell ref="AA26:AA28"/>
    <mergeCell ref="AB26:AB28"/>
    <mergeCell ref="AC26:AC28"/>
    <mergeCell ref="AD26:AD28"/>
    <mergeCell ref="AE26:AE28"/>
    <mergeCell ref="AF26:AF28"/>
    <mergeCell ref="AG26:AG28"/>
    <mergeCell ref="AH26:AH28"/>
    <mergeCell ref="AI26:AI28"/>
    <mergeCell ref="AJ26:AJ28"/>
    <mergeCell ref="AK26:AK28"/>
    <mergeCell ref="AL26:AL28"/>
    <mergeCell ref="AM26:AM28"/>
    <mergeCell ref="AN26:AN28"/>
    <mergeCell ref="AO26:AO28"/>
    <mergeCell ref="AQ26:AQ28"/>
    <mergeCell ref="AR26:AR28"/>
    <mergeCell ref="AS26:AS28"/>
    <mergeCell ref="AT26:AT28"/>
    <mergeCell ref="O27:O28"/>
    <mergeCell ref="P27:V28"/>
    <mergeCell ref="B29:B31"/>
    <mergeCell ref="C29:C31"/>
    <mergeCell ref="F29:F31"/>
    <mergeCell ref="G29:G31"/>
    <mergeCell ref="H29:H31"/>
    <mergeCell ref="J29:J31"/>
    <mergeCell ref="K29:K31"/>
    <mergeCell ref="M29:M31"/>
    <mergeCell ref="O29:O30"/>
    <mergeCell ref="P29:V30"/>
    <mergeCell ref="X29:X31"/>
    <mergeCell ref="Y29:Y31"/>
    <mergeCell ref="Z29:Z31"/>
    <mergeCell ref="AA29:AA31"/>
    <mergeCell ref="AB29:AB31"/>
    <mergeCell ref="AC29:AC31"/>
    <mergeCell ref="AD29:AD31"/>
    <mergeCell ref="AE29:AE31"/>
    <mergeCell ref="AF29:AF31"/>
    <mergeCell ref="AG29:AG31"/>
    <mergeCell ref="AH29:AH31"/>
    <mergeCell ref="AI29:AI31"/>
    <mergeCell ref="AJ29:AJ31"/>
    <mergeCell ref="AK29:AK31"/>
    <mergeCell ref="AL29:AL31"/>
    <mergeCell ref="AM29:AM31"/>
    <mergeCell ref="AN29:AN31"/>
    <mergeCell ref="AO29:AO31"/>
    <mergeCell ref="AQ29:AQ31"/>
    <mergeCell ref="AR29:AR31"/>
    <mergeCell ref="AS29:AS31"/>
    <mergeCell ref="AT29:AT31"/>
    <mergeCell ref="O31:O32"/>
    <mergeCell ref="P31:V32"/>
    <mergeCell ref="B32:B34"/>
    <mergeCell ref="C32:C34"/>
    <mergeCell ref="F32:F34"/>
    <mergeCell ref="G32:G34"/>
    <mergeCell ref="H32:H34"/>
    <mergeCell ref="J32:J34"/>
    <mergeCell ref="K32:K34"/>
    <mergeCell ref="M32:M34"/>
    <mergeCell ref="X32:X34"/>
    <mergeCell ref="Y32:Y34"/>
    <mergeCell ref="Z32:Z34"/>
    <mergeCell ref="AA32:AA34"/>
    <mergeCell ref="AB32:AB34"/>
    <mergeCell ref="AC32:AC34"/>
    <mergeCell ref="AD32:AD34"/>
    <mergeCell ref="AE32:AE34"/>
    <mergeCell ref="AF32:AF34"/>
    <mergeCell ref="AG32:AG34"/>
    <mergeCell ref="AH32:AH34"/>
    <mergeCell ref="AI32:AI34"/>
    <mergeCell ref="AJ32:AJ34"/>
    <mergeCell ref="AK32:AK34"/>
    <mergeCell ref="AL32:AL34"/>
    <mergeCell ref="AM32:AM34"/>
    <mergeCell ref="AN32:AN34"/>
    <mergeCell ref="AO32:AO34"/>
    <mergeCell ref="AQ32:AQ34"/>
    <mergeCell ref="AR32:AR34"/>
    <mergeCell ref="AS32:AS34"/>
    <mergeCell ref="AT32:AT34"/>
    <mergeCell ref="O33:O34"/>
    <mergeCell ref="P33:V34"/>
    <mergeCell ref="B35:B37"/>
    <mergeCell ref="C35:C37"/>
    <mergeCell ref="F35:F37"/>
    <mergeCell ref="G35:G37"/>
    <mergeCell ref="H35:H37"/>
    <mergeCell ref="J35:J37"/>
    <mergeCell ref="K35:K37"/>
    <mergeCell ref="M35:M37"/>
    <mergeCell ref="X35:X37"/>
    <mergeCell ref="Y35:Y37"/>
    <mergeCell ref="Z35:Z37"/>
    <mergeCell ref="AA35:AA37"/>
    <mergeCell ref="AB35:AB37"/>
    <mergeCell ref="AC35:AC37"/>
    <mergeCell ref="AD35:AD37"/>
    <mergeCell ref="AE35:AE37"/>
    <mergeCell ref="AF35:AF37"/>
    <mergeCell ref="AG35:AG37"/>
    <mergeCell ref="AH35:AH37"/>
    <mergeCell ref="AI35:AI37"/>
    <mergeCell ref="AJ35:AJ37"/>
    <mergeCell ref="AK35:AK37"/>
    <mergeCell ref="AL35:AL37"/>
    <mergeCell ref="AM35:AM37"/>
    <mergeCell ref="AN35:AN37"/>
    <mergeCell ref="AO35:AO37"/>
    <mergeCell ref="AQ35:AQ37"/>
    <mergeCell ref="AR35:AR37"/>
    <mergeCell ref="AS35:AS37"/>
    <mergeCell ref="AT35:AT37"/>
    <mergeCell ref="B38:B40"/>
    <mergeCell ref="C38:C40"/>
    <mergeCell ref="F38:F40"/>
    <mergeCell ref="G38:G40"/>
    <mergeCell ref="H38:H40"/>
    <mergeCell ref="J38:J40"/>
    <mergeCell ref="K38:K40"/>
    <mergeCell ref="M38:M40"/>
    <mergeCell ref="X38:X40"/>
    <mergeCell ref="Y38:Y40"/>
    <mergeCell ref="Z38:Z40"/>
    <mergeCell ref="AA38:AA40"/>
    <mergeCell ref="AB38:AB40"/>
    <mergeCell ref="AC38:AC40"/>
    <mergeCell ref="AD38:AD40"/>
    <mergeCell ref="AE38:AE40"/>
    <mergeCell ref="AF38:AF40"/>
    <mergeCell ref="AG38:AG40"/>
    <mergeCell ref="AH38:AH40"/>
    <mergeCell ref="AI38:AI40"/>
    <mergeCell ref="AJ38:AJ40"/>
    <mergeCell ref="AK38:AK40"/>
    <mergeCell ref="AL38:AL40"/>
    <mergeCell ref="AM38:AM40"/>
    <mergeCell ref="AN38:AN40"/>
    <mergeCell ref="AO38:AO40"/>
    <mergeCell ref="AQ38:AQ40"/>
    <mergeCell ref="AR38:AR40"/>
    <mergeCell ref="AS38:AS40"/>
    <mergeCell ref="AT38:AT40"/>
    <mergeCell ref="B41:B43"/>
    <mergeCell ref="C41:C43"/>
    <mergeCell ref="F41:F43"/>
    <mergeCell ref="G41:G43"/>
    <mergeCell ref="H41:H43"/>
    <mergeCell ref="J41:J43"/>
    <mergeCell ref="K41:K43"/>
    <mergeCell ref="M41:M43"/>
    <mergeCell ref="X41:X43"/>
    <mergeCell ref="Y41:Y43"/>
    <mergeCell ref="Z41:Z43"/>
    <mergeCell ref="AA41:AA43"/>
    <mergeCell ref="AB41:AB43"/>
    <mergeCell ref="AC41:AC43"/>
    <mergeCell ref="AD41:AD43"/>
    <mergeCell ref="AE41:AE43"/>
    <mergeCell ref="AF41:AF43"/>
    <mergeCell ref="AG41:AG43"/>
    <mergeCell ref="AH41:AH43"/>
    <mergeCell ref="AI41:AI43"/>
    <mergeCell ref="AJ41:AJ43"/>
    <mergeCell ref="AK41:AK43"/>
    <mergeCell ref="AL41:AL43"/>
    <mergeCell ref="AM41:AM43"/>
    <mergeCell ref="AN41:AN43"/>
    <mergeCell ref="AO41:AO43"/>
    <mergeCell ref="AQ41:AQ43"/>
    <mergeCell ref="AR41:AR43"/>
    <mergeCell ref="AS41:AS43"/>
    <mergeCell ref="AT41:AT43"/>
    <mergeCell ref="B44:B46"/>
    <mergeCell ref="C44:C46"/>
    <mergeCell ref="F44:F46"/>
    <mergeCell ref="G44:G46"/>
    <mergeCell ref="H44:H46"/>
    <mergeCell ref="J44:J46"/>
    <mergeCell ref="K44:K46"/>
    <mergeCell ref="M44:M46"/>
    <mergeCell ref="X44:X46"/>
    <mergeCell ref="Y44:Y46"/>
    <mergeCell ref="Z44:Z46"/>
    <mergeCell ref="AA44:AA46"/>
    <mergeCell ref="AB44:AB46"/>
    <mergeCell ref="AC44:AC46"/>
    <mergeCell ref="AD44:AD46"/>
    <mergeCell ref="AE44:AE46"/>
    <mergeCell ref="AF44:AF46"/>
    <mergeCell ref="AG44:AG46"/>
    <mergeCell ref="AH44:AH46"/>
    <mergeCell ref="AI44:AI46"/>
    <mergeCell ref="AJ44:AJ46"/>
    <mergeCell ref="AK44:AK46"/>
    <mergeCell ref="AL44:AL46"/>
    <mergeCell ref="AM44:AM46"/>
    <mergeCell ref="AN44:AN46"/>
    <mergeCell ref="AO44:AO46"/>
    <mergeCell ref="AQ44:AQ46"/>
    <mergeCell ref="AR44:AR46"/>
    <mergeCell ref="AS44:AS46"/>
    <mergeCell ref="AT44:AT46"/>
    <mergeCell ref="B47:B49"/>
    <mergeCell ref="C47:C49"/>
    <mergeCell ref="F47:F49"/>
    <mergeCell ref="G47:G49"/>
    <mergeCell ref="H47:H49"/>
    <mergeCell ref="J47:J49"/>
    <mergeCell ref="K47:K49"/>
    <mergeCell ref="M47:M49"/>
    <mergeCell ref="X47:X49"/>
    <mergeCell ref="Y47:Y49"/>
    <mergeCell ref="Z47:Z49"/>
    <mergeCell ref="AA47:AA49"/>
    <mergeCell ref="AB47:AB49"/>
    <mergeCell ref="AC47:AC49"/>
    <mergeCell ref="AD47:AD49"/>
    <mergeCell ref="AE47:AE49"/>
    <mergeCell ref="AF47:AF49"/>
    <mergeCell ref="AG47:AG49"/>
    <mergeCell ref="AH47:AH49"/>
    <mergeCell ref="AI47:AI49"/>
    <mergeCell ref="AJ47:AJ49"/>
    <mergeCell ref="AK47:AK49"/>
    <mergeCell ref="AL47:AL49"/>
    <mergeCell ref="AM47:AM49"/>
    <mergeCell ref="AN47:AN49"/>
    <mergeCell ref="AO47:AO49"/>
    <mergeCell ref="AQ47:AQ49"/>
    <mergeCell ref="AR47:AR49"/>
    <mergeCell ref="AS47:AS49"/>
    <mergeCell ref="AT47:AT49"/>
    <mergeCell ref="O49:V50"/>
    <mergeCell ref="B50:B52"/>
    <mergeCell ref="C50:C52"/>
    <mergeCell ref="F50:F52"/>
    <mergeCell ref="G50:G52"/>
    <mergeCell ref="H50:H52"/>
    <mergeCell ref="J50:J52"/>
    <mergeCell ref="K50:K52"/>
    <mergeCell ref="M50:M52"/>
    <mergeCell ref="X50:X52"/>
    <mergeCell ref="Y50:Y52"/>
    <mergeCell ref="Z50:Z52"/>
    <mergeCell ref="AA50:AA52"/>
    <mergeCell ref="AB50:AB52"/>
    <mergeCell ref="AC50:AC52"/>
    <mergeCell ref="AD50:AD52"/>
    <mergeCell ref="AE50:AE52"/>
    <mergeCell ref="AF50:AF52"/>
    <mergeCell ref="AG50:AG52"/>
    <mergeCell ref="AH50:AH52"/>
    <mergeCell ref="AI50:AI52"/>
    <mergeCell ref="AJ50:AJ52"/>
    <mergeCell ref="AK50:AK52"/>
    <mergeCell ref="AL50:AL52"/>
    <mergeCell ref="AM50:AM52"/>
    <mergeCell ref="AN50:AN52"/>
    <mergeCell ref="AO50:AO52"/>
    <mergeCell ref="AQ50:AQ52"/>
    <mergeCell ref="AR50:AR52"/>
    <mergeCell ref="AS50:AS52"/>
    <mergeCell ref="AT50:AT52"/>
    <mergeCell ref="W53:W54"/>
    <mergeCell ref="X53:X54"/>
    <mergeCell ref="Y53:Y54"/>
    <mergeCell ref="Z53:Z54"/>
    <mergeCell ref="AA53:AA54"/>
    <mergeCell ref="AB53:AB54"/>
    <mergeCell ref="AC53:AC54"/>
    <mergeCell ref="AD53:AD54"/>
    <mergeCell ref="AE53:AE54"/>
    <mergeCell ref="AF53:AF54"/>
    <mergeCell ref="AG53:AG54"/>
    <mergeCell ref="AH53:AH54"/>
    <mergeCell ref="AI53:AI54"/>
    <mergeCell ref="AJ53:AJ54"/>
    <mergeCell ref="AK53:AK54"/>
    <mergeCell ref="AL53:AL54"/>
    <mergeCell ref="AM53:AM54"/>
    <mergeCell ref="AN53:AN54"/>
    <mergeCell ref="AO53:AO54"/>
    <mergeCell ref="AP53:AP54"/>
    <mergeCell ref="AQ53:AQ54"/>
    <mergeCell ref="AR53:AR54"/>
    <mergeCell ref="AS53:AS54"/>
    <mergeCell ref="AT53:AT54"/>
    <mergeCell ref="B58:B59"/>
    <mergeCell ref="C58:C59"/>
    <mergeCell ref="D58:D59"/>
    <mergeCell ref="E58:E59"/>
    <mergeCell ref="B61:B62"/>
    <mergeCell ref="C61:C62"/>
    <mergeCell ref="D61:D62"/>
    <mergeCell ref="E61:E62"/>
    <mergeCell ref="B63:B64"/>
    <mergeCell ref="C63:C64"/>
    <mergeCell ref="D63:D64"/>
    <mergeCell ref="E63:E64"/>
  </mergeCells>
  <phoneticPr fontId="2"/>
  <conditionalFormatting sqref="J8:K10">
    <cfRule type="expression" dxfId="29" priority="15">
      <formula>OR($H$8="育休中",$H$8="退職済")</formula>
    </cfRule>
  </conditionalFormatting>
  <conditionalFormatting sqref="J11:K13">
    <cfRule type="expression" dxfId="28" priority="14">
      <formula>OR($H$11="育休中",$H$11="退職済")</formula>
    </cfRule>
  </conditionalFormatting>
  <conditionalFormatting sqref="J14:K16">
    <cfRule type="expression" dxfId="27" priority="13">
      <formula>OR($H$14="育休中",$H$14="退職済")</formula>
    </cfRule>
  </conditionalFormatting>
  <conditionalFormatting sqref="J17:K19">
    <cfRule type="expression" dxfId="26" priority="12">
      <formula>OR($H$17="育休中",$H$17="退職済")</formula>
    </cfRule>
  </conditionalFormatting>
  <conditionalFormatting sqref="J20:K22">
    <cfRule type="expression" dxfId="25" priority="11">
      <formula>OR($H$20="育休中",$H$20="退職済")</formula>
    </cfRule>
  </conditionalFormatting>
  <conditionalFormatting sqref="J23:K25">
    <cfRule type="expression" dxfId="24" priority="10">
      <formula>OR($H$23="育休中",$H$23="退職済")</formula>
    </cfRule>
  </conditionalFormatting>
  <conditionalFormatting sqref="J26:K28">
    <cfRule type="expression" dxfId="23" priority="9">
      <formula>OR($H$26="育休中",$H$26="退職済")</formula>
    </cfRule>
  </conditionalFormatting>
  <conditionalFormatting sqref="J29:K31">
    <cfRule type="expression" dxfId="22" priority="8">
      <formula>OR($H$29="育休中",$H$29="退職済")</formula>
    </cfRule>
  </conditionalFormatting>
  <conditionalFormatting sqref="J32:K34">
    <cfRule type="expression" dxfId="21" priority="7">
      <formula>OR($H$32="育休中",$H$32="退職済")</formula>
    </cfRule>
  </conditionalFormatting>
  <conditionalFormatting sqref="J35:K37">
    <cfRule type="expression" dxfId="20" priority="6">
      <formula>OR($H$35="育休中",$H$35="退職済")</formula>
    </cfRule>
  </conditionalFormatting>
  <conditionalFormatting sqref="J38:K40">
    <cfRule type="expression" dxfId="19" priority="5">
      <formula>OR($H$38="育休中",$H$38="退職済")</formula>
    </cfRule>
  </conditionalFormatting>
  <conditionalFormatting sqref="J41:K43">
    <cfRule type="expression" dxfId="18" priority="4">
      <formula>OR($H$41="育休中",$H$41="退職済")</formula>
    </cfRule>
  </conditionalFormatting>
  <conditionalFormatting sqref="J44:K46">
    <cfRule type="expression" dxfId="17" priority="3">
      <formula>OR($H$44="育休中",$H$44="退職済")</formula>
    </cfRule>
  </conditionalFormatting>
  <conditionalFormatting sqref="J47:K49">
    <cfRule type="expression" dxfId="16" priority="2">
      <formula>OR($H$47="育休中",$H$47="退職済")</formula>
    </cfRule>
  </conditionalFormatting>
  <conditionalFormatting sqref="J50:K52">
    <cfRule type="expression" dxfId="15" priority="1">
      <formula>OR($H$50="育休中",$H$50="退職済")</formula>
    </cfRule>
  </conditionalFormatting>
  <dataValidations count="4">
    <dataValidation type="list" allowBlank="1" showDropDown="0" showInputMessage="1" showErrorMessage="1" sqref="J8:J52">
      <formula1>"3,3.25,3.5,3.75,4,4.25,4.5,4.75,5,5.25,5.5,5.75,6,6.25,6.5,6.75,7,7.25,7.5,7.75,8,8.25,8.5,8.75,9"</formula1>
    </dataValidation>
    <dataValidation type="list" allowBlank="1" showDropDown="0" showInputMessage="1" showErrorMessage="1" sqref="K8:K52">
      <formula1>"1,2,3,4,5,6,7,8,9,10,11,12,13,14,15,16,17,18,19,20,21,22,23,24,25,26,27,28,29,30,31"</formula1>
    </dataValidation>
    <dataValidation type="list" allowBlank="1" showDropDown="0" showInputMessage="1" showErrorMessage="1" sqref="H8:H52">
      <formula1>"常勤,その他,育休中,退職済"</formula1>
    </dataValidation>
    <dataValidation type="list" allowBlank="1" showDropDown="0" showInputMessage="1" showErrorMessage="1" sqref="B8:B52">
      <formula1>"施設長,主任保育士等,保育士,保育に従事する看護師・准看護師,幼稚園教諭等,知事が同等と認める者,一時保育専任職員,子育て支援事業専任職員,保育に従事しない看護師・准看護師,調理員,栄養士,事務員,その他"</formula1>
    </dataValidation>
  </dataValidations>
  <printOptions horizontalCentered="1"/>
  <pageMargins left="0.78740157480314954" right="0.27559055118110237" top="0.59055118110236227" bottom="0.15748031496062992" header="0.27559055118110237" footer="0.11811023622047244"/>
  <pageSetup paperSize="9" scale="93" firstPageNumber="40" fitToWidth="1" fitToHeight="1" orientation="landscape" usePrinterDefaults="1" useFirstPageNumber="1" r:id="rId1"/>
  <headerFooter alignWithMargins="0">
    <oddHeader xml:space="preserve">&amp;C
</oddHeader>
    <oddFooter xml:space="preserve">&amp;C- 40 -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dimension ref="A1:AT70"/>
  <sheetViews>
    <sheetView view="pageBreakPreview" zoomScaleSheetLayoutView="100" workbookViewId="0">
      <selection activeCell="O5" sqref="O5:V50"/>
    </sheetView>
  </sheetViews>
  <sheetFormatPr defaultRowHeight="13.5"/>
  <cols>
    <col min="1" max="1" width="3.77734375" style="983" bestFit="1" customWidth="1"/>
    <col min="2" max="2" width="11.5" style="983" customWidth="1"/>
    <col min="3" max="3" width="16" style="983" customWidth="1"/>
    <col min="4" max="4" width="11.625" style="983" customWidth="1"/>
    <col min="5" max="5" width="10.625" style="983" customWidth="1"/>
    <col min="6" max="6" width="6.5" style="983" customWidth="1"/>
    <col min="7" max="7" width="7" style="983" customWidth="1"/>
    <col min="8" max="8" width="9.44140625" style="983" customWidth="1"/>
    <col min="9" max="9" width="12.625" style="983" customWidth="1"/>
    <col min="10" max="10" width="11.109375" style="983" customWidth="1"/>
    <col min="11" max="11" width="11.77734375" style="983" customWidth="1"/>
    <col min="12" max="12" width="16.44140625" style="983" customWidth="1"/>
    <col min="13" max="13" width="9" style="983" bestFit="1" customWidth="1"/>
    <col min="14" max="14" width="12.5546875" style="983" customWidth="1"/>
    <col min="15" max="255" width="9" style="983" bestFit="1" customWidth="1"/>
    <col min="256" max="16382" width="8.7265625" style="983" customWidth="1"/>
    <col min="16383" max="16384" width="8.88671875" style="983" customWidth="1"/>
  </cols>
  <sheetData>
    <row r="1" spans="1:46" ht="15.75" customHeight="1">
      <c r="B1" s="1123" t="s">
        <v>1185</v>
      </c>
      <c r="C1" s="1123"/>
      <c r="D1" s="1123"/>
      <c r="E1" s="1123"/>
      <c r="F1" s="1123"/>
      <c r="G1" s="1123"/>
      <c r="H1" s="1123"/>
      <c r="I1" s="1123"/>
      <c r="J1" s="1123"/>
      <c r="K1" s="1123"/>
      <c r="L1" s="1123"/>
    </row>
    <row r="2" spans="1:46" ht="15.75" customHeight="1">
      <c r="B2" s="992" t="s">
        <v>1186</v>
      </c>
      <c r="C2" s="992"/>
      <c r="D2" s="992"/>
      <c r="E2" s="992"/>
      <c r="F2" s="992"/>
      <c r="G2" s="992"/>
      <c r="H2" s="992"/>
      <c r="I2" s="992"/>
      <c r="J2" s="992"/>
      <c r="K2" s="992"/>
      <c r="L2" s="992"/>
    </row>
    <row r="3" spans="1:46" ht="15.75" customHeight="1">
      <c r="B3" s="992"/>
      <c r="C3" s="992"/>
      <c r="D3" s="992"/>
      <c r="E3" s="992"/>
      <c r="F3" s="992"/>
      <c r="G3" s="992"/>
      <c r="H3" s="992"/>
      <c r="I3" s="992"/>
      <c r="J3" s="992"/>
      <c r="K3" s="992"/>
      <c r="L3" s="992"/>
    </row>
    <row r="4" spans="1:46" ht="26" customHeight="1">
      <c r="B4" s="993"/>
      <c r="C4" s="993"/>
      <c r="D4" s="993"/>
      <c r="E4" s="993"/>
      <c r="F4" s="993"/>
      <c r="G4" s="993"/>
      <c r="H4" s="993"/>
      <c r="I4" s="993"/>
      <c r="J4" s="993"/>
      <c r="K4" s="993"/>
      <c r="L4" s="993"/>
      <c r="AQ4" s="1002" t="s">
        <v>459</v>
      </c>
      <c r="AR4" s="1002" t="s">
        <v>459</v>
      </c>
      <c r="AS4" s="1002" t="s">
        <v>459</v>
      </c>
      <c r="AT4" s="1002" t="s">
        <v>459</v>
      </c>
    </row>
    <row r="5" spans="1:46" s="984" customFormat="1" ht="9.9499999999999993" customHeight="1">
      <c r="A5" s="985"/>
      <c r="B5" s="1124"/>
      <c r="C5" s="1124"/>
      <c r="D5" s="1009"/>
      <c r="E5" s="1019" t="s">
        <v>509</v>
      </c>
      <c r="F5" s="1009" t="s">
        <v>511</v>
      </c>
      <c r="G5" s="1126"/>
      <c r="H5" s="1030" t="s">
        <v>383</v>
      </c>
      <c r="I5" s="1038" t="s">
        <v>1187</v>
      </c>
      <c r="J5" s="1044"/>
      <c r="K5" s="1047"/>
      <c r="L5" s="1054"/>
      <c r="M5" s="994"/>
      <c r="O5" s="1064" t="s">
        <v>821</v>
      </c>
      <c r="X5" s="1007" t="s">
        <v>336</v>
      </c>
      <c r="Y5" s="1007" t="s">
        <v>547</v>
      </c>
      <c r="Z5" s="1007" t="s">
        <v>336</v>
      </c>
      <c r="AA5" s="1007" t="s">
        <v>547</v>
      </c>
      <c r="AB5" s="1007" t="s">
        <v>336</v>
      </c>
      <c r="AC5" s="1007" t="s">
        <v>547</v>
      </c>
      <c r="AD5" s="1007" t="s">
        <v>336</v>
      </c>
      <c r="AE5" s="1007" t="s">
        <v>547</v>
      </c>
      <c r="AF5" s="1007" t="s">
        <v>336</v>
      </c>
      <c r="AG5" s="1007" t="s">
        <v>547</v>
      </c>
      <c r="AH5" s="1007" t="s">
        <v>336</v>
      </c>
      <c r="AI5" s="1007" t="s">
        <v>547</v>
      </c>
      <c r="AJ5" s="1007" t="s">
        <v>336</v>
      </c>
      <c r="AK5" s="1007" t="s">
        <v>547</v>
      </c>
      <c r="AL5" s="1007" t="s">
        <v>336</v>
      </c>
      <c r="AM5" s="1007" t="s">
        <v>547</v>
      </c>
      <c r="AN5" s="1007" t="s">
        <v>336</v>
      </c>
      <c r="AO5" s="1007" t="s">
        <v>547</v>
      </c>
      <c r="AQ5" s="1002"/>
      <c r="AR5" s="1002"/>
      <c r="AS5" s="1002"/>
      <c r="AT5" s="1002"/>
    </row>
    <row r="6" spans="1:46" s="984" customFormat="1" ht="9.9499999999999993" customHeight="1">
      <c r="A6" s="986" t="s">
        <v>376</v>
      </c>
      <c r="B6" s="1125" t="s">
        <v>553</v>
      </c>
      <c r="C6" s="1125" t="s">
        <v>505</v>
      </c>
      <c r="D6" s="1010" t="s">
        <v>506</v>
      </c>
      <c r="E6" s="1020"/>
      <c r="F6" s="1027"/>
      <c r="G6" s="1125" t="s">
        <v>215</v>
      </c>
      <c r="H6" s="1031"/>
      <c r="I6" s="1039" t="s">
        <v>253</v>
      </c>
      <c r="J6" s="1045" t="s">
        <v>259</v>
      </c>
      <c r="K6" s="1045" t="s">
        <v>514</v>
      </c>
      <c r="L6" s="1125" t="s">
        <v>516</v>
      </c>
      <c r="M6" s="989" t="s">
        <v>151</v>
      </c>
      <c r="O6" s="1002" t="s">
        <v>210</v>
      </c>
      <c r="P6" s="1082" t="s">
        <v>1005</v>
      </c>
      <c r="Q6" s="1082"/>
      <c r="R6" s="1082"/>
      <c r="S6" s="1082"/>
      <c r="T6" s="1082"/>
      <c r="U6" s="1082"/>
      <c r="V6" s="1082"/>
      <c r="X6" s="1119" t="s">
        <v>19</v>
      </c>
      <c r="Y6" s="1119" t="s">
        <v>19</v>
      </c>
      <c r="Z6" s="1119" t="s">
        <v>241</v>
      </c>
      <c r="AA6" s="1119" t="s">
        <v>241</v>
      </c>
      <c r="AB6" s="1119" t="s">
        <v>566</v>
      </c>
      <c r="AC6" s="1119" t="s">
        <v>566</v>
      </c>
      <c r="AD6" s="1119" t="s">
        <v>344</v>
      </c>
      <c r="AE6" s="1119" t="s">
        <v>344</v>
      </c>
      <c r="AF6" s="1119" t="s">
        <v>573</v>
      </c>
      <c r="AG6" s="1119" t="s">
        <v>573</v>
      </c>
      <c r="AH6" s="1119" t="s">
        <v>145</v>
      </c>
      <c r="AI6" s="1119" t="s">
        <v>145</v>
      </c>
      <c r="AJ6" s="1119" t="s">
        <v>568</v>
      </c>
      <c r="AK6" s="1119" t="s">
        <v>568</v>
      </c>
      <c r="AL6" s="1119" t="s">
        <v>570</v>
      </c>
      <c r="AM6" s="1119" t="s">
        <v>570</v>
      </c>
      <c r="AN6" s="1119" t="s">
        <v>571</v>
      </c>
      <c r="AO6" s="1119" t="s">
        <v>571</v>
      </c>
      <c r="AQ6" s="1002" t="s">
        <v>19</v>
      </c>
      <c r="AR6" s="1002" t="s">
        <v>544</v>
      </c>
      <c r="AS6" s="1036" t="s">
        <v>464</v>
      </c>
      <c r="AT6" s="1121" t="s">
        <v>429</v>
      </c>
    </row>
    <row r="7" spans="1:46" s="984" customFormat="1" ht="12.75" customHeight="1">
      <c r="A7" s="987"/>
      <c r="B7" s="1040"/>
      <c r="C7" s="1040"/>
      <c r="D7" s="1011" t="s">
        <v>507</v>
      </c>
      <c r="E7" s="1021"/>
      <c r="F7" s="1028"/>
      <c r="G7" s="1040" t="s">
        <v>513</v>
      </c>
      <c r="H7" s="1032"/>
      <c r="I7" s="1040"/>
      <c r="J7" s="1046"/>
      <c r="K7" s="1046"/>
      <c r="L7" s="1055"/>
      <c r="M7" s="991"/>
      <c r="O7" s="1002"/>
      <c r="P7" s="1082"/>
      <c r="Q7" s="1082"/>
      <c r="R7" s="1082"/>
      <c r="S7" s="1082"/>
      <c r="T7" s="1082"/>
      <c r="U7" s="1082"/>
      <c r="V7" s="1082"/>
      <c r="X7" s="1119"/>
      <c r="Y7" s="1119"/>
      <c r="Z7" s="1119"/>
      <c r="AA7" s="1119"/>
      <c r="AB7" s="1119"/>
      <c r="AC7" s="1119"/>
      <c r="AD7" s="1119"/>
      <c r="AE7" s="1119"/>
      <c r="AF7" s="1119"/>
      <c r="AG7" s="1119"/>
      <c r="AH7" s="1119"/>
      <c r="AI7" s="1119"/>
      <c r="AJ7" s="1119"/>
      <c r="AK7" s="1119"/>
      <c r="AL7" s="1119"/>
      <c r="AM7" s="1119"/>
      <c r="AN7" s="1119"/>
      <c r="AO7" s="1119"/>
      <c r="AQ7" s="1002"/>
      <c r="AR7" s="1002"/>
      <c r="AS7" s="1036"/>
      <c r="AT7" s="1121"/>
    </row>
    <row r="8" spans="1:46" s="984" customFormat="1" ht="9.4" customHeight="1">
      <c r="A8" s="988"/>
      <c r="B8" s="996"/>
      <c r="C8" s="1004"/>
      <c r="D8" s="1012"/>
      <c r="E8" s="1012"/>
      <c r="F8" s="1004"/>
      <c r="G8" s="1004"/>
      <c r="H8" s="1033"/>
      <c r="I8" s="1041"/>
      <c r="J8" s="1033"/>
      <c r="K8" s="1048"/>
      <c r="L8" s="1056"/>
      <c r="M8" s="1058">
        <f>IF(AND((H8="その他"),OR(B8="保育士",B8="保育に従事する看護師・准看護師",B8="幼稚園教諭等",B8="知事が同等と認める者"),OR(J8&lt;6,K8&lt;20)),"短時間",)</f>
        <v>0</v>
      </c>
      <c r="O8" s="1036" t="s">
        <v>327</v>
      </c>
      <c r="P8" s="1083" t="s">
        <v>858</v>
      </c>
      <c r="Q8" s="1083"/>
      <c r="R8" s="1083"/>
      <c r="S8" s="1083"/>
      <c r="T8" s="1083"/>
      <c r="U8" s="1083"/>
      <c r="V8" s="1083"/>
      <c r="X8" s="1002">
        <f>IF(AND(B8="保育士",H8="常勤"),J8*K8,0)</f>
        <v>0</v>
      </c>
      <c r="Y8" s="1002">
        <f>IF(AND(B8="保育士",H8="その他"),J8*K8,0)</f>
        <v>0</v>
      </c>
      <c r="Z8" s="1002">
        <f>IF(AND(B8="保育に従事する看護師・准看護師",H8="常勤"),J8*K8,0)</f>
        <v>0</v>
      </c>
      <c r="AA8" s="1002">
        <f>IF(AND(B8="保育に従事する看護師・准看護師",H8="その他"),J8*K8,0)</f>
        <v>0</v>
      </c>
      <c r="AB8" s="1002">
        <f>IF(AND(B8="幼稚園教諭等",H8="常勤"),J8*K8,0)</f>
        <v>0</v>
      </c>
      <c r="AC8" s="1002">
        <f>IF(AND(B8="幼稚園教諭等",H8="その他"),J8*K8,0)</f>
        <v>0</v>
      </c>
      <c r="AD8" s="1002">
        <f>IF(AND(B8="知事が同等と認める者",H8="常勤"),J8*K8,0)</f>
        <v>0</v>
      </c>
      <c r="AE8" s="1002">
        <f>IF(AND(B8="知事が同等と認める者",H8="その他"),J8*K8,0)</f>
        <v>0</v>
      </c>
      <c r="AF8" s="1002">
        <f>IF(AND(B8="保育に従事しない看護師・準看護師",H8="常勤"),J8*K8,0)</f>
        <v>0</v>
      </c>
      <c r="AG8" s="1002">
        <f>IF(AND(B8="保育に従事しない看護師・準看護師",H8="その他"),J8*K8,0)</f>
        <v>0</v>
      </c>
      <c r="AH8" s="1002">
        <f>IF(AND(B8="調理員",H8="常勤"),J8*K8,0)</f>
        <v>0</v>
      </c>
      <c r="AI8" s="1002">
        <f>IF(AND(B8="調理員",H8="その他"),J8*K8,0)</f>
        <v>0</v>
      </c>
      <c r="AJ8" s="1002">
        <f>IF(AND(B8="栄養士",H8="常勤"),J8*K8,0)</f>
        <v>0</v>
      </c>
      <c r="AK8" s="1002">
        <f>IF(AND(B8="栄養士",H8="その他"),J8*K8,0)</f>
        <v>0</v>
      </c>
      <c r="AL8" s="1002">
        <f>IF(AND(B8="事務員",H8="常勤"),J8*K8,0)</f>
        <v>0</v>
      </c>
      <c r="AM8" s="1002">
        <f>IF(AND(B8="事務員",H8="その他"),J8*K8,0)</f>
        <v>0</v>
      </c>
      <c r="AN8" s="1002">
        <f>IF(AND(OR(B8="その他",B8="施設長",B8="主任保育士等"),H8="常勤"),J8*K8,)</f>
        <v>0</v>
      </c>
      <c r="AO8" s="1002">
        <f>IF(AND(OR(B8="その他",B8="施設長",B8="主任保育士等"),H8="その他"),J8*K8,)</f>
        <v>0</v>
      </c>
      <c r="AQ8" s="1002" t="str">
        <f>IF(M8="短時間",Y8,"")</f>
        <v/>
      </c>
      <c r="AR8" s="1002" t="str">
        <f>IF(M8="短時間",AA8,"")</f>
        <v/>
      </c>
      <c r="AS8" s="1002" t="str">
        <f>IF(M8="短時間",AC8,"")</f>
        <v/>
      </c>
      <c r="AT8" s="1002" t="str">
        <f>IF(M8="短時間",AE8,"")</f>
        <v/>
      </c>
    </row>
    <row r="9" spans="1:46" s="984" customFormat="1" ht="9.4" customHeight="1">
      <c r="A9" s="989">
        <v>46</v>
      </c>
      <c r="B9" s="997"/>
      <c r="C9" s="1005"/>
      <c r="D9" s="1013"/>
      <c r="E9" s="1013"/>
      <c r="F9" s="1005"/>
      <c r="G9" s="1005"/>
      <c r="H9" s="1034"/>
      <c r="I9" s="1042"/>
      <c r="J9" s="1034"/>
      <c r="K9" s="1049"/>
      <c r="L9" s="1057"/>
      <c r="M9" s="1059"/>
      <c r="O9" s="1036"/>
      <c r="P9" s="1083"/>
      <c r="Q9" s="1083"/>
      <c r="R9" s="1083"/>
      <c r="S9" s="1083"/>
      <c r="T9" s="1083"/>
      <c r="U9" s="1083"/>
      <c r="V9" s="1083"/>
      <c r="X9" s="1002"/>
      <c r="Y9" s="1002"/>
      <c r="Z9" s="1002"/>
      <c r="AA9" s="1002"/>
      <c r="AB9" s="1002"/>
      <c r="AC9" s="1002"/>
      <c r="AD9" s="1002"/>
      <c r="AE9" s="1002"/>
      <c r="AF9" s="1002"/>
      <c r="AG9" s="1002"/>
      <c r="AH9" s="1002"/>
      <c r="AI9" s="1002"/>
      <c r="AJ9" s="1002"/>
      <c r="AK9" s="1002"/>
      <c r="AL9" s="1002"/>
      <c r="AM9" s="1002"/>
      <c r="AN9" s="1002"/>
      <c r="AO9" s="1002"/>
      <c r="AQ9" s="1002"/>
      <c r="AR9" s="1002"/>
      <c r="AS9" s="1002"/>
      <c r="AT9" s="1002"/>
    </row>
    <row r="10" spans="1:46" s="984" customFormat="1" ht="9.4" customHeight="1">
      <c r="A10" s="990"/>
      <c r="B10" s="998"/>
      <c r="C10" s="1006"/>
      <c r="D10" s="1014"/>
      <c r="E10" s="1014"/>
      <c r="F10" s="1006"/>
      <c r="G10" s="1006"/>
      <c r="H10" s="1035"/>
      <c r="I10" s="1043"/>
      <c r="J10" s="1035"/>
      <c r="K10" s="1050"/>
      <c r="L10" s="1006"/>
      <c r="M10" s="1060"/>
      <c r="O10" s="1036"/>
      <c r="P10" s="1083"/>
      <c r="Q10" s="1083"/>
      <c r="R10" s="1083"/>
      <c r="S10" s="1083"/>
      <c r="T10" s="1083"/>
      <c r="U10" s="1083"/>
      <c r="V10" s="1083"/>
      <c r="X10" s="1002"/>
      <c r="Y10" s="1002"/>
      <c r="Z10" s="1002"/>
      <c r="AA10" s="1002"/>
      <c r="AB10" s="1002"/>
      <c r="AC10" s="1002"/>
      <c r="AD10" s="1002"/>
      <c r="AE10" s="1002"/>
      <c r="AF10" s="1002"/>
      <c r="AG10" s="1002"/>
      <c r="AH10" s="1002"/>
      <c r="AI10" s="1002"/>
      <c r="AJ10" s="1002"/>
      <c r="AK10" s="1002"/>
      <c r="AL10" s="1002"/>
      <c r="AM10" s="1002"/>
      <c r="AN10" s="1002"/>
      <c r="AO10" s="1002"/>
      <c r="AQ10" s="1002"/>
      <c r="AR10" s="1002"/>
      <c r="AS10" s="1002"/>
      <c r="AT10" s="1002"/>
    </row>
    <row r="11" spans="1:46" s="984" customFormat="1" ht="11.1" customHeight="1">
      <c r="A11" s="988"/>
      <c r="B11" s="996"/>
      <c r="C11" s="1004"/>
      <c r="D11" s="1012"/>
      <c r="E11" s="1012"/>
      <c r="F11" s="1004"/>
      <c r="G11" s="1004"/>
      <c r="H11" s="1033"/>
      <c r="I11" s="1004"/>
      <c r="J11" s="1033"/>
      <c r="K11" s="1048"/>
      <c r="L11" s="1004"/>
      <c r="M11" s="1058">
        <f>IF(AND((H11="その他"),OR(B11="保育士",B11="保育に従事する看護師・准看護師",B11="幼稚園教諭等",B11="知事が同等と認める者"),OR(J11&lt;6,K11&lt;20)),"短時間",)</f>
        <v>0</v>
      </c>
      <c r="O11" s="1036"/>
      <c r="P11" s="1083"/>
      <c r="Q11" s="1083"/>
      <c r="R11" s="1083"/>
      <c r="S11" s="1083"/>
      <c r="T11" s="1083"/>
      <c r="U11" s="1083"/>
      <c r="V11" s="1083"/>
      <c r="X11" s="1002">
        <f>IF(AND(B11="保育士",H11="常勤"),J11*K11,0)</f>
        <v>0</v>
      </c>
      <c r="Y11" s="1002">
        <f>IF(AND(B11="保育士",H11="その他"),J11*K11,0)</f>
        <v>0</v>
      </c>
      <c r="Z11" s="1002">
        <f>IF(AND(B11="保育に従事する看護師・准看護師",H11="常勤"),J11*K11,0)</f>
        <v>0</v>
      </c>
      <c r="AA11" s="1002">
        <f>IF(AND(B11="保育に従事する看護師・准看護師",H11="その他"),J11*K11,0)</f>
        <v>0</v>
      </c>
      <c r="AB11" s="1002">
        <f>IF(AND(B11="幼稚園教諭等",H11="常勤"),J11*K11,0)</f>
        <v>0</v>
      </c>
      <c r="AC11" s="1002">
        <f>IF(AND(B11="幼稚園教諭等",H11="その他"),J11*K11,0)</f>
        <v>0</v>
      </c>
      <c r="AD11" s="1002">
        <f>IF(AND(B11="知事が同等と認める者",H11="常勤"),J11*K11,0)</f>
        <v>0</v>
      </c>
      <c r="AE11" s="1002">
        <f>IF(AND(B11="知事が同等と認める者",H11="その他"),J11*K11,0)</f>
        <v>0</v>
      </c>
      <c r="AF11" s="1002">
        <f>IF(AND(B11="保育に従事しない看護師・準看護師",H11="常勤"),J11*K11,0)</f>
        <v>0</v>
      </c>
      <c r="AG11" s="1002">
        <f>IF(AND(B11="保育に従事しない看護師・準看護師",H11="その他"),J11*K11,0)</f>
        <v>0</v>
      </c>
      <c r="AH11" s="1002">
        <f>IF(AND(B11="調理員",H11="常勤"),J11*K11,0)</f>
        <v>0</v>
      </c>
      <c r="AI11" s="1002">
        <f>IF(AND(B11="調理員",H11="その他"),J11*K11,0)</f>
        <v>0</v>
      </c>
      <c r="AJ11" s="1002">
        <f>IF(AND(B11="栄養士",H11="常勤"),J11*K11,0)</f>
        <v>0</v>
      </c>
      <c r="AK11" s="1002">
        <f>IF(AND(B11="栄養士",H11="その他"),J11*K11,0)</f>
        <v>0</v>
      </c>
      <c r="AL11" s="1002">
        <f>IF(AND(B11="事務員",H11="常勤"),J11*K11,0)</f>
        <v>0</v>
      </c>
      <c r="AM11" s="1002">
        <f>IF(AND(B11="事務員",H11="その他"),J11*K11,0)</f>
        <v>0</v>
      </c>
      <c r="AN11" s="1002">
        <f>IF(AND(OR(B11="その他",B11="施設長",B11="主任保育士等"),H11="常勤"),J11*K11,)</f>
        <v>0</v>
      </c>
      <c r="AO11" s="1002">
        <f>IF(AND(OR(B11="その他",B11="施設長",B11="主任保育士等"),H11="その他"),J11*K11,)</f>
        <v>0</v>
      </c>
      <c r="AQ11" s="1002" t="str">
        <f>IF(M11="短時間",Y11,"")</f>
        <v/>
      </c>
      <c r="AR11" s="1002" t="str">
        <f>IF(M11="短時間",AA11,"")</f>
        <v/>
      </c>
      <c r="AS11" s="1002" t="str">
        <f>IF(M11="短時間",AC11,"")</f>
        <v/>
      </c>
      <c r="AT11" s="1002" t="str">
        <f>IF(M11="短時間",AE11,"")</f>
        <v/>
      </c>
    </row>
    <row r="12" spans="1:46" s="984" customFormat="1" ht="11.1" customHeight="1">
      <c r="A12" s="989">
        <v>47</v>
      </c>
      <c r="B12" s="997"/>
      <c r="C12" s="1005"/>
      <c r="D12" s="1013"/>
      <c r="E12" s="1013"/>
      <c r="F12" s="1005"/>
      <c r="G12" s="1005"/>
      <c r="H12" s="1034"/>
      <c r="I12" s="1005"/>
      <c r="J12" s="1034"/>
      <c r="K12" s="1049"/>
      <c r="L12" s="1005"/>
      <c r="M12" s="1059"/>
      <c r="O12" s="1002" t="s">
        <v>19</v>
      </c>
      <c r="P12" s="1084" t="s">
        <v>1188</v>
      </c>
      <c r="Q12" s="1084"/>
      <c r="R12" s="1084"/>
      <c r="S12" s="1084"/>
      <c r="T12" s="1084"/>
      <c r="U12" s="1084"/>
      <c r="V12" s="1084"/>
      <c r="X12" s="1002"/>
      <c r="Y12" s="1002"/>
      <c r="Z12" s="1002"/>
      <c r="AA12" s="1002"/>
      <c r="AB12" s="1002"/>
      <c r="AC12" s="1002"/>
      <c r="AD12" s="1002"/>
      <c r="AE12" s="1002"/>
      <c r="AF12" s="1002"/>
      <c r="AG12" s="1002"/>
      <c r="AH12" s="1002"/>
      <c r="AI12" s="1002"/>
      <c r="AJ12" s="1002"/>
      <c r="AK12" s="1002"/>
      <c r="AL12" s="1002"/>
      <c r="AM12" s="1002"/>
      <c r="AN12" s="1002"/>
      <c r="AO12" s="1002"/>
      <c r="AQ12" s="1002"/>
      <c r="AR12" s="1002"/>
      <c r="AS12" s="1002"/>
      <c r="AT12" s="1002"/>
    </row>
    <row r="13" spans="1:46" s="984" customFormat="1" ht="11.1" customHeight="1">
      <c r="A13" s="990"/>
      <c r="B13" s="998"/>
      <c r="C13" s="1006"/>
      <c r="D13" s="1014"/>
      <c r="E13" s="1014"/>
      <c r="F13" s="1006"/>
      <c r="G13" s="1006"/>
      <c r="H13" s="1035"/>
      <c r="I13" s="1006"/>
      <c r="J13" s="1035"/>
      <c r="K13" s="1050"/>
      <c r="L13" s="1006"/>
      <c r="M13" s="1060"/>
      <c r="O13" s="1002"/>
      <c r="P13" s="1084"/>
      <c r="Q13" s="1084"/>
      <c r="R13" s="1084"/>
      <c r="S13" s="1084"/>
      <c r="T13" s="1084"/>
      <c r="U13" s="1084"/>
      <c r="V13" s="1084"/>
      <c r="X13" s="1002"/>
      <c r="Y13" s="1002"/>
      <c r="Z13" s="1002"/>
      <c r="AA13" s="1002"/>
      <c r="AB13" s="1002"/>
      <c r="AC13" s="1002"/>
      <c r="AD13" s="1002"/>
      <c r="AE13" s="1002"/>
      <c r="AF13" s="1002"/>
      <c r="AG13" s="1002"/>
      <c r="AH13" s="1002"/>
      <c r="AI13" s="1002"/>
      <c r="AJ13" s="1002"/>
      <c r="AK13" s="1002"/>
      <c r="AL13" s="1002"/>
      <c r="AM13" s="1002"/>
      <c r="AN13" s="1002"/>
      <c r="AO13" s="1002"/>
      <c r="AQ13" s="1002"/>
      <c r="AR13" s="1002"/>
      <c r="AS13" s="1002"/>
      <c r="AT13" s="1002"/>
    </row>
    <row r="14" spans="1:46" s="984" customFormat="1" ht="11.1" customHeight="1">
      <c r="A14" s="988"/>
      <c r="B14" s="996"/>
      <c r="C14" s="1004"/>
      <c r="D14" s="1012"/>
      <c r="E14" s="1012"/>
      <c r="F14" s="1004"/>
      <c r="G14" s="1004"/>
      <c r="H14" s="1033"/>
      <c r="I14" s="1004"/>
      <c r="J14" s="1033"/>
      <c r="K14" s="1048"/>
      <c r="L14" s="1004"/>
      <c r="M14" s="1058">
        <f>IF(AND((H14="その他"),OR(B14="保育士",B14="保育に従事する看護師・准看護師",B14="幼稚園教諭等",B14="知事が同等と認める者"),OR(J14&lt;6,K14&lt;20)),"短時間",)</f>
        <v>0</v>
      </c>
      <c r="O14" s="1002"/>
      <c r="P14" s="1084"/>
      <c r="Q14" s="1084"/>
      <c r="R14" s="1084"/>
      <c r="S14" s="1084"/>
      <c r="T14" s="1084"/>
      <c r="U14" s="1084"/>
      <c r="V14" s="1084"/>
      <c r="X14" s="1002">
        <f>IF(AND(B14="保育士",H14="常勤"),J14*K14,0)</f>
        <v>0</v>
      </c>
      <c r="Y14" s="1002">
        <f>IF(AND(B14="保育士",H14="その他"),J14*K14,0)</f>
        <v>0</v>
      </c>
      <c r="Z14" s="1002">
        <f>IF(AND(B14="保育に従事する看護師・准看護師",H14="常勤"),J14*K14,0)</f>
        <v>0</v>
      </c>
      <c r="AA14" s="1002">
        <f>IF(AND(B14="保育に従事する看護師・准看護師",H14="その他"),J14*K14,0)</f>
        <v>0</v>
      </c>
      <c r="AB14" s="1002">
        <f>IF(AND(B14="幼稚園教諭等",H14="常勤"),J14*K14,0)</f>
        <v>0</v>
      </c>
      <c r="AC14" s="1002">
        <f>IF(AND(B14="幼稚園教諭等",H14="その他"),J14*K14,0)</f>
        <v>0</v>
      </c>
      <c r="AD14" s="1002">
        <f>IF(AND(B14="知事が同等と認める者",H14="常勤"),J14*K14,0)</f>
        <v>0</v>
      </c>
      <c r="AE14" s="1002">
        <f>IF(AND(B14="知事が同等と認める者",H14="その他"),J14*K14,0)</f>
        <v>0</v>
      </c>
      <c r="AF14" s="1002">
        <f>IF(AND(B14="保育に従事しない看護師・準看護師",H14="常勤"),J14*K14,0)</f>
        <v>0</v>
      </c>
      <c r="AG14" s="1002">
        <f>IF(AND(B14="保育に従事しない看護師・準看護師",H14="その他"),J14*K14,0)</f>
        <v>0</v>
      </c>
      <c r="AH14" s="1002">
        <f>IF(AND(B14="調理員",H14="常勤"),J14*K14,0)</f>
        <v>0</v>
      </c>
      <c r="AI14" s="1002">
        <f>IF(AND(B14="調理員",H14="その他"),J14*K14,0)</f>
        <v>0</v>
      </c>
      <c r="AJ14" s="1002">
        <f>IF(AND(B14="栄養士",H14="常勤"),J14*K14,0)</f>
        <v>0</v>
      </c>
      <c r="AK14" s="1002">
        <f>IF(AND(B14="栄養士",H14="その他"),J14*K14,0)</f>
        <v>0</v>
      </c>
      <c r="AL14" s="1002">
        <f>IF(AND(B14="事務員",H14="常勤"),J14*K14,0)</f>
        <v>0</v>
      </c>
      <c r="AM14" s="1002">
        <f>IF(AND(B14="事務員",H14="その他"),J14*K14,0)</f>
        <v>0</v>
      </c>
      <c r="AN14" s="1002">
        <f>IF(AND(OR(B14="その他",B14="施設長",B14="主任保育士等"),H14="常勤"),J14*K14,)</f>
        <v>0</v>
      </c>
      <c r="AO14" s="1002">
        <f>IF(AND(OR(B14="その他",B14="施設長",B14="主任保育士等"),H14="その他"),J14*K14,)</f>
        <v>0</v>
      </c>
      <c r="AQ14" s="1002" t="str">
        <f>IF(M14="短時間",Y14,"")</f>
        <v/>
      </c>
      <c r="AR14" s="1002" t="str">
        <f>IF(M14="短時間",AA14,"")</f>
        <v/>
      </c>
      <c r="AS14" s="1002" t="str">
        <f>IF(M14="短時間",AC14,"")</f>
        <v/>
      </c>
      <c r="AT14" s="1002" t="str">
        <f>IF(M14="短時間",AE14,"")</f>
        <v/>
      </c>
    </row>
    <row r="15" spans="1:46" s="984" customFormat="1" ht="11.1" customHeight="1">
      <c r="A15" s="989">
        <v>48</v>
      </c>
      <c r="B15" s="997"/>
      <c r="C15" s="1005"/>
      <c r="D15" s="1013"/>
      <c r="E15" s="1013"/>
      <c r="F15" s="1005"/>
      <c r="G15" s="1005"/>
      <c r="H15" s="1034"/>
      <c r="I15" s="1005"/>
      <c r="J15" s="1034"/>
      <c r="K15" s="1049"/>
      <c r="L15" s="1005"/>
      <c r="M15" s="1059"/>
      <c r="O15" s="1065" t="s">
        <v>580</v>
      </c>
      <c r="P15" s="1083" t="s">
        <v>114</v>
      </c>
      <c r="Q15" s="1083"/>
      <c r="R15" s="1083"/>
      <c r="S15" s="1083"/>
      <c r="T15" s="1083"/>
      <c r="U15" s="1083"/>
      <c r="V15" s="1083"/>
      <c r="X15" s="1002"/>
      <c r="Y15" s="1002"/>
      <c r="Z15" s="1002"/>
      <c r="AA15" s="1002"/>
      <c r="AB15" s="1002"/>
      <c r="AC15" s="1002"/>
      <c r="AD15" s="1002"/>
      <c r="AE15" s="1002"/>
      <c r="AF15" s="1002"/>
      <c r="AG15" s="1002"/>
      <c r="AH15" s="1002"/>
      <c r="AI15" s="1002"/>
      <c r="AJ15" s="1002"/>
      <c r="AK15" s="1002"/>
      <c r="AL15" s="1002"/>
      <c r="AM15" s="1002"/>
      <c r="AN15" s="1002"/>
      <c r="AO15" s="1002"/>
      <c r="AQ15" s="1002"/>
      <c r="AR15" s="1002"/>
      <c r="AS15" s="1002"/>
      <c r="AT15" s="1002"/>
    </row>
    <row r="16" spans="1:46" s="984" customFormat="1" ht="11.1" customHeight="1">
      <c r="A16" s="990"/>
      <c r="B16" s="998"/>
      <c r="C16" s="1006"/>
      <c r="D16" s="1014"/>
      <c r="E16" s="1014"/>
      <c r="F16" s="1006"/>
      <c r="G16" s="1006"/>
      <c r="H16" s="1035"/>
      <c r="I16" s="1006"/>
      <c r="J16" s="1035"/>
      <c r="K16" s="1050"/>
      <c r="L16" s="1006"/>
      <c r="M16" s="1060"/>
      <c r="O16" s="1065"/>
      <c r="P16" s="1083"/>
      <c r="Q16" s="1083"/>
      <c r="R16" s="1083"/>
      <c r="S16" s="1083"/>
      <c r="T16" s="1083"/>
      <c r="U16" s="1083"/>
      <c r="V16" s="1083"/>
      <c r="X16" s="1002"/>
      <c r="Y16" s="1002"/>
      <c r="Z16" s="1002"/>
      <c r="AA16" s="1002"/>
      <c r="AB16" s="1002"/>
      <c r="AC16" s="1002"/>
      <c r="AD16" s="1002"/>
      <c r="AE16" s="1002"/>
      <c r="AF16" s="1002"/>
      <c r="AG16" s="1002"/>
      <c r="AH16" s="1002"/>
      <c r="AI16" s="1002"/>
      <c r="AJ16" s="1002"/>
      <c r="AK16" s="1002"/>
      <c r="AL16" s="1002"/>
      <c r="AM16" s="1002"/>
      <c r="AN16" s="1002"/>
      <c r="AO16" s="1002"/>
      <c r="AQ16" s="1002"/>
      <c r="AR16" s="1002"/>
      <c r="AS16" s="1002"/>
      <c r="AT16" s="1002"/>
    </row>
    <row r="17" spans="1:46" s="984" customFormat="1" ht="11.1" customHeight="1">
      <c r="A17" s="988"/>
      <c r="B17" s="996"/>
      <c r="C17" s="1004"/>
      <c r="D17" s="1012"/>
      <c r="E17" s="1012"/>
      <c r="F17" s="1004"/>
      <c r="G17" s="1004"/>
      <c r="H17" s="1033"/>
      <c r="I17" s="1004"/>
      <c r="J17" s="1033"/>
      <c r="K17" s="1048"/>
      <c r="L17" s="1004"/>
      <c r="M17" s="1058">
        <f>IF(AND((H17="その他"),OR(B17="保育士",B17="保育に従事する看護師・准看護師",B17="幼稚園教諭等",B17="知事が同等と認める者"),OR(J17&lt;6,K17&lt;20)),"短時間",)</f>
        <v>0</v>
      </c>
      <c r="O17" s="1036" t="s">
        <v>566</v>
      </c>
      <c r="P17" s="1083" t="s">
        <v>592</v>
      </c>
      <c r="Q17" s="1083"/>
      <c r="R17" s="1083"/>
      <c r="S17" s="1083"/>
      <c r="T17" s="1083"/>
      <c r="U17" s="1083"/>
      <c r="V17" s="1083"/>
      <c r="X17" s="1002">
        <f>IF(AND(B17="保育士",H17="常勤"),J17*K17,0)</f>
        <v>0</v>
      </c>
      <c r="Y17" s="1002">
        <f>IF(AND(B17="保育士",H17="その他"),J17*K17,0)</f>
        <v>0</v>
      </c>
      <c r="Z17" s="1002">
        <f>IF(AND(B17="保育に従事する看護師・准看護師",H17="常勤"),J17*K17,0)</f>
        <v>0</v>
      </c>
      <c r="AA17" s="1002">
        <f>IF(AND(B17="保育に従事する看護師・准看護師",H17="その他"),J17*K17,0)</f>
        <v>0</v>
      </c>
      <c r="AB17" s="1002">
        <f>IF(AND(B17="幼稚園教諭等",H17="常勤"),J17*K17,0)</f>
        <v>0</v>
      </c>
      <c r="AC17" s="1002">
        <f>IF(AND(B17="幼稚園教諭等",H17="その他"),J17*K17,0)</f>
        <v>0</v>
      </c>
      <c r="AD17" s="1002">
        <f>IF(AND(B17="知事が同等と認める者",H17="常勤"),J17*K17,0)</f>
        <v>0</v>
      </c>
      <c r="AE17" s="1002">
        <f>IF(AND(B17="知事が同等と認める者",H17="その他"),J17*K17,0)</f>
        <v>0</v>
      </c>
      <c r="AF17" s="1002">
        <f>IF(AND(B17="保育に従事しない看護師・準看護師",H17="常勤"),J17*K17,0)</f>
        <v>0</v>
      </c>
      <c r="AG17" s="1002">
        <f>IF(AND(B17="保育に従事しない看護師・準看護師",H17="その他"),J17*K17,0)</f>
        <v>0</v>
      </c>
      <c r="AH17" s="1002">
        <f>IF(AND(B17="調理員",H17="常勤"),J17*K17,0)</f>
        <v>0</v>
      </c>
      <c r="AI17" s="1002">
        <f>IF(AND(B17="調理員",H17="その他"),J17*K17,0)</f>
        <v>0</v>
      </c>
      <c r="AJ17" s="1002">
        <f>IF(AND(B17="栄養士",H17="常勤"),J17*K17,0)</f>
        <v>0</v>
      </c>
      <c r="AK17" s="1002">
        <f>IF(AND(B17="栄養士",H17="その他"),J17*K17,0)</f>
        <v>0</v>
      </c>
      <c r="AL17" s="1002">
        <f>IF(AND(B17="事務員",H17="常勤"),J17*K17,0)</f>
        <v>0</v>
      </c>
      <c r="AM17" s="1002">
        <f>IF(AND(B17="事務員",H17="その他"),J17*K17,0)</f>
        <v>0</v>
      </c>
      <c r="AN17" s="1002">
        <f>IF(AND(OR(B17="その他",B17="施設長",B17="主任保育士等"),H17="常勤"),J17*K17,)</f>
        <v>0</v>
      </c>
      <c r="AO17" s="1002">
        <f>IF(AND(OR(B17="その他",B17="施設長",B17="主任保育士等"),H17="その他"),J17*K17,)</f>
        <v>0</v>
      </c>
      <c r="AQ17" s="1002" t="str">
        <f>IF(M17="短時間",Y17,"")</f>
        <v/>
      </c>
      <c r="AR17" s="1002" t="str">
        <f>IF(M17="短時間",AA17,"")</f>
        <v/>
      </c>
      <c r="AS17" s="1002" t="str">
        <f>IF(M17="短時間",AC17,"")</f>
        <v/>
      </c>
      <c r="AT17" s="1002" t="str">
        <f>IF(M17="短時間",AE17,"")</f>
        <v/>
      </c>
    </row>
    <row r="18" spans="1:46" s="984" customFormat="1" ht="11.1" customHeight="1">
      <c r="A18" s="989">
        <v>49</v>
      </c>
      <c r="B18" s="997"/>
      <c r="C18" s="1005"/>
      <c r="D18" s="1013"/>
      <c r="E18" s="1013"/>
      <c r="F18" s="1005"/>
      <c r="G18" s="1005"/>
      <c r="H18" s="1034"/>
      <c r="I18" s="1005"/>
      <c r="J18" s="1034"/>
      <c r="K18" s="1049"/>
      <c r="L18" s="1005"/>
      <c r="M18" s="1059"/>
      <c r="O18" s="1036"/>
      <c r="P18" s="1083"/>
      <c r="Q18" s="1083"/>
      <c r="R18" s="1083"/>
      <c r="S18" s="1083"/>
      <c r="T18" s="1083"/>
      <c r="U18" s="1083"/>
      <c r="V18" s="1083"/>
      <c r="X18" s="1002"/>
      <c r="Y18" s="1002"/>
      <c r="Z18" s="1002"/>
      <c r="AA18" s="1002"/>
      <c r="AB18" s="1002"/>
      <c r="AC18" s="1002"/>
      <c r="AD18" s="1002"/>
      <c r="AE18" s="1002"/>
      <c r="AF18" s="1002"/>
      <c r="AG18" s="1002"/>
      <c r="AH18" s="1002"/>
      <c r="AI18" s="1002"/>
      <c r="AJ18" s="1002"/>
      <c r="AK18" s="1002"/>
      <c r="AL18" s="1002"/>
      <c r="AM18" s="1002"/>
      <c r="AN18" s="1002"/>
      <c r="AO18" s="1002"/>
      <c r="AQ18" s="1002"/>
      <c r="AR18" s="1002"/>
      <c r="AS18" s="1002"/>
      <c r="AT18" s="1002"/>
    </row>
    <row r="19" spans="1:46" s="984" customFormat="1" ht="11.1" customHeight="1">
      <c r="A19" s="990"/>
      <c r="B19" s="998"/>
      <c r="C19" s="1006"/>
      <c r="D19" s="1014"/>
      <c r="E19" s="1014"/>
      <c r="F19" s="1006"/>
      <c r="G19" s="1006"/>
      <c r="H19" s="1035"/>
      <c r="I19" s="1006"/>
      <c r="J19" s="1035"/>
      <c r="K19" s="1050"/>
      <c r="L19" s="1006"/>
      <c r="M19" s="1060"/>
      <c r="O19" s="1001" t="s">
        <v>567</v>
      </c>
      <c r="P19" s="1085" t="s">
        <v>1234</v>
      </c>
      <c r="Q19" s="1083"/>
      <c r="R19" s="1083"/>
      <c r="S19" s="1083"/>
      <c r="T19" s="1083"/>
      <c r="U19" s="1083"/>
      <c r="V19" s="1083"/>
      <c r="X19" s="1002"/>
      <c r="Y19" s="1002"/>
      <c r="Z19" s="1002"/>
      <c r="AA19" s="1002"/>
      <c r="AB19" s="1002"/>
      <c r="AC19" s="1002"/>
      <c r="AD19" s="1002"/>
      <c r="AE19" s="1002"/>
      <c r="AF19" s="1002"/>
      <c r="AG19" s="1002"/>
      <c r="AH19" s="1002"/>
      <c r="AI19" s="1002"/>
      <c r="AJ19" s="1002"/>
      <c r="AK19" s="1002"/>
      <c r="AL19" s="1002"/>
      <c r="AM19" s="1002"/>
      <c r="AN19" s="1002"/>
      <c r="AO19" s="1002"/>
      <c r="AQ19" s="1002"/>
      <c r="AR19" s="1002"/>
      <c r="AS19" s="1002"/>
      <c r="AT19" s="1002"/>
    </row>
    <row r="20" spans="1:46" s="984" customFormat="1" ht="11.1" customHeight="1">
      <c r="A20" s="988"/>
      <c r="B20" s="996"/>
      <c r="C20" s="1004"/>
      <c r="D20" s="1012"/>
      <c r="E20" s="1012"/>
      <c r="F20" s="1004"/>
      <c r="G20" s="1004"/>
      <c r="H20" s="1033"/>
      <c r="I20" s="1004"/>
      <c r="J20" s="1033"/>
      <c r="K20" s="1048"/>
      <c r="L20" s="1004"/>
      <c r="M20" s="1058">
        <f>IF(AND((H20="その他"),OR(B20="保育士",B20="保育に従事する看護師・准看護師",B20="幼稚園教諭等",B20="知事が同等と認める者"),OR(J20&lt;6,K20&lt;20)),"短時間",)</f>
        <v>0</v>
      </c>
      <c r="O20" s="1001"/>
      <c r="P20" s="1083"/>
      <c r="Q20" s="1083"/>
      <c r="R20" s="1083"/>
      <c r="S20" s="1083"/>
      <c r="T20" s="1083"/>
      <c r="U20" s="1083"/>
      <c r="V20" s="1083"/>
      <c r="X20" s="1002">
        <f>IF(AND(B20="保育士",H20="常勤"),J20*K20,0)</f>
        <v>0</v>
      </c>
      <c r="Y20" s="1002">
        <f>IF(AND(B20="保育士",H20="その他"),J20*K20,0)</f>
        <v>0</v>
      </c>
      <c r="Z20" s="1002">
        <f>IF(AND(B20="保育に従事する看護師・准看護師",H20="常勤"),J20*K20,0)</f>
        <v>0</v>
      </c>
      <c r="AA20" s="1002">
        <f>IF(AND(B20="保育に従事する看護師・准看護師",H20="その他"),J20*K20,0)</f>
        <v>0</v>
      </c>
      <c r="AB20" s="1002">
        <f>IF(AND(B20="幼稚園教諭等",H20="常勤"),J20*K20,0)</f>
        <v>0</v>
      </c>
      <c r="AC20" s="1002">
        <f>IF(AND(B20="幼稚園教諭等",H20="その他"),J20*K20,0)</f>
        <v>0</v>
      </c>
      <c r="AD20" s="1002">
        <f>IF(AND(B20="知事が同等と認める者",H20="常勤"),J20*K20,0)</f>
        <v>0</v>
      </c>
      <c r="AE20" s="1002">
        <f>IF(AND(B20="知事が同等と認める者",H20="その他"),J20*K20,0)</f>
        <v>0</v>
      </c>
      <c r="AF20" s="1002">
        <f>IF(AND(B20="保育に従事しない看護師・準看護師",H20="常勤"),J20*K20,0)</f>
        <v>0</v>
      </c>
      <c r="AG20" s="1002">
        <f>IF(AND(B20="保育に従事しない看護師・準看護師",H20="その他"),J20*K20,0)</f>
        <v>0</v>
      </c>
      <c r="AH20" s="1002">
        <f>IF(AND(B20="調理員",H20="常勤"),J20*K20,0)</f>
        <v>0</v>
      </c>
      <c r="AI20" s="1002">
        <f>IF(AND(B20="調理員",H20="その他"),J20*K20,0)</f>
        <v>0</v>
      </c>
      <c r="AJ20" s="1002">
        <f>IF(AND(B20="栄養士",H20="常勤"),J20*K20,0)</f>
        <v>0</v>
      </c>
      <c r="AK20" s="1002">
        <f>IF(AND(B20="栄養士",H20="その他"),J20*K20,0)</f>
        <v>0</v>
      </c>
      <c r="AL20" s="1002">
        <f>IF(AND(B20="事務員",H20="常勤"),J20*K20,0)</f>
        <v>0</v>
      </c>
      <c r="AM20" s="1002">
        <f>IF(AND(B20="事務員",H20="その他"),J20*K20,0)</f>
        <v>0</v>
      </c>
      <c r="AN20" s="1002">
        <f>IF(AND(OR(B20="その他",B20="施設長",B20="主任保育士等"),H20="常勤"),J20*K20,)</f>
        <v>0</v>
      </c>
      <c r="AO20" s="1002">
        <f>IF(AND(OR(B20="その他",B20="施設長",B20="主任保育士等"),H20="その他"),J20*K20,)</f>
        <v>0</v>
      </c>
      <c r="AQ20" s="1002" t="str">
        <f>IF(M20="短時間",Y20,"")</f>
        <v/>
      </c>
      <c r="AR20" s="1002" t="str">
        <f>IF(M20="短時間",AA20,"")</f>
        <v/>
      </c>
      <c r="AS20" s="1002" t="str">
        <f>IF(M20="短時間",AC20,"")</f>
        <v/>
      </c>
      <c r="AT20" s="1002" t="str">
        <f>IF(M20="短時間",AE20,"")</f>
        <v/>
      </c>
    </row>
    <row r="21" spans="1:46" s="984" customFormat="1" ht="11.1" customHeight="1">
      <c r="A21" s="989">
        <v>50</v>
      </c>
      <c r="B21" s="997"/>
      <c r="C21" s="1005"/>
      <c r="D21" s="1013"/>
      <c r="E21" s="1013"/>
      <c r="F21" s="1005"/>
      <c r="G21" s="1005"/>
      <c r="H21" s="1034"/>
      <c r="I21" s="1005"/>
      <c r="J21" s="1034"/>
      <c r="K21" s="1049"/>
      <c r="L21" s="1005"/>
      <c r="M21" s="1059"/>
      <c r="O21" s="1001" t="s">
        <v>1312</v>
      </c>
      <c r="P21" s="1086"/>
      <c r="Q21" s="1086"/>
      <c r="R21" s="1086"/>
      <c r="S21" s="1086"/>
      <c r="T21" s="1086"/>
      <c r="U21" s="1086"/>
      <c r="V21" s="1086"/>
      <c r="X21" s="1002"/>
      <c r="Y21" s="1002"/>
      <c r="Z21" s="1002"/>
      <c r="AA21" s="1002"/>
      <c r="AB21" s="1002"/>
      <c r="AC21" s="1002"/>
      <c r="AD21" s="1002"/>
      <c r="AE21" s="1002"/>
      <c r="AF21" s="1002"/>
      <c r="AG21" s="1002"/>
      <c r="AH21" s="1002"/>
      <c r="AI21" s="1002"/>
      <c r="AJ21" s="1002"/>
      <c r="AK21" s="1002"/>
      <c r="AL21" s="1002"/>
      <c r="AM21" s="1002"/>
      <c r="AN21" s="1002"/>
      <c r="AO21" s="1002"/>
      <c r="AQ21" s="1002"/>
      <c r="AR21" s="1002"/>
      <c r="AS21" s="1002"/>
      <c r="AT21" s="1002"/>
    </row>
    <row r="22" spans="1:46" s="984" customFormat="1" ht="11.1" customHeight="1">
      <c r="A22" s="990"/>
      <c r="B22" s="998"/>
      <c r="C22" s="1006"/>
      <c r="D22" s="1014"/>
      <c r="E22" s="1014"/>
      <c r="F22" s="1006"/>
      <c r="G22" s="1006"/>
      <c r="H22" s="1035"/>
      <c r="I22" s="1006"/>
      <c r="J22" s="1035"/>
      <c r="K22" s="1050"/>
      <c r="L22" s="1006"/>
      <c r="M22" s="1060"/>
      <c r="O22" s="1036"/>
      <c r="P22" s="1086"/>
      <c r="Q22" s="1086"/>
      <c r="R22" s="1086"/>
      <c r="S22" s="1086"/>
      <c r="T22" s="1086"/>
      <c r="U22" s="1086"/>
      <c r="V22" s="1086"/>
      <c r="X22" s="1002"/>
      <c r="Y22" s="1002"/>
      <c r="Z22" s="1002"/>
      <c r="AA22" s="1002"/>
      <c r="AB22" s="1002"/>
      <c r="AC22" s="1002"/>
      <c r="AD22" s="1002"/>
      <c r="AE22" s="1002"/>
      <c r="AF22" s="1002"/>
      <c r="AG22" s="1002"/>
      <c r="AH22" s="1002"/>
      <c r="AI22" s="1002"/>
      <c r="AJ22" s="1002"/>
      <c r="AK22" s="1002"/>
      <c r="AL22" s="1002"/>
      <c r="AM22" s="1002"/>
      <c r="AN22" s="1002"/>
      <c r="AO22" s="1002"/>
      <c r="AQ22" s="1002"/>
      <c r="AR22" s="1002"/>
      <c r="AS22" s="1002"/>
      <c r="AT22" s="1002"/>
    </row>
    <row r="23" spans="1:46" s="984" customFormat="1" ht="11.1" customHeight="1">
      <c r="A23" s="988"/>
      <c r="B23" s="996"/>
      <c r="C23" s="1004"/>
      <c r="D23" s="1012"/>
      <c r="E23" s="1012"/>
      <c r="F23" s="1004"/>
      <c r="G23" s="1004"/>
      <c r="H23" s="1033"/>
      <c r="I23" s="1004"/>
      <c r="J23" s="1033"/>
      <c r="K23" s="1048"/>
      <c r="L23" s="1004"/>
      <c r="M23" s="1058">
        <f>IF(AND((H23="その他"),OR(B23="保育士",B23="保育に従事する看護師・准看護師",B23="幼稚園教諭等",B23="知事が同等と認める者"),OR(J23&lt;6,K23&lt;20)),"短時間",)</f>
        <v>0</v>
      </c>
      <c r="O23" s="1066" t="s">
        <v>1310</v>
      </c>
      <c r="P23" s="1086"/>
      <c r="Q23" s="1086"/>
      <c r="R23" s="1086"/>
      <c r="S23" s="1086"/>
      <c r="T23" s="1086"/>
      <c r="U23" s="1086"/>
      <c r="V23" s="1086"/>
      <c r="X23" s="1002">
        <f>IF(AND(B23="保育士",H23="常勤"),J23*K23,0)</f>
        <v>0</v>
      </c>
      <c r="Y23" s="1002">
        <f>IF(AND(B23="保育士",H23="その他"),J23*K23,0)</f>
        <v>0</v>
      </c>
      <c r="Z23" s="1002">
        <f>IF(AND(B23="保育に従事する看護師・准看護師",H23="常勤"),J23*K23,0)</f>
        <v>0</v>
      </c>
      <c r="AA23" s="1002">
        <f>IF(AND(B23="保育に従事する看護師・准看護師",H23="その他"),J23*K23,0)</f>
        <v>0</v>
      </c>
      <c r="AB23" s="1002">
        <f>IF(AND(B23="幼稚園教諭等",H23="常勤"),J23*K23,0)</f>
        <v>0</v>
      </c>
      <c r="AC23" s="1002">
        <f>IF(AND(B23="幼稚園教諭等",H23="その他"),J23*K23,0)</f>
        <v>0</v>
      </c>
      <c r="AD23" s="1002">
        <f>IF(AND(B23="知事が同等と認める者",H23="常勤"),J23*K23,0)</f>
        <v>0</v>
      </c>
      <c r="AE23" s="1002">
        <f>IF(AND(B23="知事が同等と認める者",H23="その他"),J23*K23,0)</f>
        <v>0</v>
      </c>
      <c r="AF23" s="1002">
        <f>IF(AND(B23="保育に従事しない看護師・準看護師",H23="常勤"),J23*K23,0)</f>
        <v>0</v>
      </c>
      <c r="AG23" s="1002">
        <f>IF(AND(B23="保育に従事しない看護師・準看護師",H23="その他"),J23*K23,0)</f>
        <v>0</v>
      </c>
      <c r="AH23" s="1002">
        <f>IF(AND(B23="調理員",H23="常勤"),J23*K23,0)</f>
        <v>0</v>
      </c>
      <c r="AI23" s="1002">
        <f>IF(AND(B23="調理員",H23="その他"),J23*K23,0)</f>
        <v>0</v>
      </c>
      <c r="AJ23" s="1002">
        <f>IF(AND(B23="栄養士",H23="常勤"),J23*K23,0)</f>
        <v>0</v>
      </c>
      <c r="AK23" s="1002">
        <f>IF(AND(B23="栄養士",H23="その他"),J23*K23,0)</f>
        <v>0</v>
      </c>
      <c r="AL23" s="1002">
        <f>IF(AND(B23="事務員",H23="常勤"),J23*K23,0)</f>
        <v>0</v>
      </c>
      <c r="AM23" s="1002">
        <f>IF(AND(B23="事務員",H23="その他"),J23*K23,0)</f>
        <v>0</v>
      </c>
      <c r="AN23" s="1002">
        <f>IF(AND(OR(B23="その他",B23="施設長",B23="主任保育士等"),H23="常勤"),J23*K23,)</f>
        <v>0</v>
      </c>
      <c r="AO23" s="1002">
        <f>IF(AND(OR(B23="その他",B23="施設長",B23="主任保育士等"),H23="その他"),J23*K23,)</f>
        <v>0</v>
      </c>
      <c r="AQ23" s="1002" t="str">
        <f>IF(M23="短時間",Y23,"")</f>
        <v/>
      </c>
      <c r="AR23" s="1002" t="str">
        <f>IF(M23="短時間",AA23,"")</f>
        <v/>
      </c>
      <c r="AS23" s="1002" t="str">
        <f>IF(M23="短時間",AC23,"")</f>
        <v/>
      </c>
      <c r="AT23" s="1002" t="str">
        <f>IF(M23="短時間",AE23,"")</f>
        <v/>
      </c>
    </row>
    <row r="24" spans="1:46" s="984" customFormat="1" ht="11.1" customHeight="1">
      <c r="A24" s="989">
        <v>51</v>
      </c>
      <c r="B24" s="997"/>
      <c r="C24" s="1005"/>
      <c r="D24" s="1013"/>
      <c r="E24" s="1013"/>
      <c r="F24" s="1005"/>
      <c r="G24" s="1005"/>
      <c r="H24" s="1034"/>
      <c r="I24" s="1005"/>
      <c r="J24" s="1034"/>
      <c r="K24" s="1049"/>
      <c r="L24" s="1005"/>
      <c r="M24" s="1059"/>
      <c r="O24" s="1067"/>
      <c r="P24" s="1086"/>
      <c r="Q24" s="1086"/>
      <c r="R24" s="1086"/>
      <c r="S24" s="1086"/>
      <c r="T24" s="1086"/>
      <c r="U24" s="1086"/>
      <c r="V24" s="1086"/>
      <c r="X24" s="1002"/>
      <c r="Y24" s="1002"/>
      <c r="Z24" s="1002"/>
      <c r="AA24" s="1002"/>
      <c r="AB24" s="1002"/>
      <c r="AC24" s="1002"/>
      <c r="AD24" s="1002"/>
      <c r="AE24" s="1002"/>
      <c r="AF24" s="1002"/>
      <c r="AG24" s="1002"/>
      <c r="AH24" s="1002"/>
      <c r="AI24" s="1002"/>
      <c r="AJ24" s="1002"/>
      <c r="AK24" s="1002"/>
      <c r="AL24" s="1002"/>
      <c r="AM24" s="1002"/>
      <c r="AN24" s="1002"/>
      <c r="AO24" s="1002"/>
      <c r="AQ24" s="1002"/>
      <c r="AR24" s="1002"/>
      <c r="AS24" s="1002"/>
      <c r="AT24" s="1002"/>
    </row>
    <row r="25" spans="1:46" s="984" customFormat="1" ht="11.1" customHeight="1">
      <c r="A25" s="990"/>
      <c r="B25" s="998"/>
      <c r="C25" s="1006"/>
      <c r="D25" s="1014"/>
      <c r="E25" s="1014"/>
      <c r="F25" s="1006"/>
      <c r="G25" s="1006"/>
      <c r="H25" s="1035"/>
      <c r="I25" s="1006"/>
      <c r="J25" s="1035"/>
      <c r="K25" s="1050"/>
      <c r="L25" s="1006"/>
      <c r="M25" s="1060"/>
      <c r="O25" s="1065" t="s">
        <v>581</v>
      </c>
      <c r="P25" s="1086"/>
      <c r="Q25" s="1086"/>
      <c r="R25" s="1086"/>
      <c r="S25" s="1086"/>
      <c r="T25" s="1086"/>
      <c r="U25" s="1086"/>
      <c r="V25" s="1086"/>
      <c r="X25" s="1002"/>
      <c r="Y25" s="1002"/>
      <c r="Z25" s="1002"/>
      <c r="AA25" s="1002"/>
      <c r="AB25" s="1002"/>
      <c r="AC25" s="1002"/>
      <c r="AD25" s="1002"/>
      <c r="AE25" s="1002"/>
      <c r="AF25" s="1002"/>
      <c r="AG25" s="1002"/>
      <c r="AH25" s="1002"/>
      <c r="AI25" s="1002"/>
      <c r="AJ25" s="1002"/>
      <c r="AK25" s="1002"/>
      <c r="AL25" s="1002"/>
      <c r="AM25" s="1002"/>
      <c r="AN25" s="1002"/>
      <c r="AO25" s="1002"/>
      <c r="AQ25" s="1002"/>
      <c r="AR25" s="1002"/>
      <c r="AS25" s="1002"/>
      <c r="AT25" s="1002"/>
    </row>
    <row r="26" spans="1:46" s="984" customFormat="1" ht="11.1" customHeight="1">
      <c r="A26" s="988"/>
      <c r="B26" s="996"/>
      <c r="C26" s="1004"/>
      <c r="D26" s="1012"/>
      <c r="E26" s="1012"/>
      <c r="F26" s="1004"/>
      <c r="G26" s="1004"/>
      <c r="H26" s="1033"/>
      <c r="I26" s="1004"/>
      <c r="J26" s="1033"/>
      <c r="K26" s="1048"/>
      <c r="L26" s="1004"/>
      <c r="M26" s="1058">
        <f>IF(AND((H26="その他"),OR(B26="保育士",B26="保育に従事する看護師・准看護師",B26="幼稚園教諭等",B26="知事が同等と認める者"),OR(J26&lt;6,K26&lt;20)),"短時間",)</f>
        <v>0</v>
      </c>
      <c r="O26" s="1065"/>
      <c r="P26" s="1086"/>
      <c r="Q26" s="1086"/>
      <c r="R26" s="1086"/>
      <c r="S26" s="1086"/>
      <c r="T26" s="1086"/>
      <c r="U26" s="1086"/>
      <c r="V26" s="1086"/>
      <c r="X26" s="1002">
        <f>IF(AND(B26="保育士",H26="常勤"),J26*K26,0)</f>
        <v>0</v>
      </c>
      <c r="Y26" s="1002">
        <f>IF(AND(B26="保育士",H26="その他"),J26*K26,0)</f>
        <v>0</v>
      </c>
      <c r="Z26" s="1002">
        <f>IF(AND(B26="保育に従事する看護師・准看護師",H26="常勤"),J26*K26,0)</f>
        <v>0</v>
      </c>
      <c r="AA26" s="1002">
        <f>IF(AND(B26="保育に従事する看護師・准看護師",H26="その他"),J26*K26,0)</f>
        <v>0</v>
      </c>
      <c r="AB26" s="1002">
        <f>IF(AND(B26="幼稚園教諭等",H26="常勤"),J26*K26,0)</f>
        <v>0</v>
      </c>
      <c r="AC26" s="1002">
        <f>IF(AND(B26="幼稚園教諭等",H26="その他"),J26*K26,0)</f>
        <v>0</v>
      </c>
      <c r="AD26" s="1002">
        <f>IF(AND(B26="知事が同等と認める者",H26="常勤"),J26*K26,0)</f>
        <v>0</v>
      </c>
      <c r="AE26" s="1002">
        <f>IF(AND(B26="知事が同等と認める者",H26="その他"),J26*K26,0)</f>
        <v>0</v>
      </c>
      <c r="AF26" s="1002">
        <f>IF(AND(B26="保育に従事しない看護師・準看護師",H26="常勤"),J26*K26,0)</f>
        <v>0</v>
      </c>
      <c r="AG26" s="1002">
        <f>IF(AND(B26="保育に従事しない看護師・準看護師",H26="その他"),J26*K26,0)</f>
        <v>0</v>
      </c>
      <c r="AH26" s="1002">
        <f>IF(AND(B26="調理員",H26="常勤"),J26*K26,0)</f>
        <v>0</v>
      </c>
      <c r="AI26" s="1002">
        <f>IF(AND(B26="調理員",H26="その他"),J26*K26,0)</f>
        <v>0</v>
      </c>
      <c r="AJ26" s="1002">
        <f>IF(AND(B26="栄養士",H26="常勤"),J26*K26,0)</f>
        <v>0</v>
      </c>
      <c r="AK26" s="1002">
        <f>IF(AND(B26="栄養士",H26="その他"),J26*K26,0)</f>
        <v>0</v>
      </c>
      <c r="AL26" s="1002">
        <f>IF(AND(B26="事務員",H26="常勤"),J26*K26,0)</f>
        <v>0</v>
      </c>
      <c r="AM26" s="1002">
        <f>IF(AND(B26="事務員",H26="その他"),J26*K26,0)</f>
        <v>0</v>
      </c>
      <c r="AN26" s="1002">
        <f>IF(AND(OR(B26="その他",B26="施設長",B26="主任保育士等"),H26="常勤"),J26*K26,)</f>
        <v>0</v>
      </c>
      <c r="AO26" s="1002">
        <f>IF(AND(OR(B26="その他",B26="施設長",B26="主任保育士等"),H26="その他"),J26*K26,)</f>
        <v>0</v>
      </c>
      <c r="AQ26" s="1002" t="str">
        <f>IF(M26="短時間",Y26,"")</f>
        <v/>
      </c>
      <c r="AR26" s="1002" t="str">
        <f>IF(M26="短時間",AA26,"")</f>
        <v/>
      </c>
      <c r="AS26" s="1002" t="str">
        <f>IF(M26="短時間",AC26,"")</f>
        <v/>
      </c>
      <c r="AT26" s="1002" t="str">
        <f>IF(M26="短時間",AE26,"")</f>
        <v/>
      </c>
    </row>
    <row r="27" spans="1:46" s="984" customFormat="1" ht="11.1" customHeight="1">
      <c r="A27" s="989">
        <v>52</v>
      </c>
      <c r="B27" s="997"/>
      <c r="C27" s="1005"/>
      <c r="D27" s="1013"/>
      <c r="E27" s="1013"/>
      <c r="F27" s="1005"/>
      <c r="G27" s="1005"/>
      <c r="H27" s="1034"/>
      <c r="I27" s="1005"/>
      <c r="J27" s="1034"/>
      <c r="K27" s="1049"/>
      <c r="L27" s="1005"/>
      <c r="M27" s="1059"/>
      <c r="O27" s="1002" t="s">
        <v>145</v>
      </c>
      <c r="P27" s="1086"/>
      <c r="Q27" s="1086"/>
      <c r="R27" s="1086"/>
      <c r="S27" s="1086"/>
      <c r="T27" s="1086"/>
      <c r="U27" s="1086"/>
      <c r="V27" s="1086"/>
      <c r="X27" s="1002"/>
      <c r="Y27" s="1002"/>
      <c r="Z27" s="1002"/>
      <c r="AA27" s="1002"/>
      <c r="AB27" s="1002"/>
      <c r="AC27" s="1002"/>
      <c r="AD27" s="1002"/>
      <c r="AE27" s="1002"/>
      <c r="AF27" s="1002"/>
      <c r="AG27" s="1002"/>
      <c r="AH27" s="1002"/>
      <c r="AI27" s="1002"/>
      <c r="AJ27" s="1002"/>
      <c r="AK27" s="1002"/>
      <c r="AL27" s="1002"/>
      <c r="AM27" s="1002"/>
      <c r="AN27" s="1002"/>
      <c r="AO27" s="1002"/>
      <c r="AQ27" s="1002"/>
      <c r="AR27" s="1002"/>
      <c r="AS27" s="1002"/>
      <c r="AT27" s="1002"/>
    </row>
    <row r="28" spans="1:46" s="984" customFormat="1" ht="11.1" customHeight="1">
      <c r="A28" s="990"/>
      <c r="B28" s="998"/>
      <c r="C28" s="1006"/>
      <c r="D28" s="1014"/>
      <c r="E28" s="1014"/>
      <c r="F28" s="1006"/>
      <c r="G28" s="1006"/>
      <c r="H28" s="1035"/>
      <c r="I28" s="1006"/>
      <c r="J28" s="1035"/>
      <c r="K28" s="1050"/>
      <c r="L28" s="1006"/>
      <c r="M28" s="1060"/>
      <c r="O28" s="1002"/>
      <c r="P28" s="1086"/>
      <c r="Q28" s="1086"/>
      <c r="R28" s="1086"/>
      <c r="S28" s="1086"/>
      <c r="T28" s="1086"/>
      <c r="U28" s="1086"/>
      <c r="V28" s="1086"/>
      <c r="X28" s="1002"/>
      <c r="Y28" s="1002"/>
      <c r="Z28" s="1002"/>
      <c r="AA28" s="1002"/>
      <c r="AB28" s="1002"/>
      <c r="AC28" s="1002"/>
      <c r="AD28" s="1002"/>
      <c r="AE28" s="1002"/>
      <c r="AF28" s="1002"/>
      <c r="AG28" s="1002"/>
      <c r="AH28" s="1002"/>
      <c r="AI28" s="1002"/>
      <c r="AJ28" s="1002"/>
      <c r="AK28" s="1002"/>
      <c r="AL28" s="1002"/>
      <c r="AM28" s="1002"/>
      <c r="AN28" s="1002"/>
      <c r="AO28" s="1002"/>
      <c r="AQ28" s="1002"/>
      <c r="AR28" s="1002"/>
      <c r="AS28" s="1002"/>
      <c r="AT28" s="1002"/>
    </row>
    <row r="29" spans="1:46" s="984" customFormat="1" ht="11.1" customHeight="1">
      <c r="A29" s="988"/>
      <c r="B29" s="996"/>
      <c r="C29" s="1004"/>
      <c r="D29" s="1012"/>
      <c r="E29" s="1012"/>
      <c r="F29" s="1004"/>
      <c r="G29" s="1004"/>
      <c r="H29" s="1033"/>
      <c r="I29" s="1004"/>
      <c r="J29" s="1033"/>
      <c r="K29" s="1048"/>
      <c r="L29" s="1004"/>
      <c r="M29" s="1058">
        <f>IF(AND((H29="その他"),OR(B29="保育士",B29="保育に従事する看護師・准看護師",B29="幼稚園教諭等",B29="知事が同等と認める者"),OR(J29&lt;6,K29&lt;20)),"短時間",)</f>
        <v>0</v>
      </c>
      <c r="O29" s="1068" t="s">
        <v>568</v>
      </c>
      <c r="P29" s="1087"/>
      <c r="Q29" s="1096"/>
      <c r="R29" s="1096"/>
      <c r="S29" s="1096"/>
      <c r="T29" s="1096"/>
      <c r="U29" s="1096"/>
      <c r="V29" s="1105"/>
      <c r="X29" s="1002">
        <f>IF(AND(B29="保育士",H29="常勤"),J29*K29,0)</f>
        <v>0</v>
      </c>
      <c r="Y29" s="1002">
        <f>IF(AND(B29="保育士",H29="その他"),J29*K29,0)</f>
        <v>0</v>
      </c>
      <c r="Z29" s="1002">
        <f>IF(AND(B29="保育に従事する看護師・准看護師",H29="常勤"),J29*K29,0)</f>
        <v>0</v>
      </c>
      <c r="AA29" s="1002">
        <f>IF(AND(B29="保育に従事する看護師・准看護師",H29="その他"),J29*K29,0)</f>
        <v>0</v>
      </c>
      <c r="AB29" s="1002">
        <f>IF(AND(B29="幼稚園教諭等",H29="常勤"),J29*K29,0)</f>
        <v>0</v>
      </c>
      <c r="AC29" s="1002">
        <f>IF(AND(B29="幼稚園教諭等",H29="その他"),J29*K29,0)</f>
        <v>0</v>
      </c>
      <c r="AD29" s="1002">
        <f>IF(AND(B29="知事が同等と認める者",H29="常勤"),J29*K29,0)</f>
        <v>0</v>
      </c>
      <c r="AE29" s="1002">
        <f>IF(AND(B29="知事が同等と認める者",H29="その他"),J29*K29,0)</f>
        <v>0</v>
      </c>
      <c r="AF29" s="1002">
        <f>IF(AND(B29="保育に従事しない看護師・準看護師",H29="常勤"),J29*K29,0)</f>
        <v>0</v>
      </c>
      <c r="AG29" s="1002">
        <f>IF(AND(B29="保育に従事しない看護師・準看護師",H29="その他"),J29*K29,0)</f>
        <v>0</v>
      </c>
      <c r="AH29" s="1002">
        <f>IF(AND(B29="調理員",H29="常勤"),J29*K29,0)</f>
        <v>0</v>
      </c>
      <c r="AI29" s="1002">
        <f>IF(AND(B29="調理員",H29="その他"),J29*K29,0)</f>
        <v>0</v>
      </c>
      <c r="AJ29" s="1002">
        <f>IF(AND(B29="栄養士",H29="常勤"),J29*K29,0)</f>
        <v>0</v>
      </c>
      <c r="AK29" s="1002">
        <f>IF(AND(B29="栄養士",H29="その他"),J29*K29,0)</f>
        <v>0</v>
      </c>
      <c r="AL29" s="1002">
        <f>IF(AND(B29="事務員",H29="常勤"),J29*K29,0)</f>
        <v>0</v>
      </c>
      <c r="AM29" s="1002">
        <f>IF(AND(B29="事務員",H29="その他"),J29*K29,0)</f>
        <v>0</v>
      </c>
      <c r="AN29" s="1002">
        <f>IF(AND(OR(B29="その他",B29="施設長",B29="主任保育士等"),H29="常勤"),J29*K29,)</f>
        <v>0</v>
      </c>
      <c r="AO29" s="1002">
        <f>IF(AND(OR(B29="その他",B29="施設長",B29="主任保育士等"),H29="その他"),J29*K29,)</f>
        <v>0</v>
      </c>
      <c r="AQ29" s="1002" t="str">
        <f>IF(M29="短時間",Y29,"")</f>
        <v/>
      </c>
      <c r="AR29" s="1002" t="str">
        <f>IF(M29="短時間",AA29,"")</f>
        <v/>
      </c>
      <c r="AS29" s="1002" t="str">
        <f>IF(M29="短時間",AC29,"")</f>
        <v/>
      </c>
      <c r="AT29" s="1002" t="str">
        <f>IF(M29="短時間",AE29,"")</f>
        <v/>
      </c>
    </row>
    <row r="30" spans="1:46" s="984" customFormat="1" ht="11.1" customHeight="1">
      <c r="A30" s="989">
        <v>53</v>
      </c>
      <c r="B30" s="997"/>
      <c r="C30" s="1005"/>
      <c r="D30" s="1013"/>
      <c r="E30" s="1013"/>
      <c r="F30" s="1005"/>
      <c r="G30" s="1005"/>
      <c r="H30" s="1034"/>
      <c r="I30" s="1005"/>
      <c r="J30" s="1034"/>
      <c r="K30" s="1049"/>
      <c r="L30" s="1005"/>
      <c r="M30" s="1059"/>
      <c r="O30" s="1069"/>
      <c r="P30" s="1088"/>
      <c r="Q30" s="1097"/>
      <c r="R30" s="1097"/>
      <c r="S30" s="1097"/>
      <c r="T30" s="1097"/>
      <c r="U30" s="1097"/>
      <c r="V30" s="1106"/>
      <c r="X30" s="1002"/>
      <c r="Y30" s="1002"/>
      <c r="Z30" s="1002"/>
      <c r="AA30" s="1002"/>
      <c r="AB30" s="1002"/>
      <c r="AC30" s="1002"/>
      <c r="AD30" s="1002"/>
      <c r="AE30" s="1002"/>
      <c r="AF30" s="1002"/>
      <c r="AG30" s="1002"/>
      <c r="AH30" s="1002"/>
      <c r="AI30" s="1002"/>
      <c r="AJ30" s="1002"/>
      <c r="AK30" s="1002"/>
      <c r="AL30" s="1002"/>
      <c r="AM30" s="1002"/>
      <c r="AN30" s="1002"/>
      <c r="AO30" s="1002"/>
      <c r="AQ30" s="1002"/>
      <c r="AR30" s="1002"/>
      <c r="AS30" s="1002"/>
      <c r="AT30" s="1002"/>
    </row>
    <row r="31" spans="1:46" s="984" customFormat="1" ht="11.1" customHeight="1">
      <c r="A31" s="990"/>
      <c r="B31" s="998"/>
      <c r="C31" s="1006"/>
      <c r="D31" s="1014"/>
      <c r="E31" s="1014"/>
      <c r="F31" s="1006"/>
      <c r="G31" s="1006"/>
      <c r="H31" s="1035"/>
      <c r="I31" s="1006"/>
      <c r="J31" s="1035"/>
      <c r="K31" s="1050"/>
      <c r="L31" s="1006"/>
      <c r="M31" s="1060"/>
      <c r="O31" s="1068" t="s">
        <v>570</v>
      </c>
      <c r="P31" s="1087"/>
      <c r="Q31" s="1096"/>
      <c r="R31" s="1096"/>
      <c r="S31" s="1096"/>
      <c r="T31" s="1096"/>
      <c r="U31" s="1096"/>
      <c r="V31" s="1105"/>
      <c r="X31" s="1002"/>
      <c r="Y31" s="1002"/>
      <c r="Z31" s="1002"/>
      <c r="AA31" s="1002"/>
      <c r="AB31" s="1002"/>
      <c r="AC31" s="1002"/>
      <c r="AD31" s="1002"/>
      <c r="AE31" s="1002"/>
      <c r="AF31" s="1002"/>
      <c r="AG31" s="1002"/>
      <c r="AH31" s="1002"/>
      <c r="AI31" s="1002"/>
      <c r="AJ31" s="1002"/>
      <c r="AK31" s="1002"/>
      <c r="AL31" s="1002"/>
      <c r="AM31" s="1002"/>
      <c r="AN31" s="1002"/>
      <c r="AO31" s="1002"/>
      <c r="AQ31" s="1002"/>
      <c r="AR31" s="1002"/>
      <c r="AS31" s="1002"/>
      <c r="AT31" s="1002"/>
    </row>
    <row r="32" spans="1:46" s="984" customFormat="1" ht="11.1" customHeight="1">
      <c r="A32" s="988"/>
      <c r="B32" s="996"/>
      <c r="C32" s="1004"/>
      <c r="D32" s="1012"/>
      <c r="E32" s="1012"/>
      <c r="F32" s="1004"/>
      <c r="G32" s="1004"/>
      <c r="H32" s="1033"/>
      <c r="I32" s="1004"/>
      <c r="J32" s="1033"/>
      <c r="K32" s="1048"/>
      <c r="L32" s="1004"/>
      <c r="M32" s="1058">
        <f>IF(AND((H32="その他"),OR(B32="保育士",B32="保育に従事する看護師・准看護師",B32="幼稚園教諭等",B32="知事が同等と認める者"),OR(J32&lt;6,K32&lt;20)),"短時間",)</f>
        <v>0</v>
      </c>
      <c r="O32" s="1069"/>
      <c r="P32" s="1088"/>
      <c r="Q32" s="1097"/>
      <c r="R32" s="1097"/>
      <c r="S32" s="1097"/>
      <c r="T32" s="1097"/>
      <c r="U32" s="1097"/>
      <c r="V32" s="1106"/>
      <c r="X32" s="1002">
        <f>IF(AND(B32="保育士",H32="常勤"),J32*K32,0)</f>
        <v>0</v>
      </c>
      <c r="Y32" s="1002">
        <f>IF(AND(B32="保育士",H32="その他"),J32*K32,0)</f>
        <v>0</v>
      </c>
      <c r="Z32" s="1002">
        <f>IF(AND(B32="保育に従事する看護師・准看護師",H32="常勤"),J32*K32,0)</f>
        <v>0</v>
      </c>
      <c r="AA32" s="1002">
        <f>IF(AND(B32="保育に従事する看護師・准看護師",H32="その他"),J32*K32,0)</f>
        <v>0</v>
      </c>
      <c r="AB32" s="1002">
        <f>IF(AND(B32="幼稚園教諭等",H32="常勤"),J32*K32,0)</f>
        <v>0</v>
      </c>
      <c r="AC32" s="1002">
        <f>IF(AND(B32="幼稚園教諭等",H32="その他"),J32*K32,0)</f>
        <v>0</v>
      </c>
      <c r="AD32" s="1002">
        <f>IF(AND(B32="知事が同等と認める者",H32="常勤"),J32*K32,0)</f>
        <v>0</v>
      </c>
      <c r="AE32" s="1002">
        <f>IF(AND(B32="知事が同等と認める者",H32="その他"),J32*K32,0)</f>
        <v>0</v>
      </c>
      <c r="AF32" s="1002">
        <f>IF(AND(B32="保育に従事しない看護師・準看護師",H32="常勤"),J32*K32,0)</f>
        <v>0</v>
      </c>
      <c r="AG32" s="1002">
        <f>IF(AND(B32="保育に従事しない看護師・準看護師",H32="その他"),J32*K32,0)</f>
        <v>0</v>
      </c>
      <c r="AH32" s="1002">
        <f>IF(AND(B32="調理員",H32="常勤"),J32*K32,0)</f>
        <v>0</v>
      </c>
      <c r="AI32" s="1002">
        <f>IF(AND(B32="調理員",H32="その他"),J32*K32,0)</f>
        <v>0</v>
      </c>
      <c r="AJ32" s="1002">
        <f>IF(AND(B32="栄養士",H32="常勤"),J32*K32,0)</f>
        <v>0</v>
      </c>
      <c r="AK32" s="1002">
        <f>IF(AND(B32="栄養士",H32="その他"),J32*K32,0)</f>
        <v>0</v>
      </c>
      <c r="AL32" s="1002">
        <f>IF(AND(B32="事務員",H32="常勤"),J32*K32,0)</f>
        <v>0</v>
      </c>
      <c r="AM32" s="1002">
        <f>IF(AND(B32="事務員",H32="その他"),J32*K32,0)</f>
        <v>0</v>
      </c>
      <c r="AN32" s="1002">
        <f>IF(AND(OR(B32="その他",B32="施設長",B32="主任保育士等"),H32="常勤"),J32*K32,)</f>
        <v>0</v>
      </c>
      <c r="AO32" s="1002">
        <f>IF(AND(OR(B32="その他",B32="施設長",B32="主任保育士等"),H32="その他"),J32*K32,)</f>
        <v>0</v>
      </c>
      <c r="AQ32" s="1002" t="str">
        <f>IF(M32="短時間",Y32,"")</f>
        <v/>
      </c>
      <c r="AR32" s="1002" t="str">
        <f>IF(M32="短時間",AA32,"")</f>
        <v/>
      </c>
      <c r="AS32" s="1002" t="str">
        <f>IF(M32="短時間",AC32,"")</f>
        <v/>
      </c>
      <c r="AT32" s="1002" t="str">
        <f>IF(M32="短時間",AE32,"")</f>
        <v/>
      </c>
    </row>
    <row r="33" spans="1:46" s="984" customFormat="1" ht="11.1" customHeight="1">
      <c r="A33" s="989">
        <v>54</v>
      </c>
      <c r="B33" s="997"/>
      <c r="C33" s="1005"/>
      <c r="D33" s="1013"/>
      <c r="E33" s="1013"/>
      <c r="F33" s="1005"/>
      <c r="G33" s="1005"/>
      <c r="H33" s="1034"/>
      <c r="I33" s="1005"/>
      <c r="J33" s="1034"/>
      <c r="K33" s="1049"/>
      <c r="L33" s="1005"/>
      <c r="M33" s="1059"/>
      <c r="O33" s="1068" t="s">
        <v>571</v>
      </c>
      <c r="P33" s="1089" t="s">
        <v>1311</v>
      </c>
      <c r="Q33" s="1098"/>
      <c r="R33" s="1098"/>
      <c r="S33" s="1098"/>
      <c r="T33" s="1098"/>
      <c r="U33" s="1098"/>
      <c r="V33" s="1107"/>
      <c r="X33" s="1002"/>
      <c r="Y33" s="1002"/>
      <c r="Z33" s="1002"/>
      <c r="AA33" s="1002"/>
      <c r="AB33" s="1002"/>
      <c r="AC33" s="1002"/>
      <c r="AD33" s="1002"/>
      <c r="AE33" s="1002"/>
      <c r="AF33" s="1002"/>
      <c r="AG33" s="1002"/>
      <c r="AH33" s="1002"/>
      <c r="AI33" s="1002"/>
      <c r="AJ33" s="1002"/>
      <c r="AK33" s="1002"/>
      <c r="AL33" s="1002"/>
      <c r="AM33" s="1002"/>
      <c r="AN33" s="1002"/>
      <c r="AO33" s="1002"/>
      <c r="AQ33" s="1002"/>
      <c r="AR33" s="1002"/>
      <c r="AS33" s="1002"/>
      <c r="AT33" s="1002"/>
    </row>
    <row r="34" spans="1:46" s="984" customFormat="1" ht="11.1" customHeight="1">
      <c r="A34" s="990"/>
      <c r="B34" s="998"/>
      <c r="C34" s="1006"/>
      <c r="D34" s="1014"/>
      <c r="E34" s="1014"/>
      <c r="F34" s="1006"/>
      <c r="G34" s="1006"/>
      <c r="H34" s="1035"/>
      <c r="I34" s="1006"/>
      <c r="J34" s="1035"/>
      <c r="K34" s="1050"/>
      <c r="L34" s="1006"/>
      <c r="M34" s="1060"/>
      <c r="O34" s="1069"/>
      <c r="P34" s="1090"/>
      <c r="Q34" s="1099"/>
      <c r="R34" s="1099"/>
      <c r="S34" s="1099"/>
      <c r="T34" s="1099"/>
      <c r="U34" s="1099"/>
      <c r="V34" s="1108"/>
      <c r="X34" s="1002"/>
      <c r="Y34" s="1002"/>
      <c r="Z34" s="1002"/>
      <c r="AA34" s="1002"/>
      <c r="AB34" s="1002"/>
      <c r="AC34" s="1002"/>
      <c r="AD34" s="1002"/>
      <c r="AE34" s="1002"/>
      <c r="AF34" s="1002"/>
      <c r="AG34" s="1002"/>
      <c r="AH34" s="1002"/>
      <c r="AI34" s="1002"/>
      <c r="AJ34" s="1002"/>
      <c r="AK34" s="1002"/>
      <c r="AL34" s="1002"/>
      <c r="AM34" s="1002"/>
      <c r="AN34" s="1002"/>
      <c r="AO34" s="1002"/>
      <c r="AQ34" s="1002"/>
      <c r="AR34" s="1002"/>
      <c r="AS34" s="1002"/>
      <c r="AT34" s="1002"/>
    </row>
    <row r="35" spans="1:46" s="984" customFormat="1" ht="11.1" customHeight="1">
      <c r="A35" s="988"/>
      <c r="B35" s="996"/>
      <c r="C35" s="1004"/>
      <c r="D35" s="1012"/>
      <c r="E35" s="1012"/>
      <c r="F35" s="1004"/>
      <c r="G35" s="1004"/>
      <c r="H35" s="1033"/>
      <c r="I35" s="1004"/>
      <c r="J35" s="1033"/>
      <c r="K35" s="1048"/>
      <c r="L35" s="1004"/>
      <c r="M35" s="1058">
        <f>IF(AND((H35="その他"),OR(B35="保育士",B35="保育に従事する看護師・准看護師",B35="幼稚園教諭等",B35="知事が同等と認める者"),OR(J35&lt;6,K35&lt;20)),"短時間",)</f>
        <v>0</v>
      </c>
      <c r="O35" s="1070"/>
      <c r="P35" s="1070"/>
      <c r="Q35" s="1070"/>
      <c r="R35" s="1070"/>
      <c r="S35" s="1070"/>
      <c r="T35" s="1070"/>
      <c r="U35" s="1070"/>
      <c r="V35" s="1070"/>
      <c r="X35" s="1002">
        <f>IF(AND(B35="保育士",H35="常勤"),J35*K35,0)</f>
        <v>0</v>
      </c>
      <c r="Y35" s="1002">
        <f>IF(AND(B35="保育士",H35="その他"),J35*K35,0)</f>
        <v>0</v>
      </c>
      <c r="Z35" s="1002">
        <f>IF(AND(B35="保育に従事する看護師・准看護師",H35="常勤"),J35*K35,0)</f>
        <v>0</v>
      </c>
      <c r="AA35" s="1002">
        <f>IF(AND(B35="保育に従事する看護師・准看護師",H35="その他"),J35*K35,0)</f>
        <v>0</v>
      </c>
      <c r="AB35" s="1002">
        <f>IF(AND(B35="幼稚園教諭等",H35="常勤"),J35*K35,0)</f>
        <v>0</v>
      </c>
      <c r="AC35" s="1002">
        <f>IF(AND(B35="幼稚園教諭等",H35="その他"),J35*K35,0)</f>
        <v>0</v>
      </c>
      <c r="AD35" s="1002">
        <f>IF(AND(B35="知事が同等と認める者",H35="常勤"),J35*K35,0)</f>
        <v>0</v>
      </c>
      <c r="AE35" s="1002">
        <f>IF(AND(B35="知事が同等と認める者",H35="その他"),J35*K35,0)</f>
        <v>0</v>
      </c>
      <c r="AF35" s="1002">
        <f>IF(AND(B35="保育に従事しない看護師・準看護師",H35="常勤"),J35*K35,0)</f>
        <v>0</v>
      </c>
      <c r="AG35" s="1002">
        <f>IF(AND(B35="保育に従事しない看護師・準看護師",H35="その他"),J35*K35,0)</f>
        <v>0</v>
      </c>
      <c r="AH35" s="1002">
        <f>IF(AND(B35="調理員",H35="常勤"),J35*K35,0)</f>
        <v>0</v>
      </c>
      <c r="AI35" s="1002">
        <f>IF(AND(B35="調理員",H35="その他"),J35*K35,0)</f>
        <v>0</v>
      </c>
      <c r="AJ35" s="1002">
        <f>IF(AND(B35="栄養士",H35="常勤"),J35*K35,0)</f>
        <v>0</v>
      </c>
      <c r="AK35" s="1002">
        <f>IF(AND(B35="栄養士",H35="その他"),J35*K35,0)</f>
        <v>0</v>
      </c>
      <c r="AL35" s="1002">
        <f>IF(AND(B35="事務員",H35="常勤"),J35*K35,0)</f>
        <v>0</v>
      </c>
      <c r="AM35" s="1002">
        <f>IF(AND(B35="事務員",H35="その他"),J35*K35,0)</f>
        <v>0</v>
      </c>
      <c r="AN35" s="1002">
        <f>IF(AND(OR(B35="その他",B35="施設長",B35="主任保育士等"),H35="常勤"),J35*K35,)</f>
        <v>0</v>
      </c>
      <c r="AO35" s="1002">
        <f>IF(AND(OR(B35="その他",B35="施設長",B35="主任保育士等"),H35="その他"),J35*K35,)</f>
        <v>0</v>
      </c>
      <c r="AQ35" s="1002" t="str">
        <f>IF(M35="短時間",Y35,"")</f>
        <v/>
      </c>
      <c r="AR35" s="1002" t="str">
        <f>IF(M35="短時間",AA35,"")</f>
        <v/>
      </c>
      <c r="AS35" s="1002" t="str">
        <f>IF(M35="短時間",AC35,"")</f>
        <v/>
      </c>
      <c r="AT35" s="1002" t="str">
        <f>IF(M35="短時間",AE35,"")</f>
        <v/>
      </c>
    </row>
    <row r="36" spans="1:46" s="984" customFormat="1" ht="11.1" customHeight="1">
      <c r="A36" s="989">
        <v>55</v>
      </c>
      <c r="B36" s="997"/>
      <c r="C36" s="1005"/>
      <c r="D36" s="1013"/>
      <c r="E36" s="1013"/>
      <c r="F36" s="1005"/>
      <c r="G36" s="1005"/>
      <c r="H36" s="1034"/>
      <c r="I36" s="1005"/>
      <c r="J36" s="1034"/>
      <c r="K36" s="1049"/>
      <c r="L36" s="1005"/>
      <c r="M36" s="1059"/>
      <c r="X36" s="1002"/>
      <c r="Y36" s="1002"/>
      <c r="Z36" s="1002"/>
      <c r="AA36" s="1002"/>
      <c r="AB36" s="1002"/>
      <c r="AC36" s="1002"/>
      <c r="AD36" s="1002"/>
      <c r="AE36" s="1002"/>
      <c r="AF36" s="1002"/>
      <c r="AG36" s="1002"/>
      <c r="AH36" s="1002"/>
      <c r="AI36" s="1002"/>
      <c r="AJ36" s="1002"/>
      <c r="AK36" s="1002"/>
      <c r="AL36" s="1002"/>
      <c r="AM36" s="1002"/>
      <c r="AN36" s="1002"/>
      <c r="AO36" s="1002"/>
      <c r="AQ36" s="1002"/>
      <c r="AR36" s="1002"/>
      <c r="AS36" s="1002"/>
      <c r="AT36" s="1002"/>
    </row>
    <row r="37" spans="1:46" s="984" customFormat="1" ht="11.1" customHeight="1">
      <c r="A37" s="990"/>
      <c r="B37" s="998"/>
      <c r="C37" s="1006"/>
      <c r="D37" s="1014"/>
      <c r="E37" s="1014"/>
      <c r="F37" s="1006"/>
      <c r="G37" s="1006"/>
      <c r="H37" s="1035"/>
      <c r="I37" s="1006"/>
      <c r="J37" s="1035"/>
      <c r="K37" s="1050"/>
      <c r="L37" s="1006"/>
      <c r="M37" s="1060"/>
      <c r="O37" s="1071" t="s">
        <v>53</v>
      </c>
      <c r="P37" s="1091"/>
      <c r="Q37" s="1100"/>
      <c r="R37" s="1092"/>
      <c r="S37" s="1092"/>
      <c r="T37" s="1092"/>
      <c r="U37" s="1092"/>
      <c r="V37" s="1092"/>
      <c r="W37" s="1092"/>
      <c r="X37" s="1002"/>
      <c r="Y37" s="1002"/>
      <c r="Z37" s="1002"/>
      <c r="AA37" s="1002"/>
      <c r="AB37" s="1002"/>
      <c r="AC37" s="1002"/>
      <c r="AD37" s="1002"/>
      <c r="AE37" s="1002"/>
      <c r="AF37" s="1002"/>
      <c r="AG37" s="1002"/>
      <c r="AH37" s="1002"/>
      <c r="AI37" s="1002"/>
      <c r="AJ37" s="1002"/>
      <c r="AK37" s="1002"/>
      <c r="AL37" s="1002"/>
      <c r="AM37" s="1002"/>
      <c r="AN37" s="1002"/>
      <c r="AO37" s="1002"/>
      <c r="AQ37" s="1002"/>
      <c r="AR37" s="1002"/>
      <c r="AS37" s="1002"/>
      <c r="AT37" s="1002"/>
    </row>
    <row r="38" spans="1:46" s="984" customFormat="1" ht="11.1" customHeight="1">
      <c r="A38" s="988"/>
      <c r="B38" s="996"/>
      <c r="C38" s="1004"/>
      <c r="D38" s="1012"/>
      <c r="E38" s="1012"/>
      <c r="F38" s="1004"/>
      <c r="G38" s="1004"/>
      <c r="H38" s="1033"/>
      <c r="I38" s="1004"/>
      <c r="J38" s="1033"/>
      <c r="K38" s="1048"/>
      <c r="L38" s="1004"/>
      <c r="M38" s="1058">
        <f>IF(AND((H38="その他"),OR(B38="保育士",B38="保育に従事する看護師・准看護師",B38="幼稚園教諭等",B38="知事が同等と認める者"),OR(J38&lt;6,K38&lt;20)),"短時間",)</f>
        <v>0</v>
      </c>
      <c r="O38" s="1072" t="s">
        <v>11</v>
      </c>
      <c r="W38" s="1116"/>
      <c r="X38" s="1002">
        <f>IF(AND(B38="保育士",H38="常勤"),J38*K38,0)</f>
        <v>0</v>
      </c>
      <c r="Y38" s="1002">
        <f>IF(AND(B38="保育士",H38="その他"),J38*K38,0)</f>
        <v>0</v>
      </c>
      <c r="Z38" s="1002">
        <f>IF(AND(B38="保育に従事する看護師・准看護師",H38="常勤"),J38*K38,0)</f>
        <v>0</v>
      </c>
      <c r="AA38" s="1002">
        <f>IF(AND(B38="保育に従事する看護師・准看護師",H38="その他"),J38*K38,0)</f>
        <v>0</v>
      </c>
      <c r="AB38" s="1002">
        <f>IF(AND(B38="幼稚園教諭等",H38="常勤"),J38*K38,0)</f>
        <v>0</v>
      </c>
      <c r="AC38" s="1002">
        <f>IF(AND(B38="幼稚園教諭等",H38="その他"),J38*K38,0)</f>
        <v>0</v>
      </c>
      <c r="AD38" s="1002">
        <f>IF(AND(B38="知事が同等と認める者",H38="常勤"),J38*K38,0)</f>
        <v>0</v>
      </c>
      <c r="AE38" s="1002">
        <f>IF(AND(B38="知事が同等と認める者",H38="その他"),J38*K38,0)</f>
        <v>0</v>
      </c>
      <c r="AF38" s="1002">
        <f>IF(AND(B38="保育に従事しない看護師・準看護師",H38="常勤"),J38*K38,0)</f>
        <v>0</v>
      </c>
      <c r="AG38" s="1002">
        <f>IF(AND(B38="保育に従事しない看護師・準看護師",H38="その他"),J38*K38,0)</f>
        <v>0</v>
      </c>
      <c r="AH38" s="1002">
        <f>IF(AND(B38="調理員",H38="常勤"),J38*K38,0)</f>
        <v>0</v>
      </c>
      <c r="AI38" s="1002">
        <f>IF(AND(B38="調理員",H38="その他"),J38*K38,0)</f>
        <v>0</v>
      </c>
      <c r="AJ38" s="1002">
        <f>IF(AND(B38="栄養士",H38="常勤"),J38*K38,0)</f>
        <v>0</v>
      </c>
      <c r="AK38" s="1002">
        <f>IF(AND(B38="栄養士",H38="その他"),J38*K38,0)</f>
        <v>0</v>
      </c>
      <c r="AL38" s="1002">
        <f>IF(AND(B38="事務員",H38="常勤"),J38*K38,0)</f>
        <v>0</v>
      </c>
      <c r="AM38" s="1002">
        <f>IF(AND(B38="事務員",H38="その他"),J38*K38,0)</f>
        <v>0</v>
      </c>
      <c r="AN38" s="1002">
        <f>IF(AND(OR(B38="その他",B38="施設長",B38="主任保育士等"),H38="常勤"),J38*K38,)</f>
        <v>0</v>
      </c>
      <c r="AO38" s="1002">
        <f>IF(AND(OR(B38="その他",B38="施設長",B38="主任保育士等"),H38="その他"),J38*K38,)</f>
        <v>0</v>
      </c>
      <c r="AQ38" s="1002" t="str">
        <f>IF(M38="短時間",Y38,"")</f>
        <v/>
      </c>
      <c r="AR38" s="1002" t="str">
        <f>IF(M38="短時間",AA38,"")</f>
        <v/>
      </c>
      <c r="AS38" s="1002" t="str">
        <f>IF(M38="短時間",AC38,"")</f>
        <v/>
      </c>
      <c r="AT38" s="1002" t="str">
        <f>IF(M38="短時間",AE38,"")</f>
        <v/>
      </c>
    </row>
    <row r="39" spans="1:46" s="984" customFormat="1" ht="11.1" customHeight="1">
      <c r="A39" s="989">
        <v>56</v>
      </c>
      <c r="B39" s="997"/>
      <c r="C39" s="1005"/>
      <c r="D39" s="1013"/>
      <c r="E39" s="1013"/>
      <c r="F39" s="1005"/>
      <c r="G39" s="1005"/>
      <c r="H39" s="1034"/>
      <c r="I39" s="1005"/>
      <c r="J39" s="1034"/>
      <c r="K39" s="1049"/>
      <c r="L39" s="1005"/>
      <c r="M39" s="1059"/>
      <c r="O39" s="1072" t="s">
        <v>82</v>
      </c>
      <c r="W39" s="1116"/>
      <c r="X39" s="1002"/>
      <c r="Y39" s="1002"/>
      <c r="Z39" s="1002"/>
      <c r="AA39" s="1002"/>
      <c r="AB39" s="1002"/>
      <c r="AC39" s="1002"/>
      <c r="AD39" s="1002"/>
      <c r="AE39" s="1002"/>
      <c r="AF39" s="1002"/>
      <c r="AG39" s="1002"/>
      <c r="AH39" s="1002"/>
      <c r="AI39" s="1002"/>
      <c r="AJ39" s="1002"/>
      <c r="AK39" s="1002"/>
      <c r="AL39" s="1002"/>
      <c r="AM39" s="1002"/>
      <c r="AN39" s="1002"/>
      <c r="AO39" s="1002"/>
      <c r="AQ39" s="1002"/>
      <c r="AR39" s="1002"/>
      <c r="AS39" s="1002"/>
      <c r="AT39" s="1002"/>
    </row>
    <row r="40" spans="1:46" s="984" customFormat="1" ht="11.1" customHeight="1">
      <c r="A40" s="990"/>
      <c r="B40" s="998"/>
      <c r="C40" s="1006"/>
      <c r="D40" s="1014"/>
      <c r="E40" s="1014"/>
      <c r="F40" s="1006"/>
      <c r="G40" s="1006"/>
      <c r="H40" s="1035"/>
      <c r="I40" s="1006"/>
      <c r="J40" s="1035"/>
      <c r="K40" s="1050"/>
      <c r="L40" s="1006"/>
      <c r="M40" s="1060"/>
      <c r="O40" s="1073" t="s">
        <v>600</v>
      </c>
      <c r="P40" s="1092"/>
      <c r="Q40" s="1092"/>
      <c r="R40" s="1092"/>
      <c r="S40" s="1092"/>
      <c r="T40" s="1092"/>
      <c r="U40" s="1092"/>
      <c r="V40" s="1092"/>
      <c r="W40" s="1117"/>
      <c r="X40" s="1002"/>
      <c r="Y40" s="1002"/>
      <c r="Z40" s="1002"/>
      <c r="AA40" s="1002"/>
      <c r="AB40" s="1002"/>
      <c r="AC40" s="1002"/>
      <c r="AD40" s="1002"/>
      <c r="AE40" s="1002"/>
      <c r="AF40" s="1002"/>
      <c r="AG40" s="1002"/>
      <c r="AH40" s="1002"/>
      <c r="AI40" s="1002"/>
      <c r="AJ40" s="1002"/>
      <c r="AK40" s="1002"/>
      <c r="AL40" s="1002"/>
      <c r="AM40" s="1002"/>
      <c r="AN40" s="1002"/>
      <c r="AO40" s="1002"/>
      <c r="AQ40" s="1002"/>
      <c r="AR40" s="1002"/>
      <c r="AS40" s="1002"/>
      <c r="AT40" s="1002"/>
    </row>
    <row r="41" spans="1:46" s="984" customFormat="1" ht="11.1" customHeight="1">
      <c r="A41" s="988"/>
      <c r="B41" s="996"/>
      <c r="C41" s="1004"/>
      <c r="D41" s="1012"/>
      <c r="E41" s="1012"/>
      <c r="F41" s="1004"/>
      <c r="G41" s="1004"/>
      <c r="H41" s="1033"/>
      <c r="I41" s="1004"/>
      <c r="J41" s="1033"/>
      <c r="K41" s="1048"/>
      <c r="L41" s="1004"/>
      <c r="M41" s="1058">
        <f>IF(AND((H41="その他"),OR(B41="保育士",B41="保育に従事する看護師・准看護師",B41="幼稚園教諭等",B41="知事が同等と認める者"),OR(J41&lt;6,K41&lt;20)),"短時間",)</f>
        <v>0</v>
      </c>
      <c r="X41" s="1002">
        <f>IF(AND(B41="保育士",H41="常勤"),J41*K41,0)</f>
        <v>0</v>
      </c>
      <c r="Y41" s="1002">
        <f>IF(AND(B41="保育士",H41="その他"),J41*K41,0)</f>
        <v>0</v>
      </c>
      <c r="Z41" s="1002">
        <f>IF(AND(B41="保育に従事する看護師・准看護師",H41="常勤"),J41*K41,0)</f>
        <v>0</v>
      </c>
      <c r="AA41" s="1002">
        <f>IF(AND(B41="保育に従事する看護師・准看護師",H41="その他"),J41*K41,0)</f>
        <v>0</v>
      </c>
      <c r="AB41" s="1002">
        <f>IF(AND(B41="幼稚園教諭等",H41="常勤"),J41*K41,0)</f>
        <v>0</v>
      </c>
      <c r="AC41" s="1002">
        <f>IF(AND(B41="幼稚園教諭等",H41="その他"),J41*K41,0)</f>
        <v>0</v>
      </c>
      <c r="AD41" s="1002">
        <f>IF(AND(B41="知事が同等と認める者",H41="常勤"),J41*K41,0)</f>
        <v>0</v>
      </c>
      <c r="AE41" s="1002">
        <f>IF(AND(B41="知事が同等と認める者",H41="その他"),J41*K41,0)</f>
        <v>0</v>
      </c>
      <c r="AF41" s="1002">
        <f>IF(AND(B41="保育に従事しない看護師・準看護師",H41="常勤"),J41*K41,0)</f>
        <v>0</v>
      </c>
      <c r="AG41" s="1002">
        <f>IF(AND(B41="保育に従事しない看護師・準看護師",H41="その他"),J41*K41,0)</f>
        <v>0</v>
      </c>
      <c r="AH41" s="1002">
        <f>IF(AND(B41="調理員",H41="常勤"),J41*K41,0)</f>
        <v>0</v>
      </c>
      <c r="AI41" s="1002">
        <f>IF(AND(B41="調理員",H41="その他"),J41*K41,0)</f>
        <v>0</v>
      </c>
      <c r="AJ41" s="1002">
        <f>IF(AND(B41="栄養士",H41="常勤"),J41*K41,0)</f>
        <v>0</v>
      </c>
      <c r="AK41" s="1002">
        <f>IF(AND(B41="栄養士",H41="その他"),J41*K41,0)</f>
        <v>0</v>
      </c>
      <c r="AL41" s="1002">
        <f>IF(AND(B41="事務員",H41="常勤"),J41*K41,0)</f>
        <v>0</v>
      </c>
      <c r="AM41" s="1002">
        <f>IF(AND(B41="事務員",H41="その他"),J41*K41,0)</f>
        <v>0</v>
      </c>
      <c r="AN41" s="1002">
        <f>IF(AND(OR(B41="その他",B41="施設長",B41="主任保育士等"),H41="常勤"),J41*K41,)</f>
        <v>0</v>
      </c>
      <c r="AO41" s="1002">
        <f>IF(AND(OR(B41="その他",B41="施設長",B41="主任保育士等"),H41="その他"),J41*K41,)</f>
        <v>0</v>
      </c>
      <c r="AQ41" s="1002" t="str">
        <f>IF(M41="短時間",Y41,"")</f>
        <v/>
      </c>
      <c r="AR41" s="1002" t="str">
        <f>IF(M41="短時間",AA41,"")</f>
        <v/>
      </c>
      <c r="AS41" s="1002" t="str">
        <f>IF(M41="短時間",AC41,"")</f>
        <v/>
      </c>
      <c r="AT41" s="1002" t="str">
        <f>IF(M41="短時間",AE41,"")</f>
        <v/>
      </c>
    </row>
    <row r="42" spans="1:46" s="984" customFormat="1" ht="11.1" customHeight="1">
      <c r="A42" s="989">
        <v>57</v>
      </c>
      <c r="B42" s="997"/>
      <c r="C42" s="1005"/>
      <c r="D42" s="1013"/>
      <c r="E42" s="1013"/>
      <c r="F42" s="1005"/>
      <c r="G42" s="1005"/>
      <c r="H42" s="1034"/>
      <c r="I42" s="1005"/>
      <c r="J42" s="1034"/>
      <c r="K42" s="1049"/>
      <c r="L42" s="1005"/>
      <c r="M42" s="1059"/>
      <c r="O42" s="1074" t="s">
        <v>796</v>
      </c>
      <c r="P42" s="1074"/>
      <c r="X42" s="1002"/>
      <c r="Y42" s="1002"/>
      <c r="Z42" s="1002"/>
      <c r="AA42" s="1002"/>
      <c r="AB42" s="1002"/>
      <c r="AC42" s="1002"/>
      <c r="AD42" s="1002"/>
      <c r="AE42" s="1002"/>
      <c r="AF42" s="1002"/>
      <c r="AG42" s="1002"/>
      <c r="AH42" s="1002"/>
      <c r="AI42" s="1002"/>
      <c r="AJ42" s="1002"/>
      <c r="AK42" s="1002"/>
      <c r="AL42" s="1002"/>
      <c r="AM42" s="1002"/>
      <c r="AN42" s="1002"/>
      <c r="AO42" s="1002"/>
      <c r="AQ42" s="1002"/>
      <c r="AR42" s="1002"/>
      <c r="AS42" s="1002"/>
      <c r="AT42" s="1002"/>
    </row>
    <row r="43" spans="1:46" s="984" customFormat="1" ht="11.1" customHeight="1">
      <c r="A43" s="990"/>
      <c r="B43" s="998"/>
      <c r="C43" s="1006"/>
      <c r="D43" s="1014"/>
      <c r="E43" s="1014"/>
      <c r="F43" s="1006"/>
      <c r="G43" s="1006"/>
      <c r="H43" s="1035"/>
      <c r="I43" s="1006"/>
      <c r="J43" s="1035"/>
      <c r="K43" s="1050"/>
      <c r="L43" s="1006"/>
      <c r="M43" s="1060"/>
      <c r="O43" s="1002" t="s">
        <v>336</v>
      </c>
      <c r="P43" s="1093" t="s">
        <v>948</v>
      </c>
      <c r="Q43" s="1101"/>
      <c r="R43" s="1101"/>
      <c r="S43" s="1101"/>
      <c r="T43" s="1101"/>
      <c r="U43" s="1101"/>
      <c r="V43" s="1109"/>
      <c r="X43" s="1002"/>
      <c r="Y43" s="1002"/>
      <c r="Z43" s="1002"/>
      <c r="AA43" s="1002"/>
      <c r="AB43" s="1002"/>
      <c r="AC43" s="1002"/>
      <c r="AD43" s="1002"/>
      <c r="AE43" s="1002"/>
      <c r="AF43" s="1002"/>
      <c r="AG43" s="1002"/>
      <c r="AH43" s="1002"/>
      <c r="AI43" s="1002"/>
      <c r="AJ43" s="1002"/>
      <c r="AK43" s="1002"/>
      <c r="AL43" s="1002"/>
      <c r="AM43" s="1002"/>
      <c r="AN43" s="1002"/>
      <c r="AO43" s="1002"/>
      <c r="AQ43" s="1002"/>
      <c r="AR43" s="1002"/>
      <c r="AS43" s="1002"/>
      <c r="AT43" s="1002"/>
    </row>
    <row r="44" spans="1:46" s="984" customFormat="1" ht="11.1" customHeight="1">
      <c r="A44" s="988"/>
      <c r="B44" s="996"/>
      <c r="C44" s="1004"/>
      <c r="D44" s="1013"/>
      <c r="E44" s="1013"/>
      <c r="F44" s="1004"/>
      <c r="G44" s="1004"/>
      <c r="H44" s="1033"/>
      <c r="I44" s="1005"/>
      <c r="J44" s="1033"/>
      <c r="K44" s="1048"/>
      <c r="L44" s="1005"/>
      <c r="M44" s="1058">
        <f>IF(AND((H44="その他"),OR(B44="保育士",B44="保育に従事する看護師・准看護師",B44="幼稚園教諭等",B44="知事が同等と認める者"),OR(J44&lt;6,K44&lt;20)),"短時間",)</f>
        <v>0</v>
      </c>
      <c r="O44" s="1002" t="s">
        <v>571</v>
      </c>
      <c r="P44" s="1082" t="s">
        <v>162</v>
      </c>
      <c r="Q44" s="1082"/>
      <c r="R44" s="1082"/>
      <c r="S44" s="1082"/>
      <c r="T44" s="1082"/>
      <c r="U44" s="1093"/>
      <c r="V44" s="1109"/>
      <c r="X44" s="1002">
        <f>IF(AND(B44="保育士",H44="常勤"),J44*K44,0)</f>
        <v>0</v>
      </c>
      <c r="Y44" s="1002">
        <f>IF(AND(B44="保育士",H44="その他"),J44*K44,0)</f>
        <v>0</v>
      </c>
      <c r="Z44" s="1002">
        <f>IF(AND(B44="保育に従事する看護師・准看護師",H44="常勤"),J44*K44,0)</f>
        <v>0</v>
      </c>
      <c r="AA44" s="1002">
        <f>IF(AND(B44="保育に従事する看護師・准看護師",H44="その他"),J44*K44,0)</f>
        <v>0</v>
      </c>
      <c r="AB44" s="1002">
        <f>IF(AND(B44="幼稚園教諭等",H44="常勤"),J44*K44,0)</f>
        <v>0</v>
      </c>
      <c r="AC44" s="1002">
        <f>IF(AND(B44="幼稚園教諭等",H44="その他"),J44*K44,0)</f>
        <v>0</v>
      </c>
      <c r="AD44" s="1002">
        <f>IF(AND(B44="知事が同等と認める者",H44="常勤"),J44*K44,0)</f>
        <v>0</v>
      </c>
      <c r="AE44" s="1002">
        <f>IF(AND(B44="知事が同等と認める者",H44="その他"),J44*K44,0)</f>
        <v>0</v>
      </c>
      <c r="AF44" s="1002">
        <f>IF(AND(B44="保育に従事しない看護師・準看護師",H44="常勤"),J44*K44,0)</f>
        <v>0</v>
      </c>
      <c r="AG44" s="1002">
        <f>IF(AND(B44="保育に従事しない看護師・準看護師",H44="その他"),J44*K44,0)</f>
        <v>0</v>
      </c>
      <c r="AH44" s="1002">
        <f>IF(AND(B44="調理員",H44="常勤"),J44*K44,0)</f>
        <v>0</v>
      </c>
      <c r="AI44" s="1002">
        <f>IF(AND(B44="調理員",H44="その他"),J44*K44,0)</f>
        <v>0</v>
      </c>
      <c r="AJ44" s="1002">
        <f>IF(AND(B44="栄養士",H44="常勤"),J44*K44,0)</f>
        <v>0</v>
      </c>
      <c r="AK44" s="1002">
        <f>IF(AND(B44="栄養士",H44="その他"),J44*K44,0)</f>
        <v>0</v>
      </c>
      <c r="AL44" s="1002">
        <f>IF(AND(B44="事務員",H44="常勤"),J44*K44,0)</f>
        <v>0</v>
      </c>
      <c r="AM44" s="1002">
        <f>IF(AND(B44="事務員",H44="その他"),J44*K44,0)</f>
        <v>0</v>
      </c>
      <c r="AN44" s="1002">
        <f>IF(AND(OR(B44="その他",B44="施設長",B44="主任保育士等"),H44="常勤"),J44*K44,)</f>
        <v>0</v>
      </c>
      <c r="AO44" s="1002">
        <f>IF(AND(OR(B44="その他",B44="施設長",B44="主任保育士等"),H44="その他"),J44*K44,)</f>
        <v>0</v>
      </c>
      <c r="AQ44" s="1002" t="str">
        <f>IF(M44="短時間",Y44,"")</f>
        <v/>
      </c>
      <c r="AR44" s="1002" t="str">
        <f>IF(M44="短時間",AA44,"")</f>
        <v/>
      </c>
      <c r="AS44" s="1002" t="str">
        <f>IF(M44="短時間",AC44,"")</f>
        <v/>
      </c>
      <c r="AT44" s="1002" t="str">
        <f>IF(M44="短時間",AE44,"")</f>
        <v/>
      </c>
    </row>
    <row r="45" spans="1:46" s="984" customFormat="1" ht="11.1" customHeight="1">
      <c r="A45" s="989">
        <v>58</v>
      </c>
      <c r="B45" s="997"/>
      <c r="C45" s="1005"/>
      <c r="D45" s="1013"/>
      <c r="E45" s="1013"/>
      <c r="F45" s="1005"/>
      <c r="G45" s="1005"/>
      <c r="H45" s="1034"/>
      <c r="I45" s="1005"/>
      <c r="J45" s="1034"/>
      <c r="K45" s="1049"/>
      <c r="L45" s="1005"/>
      <c r="M45" s="1059"/>
      <c r="O45" s="1002" t="s">
        <v>572</v>
      </c>
      <c r="P45" s="1094" t="s">
        <v>811</v>
      </c>
      <c r="Q45" s="1102"/>
      <c r="R45" s="1102"/>
      <c r="S45" s="1102"/>
      <c r="T45" s="1102"/>
      <c r="U45" s="1102"/>
      <c r="V45" s="1110"/>
      <c r="X45" s="1002"/>
      <c r="Y45" s="1002"/>
      <c r="Z45" s="1002"/>
      <c r="AA45" s="1002"/>
      <c r="AB45" s="1002"/>
      <c r="AC45" s="1002"/>
      <c r="AD45" s="1002"/>
      <c r="AE45" s="1002"/>
      <c r="AF45" s="1002"/>
      <c r="AG45" s="1002"/>
      <c r="AH45" s="1002"/>
      <c r="AI45" s="1002"/>
      <c r="AJ45" s="1002"/>
      <c r="AK45" s="1002"/>
      <c r="AL45" s="1002"/>
      <c r="AM45" s="1002"/>
      <c r="AN45" s="1002"/>
      <c r="AO45" s="1002"/>
      <c r="AQ45" s="1002"/>
      <c r="AR45" s="1002"/>
      <c r="AS45" s="1002"/>
      <c r="AT45" s="1002"/>
    </row>
    <row r="46" spans="1:46" s="984" customFormat="1" ht="11.1" customHeight="1">
      <c r="A46" s="990"/>
      <c r="B46" s="998"/>
      <c r="C46" s="1006"/>
      <c r="D46" s="1013"/>
      <c r="E46" s="1013"/>
      <c r="F46" s="1006"/>
      <c r="G46" s="1006"/>
      <c r="H46" s="1035"/>
      <c r="I46" s="1005"/>
      <c r="J46" s="1035"/>
      <c r="K46" s="1050"/>
      <c r="L46" s="1005"/>
      <c r="M46" s="1060"/>
      <c r="O46" s="1002" t="s">
        <v>809</v>
      </c>
      <c r="P46" s="1094" t="s">
        <v>812</v>
      </c>
      <c r="Q46" s="1102"/>
      <c r="R46" s="1102"/>
      <c r="S46" s="1102"/>
      <c r="T46" s="1102"/>
      <c r="U46" s="1102"/>
      <c r="V46" s="1110"/>
      <c r="X46" s="1002"/>
      <c r="Y46" s="1002"/>
      <c r="Z46" s="1002"/>
      <c r="AA46" s="1002"/>
      <c r="AB46" s="1002"/>
      <c r="AC46" s="1002"/>
      <c r="AD46" s="1002"/>
      <c r="AE46" s="1002"/>
      <c r="AF46" s="1002"/>
      <c r="AG46" s="1002"/>
      <c r="AH46" s="1002"/>
      <c r="AI46" s="1002"/>
      <c r="AJ46" s="1002"/>
      <c r="AK46" s="1002"/>
      <c r="AL46" s="1002"/>
      <c r="AM46" s="1002"/>
      <c r="AN46" s="1002"/>
      <c r="AO46" s="1002"/>
      <c r="AQ46" s="1002"/>
      <c r="AR46" s="1002"/>
      <c r="AS46" s="1002"/>
      <c r="AT46" s="1002"/>
    </row>
    <row r="47" spans="1:46" s="984" customFormat="1" ht="11.1" customHeight="1">
      <c r="A47" s="988"/>
      <c r="B47" s="996"/>
      <c r="C47" s="1004"/>
      <c r="D47" s="1012"/>
      <c r="E47" s="1012"/>
      <c r="F47" s="1004"/>
      <c r="G47" s="1004"/>
      <c r="H47" s="1033"/>
      <c r="I47" s="1004"/>
      <c r="J47" s="1033"/>
      <c r="K47" s="1048"/>
      <c r="L47" s="1004"/>
      <c r="M47" s="1058">
        <f>IF(AND((H47="その他"),OR(B47="保育士",B47="保育に従事する看護師・准看護師",B47="幼稚園教諭等",B47="知事が同等と認める者"),OR(J47&lt;6,K47&lt;20)),"短時間",)</f>
        <v>0</v>
      </c>
      <c r="O47" s="1075"/>
      <c r="P47" s="1075"/>
      <c r="Q47" s="1075"/>
      <c r="R47" s="1075"/>
      <c r="S47" s="1075"/>
      <c r="T47" s="1075"/>
      <c r="U47" s="1075"/>
      <c r="V47" s="1075"/>
      <c r="X47" s="1002">
        <f>IF(AND(B47="保育士",H47="常勤"),J47*K47,0)</f>
        <v>0</v>
      </c>
      <c r="Y47" s="1002">
        <f>IF(AND(B47="保育士",H47="その他"),J47*K47,0)</f>
        <v>0</v>
      </c>
      <c r="Z47" s="1002">
        <f>IF(AND(B47="保育に従事する看護師・准看護師",H47="常勤"),J47*K47,0)</f>
        <v>0</v>
      </c>
      <c r="AA47" s="1002">
        <f>IF(AND(B47="保育に従事する看護師・准看護師",H47="その他"),J47*K47,0)</f>
        <v>0</v>
      </c>
      <c r="AB47" s="1002">
        <f>IF(AND(B47="幼稚園教諭等",H47="常勤"),J47*K47,0)</f>
        <v>0</v>
      </c>
      <c r="AC47" s="1002">
        <f>IF(AND(B47="幼稚園教諭等",H47="その他"),J47*K47,0)</f>
        <v>0</v>
      </c>
      <c r="AD47" s="1002">
        <f>IF(AND(B47="知事が同等と認める者",H47="常勤"),J47*K47,0)</f>
        <v>0</v>
      </c>
      <c r="AE47" s="1002">
        <f>IF(AND(B47="知事が同等と認める者",H47="その他"),J47*K47,0)</f>
        <v>0</v>
      </c>
      <c r="AF47" s="1002">
        <f>IF(AND(B47="保育に従事しない看護師・準看護師",H47="常勤"),J47*K47,0)</f>
        <v>0</v>
      </c>
      <c r="AG47" s="1002">
        <f>IF(AND(B47="保育に従事しない看護師・準看護師",H47="その他"),J47*K47,0)</f>
        <v>0</v>
      </c>
      <c r="AH47" s="1002">
        <f>IF(AND(B47="調理員",H47="常勤"),J47*K47,0)</f>
        <v>0</v>
      </c>
      <c r="AI47" s="1002">
        <f>IF(AND(B47="調理員",H47="その他"),J47*K47,0)</f>
        <v>0</v>
      </c>
      <c r="AJ47" s="1002">
        <f>IF(AND(B47="栄養士",H47="常勤"),J47*K47,0)</f>
        <v>0</v>
      </c>
      <c r="AK47" s="1002">
        <f>IF(AND(B47="栄養士",H47="その他"),J47*K47,0)</f>
        <v>0</v>
      </c>
      <c r="AL47" s="1002">
        <f>IF(AND(B47="事務員",H47="常勤"),J47*K47,0)</f>
        <v>0</v>
      </c>
      <c r="AM47" s="1002">
        <f>IF(AND(B47="事務員",H47="その他"),J47*K47,0)</f>
        <v>0</v>
      </c>
      <c r="AN47" s="1002">
        <f>IF(AND(OR(B47="その他",B47="施設長",B47="主任保育士等"),H47="常勤"),J47*K47,)</f>
        <v>0</v>
      </c>
      <c r="AO47" s="1002">
        <f>IF(AND(OR(B47="その他",B47="施設長",B47="主任保育士等"),H47="その他"),J47*K47,)</f>
        <v>0</v>
      </c>
      <c r="AQ47" s="1002" t="str">
        <f>IF(M47="短時間",Y47,"")</f>
        <v/>
      </c>
      <c r="AR47" s="1002" t="str">
        <f>IF(M47="短時間",AA47,"")</f>
        <v/>
      </c>
      <c r="AS47" s="1002" t="str">
        <f>IF(M47="短時間",AC47,"")</f>
        <v/>
      </c>
      <c r="AT47" s="1002" t="str">
        <f>IF(M47="短時間",AE47,"")</f>
        <v/>
      </c>
    </row>
    <row r="48" spans="1:46" s="984" customFormat="1" ht="11.1" customHeight="1">
      <c r="A48" s="989">
        <v>59</v>
      </c>
      <c r="B48" s="997"/>
      <c r="C48" s="1005"/>
      <c r="D48" s="1013"/>
      <c r="E48" s="1013"/>
      <c r="F48" s="1005"/>
      <c r="G48" s="1005"/>
      <c r="H48" s="1034"/>
      <c r="I48" s="1005"/>
      <c r="J48" s="1034"/>
      <c r="K48" s="1049"/>
      <c r="L48" s="1005"/>
      <c r="M48" s="1059"/>
      <c r="O48" s="1076" t="s">
        <v>596</v>
      </c>
      <c r="P48" s="1095"/>
      <c r="Q48" s="1095"/>
      <c r="R48" s="1095"/>
      <c r="S48" s="1095"/>
      <c r="T48" s="1095"/>
      <c r="U48" s="1095"/>
      <c r="V48" s="1111"/>
      <c r="X48" s="1002"/>
      <c r="Y48" s="1002"/>
      <c r="Z48" s="1002"/>
      <c r="AA48" s="1002"/>
      <c r="AB48" s="1002"/>
      <c r="AC48" s="1002"/>
      <c r="AD48" s="1002"/>
      <c r="AE48" s="1002"/>
      <c r="AF48" s="1002"/>
      <c r="AG48" s="1002"/>
      <c r="AH48" s="1002"/>
      <c r="AI48" s="1002"/>
      <c r="AJ48" s="1002"/>
      <c r="AK48" s="1002"/>
      <c r="AL48" s="1002"/>
      <c r="AM48" s="1002"/>
      <c r="AN48" s="1002"/>
      <c r="AO48" s="1002"/>
      <c r="AQ48" s="1002"/>
      <c r="AR48" s="1002"/>
      <c r="AS48" s="1002"/>
      <c r="AT48" s="1002"/>
    </row>
    <row r="49" spans="1:46" s="984" customFormat="1" ht="11.1" customHeight="1">
      <c r="A49" s="990"/>
      <c r="B49" s="998"/>
      <c r="C49" s="1006"/>
      <c r="D49" s="1014"/>
      <c r="E49" s="1014"/>
      <c r="F49" s="1006"/>
      <c r="G49" s="1006"/>
      <c r="H49" s="1035"/>
      <c r="I49" s="1006"/>
      <c r="J49" s="1035"/>
      <c r="K49" s="1050"/>
      <c r="L49" s="1006"/>
      <c r="M49" s="1060"/>
      <c r="O49" s="1077" t="s">
        <v>334</v>
      </c>
      <c r="P49" s="1077"/>
      <c r="Q49" s="1077"/>
      <c r="R49" s="1077"/>
      <c r="S49" s="1077"/>
      <c r="T49" s="1077"/>
      <c r="U49" s="1077"/>
      <c r="V49" s="1112"/>
      <c r="X49" s="1002"/>
      <c r="Y49" s="1002"/>
      <c r="Z49" s="1002"/>
      <c r="AA49" s="1002"/>
      <c r="AB49" s="1002"/>
      <c r="AC49" s="1002"/>
      <c r="AD49" s="1002"/>
      <c r="AE49" s="1002"/>
      <c r="AF49" s="1002"/>
      <c r="AG49" s="1002"/>
      <c r="AH49" s="1002"/>
      <c r="AI49" s="1002"/>
      <c r="AJ49" s="1002"/>
      <c r="AK49" s="1002"/>
      <c r="AL49" s="1002"/>
      <c r="AM49" s="1002"/>
      <c r="AN49" s="1002"/>
      <c r="AO49" s="1002"/>
      <c r="AQ49" s="1002"/>
      <c r="AR49" s="1002"/>
      <c r="AS49" s="1002"/>
      <c r="AT49" s="1002"/>
    </row>
    <row r="50" spans="1:46" s="984" customFormat="1" ht="11.1" customHeight="1">
      <c r="A50" s="988"/>
      <c r="B50" s="996"/>
      <c r="C50" s="1004"/>
      <c r="D50" s="1012"/>
      <c r="E50" s="1012"/>
      <c r="F50" s="1004"/>
      <c r="G50" s="1004"/>
      <c r="H50" s="1033"/>
      <c r="I50" s="1004"/>
      <c r="J50" s="1033"/>
      <c r="K50" s="1048"/>
      <c r="L50" s="1004"/>
      <c r="M50" s="1058">
        <f>IF(AND((H50="その他"),OR(B50="保育士",B50="保育に従事する看護師・准看護師",B50="幼稚園教諭等",B50="知事が同等と認める者"),OR(J50&lt;6,K50&lt;20)),"短時間",)</f>
        <v>0</v>
      </c>
      <c r="O50" s="1078"/>
      <c r="P50" s="1078"/>
      <c r="Q50" s="1078"/>
      <c r="R50" s="1078"/>
      <c r="S50" s="1078"/>
      <c r="T50" s="1078"/>
      <c r="U50" s="1078"/>
      <c r="V50" s="1113"/>
      <c r="X50" s="1002">
        <f>IF(AND(B50="保育士",H50="常勤"),J50*K50,0)</f>
        <v>0</v>
      </c>
      <c r="Y50" s="1002">
        <f>IF(AND(B50="保育士",H50="その他"),J50*K50,0)</f>
        <v>0</v>
      </c>
      <c r="Z50" s="1002">
        <f>IF(AND(B50="保育に従事する看護師・准看護師",H50="常勤"),J50*K50,0)</f>
        <v>0</v>
      </c>
      <c r="AA50" s="1002">
        <f>IF(AND(B50="保育に従事する看護師・准看護師",H50="その他"),J50*K50,0)</f>
        <v>0</v>
      </c>
      <c r="AB50" s="1002">
        <f>IF(AND(B50="幼稚園教諭等",H50="常勤"),J50*K50,0)</f>
        <v>0</v>
      </c>
      <c r="AC50" s="1002">
        <f>IF(AND(B50="幼稚園教諭等",H50="その他"),J50*K50,0)</f>
        <v>0</v>
      </c>
      <c r="AD50" s="1002">
        <f>IF(AND(B50="知事が同等と認める者",H50="常勤"),J50*K50,0)</f>
        <v>0</v>
      </c>
      <c r="AE50" s="1002">
        <f>IF(AND(B50="知事が同等と認める者",H50="その他"),J50*K50,0)</f>
        <v>0</v>
      </c>
      <c r="AF50" s="1002">
        <f>IF(AND(B50="保育に従事しない看護師・準看護師",H50="常勤"),J50*K50,0)</f>
        <v>0</v>
      </c>
      <c r="AG50" s="1002">
        <f>IF(AND(B50="保育に従事しない看護師・準看護師",H50="その他"),J50*K50,0)</f>
        <v>0</v>
      </c>
      <c r="AH50" s="1002">
        <f>IF(AND(B50="調理員",H50="常勤"),J50*K50,0)</f>
        <v>0</v>
      </c>
      <c r="AI50" s="1002">
        <f>IF(AND(B50="調理員",H50="その他"),J50*K50,0)</f>
        <v>0</v>
      </c>
      <c r="AJ50" s="1002">
        <f>IF(AND(B50="栄養士",H50="常勤"),J50*K50,0)</f>
        <v>0</v>
      </c>
      <c r="AK50" s="1002">
        <f>IF(AND(B50="栄養士",H50="その他"),J50*K50,0)</f>
        <v>0</v>
      </c>
      <c r="AL50" s="1002">
        <f>IF(AND(B50="事務員",H50="常勤"),J50*K50,0)</f>
        <v>0</v>
      </c>
      <c r="AM50" s="1002">
        <f>IF(AND(B50="事務員",H50="その他"),J50*K50,0)</f>
        <v>0</v>
      </c>
      <c r="AN50" s="1002">
        <f>IF(AND(OR(B50="その他",B50="施設長",B50="主任保育士等"),H50="常勤"),J50*K50,)</f>
        <v>0</v>
      </c>
      <c r="AO50" s="1002">
        <f>IF(AND(OR(B50="その他",B50="施設長",B50="主任保育士等"),H50="その他"),J50*K50,)</f>
        <v>0</v>
      </c>
      <c r="AQ50" s="1002" t="str">
        <f>IF(M50="短時間",Y50,"")</f>
        <v/>
      </c>
      <c r="AR50" s="1002" t="str">
        <f>IF(M50="短時間",AA50,"")</f>
        <v/>
      </c>
      <c r="AS50" s="1002" t="str">
        <f>IF(M50="短時間",AC50,"")</f>
        <v/>
      </c>
      <c r="AT50" s="1002" t="str">
        <f>IF(M50="短時間",AE50,"")</f>
        <v/>
      </c>
    </row>
    <row r="51" spans="1:46" s="984" customFormat="1" ht="11.1" customHeight="1">
      <c r="A51" s="989">
        <v>60</v>
      </c>
      <c r="B51" s="997"/>
      <c r="C51" s="1005"/>
      <c r="D51" s="1013"/>
      <c r="E51" s="1013"/>
      <c r="F51" s="1005"/>
      <c r="G51" s="1005"/>
      <c r="H51" s="1034"/>
      <c r="I51" s="1005"/>
      <c r="J51" s="1034"/>
      <c r="K51" s="1049"/>
      <c r="L51" s="1005"/>
      <c r="M51" s="1059"/>
      <c r="P51" s="1079"/>
      <c r="Q51" s="1079"/>
      <c r="R51" s="1079"/>
      <c r="S51" s="1079"/>
      <c r="T51" s="1079"/>
      <c r="U51" s="1079"/>
      <c r="V51" s="1079"/>
      <c r="X51" s="1002"/>
      <c r="Y51" s="1002"/>
      <c r="Z51" s="1002"/>
      <c r="AA51" s="1002"/>
      <c r="AB51" s="1002"/>
      <c r="AC51" s="1002"/>
      <c r="AD51" s="1002"/>
      <c r="AE51" s="1002"/>
      <c r="AF51" s="1002"/>
      <c r="AG51" s="1002"/>
      <c r="AH51" s="1002"/>
      <c r="AI51" s="1002"/>
      <c r="AJ51" s="1002"/>
      <c r="AK51" s="1002"/>
      <c r="AL51" s="1002"/>
      <c r="AM51" s="1002"/>
      <c r="AN51" s="1002"/>
      <c r="AO51" s="1002"/>
      <c r="AQ51" s="1002"/>
      <c r="AR51" s="1002"/>
      <c r="AS51" s="1002"/>
      <c r="AT51" s="1002"/>
    </row>
    <row r="52" spans="1:46" s="984" customFormat="1" ht="11.1" customHeight="1">
      <c r="A52" s="990"/>
      <c r="B52" s="998"/>
      <c r="C52" s="1006"/>
      <c r="D52" s="1014"/>
      <c r="E52" s="1014"/>
      <c r="F52" s="1006"/>
      <c r="G52" s="1006"/>
      <c r="H52" s="1035"/>
      <c r="I52" s="1006"/>
      <c r="J52" s="1035"/>
      <c r="K52" s="1050"/>
      <c r="L52" s="1006"/>
      <c r="M52" s="1060"/>
      <c r="X52" s="1002"/>
      <c r="Y52" s="1002"/>
      <c r="Z52" s="1002"/>
      <c r="AA52" s="1002"/>
      <c r="AB52" s="1002"/>
      <c r="AC52" s="1002"/>
      <c r="AD52" s="1002"/>
      <c r="AE52" s="1002"/>
      <c r="AF52" s="1002"/>
      <c r="AG52" s="1002"/>
      <c r="AH52" s="1002"/>
      <c r="AI52" s="1002"/>
      <c r="AJ52" s="1002"/>
      <c r="AK52" s="1002"/>
      <c r="AL52" s="1002"/>
      <c r="AM52" s="1002"/>
      <c r="AN52" s="1002"/>
      <c r="AO52" s="1002"/>
      <c r="AQ52" s="1002"/>
      <c r="AR52" s="1002"/>
      <c r="AS52" s="1002"/>
      <c r="AT52" s="1002"/>
    </row>
    <row r="53" spans="1:46">
      <c r="W53" s="1036" t="s">
        <v>587</v>
      </c>
      <c r="X53" s="999">
        <f t="shared" ref="X53:AO53" si="0">SUM(X8:X52)</f>
        <v>0</v>
      </c>
      <c r="Y53" s="999">
        <f t="shared" si="0"/>
        <v>0</v>
      </c>
      <c r="Z53" s="999">
        <f t="shared" si="0"/>
        <v>0</v>
      </c>
      <c r="AA53" s="999">
        <f t="shared" si="0"/>
        <v>0</v>
      </c>
      <c r="AB53" s="999">
        <f t="shared" si="0"/>
        <v>0</v>
      </c>
      <c r="AC53" s="999">
        <f t="shared" si="0"/>
        <v>0</v>
      </c>
      <c r="AD53" s="999">
        <f t="shared" si="0"/>
        <v>0</v>
      </c>
      <c r="AE53" s="999">
        <f t="shared" si="0"/>
        <v>0</v>
      </c>
      <c r="AF53" s="999">
        <f t="shared" si="0"/>
        <v>0</v>
      </c>
      <c r="AG53" s="999">
        <f t="shared" si="0"/>
        <v>0</v>
      </c>
      <c r="AH53" s="999">
        <f t="shared" si="0"/>
        <v>0</v>
      </c>
      <c r="AI53" s="999">
        <f t="shared" si="0"/>
        <v>0</v>
      </c>
      <c r="AJ53" s="999">
        <f t="shared" si="0"/>
        <v>0</v>
      </c>
      <c r="AK53" s="999">
        <f t="shared" si="0"/>
        <v>0</v>
      </c>
      <c r="AL53" s="999">
        <f t="shared" si="0"/>
        <v>0</v>
      </c>
      <c r="AM53" s="999">
        <f t="shared" si="0"/>
        <v>0</v>
      </c>
      <c r="AN53" s="999">
        <f t="shared" si="0"/>
        <v>0</v>
      </c>
      <c r="AO53" s="999">
        <f t="shared" si="0"/>
        <v>0</v>
      </c>
      <c r="AP53" s="1036" t="s">
        <v>587</v>
      </c>
      <c r="AQ53" s="999">
        <f>SUM(AQ8:AQ52)</f>
        <v>0</v>
      </c>
      <c r="AR53" s="999">
        <f>SUM(AR8:AR52)</f>
        <v>0</v>
      </c>
      <c r="AS53" s="999">
        <f>SUM(AS8:AS52)</f>
        <v>0</v>
      </c>
      <c r="AT53" s="999">
        <f>SUM(AT8:AT52)</f>
        <v>0</v>
      </c>
    </row>
    <row r="54" spans="1:46">
      <c r="B54" s="1122"/>
      <c r="C54" s="1007" t="s">
        <v>579</v>
      </c>
      <c r="D54" s="1007" t="s">
        <v>128</v>
      </c>
      <c r="E54" s="1022" t="s">
        <v>588</v>
      </c>
      <c r="W54" s="1036"/>
      <c r="X54" s="999"/>
      <c r="Y54" s="999"/>
      <c r="Z54" s="999"/>
      <c r="AA54" s="999"/>
      <c r="AB54" s="999"/>
      <c r="AC54" s="999"/>
      <c r="AD54" s="999"/>
      <c r="AE54" s="999"/>
      <c r="AF54" s="999"/>
      <c r="AG54" s="999"/>
      <c r="AH54" s="999"/>
      <c r="AI54" s="999"/>
      <c r="AJ54" s="999"/>
      <c r="AK54" s="999"/>
      <c r="AL54" s="999"/>
      <c r="AM54" s="999"/>
      <c r="AN54" s="999"/>
      <c r="AO54" s="999"/>
      <c r="AP54" s="1036"/>
      <c r="AQ54" s="999"/>
      <c r="AR54" s="999"/>
      <c r="AS54" s="999"/>
      <c r="AT54" s="999"/>
    </row>
    <row r="55" spans="1:46">
      <c r="B55" s="999" t="s">
        <v>210</v>
      </c>
      <c r="C55" s="1003">
        <f>COUNTIFS(B8:B52,"施設長",H8:H52,"常勤")</f>
        <v>0</v>
      </c>
      <c r="D55" s="1003">
        <f>COUNTIFS(B8:B52,"施設長",H8:H52,"その他")</f>
        <v>0</v>
      </c>
      <c r="E55" s="1023"/>
      <c r="G55" s="983"/>
      <c r="H55" s="983"/>
      <c r="W55" s="1017"/>
      <c r="X55" s="1017"/>
      <c r="Y55" s="1017"/>
      <c r="Z55" s="1017"/>
      <c r="AA55" s="1017"/>
      <c r="AB55" s="1017"/>
      <c r="AC55" s="1017"/>
      <c r="AD55" s="1017"/>
      <c r="AE55" s="1017"/>
      <c r="AF55" s="1017"/>
      <c r="AG55" s="1017"/>
      <c r="AH55" s="1017"/>
      <c r="AI55" s="1017"/>
      <c r="AJ55" s="1017"/>
      <c r="AK55" s="1017"/>
      <c r="AL55" s="1017"/>
      <c r="AM55" s="1017"/>
      <c r="AN55" s="1017"/>
      <c r="AO55" s="1017"/>
    </row>
    <row r="56" spans="1:46">
      <c r="B56" s="1000" t="s">
        <v>0</v>
      </c>
      <c r="C56" s="999">
        <f>COUNTIFS(B8:B52,"主任保育士等",H8:H52,"常勤")</f>
        <v>0</v>
      </c>
      <c r="D56" s="999">
        <f>COUNTIFS(B8:B52,"主任保育士等",H8:H52,"その他")</f>
        <v>0</v>
      </c>
      <c r="E56" s="1023"/>
      <c r="G56" s="983"/>
      <c r="H56" s="983"/>
      <c r="W56" s="1017"/>
      <c r="X56" s="1017"/>
      <c r="Y56" s="1017"/>
      <c r="Z56" s="1017"/>
      <c r="AA56" s="1017"/>
      <c r="AB56" s="1017"/>
      <c r="AC56" s="1017"/>
      <c r="AD56" s="1017"/>
      <c r="AE56" s="1017"/>
      <c r="AF56" s="1017"/>
      <c r="AG56" s="1017"/>
      <c r="AH56" s="1017"/>
      <c r="AI56" s="1017"/>
      <c r="AJ56" s="1017"/>
      <c r="AK56" s="1017"/>
      <c r="AL56" s="1017"/>
      <c r="AM56" s="1017"/>
      <c r="AN56" s="1017"/>
      <c r="AO56" s="1017"/>
    </row>
    <row r="57" spans="1:46">
      <c r="B57" s="999" t="s">
        <v>91</v>
      </c>
      <c r="C57" s="999">
        <f>COUNTIFS(B8:B52,"保育士",H8:H52,"常勤")</f>
        <v>0</v>
      </c>
      <c r="D57" s="999">
        <f>COUNTIFS(B8:B52,"保育士",H8:H52,"その他")</f>
        <v>0</v>
      </c>
      <c r="E57" s="1003">
        <f>COUNTIFS(B8:B52,"保育士",M8:M52,"短時間")</f>
        <v>0</v>
      </c>
      <c r="G57" s="983"/>
      <c r="H57" s="983"/>
    </row>
    <row r="58" spans="1:46">
      <c r="B58" s="1001" t="s">
        <v>499</v>
      </c>
      <c r="C58" s="999">
        <f>COUNTIFS(B8:B52,"保育に従事する看護師・准看護師",H8:H52,"常勤")</f>
        <v>0</v>
      </c>
      <c r="D58" s="999">
        <f>COUNTIFS(B8:B52,"保育に従事する看護師・准看護師",H8:H52,"その他")</f>
        <v>0</v>
      </c>
      <c r="E58" s="1015">
        <f>COUNTIFS(B8:B52,"保育に従事する看護師・准看護師",M8:M52,"短時間")</f>
        <v>0</v>
      </c>
      <c r="G58" s="983"/>
      <c r="H58" s="983"/>
    </row>
    <row r="59" spans="1:46">
      <c r="B59" s="1001"/>
      <c r="C59" s="999"/>
      <c r="D59" s="999"/>
      <c r="E59" s="1016"/>
      <c r="G59" s="983"/>
      <c r="H59" s="983"/>
    </row>
    <row r="60" spans="1:46">
      <c r="B60" s="1002" t="s">
        <v>464</v>
      </c>
      <c r="C60" s="999">
        <f>COUNTIFS(B8:B52,"幼稚園教諭等",H8:H52,"常勤")</f>
        <v>0</v>
      </c>
      <c r="D60" s="999">
        <f>COUNTIFS(B8:B52,"幼稚園教諭等",H8:H52,"その他")</f>
        <v>0</v>
      </c>
      <c r="E60" s="999">
        <f>COUNTIFS(B8:B52,"幼稚園教諭等",M8:M52,"短時間")</f>
        <v>0</v>
      </c>
      <c r="G60" s="983"/>
      <c r="H60" s="983"/>
    </row>
    <row r="61" spans="1:46">
      <c r="B61" s="1001" t="s">
        <v>53</v>
      </c>
      <c r="C61" s="999">
        <f>COUNTIFS(B8:B52,"知事が同等と認める者",H8:H52,"常勤")</f>
        <v>0</v>
      </c>
      <c r="D61" s="1015">
        <f>COUNTIFS(B8:B52,"知事が同等と認める者",H8:H52,"その他")</f>
        <v>0</v>
      </c>
      <c r="E61" s="1015">
        <f>COUNTIFS(B8:B52,"知事が同等と認める者",M8:M52,"短時間")</f>
        <v>0</v>
      </c>
      <c r="G61" s="983"/>
      <c r="H61" s="983"/>
    </row>
    <row r="62" spans="1:46">
      <c r="B62" s="1001"/>
      <c r="C62" s="999"/>
      <c r="D62" s="1016"/>
      <c r="E62" s="1016"/>
      <c r="G62" s="983"/>
      <c r="H62" s="983"/>
    </row>
    <row r="63" spans="1:46">
      <c r="B63" s="1001" t="s">
        <v>32</v>
      </c>
      <c r="C63" s="999">
        <f>COUNTIFS(B8:B52,"保育に従事しない看護師・准看護師",H8:H52,"常勤")</f>
        <v>0</v>
      </c>
      <c r="D63" s="1015">
        <f>COUNTIFS(B8:B52,"保育に従事しない看護師・准看護師",H8:H52,"その他")</f>
        <v>0</v>
      </c>
      <c r="E63" s="1024"/>
      <c r="G63" s="983"/>
      <c r="H63" s="983"/>
    </row>
    <row r="64" spans="1:46">
      <c r="B64" s="1001"/>
      <c r="C64" s="999"/>
      <c r="D64" s="1016"/>
      <c r="E64" s="1025"/>
      <c r="G64" s="983"/>
      <c r="H64" s="983"/>
    </row>
    <row r="65" spans="2:8">
      <c r="B65" s="999" t="s">
        <v>576</v>
      </c>
      <c r="C65" s="999">
        <f>COUNTIFS(B8:B52,"調理員",H8:H52,"常勤")</f>
        <v>0</v>
      </c>
      <c r="D65" s="999">
        <f>COUNTIFS(B8:B52,"調理員",H8:H52,"その他")</f>
        <v>0</v>
      </c>
      <c r="E65" s="1026"/>
      <c r="G65" s="983"/>
      <c r="H65" s="983"/>
    </row>
    <row r="66" spans="2:8">
      <c r="B66" s="1003" t="s">
        <v>577</v>
      </c>
      <c r="C66" s="999">
        <f>COUNTIFS(B8:B52,"栄養士",H8:H52,"常勤")</f>
        <v>0</v>
      </c>
      <c r="D66" s="999">
        <f>COUNTIFS(B8:B52,"栄養士",H8:H52,"その他")</f>
        <v>0</v>
      </c>
      <c r="E66" s="1025"/>
      <c r="G66" s="983"/>
      <c r="H66" s="983"/>
    </row>
    <row r="67" spans="2:8">
      <c r="B67" s="1003" t="s">
        <v>302</v>
      </c>
      <c r="C67" s="999">
        <f>COUNTIFS(B8:B52,"事務員",H8:H52,"常勤")</f>
        <v>0</v>
      </c>
      <c r="D67" s="999">
        <f>COUNTIFS(B8:B52,"事務員",H8:H52,"その他")</f>
        <v>0</v>
      </c>
      <c r="E67" s="1026"/>
      <c r="G67" s="983"/>
      <c r="H67" s="983"/>
    </row>
    <row r="68" spans="2:8">
      <c r="B68" s="1003" t="s">
        <v>578</v>
      </c>
      <c r="C68" s="999">
        <f>COUNTIFS(B8:B52,"その他",H8:H52,"常勤")</f>
        <v>0</v>
      </c>
      <c r="D68" s="999">
        <f>COUNTIFS(B8:B52,"その他",H8:H52,"その他")</f>
        <v>0</v>
      </c>
      <c r="E68" s="1026"/>
      <c r="G68" s="983"/>
      <c r="H68" s="983"/>
    </row>
    <row r="70" spans="2:8">
      <c r="C70" s="1008" t="s">
        <v>586</v>
      </c>
      <c r="D70" s="1017">
        <f>SUM(C55:D68)</f>
        <v>0</v>
      </c>
    </row>
  </sheetData>
  <mergeCells count="567">
    <mergeCell ref="B1:L1"/>
    <mergeCell ref="I5:K5"/>
    <mergeCell ref="O42:P42"/>
    <mergeCell ref="P43:V43"/>
    <mergeCell ref="P45:V45"/>
    <mergeCell ref="P46:V46"/>
    <mergeCell ref="O48:V48"/>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B2:L4"/>
    <mergeCell ref="AQ4:AQ5"/>
    <mergeCell ref="AR4:AR5"/>
    <mergeCell ref="AS4:AS5"/>
    <mergeCell ref="AT4:AT5"/>
    <mergeCell ref="E5:E7"/>
    <mergeCell ref="F5:F7"/>
    <mergeCell ref="H5:H7"/>
    <mergeCell ref="I6:I7"/>
    <mergeCell ref="J6:J7"/>
    <mergeCell ref="K6:K7"/>
    <mergeCell ref="O6:O7"/>
    <mergeCell ref="P6:V7"/>
    <mergeCell ref="X6:X7"/>
    <mergeCell ref="Y6:Y7"/>
    <mergeCell ref="Z6:Z7"/>
    <mergeCell ref="AA6:AA7"/>
    <mergeCell ref="AB6:AB7"/>
    <mergeCell ref="AC6:AC7"/>
    <mergeCell ref="AD6:AD7"/>
    <mergeCell ref="AE6:AE7"/>
    <mergeCell ref="AF6:AF7"/>
    <mergeCell ref="AG6:AG7"/>
    <mergeCell ref="AH6:AH7"/>
    <mergeCell ref="AI6:AI7"/>
    <mergeCell ref="AJ6:AJ7"/>
    <mergeCell ref="AK6:AK7"/>
    <mergeCell ref="AL6:AL7"/>
    <mergeCell ref="AM6:AM7"/>
    <mergeCell ref="AN6:AN7"/>
    <mergeCell ref="AO6:AO7"/>
    <mergeCell ref="AQ6:AQ7"/>
    <mergeCell ref="AR6:AR7"/>
    <mergeCell ref="AS6:AS7"/>
    <mergeCell ref="AT6:AT7"/>
    <mergeCell ref="B8:B10"/>
    <mergeCell ref="C8:C10"/>
    <mergeCell ref="F8:F10"/>
    <mergeCell ref="G8:G10"/>
    <mergeCell ref="H8:H10"/>
    <mergeCell ref="J8:J10"/>
    <mergeCell ref="K8:K10"/>
    <mergeCell ref="M8:M10"/>
    <mergeCell ref="O8:O11"/>
    <mergeCell ref="P8:V11"/>
    <mergeCell ref="X8:X10"/>
    <mergeCell ref="Y8:Y10"/>
    <mergeCell ref="Z8:Z10"/>
    <mergeCell ref="AA8:AA10"/>
    <mergeCell ref="AB8:AB10"/>
    <mergeCell ref="AC8:AC10"/>
    <mergeCell ref="AD8:AD10"/>
    <mergeCell ref="AE8:AE10"/>
    <mergeCell ref="AF8:AF10"/>
    <mergeCell ref="AG8:AG10"/>
    <mergeCell ref="AH8:AH10"/>
    <mergeCell ref="AI8:AI10"/>
    <mergeCell ref="AJ8:AJ10"/>
    <mergeCell ref="AK8:AK10"/>
    <mergeCell ref="AL8:AL10"/>
    <mergeCell ref="AM8:AM10"/>
    <mergeCell ref="AN8:AN10"/>
    <mergeCell ref="AO8:AO10"/>
    <mergeCell ref="AQ8:AQ10"/>
    <mergeCell ref="AR8:AR10"/>
    <mergeCell ref="AS8:AS10"/>
    <mergeCell ref="AT8:AT10"/>
    <mergeCell ref="B11:B13"/>
    <mergeCell ref="C11:C13"/>
    <mergeCell ref="F11:F13"/>
    <mergeCell ref="G11:G13"/>
    <mergeCell ref="H11:H13"/>
    <mergeCell ref="J11:J13"/>
    <mergeCell ref="K11:K13"/>
    <mergeCell ref="M11:M13"/>
    <mergeCell ref="X11:X13"/>
    <mergeCell ref="Y11:Y13"/>
    <mergeCell ref="Z11:Z13"/>
    <mergeCell ref="AA11:AA13"/>
    <mergeCell ref="AB11:AB13"/>
    <mergeCell ref="AC11:AC13"/>
    <mergeCell ref="AD11:AD13"/>
    <mergeCell ref="AE11:AE13"/>
    <mergeCell ref="AF11:AF13"/>
    <mergeCell ref="AG11:AG13"/>
    <mergeCell ref="AH11:AH13"/>
    <mergeCell ref="AI11:AI13"/>
    <mergeCell ref="AJ11:AJ13"/>
    <mergeCell ref="AK11:AK13"/>
    <mergeCell ref="AL11:AL13"/>
    <mergeCell ref="AM11:AM13"/>
    <mergeCell ref="AN11:AN13"/>
    <mergeCell ref="AO11:AO13"/>
    <mergeCell ref="AQ11:AQ13"/>
    <mergeCell ref="AR11:AR13"/>
    <mergeCell ref="AS11:AS13"/>
    <mergeCell ref="AT11:AT13"/>
    <mergeCell ref="O12:O14"/>
    <mergeCell ref="P12:V14"/>
    <mergeCell ref="B14:B16"/>
    <mergeCell ref="C14:C16"/>
    <mergeCell ref="F14:F16"/>
    <mergeCell ref="G14:G16"/>
    <mergeCell ref="H14:H16"/>
    <mergeCell ref="J14:J16"/>
    <mergeCell ref="K14:K16"/>
    <mergeCell ref="M14:M16"/>
    <mergeCell ref="X14:X16"/>
    <mergeCell ref="Y14:Y16"/>
    <mergeCell ref="Z14:Z16"/>
    <mergeCell ref="AA14:AA16"/>
    <mergeCell ref="AB14:AB16"/>
    <mergeCell ref="AC14:AC16"/>
    <mergeCell ref="AD14:AD16"/>
    <mergeCell ref="AE14:AE16"/>
    <mergeCell ref="AF14:AF16"/>
    <mergeCell ref="AG14:AG16"/>
    <mergeCell ref="AH14:AH16"/>
    <mergeCell ref="AI14:AI16"/>
    <mergeCell ref="AJ14:AJ16"/>
    <mergeCell ref="AK14:AK16"/>
    <mergeCell ref="AL14:AL16"/>
    <mergeCell ref="AM14:AM16"/>
    <mergeCell ref="AN14:AN16"/>
    <mergeCell ref="AO14:AO16"/>
    <mergeCell ref="AQ14:AQ16"/>
    <mergeCell ref="AR14:AR16"/>
    <mergeCell ref="AS14:AS16"/>
    <mergeCell ref="AT14:AT16"/>
    <mergeCell ref="O15:O16"/>
    <mergeCell ref="P15:V16"/>
    <mergeCell ref="B17:B19"/>
    <mergeCell ref="C17:C19"/>
    <mergeCell ref="F17:F19"/>
    <mergeCell ref="G17:G19"/>
    <mergeCell ref="H17:H19"/>
    <mergeCell ref="J17:J19"/>
    <mergeCell ref="K17:K19"/>
    <mergeCell ref="M17:M19"/>
    <mergeCell ref="O17:O18"/>
    <mergeCell ref="P17:V18"/>
    <mergeCell ref="X17:X19"/>
    <mergeCell ref="Y17:Y19"/>
    <mergeCell ref="Z17:Z19"/>
    <mergeCell ref="AA17:AA19"/>
    <mergeCell ref="AB17:AB19"/>
    <mergeCell ref="AC17:AC19"/>
    <mergeCell ref="AD17:AD19"/>
    <mergeCell ref="AE17:AE19"/>
    <mergeCell ref="AF17:AF19"/>
    <mergeCell ref="AG17:AG19"/>
    <mergeCell ref="AH17:AH19"/>
    <mergeCell ref="AI17:AI19"/>
    <mergeCell ref="AJ17:AJ19"/>
    <mergeCell ref="AK17:AK19"/>
    <mergeCell ref="AL17:AL19"/>
    <mergeCell ref="AM17:AM19"/>
    <mergeCell ref="AN17:AN19"/>
    <mergeCell ref="AO17:AO19"/>
    <mergeCell ref="AQ17:AQ19"/>
    <mergeCell ref="AR17:AR19"/>
    <mergeCell ref="AS17:AS19"/>
    <mergeCell ref="AT17:AT19"/>
    <mergeCell ref="O19:O20"/>
    <mergeCell ref="P19:V20"/>
    <mergeCell ref="B20:B22"/>
    <mergeCell ref="C20:C22"/>
    <mergeCell ref="F20:F22"/>
    <mergeCell ref="G20:G22"/>
    <mergeCell ref="H20:H22"/>
    <mergeCell ref="J20:J22"/>
    <mergeCell ref="K20:K22"/>
    <mergeCell ref="M20:M22"/>
    <mergeCell ref="X20:X22"/>
    <mergeCell ref="Y20:Y22"/>
    <mergeCell ref="Z20:Z22"/>
    <mergeCell ref="AA20:AA22"/>
    <mergeCell ref="AB20:AB22"/>
    <mergeCell ref="AC20:AC22"/>
    <mergeCell ref="AD20:AD22"/>
    <mergeCell ref="AE20:AE22"/>
    <mergeCell ref="AF20:AF22"/>
    <mergeCell ref="AG20:AG22"/>
    <mergeCell ref="AH20:AH22"/>
    <mergeCell ref="AI20:AI22"/>
    <mergeCell ref="AJ20:AJ22"/>
    <mergeCell ref="AK20:AK22"/>
    <mergeCell ref="AL20:AL22"/>
    <mergeCell ref="AM20:AM22"/>
    <mergeCell ref="AN20:AN22"/>
    <mergeCell ref="AO20:AO22"/>
    <mergeCell ref="AQ20:AQ22"/>
    <mergeCell ref="AR20:AR22"/>
    <mergeCell ref="AS20:AS22"/>
    <mergeCell ref="AT20:AT22"/>
    <mergeCell ref="O21:O22"/>
    <mergeCell ref="P21:V22"/>
    <mergeCell ref="B23:B25"/>
    <mergeCell ref="C23:C25"/>
    <mergeCell ref="F23:F25"/>
    <mergeCell ref="G23:G25"/>
    <mergeCell ref="H23:H25"/>
    <mergeCell ref="J23:J25"/>
    <mergeCell ref="K23:K25"/>
    <mergeCell ref="M23:M25"/>
    <mergeCell ref="O23:O24"/>
    <mergeCell ref="P23:V24"/>
    <mergeCell ref="X23:X25"/>
    <mergeCell ref="Y23:Y25"/>
    <mergeCell ref="Z23:Z25"/>
    <mergeCell ref="AA23:AA25"/>
    <mergeCell ref="AB23:AB25"/>
    <mergeCell ref="AC23:AC25"/>
    <mergeCell ref="AD23:AD25"/>
    <mergeCell ref="AE23:AE25"/>
    <mergeCell ref="AF23:AF25"/>
    <mergeCell ref="AG23:AG25"/>
    <mergeCell ref="AH23:AH25"/>
    <mergeCell ref="AI23:AI25"/>
    <mergeCell ref="AJ23:AJ25"/>
    <mergeCell ref="AK23:AK25"/>
    <mergeCell ref="AL23:AL25"/>
    <mergeCell ref="AM23:AM25"/>
    <mergeCell ref="AN23:AN25"/>
    <mergeCell ref="AO23:AO25"/>
    <mergeCell ref="AQ23:AQ25"/>
    <mergeCell ref="AR23:AR25"/>
    <mergeCell ref="AS23:AS25"/>
    <mergeCell ref="AT23:AT25"/>
    <mergeCell ref="O25:O26"/>
    <mergeCell ref="P25:V26"/>
    <mergeCell ref="B26:B28"/>
    <mergeCell ref="C26:C28"/>
    <mergeCell ref="F26:F28"/>
    <mergeCell ref="G26:G28"/>
    <mergeCell ref="H26:H28"/>
    <mergeCell ref="J26:J28"/>
    <mergeCell ref="K26:K28"/>
    <mergeCell ref="M26:M28"/>
    <mergeCell ref="X26:X28"/>
    <mergeCell ref="Y26:Y28"/>
    <mergeCell ref="Z26:Z28"/>
    <mergeCell ref="AA26:AA28"/>
    <mergeCell ref="AB26:AB28"/>
    <mergeCell ref="AC26:AC28"/>
    <mergeCell ref="AD26:AD28"/>
    <mergeCell ref="AE26:AE28"/>
    <mergeCell ref="AF26:AF28"/>
    <mergeCell ref="AG26:AG28"/>
    <mergeCell ref="AH26:AH28"/>
    <mergeCell ref="AI26:AI28"/>
    <mergeCell ref="AJ26:AJ28"/>
    <mergeCell ref="AK26:AK28"/>
    <mergeCell ref="AL26:AL28"/>
    <mergeCell ref="AM26:AM28"/>
    <mergeCell ref="AN26:AN28"/>
    <mergeCell ref="AO26:AO28"/>
    <mergeCell ref="AQ26:AQ28"/>
    <mergeCell ref="AR26:AR28"/>
    <mergeCell ref="AS26:AS28"/>
    <mergeCell ref="AT26:AT28"/>
    <mergeCell ref="O27:O28"/>
    <mergeCell ref="P27:V28"/>
    <mergeCell ref="B29:B31"/>
    <mergeCell ref="C29:C31"/>
    <mergeCell ref="F29:F31"/>
    <mergeCell ref="G29:G31"/>
    <mergeCell ref="H29:H31"/>
    <mergeCell ref="J29:J31"/>
    <mergeCell ref="K29:K31"/>
    <mergeCell ref="M29:M31"/>
    <mergeCell ref="O29:O30"/>
    <mergeCell ref="P29:V30"/>
    <mergeCell ref="X29:X31"/>
    <mergeCell ref="Y29:Y31"/>
    <mergeCell ref="Z29:Z31"/>
    <mergeCell ref="AA29:AA31"/>
    <mergeCell ref="AB29:AB31"/>
    <mergeCell ref="AC29:AC31"/>
    <mergeCell ref="AD29:AD31"/>
    <mergeCell ref="AE29:AE31"/>
    <mergeCell ref="AF29:AF31"/>
    <mergeCell ref="AG29:AG31"/>
    <mergeCell ref="AH29:AH31"/>
    <mergeCell ref="AI29:AI31"/>
    <mergeCell ref="AJ29:AJ31"/>
    <mergeCell ref="AK29:AK31"/>
    <mergeCell ref="AL29:AL31"/>
    <mergeCell ref="AM29:AM31"/>
    <mergeCell ref="AN29:AN31"/>
    <mergeCell ref="AO29:AO31"/>
    <mergeCell ref="AQ29:AQ31"/>
    <mergeCell ref="AR29:AR31"/>
    <mergeCell ref="AS29:AS31"/>
    <mergeCell ref="AT29:AT31"/>
    <mergeCell ref="O31:O32"/>
    <mergeCell ref="P31:V32"/>
    <mergeCell ref="B32:B34"/>
    <mergeCell ref="C32:C34"/>
    <mergeCell ref="F32:F34"/>
    <mergeCell ref="G32:G34"/>
    <mergeCell ref="H32:H34"/>
    <mergeCell ref="J32:J34"/>
    <mergeCell ref="K32:K34"/>
    <mergeCell ref="M32:M34"/>
    <mergeCell ref="X32:X34"/>
    <mergeCell ref="Y32:Y34"/>
    <mergeCell ref="Z32:Z34"/>
    <mergeCell ref="AA32:AA34"/>
    <mergeCell ref="AB32:AB34"/>
    <mergeCell ref="AC32:AC34"/>
    <mergeCell ref="AD32:AD34"/>
    <mergeCell ref="AE32:AE34"/>
    <mergeCell ref="AF32:AF34"/>
    <mergeCell ref="AG32:AG34"/>
    <mergeCell ref="AH32:AH34"/>
    <mergeCell ref="AI32:AI34"/>
    <mergeCell ref="AJ32:AJ34"/>
    <mergeCell ref="AK32:AK34"/>
    <mergeCell ref="AL32:AL34"/>
    <mergeCell ref="AM32:AM34"/>
    <mergeCell ref="AN32:AN34"/>
    <mergeCell ref="AO32:AO34"/>
    <mergeCell ref="AQ32:AQ34"/>
    <mergeCell ref="AR32:AR34"/>
    <mergeCell ref="AS32:AS34"/>
    <mergeCell ref="AT32:AT34"/>
    <mergeCell ref="O33:O34"/>
    <mergeCell ref="P33:V34"/>
    <mergeCell ref="B35:B37"/>
    <mergeCell ref="C35:C37"/>
    <mergeCell ref="F35:F37"/>
    <mergeCell ref="G35:G37"/>
    <mergeCell ref="H35:H37"/>
    <mergeCell ref="J35:J37"/>
    <mergeCell ref="K35:K37"/>
    <mergeCell ref="M35:M37"/>
    <mergeCell ref="X35:X37"/>
    <mergeCell ref="Y35:Y37"/>
    <mergeCell ref="Z35:Z37"/>
    <mergeCell ref="AA35:AA37"/>
    <mergeCell ref="AB35:AB37"/>
    <mergeCell ref="AC35:AC37"/>
    <mergeCell ref="AD35:AD37"/>
    <mergeCell ref="AE35:AE37"/>
    <mergeCell ref="AF35:AF37"/>
    <mergeCell ref="AG35:AG37"/>
    <mergeCell ref="AH35:AH37"/>
    <mergeCell ref="AI35:AI37"/>
    <mergeCell ref="AJ35:AJ37"/>
    <mergeCell ref="AK35:AK37"/>
    <mergeCell ref="AL35:AL37"/>
    <mergeCell ref="AM35:AM37"/>
    <mergeCell ref="AN35:AN37"/>
    <mergeCell ref="AO35:AO37"/>
    <mergeCell ref="AQ35:AQ37"/>
    <mergeCell ref="AR35:AR37"/>
    <mergeCell ref="AS35:AS37"/>
    <mergeCell ref="AT35:AT37"/>
    <mergeCell ref="B38:B40"/>
    <mergeCell ref="C38:C40"/>
    <mergeCell ref="F38:F40"/>
    <mergeCell ref="G38:G40"/>
    <mergeCell ref="H38:H40"/>
    <mergeCell ref="J38:J40"/>
    <mergeCell ref="K38:K40"/>
    <mergeCell ref="M38:M40"/>
    <mergeCell ref="X38:X40"/>
    <mergeCell ref="Y38:Y40"/>
    <mergeCell ref="Z38:Z40"/>
    <mergeCell ref="AA38:AA40"/>
    <mergeCell ref="AB38:AB40"/>
    <mergeCell ref="AC38:AC40"/>
    <mergeCell ref="AD38:AD40"/>
    <mergeCell ref="AE38:AE40"/>
    <mergeCell ref="AF38:AF40"/>
    <mergeCell ref="AG38:AG40"/>
    <mergeCell ref="AH38:AH40"/>
    <mergeCell ref="AI38:AI40"/>
    <mergeCell ref="AJ38:AJ40"/>
    <mergeCell ref="AK38:AK40"/>
    <mergeCell ref="AL38:AL40"/>
    <mergeCell ref="AM38:AM40"/>
    <mergeCell ref="AN38:AN40"/>
    <mergeCell ref="AO38:AO40"/>
    <mergeCell ref="AQ38:AQ40"/>
    <mergeCell ref="AR38:AR40"/>
    <mergeCell ref="AS38:AS40"/>
    <mergeCell ref="AT38:AT40"/>
    <mergeCell ref="B41:B43"/>
    <mergeCell ref="C41:C43"/>
    <mergeCell ref="F41:F43"/>
    <mergeCell ref="G41:G43"/>
    <mergeCell ref="H41:H43"/>
    <mergeCell ref="J41:J43"/>
    <mergeCell ref="K41:K43"/>
    <mergeCell ref="M41:M43"/>
    <mergeCell ref="X41:X43"/>
    <mergeCell ref="Y41:Y43"/>
    <mergeCell ref="Z41:Z43"/>
    <mergeCell ref="AA41:AA43"/>
    <mergeCell ref="AB41:AB43"/>
    <mergeCell ref="AC41:AC43"/>
    <mergeCell ref="AD41:AD43"/>
    <mergeCell ref="AE41:AE43"/>
    <mergeCell ref="AF41:AF43"/>
    <mergeCell ref="AG41:AG43"/>
    <mergeCell ref="AH41:AH43"/>
    <mergeCell ref="AI41:AI43"/>
    <mergeCell ref="AJ41:AJ43"/>
    <mergeCell ref="AK41:AK43"/>
    <mergeCell ref="AL41:AL43"/>
    <mergeCell ref="AM41:AM43"/>
    <mergeCell ref="AN41:AN43"/>
    <mergeCell ref="AO41:AO43"/>
    <mergeCell ref="AQ41:AQ43"/>
    <mergeCell ref="AR41:AR43"/>
    <mergeCell ref="AS41:AS43"/>
    <mergeCell ref="AT41:AT43"/>
    <mergeCell ref="B44:B46"/>
    <mergeCell ref="C44:C46"/>
    <mergeCell ref="F44:F46"/>
    <mergeCell ref="G44:G46"/>
    <mergeCell ref="H44:H46"/>
    <mergeCell ref="J44:J46"/>
    <mergeCell ref="K44:K46"/>
    <mergeCell ref="M44:M46"/>
    <mergeCell ref="X44:X46"/>
    <mergeCell ref="Y44:Y46"/>
    <mergeCell ref="Z44:Z46"/>
    <mergeCell ref="AA44:AA46"/>
    <mergeCell ref="AB44:AB46"/>
    <mergeCell ref="AC44:AC46"/>
    <mergeCell ref="AD44:AD46"/>
    <mergeCell ref="AE44:AE46"/>
    <mergeCell ref="AF44:AF46"/>
    <mergeCell ref="AG44:AG46"/>
    <mergeCell ref="AH44:AH46"/>
    <mergeCell ref="AI44:AI46"/>
    <mergeCell ref="AJ44:AJ46"/>
    <mergeCell ref="AK44:AK46"/>
    <mergeCell ref="AL44:AL46"/>
    <mergeCell ref="AM44:AM46"/>
    <mergeCell ref="AN44:AN46"/>
    <mergeCell ref="AO44:AO46"/>
    <mergeCell ref="AQ44:AQ46"/>
    <mergeCell ref="AR44:AR46"/>
    <mergeCell ref="AS44:AS46"/>
    <mergeCell ref="AT44:AT46"/>
    <mergeCell ref="B47:B49"/>
    <mergeCell ref="C47:C49"/>
    <mergeCell ref="F47:F49"/>
    <mergeCell ref="G47:G49"/>
    <mergeCell ref="H47:H49"/>
    <mergeCell ref="J47:J49"/>
    <mergeCell ref="K47:K49"/>
    <mergeCell ref="M47:M49"/>
    <mergeCell ref="X47:X49"/>
    <mergeCell ref="Y47:Y49"/>
    <mergeCell ref="Z47:Z49"/>
    <mergeCell ref="AA47:AA49"/>
    <mergeCell ref="AB47:AB49"/>
    <mergeCell ref="AC47:AC49"/>
    <mergeCell ref="AD47:AD49"/>
    <mergeCell ref="AE47:AE49"/>
    <mergeCell ref="AF47:AF49"/>
    <mergeCell ref="AG47:AG49"/>
    <mergeCell ref="AH47:AH49"/>
    <mergeCell ref="AI47:AI49"/>
    <mergeCell ref="AJ47:AJ49"/>
    <mergeCell ref="AK47:AK49"/>
    <mergeCell ref="AL47:AL49"/>
    <mergeCell ref="AM47:AM49"/>
    <mergeCell ref="AN47:AN49"/>
    <mergeCell ref="AO47:AO49"/>
    <mergeCell ref="AQ47:AQ49"/>
    <mergeCell ref="AR47:AR49"/>
    <mergeCell ref="AS47:AS49"/>
    <mergeCell ref="AT47:AT49"/>
    <mergeCell ref="O49:V50"/>
    <mergeCell ref="B50:B52"/>
    <mergeCell ref="C50:C52"/>
    <mergeCell ref="F50:F52"/>
    <mergeCell ref="G50:G52"/>
    <mergeCell ref="H50:H52"/>
    <mergeCell ref="J50:J52"/>
    <mergeCell ref="K50:K52"/>
    <mergeCell ref="M50:M52"/>
    <mergeCell ref="X50:X52"/>
    <mergeCell ref="Y50:Y52"/>
    <mergeCell ref="Z50:Z52"/>
    <mergeCell ref="AA50:AA52"/>
    <mergeCell ref="AB50:AB52"/>
    <mergeCell ref="AC50:AC52"/>
    <mergeCell ref="AD50:AD52"/>
    <mergeCell ref="AE50:AE52"/>
    <mergeCell ref="AF50:AF52"/>
    <mergeCell ref="AG50:AG52"/>
    <mergeCell ref="AH50:AH52"/>
    <mergeCell ref="AI50:AI52"/>
    <mergeCell ref="AJ50:AJ52"/>
    <mergeCell ref="AK50:AK52"/>
    <mergeCell ref="AL50:AL52"/>
    <mergeCell ref="AM50:AM52"/>
    <mergeCell ref="AN50:AN52"/>
    <mergeCell ref="AO50:AO52"/>
    <mergeCell ref="AQ50:AQ52"/>
    <mergeCell ref="AR50:AR52"/>
    <mergeCell ref="AS50:AS52"/>
    <mergeCell ref="AT50:AT52"/>
    <mergeCell ref="W53:W54"/>
    <mergeCell ref="X53:X54"/>
    <mergeCell ref="Y53:Y54"/>
    <mergeCell ref="Z53:Z54"/>
    <mergeCell ref="AA53:AA54"/>
    <mergeCell ref="AB53:AB54"/>
    <mergeCell ref="AC53:AC54"/>
    <mergeCell ref="AD53:AD54"/>
    <mergeCell ref="AE53:AE54"/>
    <mergeCell ref="AF53:AF54"/>
    <mergeCell ref="AG53:AG54"/>
    <mergeCell ref="AH53:AH54"/>
    <mergeCell ref="AI53:AI54"/>
    <mergeCell ref="AJ53:AJ54"/>
    <mergeCell ref="AK53:AK54"/>
    <mergeCell ref="AL53:AL54"/>
    <mergeCell ref="AM53:AM54"/>
    <mergeCell ref="AN53:AN54"/>
    <mergeCell ref="AO53:AO54"/>
    <mergeCell ref="AP53:AP54"/>
    <mergeCell ref="AQ53:AQ54"/>
    <mergeCell ref="AR53:AR54"/>
    <mergeCell ref="AS53:AS54"/>
    <mergeCell ref="AT53:AT54"/>
    <mergeCell ref="B58:B59"/>
    <mergeCell ref="C58:C59"/>
    <mergeCell ref="D58:D59"/>
    <mergeCell ref="E58:E59"/>
    <mergeCell ref="B61:B62"/>
    <mergeCell ref="C61:C62"/>
    <mergeCell ref="D61:D62"/>
    <mergeCell ref="E61:E62"/>
    <mergeCell ref="B63:B64"/>
    <mergeCell ref="C63:C64"/>
    <mergeCell ref="D63:D64"/>
    <mergeCell ref="E63:E64"/>
  </mergeCells>
  <phoneticPr fontId="2"/>
  <conditionalFormatting sqref="J8:K10">
    <cfRule type="expression" dxfId="14" priority="15">
      <formula>OR($H$8="育休中",$H$8="退職済")</formula>
    </cfRule>
  </conditionalFormatting>
  <conditionalFormatting sqref="J11:K13">
    <cfRule type="expression" dxfId="13" priority="14">
      <formula>OR($H$11="育休中",$H$11="退職済")</formula>
    </cfRule>
  </conditionalFormatting>
  <conditionalFormatting sqref="J14:K16">
    <cfRule type="expression" dxfId="12" priority="13">
      <formula>OR($H$14="育休中",$H$14="退職済")</formula>
    </cfRule>
  </conditionalFormatting>
  <conditionalFormatting sqref="J17:K19">
    <cfRule type="expression" dxfId="11" priority="12">
      <formula>OR($H$17="育休中",$H$17="退職済")</formula>
    </cfRule>
  </conditionalFormatting>
  <conditionalFormatting sqref="J20:K22">
    <cfRule type="expression" dxfId="10" priority="11">
      <formula>OR($H$20="育休中",$H$20="退職済")</formula>
    </cfRule>
  </conditionalFormatting>
  <conditionalFormatting sqref="J23:K25">
    <cfRule type="expression" dxfId="9" priority="10">
      <formula>OR($H$23="育休中",$H$23="退職済")</formula>
    </cfRule>
  </conditionalFormatting>
  <conditionalFormatting sqref="J26:K28">
    <cfRule type="expression" dxfId="8" priority="9">
      <formula>OR($H$26="育休中",$H$26="退職済")</formula>
    </cfRule>
  </conditionalFormatting>
  <conditionalFormatting sqref="J29:K31">
    <cfRule type="expression" dxfId="7" priority="8">
      <formula>OR($H$29="育休中",$H$29="退職済")</formula>
    </cfRule>
  </conditionalFormatting>
  <conditionalFormatting sqref="J32:K34">
    <cfRule type="expression" dxfId="6" priority="7">
      <formula>OR($H$32="育休中",$H$32="退職済")</formula>
    </cfRule>
  </conditionalFormatting>
  <conditionalFormatting sqref="J35:K37">
    <cfRule type="expression" dxfId="5" priority="6">
      <formula>OR($H$35="育休中",$H$35="退職済")</formula>
    </cfRule>
  </conditionalFormatting>
  <conditionalFormatting sqref="J38:K40">
    <cfRule type="expression" dxfId="4" priority="5">
      <formula>OR($H$38="育休中",$H$38="退職済")</formula>
    </cfRule>
  </conditionalFormatting>
  <conditionalFormatting sqref="J41:K43">
    <cfRule type="expression" dxfId="3" priority="4">
      <formula>OR($H$41="育休中",$H$41="退職済")</formula>
    </cfRule>
  </conditionalFormatting>
  <conditionalFormatting sqref="J44:K46">
    <cfRule type="expression" dxfId="2" priority="3">
      <formula>OR($H$44="育休中",$H$44="退職済")</formula>
    </cfRule>
  </conditionalFormatting>
  <conditionalFormatting sqref="J47:K49">
    <cfRule type="expression" dxfId="1" priority="2">
      <formula>OR($H$47="育休中",$H$47="退職済")</formula>
    </cfRule>
  </conditionalFormatting>
  <conditionalFormatting sqref="J50:K52">
    <cfRule type="expression" dxfId="0" priority="1">
      <formula>OR($H$50="育休中",$H$50="退職済")</formula>
    </cfRule>
  </conditionalFormatting>
  <dataValidations count="4">
    <dataValidation type="list" allowBlank="1" showDropDown="0" showInputMessage="1" showErrorMessage="1" sqref="J8:J52">
      <formula1>"3,3.25,3.5,3.75,4,4.25,4.5,4.75,5,5.25,5.5,5.75,6,6.25,6.5,6.75,7,7.25,7.5,7.75,8,8.25,8.5,8.75,9"</formula1>
    </dataValidation>
    <dataValidation type="list" allowBlank="1" showDropDown="0" showInputMessage="1" showErrorMessage="1" sqref="K8:K52">
      <formula1>"1,2,3,4,5,6,7,8,9,10,11,12,13,14,15,16,17,18,19,20,21,22,23,24,25,26,27,28,29,30,31"</formula1>
    </dataValidation>
    <dataValidation type="list" allowBlank="1" showDropDown="0" showInputMessage="1" showErrorMessage="1" sqref="H8:H52">
      <formula1>"常勤,その他,育休中,退職済"</formula1>
    </dataValidation>
    <dataValidation type="list" allowBlank="1" showDropDown="0" showInputMessage="1" showErrorMessage="1" sqref="B8:B52">
      <formula1>"施設長,主任保育士等,保育士,保育に従事する看護師・准看護師,幼稚園教諭等,知事が同等と認める者,一時保育専任職員,子育て支援事業専任職員,保育に従事しない看護師・准看護師,調理員,栄養士,事務員,その他"</formula1>
    </dataValidation>
  </dataValidations>
  <printOptions horizontalCentered="1"/>
  <pageMargins left="0.78740157480314954" right="0.27559055118110237" top="0.59055118110236227" bottom="0.15748031496062992" header="0.27559055118110237" footer="0.11811023622047244"/>
  <pageSetup paperSize="9" scale="93" firstPageNumber="41" fitToWidth="1" fitToHeight="1" orientation="landscape" usePrinterDefaults="1" useFirstPageNumber="1" r:id="rId1"/>
  <headerFooter alignWithMargins="0">
    <oddHeader xml:space="preserve">&amp;C
</oddHeader>
    <oddFooter xml:space="preserve">&amp;C- 41 -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IV38"/>
  <sheetViews>
    <sheetView view="pageBreakPreview" zoomScale="75" zoomScaleSheetLayoutView="75" workbookViewId="0">
      <selection activeCell="F14" sqref="F14:F16"/>
    </sheetView>
  </sheetViews>
  <sheetFormatPr defaultRowHeight="13.5"/>
  <cols>
    <col min="1" max="1" width="3.625" style="1127" customWidth="1"/>
    <col min="2" max="2" width="4.625" style="1127" customWidth="1"/>
    <col min="3" max="3" width="23.625" style="1127" customWidth="1"/>
    <col min="4" max="4" width="17.25" style="1127" customWidth="1"/>
    <col min="5" max="5" width="10.125" style="1127" customWidth="1"/>
    <col min="6" max="6" width="9" style="1127" bestFit="1" customWidth="1"/>
    <col min="7" max="7" width="14.25" style="1127" customWidth="1"/>
    <col min="8" max="256" width="9" style="1127" bestFit="1" customWidth="1"/>
  </cols>
  <sheetData>
    <row r="1" spans="1:15" ht="17.25">
      <c r="B1" s="1131" t="s">
        <v>863</v>
      </c>
      <c r="E1" s="1127" t="s">
        <v>1027</v>
      </c>
      <c r="M1" s="1127" t="s">
        <v>1034</v>
      </c>
    </row>
    <row r="3" spans="1:15">
      <c r="F3" s="1158" t="s">
        <v>979</v>
      </c>
      <c r="G3" s="1158" t="s">
        <v>230</v>
      </c>
    </row>
    <row r="4" spans="1:15" ht="20.100000000000001" customHeight="1">
      <c r="A4" s="1128" t="s">
        <v>860</v>
      </c>
      <c r="B4" s="1132" t="s">
        <v>837</v>
      </c>
      <c r="C4" s="1141"/>
      <c r="D4" s="1148">
        <f>SUM(D5:D6)</f>
        <v>0</v>
      </c>
      <c r="E4" s="1154"/>
      <c r="F4" s="1159"/>
      <c r="G4" s="1165"/>
      <c r="H4" s="1168" t="s">
        <v>625</v>
      </c>
      <c r="I4" s="1172"/>
      <c r="J4" s="1173"/>
      <c r="K4" s="1173"/>
      <c r="L4" s="1173"/>
      <c r="M4" s="1173"/>
      <c r="N4" s="1175"/>
      <c r="O4" s="1176"/>
    </row>
    <row r="5" spans="1:15" ht="20.100000000000001" customHeight="1">
      <c r="A5" s="1129"/>
      <c r="B5" s="1133"/>
      <c r="C5" s="1141" t="s">
        <v>1017</v>
      </c>
      <c r="D5" s="1149"/>
      <c r="E5" s="1155"/>
      <c r="F5" s="1160"/>
      <c r="G5" s="1166" t="e">
        <f>D5/F5</f>
        <v>#DIV/0!</v>
      </c>
      <c r="H5" s="1168" t="s">
        <v>675</v>
      </c>
      <c r="I5" s="1172"/>
      <c r="J5" s="1173"/>
      <c r="K5" s="1173"/>
      <c r="L5" s="1173"/>
      <c r="M5" s="1173"/>
      <c r="N5" s="1175"/>
      <c r="O5" s="1176"/>
    </row>
    <row r="6" spans="1:15" ht="20.100000000000001" customHeight="1">
      <c r="A6" s="1129"/>
      <c r="B6" s="1134"/>
      <c r="C6" s="1141" t="s">
        <v>127</v>
      </c>
      <c r="D6" s="1149"/>
      <c r="E6" s="1155"/>
      <c r="F6" s="1161"/>
      <c r="G6" s="1166" t="e">
        <f>D6/F6</f>
        <v>#DIV/0!</v>
      </c>
      <c r="H6" s="1168" t="s">
        <v>743</v>
      </c>
      <c r="I6" s="1173"/>
      <c r="J6" s="1173"/>
      <c r="K6" s="1173"/>
      <c r="L6" s="1173"/>
      <c r="M6" s="1173"/>
      <c r="N6" s="1175"/>
      <c r="O6" s="1176"/>
    </row>
    <row r="7" spans="1:15" ht="20.100000000000001" customHeight="1">
      <c r="A7" s="1129"/>
      <c r="B7" s="1135" t="s">
        <v>1014</v>
      </c>
      <c r="C7" s="1142"/>
      <c r="D7" s="1150"/>
      <c r="E7" s="1156"/>
      <c r="F7" s="1162"/>
      <c r="G7" s="1165"/>
      <c r="H7" s="1169"/>
    </row>
    <row r="8" spans="1:15" ht="20.100000000000001" customHeight="1">
      <c r="A8" s="1130"/>
      <c r="B8" s="1136"/>
      <c r="C8" s="1143" t="s">
        <v>1013</v>
      </c>
      <c r="D8" s="1149"/>
      <c r="E8" s="1155"/>
      <c r="F8" s="1161"/>
      <c r="G8" s="1166" t="e">
        <f>D8/F8</f>
        <v>#DIV/0!</v>
      </c>
      <c r="H8" s="1169"/>
      <c r="I8" s="1174"/>
      <c r="J8" s="1127" t="s">
        <v>1033</v>
      </c>
    </row>
    <row r="9" spans="1:15">
      <c r="B9" s="1137"/>
      <c r="C9" s="1144"/>
      <c r="D9" s="1151"/>
      <c r="E9" s="1151"/>
      <c r="F9" s="1163"/>
    </row>
    <row r="10" spans="1:15" ht="15">
      <c r="B10" s="1138" t="s">
        <v>621</v>
      </c>
      <c r="C10" s="1145" t="s">
        <v>926</v>
      </c>
      <c r="D10" s="1151"/>
      <c r="F10" s="1151"/>
      <c r="G10" s="1151"/>
      <c r="H10" s="1170"/>
      <c r="I10" s="1170"/>
      <c r="J10" s="1170"/>
      <c r="K10" s="1170"/>
      <c r="L10" s="1170"/>
    </row>
    <row r="11" spans="1:15" ht="15" customHeight="1">
      <c r="B11" s="1139" t="s">
        <v>621</v>
      </c>
      <c r="C11" s="1145" t="s">
        <v>991</v>
      </c>
      <c r="D11" s="1151"/>
      <c r="F11" s="1151"/>
      <c r="G11" s="1151"/>
      <c r="H11" s="1170"/>
      <c r="I11" s="1170"/>
      <c r="J11" s="1170"/>
      <c r="K11" s="1170"/>
      <c r="L11" s="1170"/>
    </row>
    <row r="12" spans="1:15">
      <c r="B12" s="1139"/>
      <c r="C12" s="1146" t="s">
        <v>1019</v>
      </c>
      <c r="D12" s="1146"/>
      <c r="E12" s="1146"/>
      <c r="F12" s="1146"/>
      <c r="G12" s="1146"/>
      <c r="H12" s="1170"/>
      <c r="I12" s="1170"/>
      <c r="J12" s="1170"/>
      <c r="K12" s="1170"/>
      <c r="L12" s="1170"/>
    </row>
    <row r="13" spans="1:15">
      <c r="B13" s="1139"/>
      <c r="C13" s="1145" t="s">
        <v>1020</v>
      </c>
      <c r="D13" s="1151"/>
      <c r="E13" s="1151"/>
      <c r="H13" s="1145" t="s">
        <v>1029</v>
      </c>
      <c r="I13" s="1170"/>
      <c r="J13" s="1170"/>
      <c r="K13" s="1170"/>
      <c r="L13" s="1170"/>
    </row>
    <row r="14" spans="1:15">
      <c r="B14" s="1139"/>
      <c r="C14" s="1145" t="s">
        <v>104</v>
      </c>
      <c r="D14" s="1151"/>
      <c r="E14" s="1151"/>
      <c r="H14" s="1127" t="s">
        <v>1031</v>
      </c>
    </row>
    <row r="15" spans="1:15">
      <c r="B15" s="1139"/>
      <c r="C15" s="1145" t="s">
        <v>1021</v>
      </c>
      <c r="D15" s="1151"/>
      <c r="E15" s="1151"/>
    </row>
    <row r="16" spans="1:15">
      <c r="B16" s="1139" t="s">
        <v>621</v>
      </c>
      <c r="C16" s="1145" t="s">
        <v>982</v>
      </c>
      <c r="D16" s="1151"/>
      <c r="E16" s="1151"/>
    </row>
    <row r="17" spans="2:12">
      <c r="B17" s="1139"/>
      <c r="C17" s="1145" t="s">
        <v>827</v>
      </c>
      <c r="D17" s="1151"/>
      <c r="E17" s="1151"/>
    </row>
    <row r="18" spans="2:12">
      <c r="B18" s="1139"/>
      <c r="C18" s="1145" t="s">
        <v>1022</v>
      </c>
      <c r="D18" s="1151"/>
      <c r="E18" s="1151"/>
    </row>
    <row r="19" spans="2:12">
      <c r="B19" s="1139"/>
      <c r="C19" s="1145" t="s">
        <v>28</v>
      </c>
      <c r="D19" s="1151"/>
      <c r="E19" s="1151"/>
    </row>
    <row r="20" spans="2:12">
      <c r="B20" s="1139"/>
      <c r="C20" s="1145"/>
      <c r="D20" s="1151"/>
      <c r="E20" s="1151"/>
    </row>
    <row r="21" spans="2:12">
      <c r="B21" s="1139" t="s">
        <v>621</v>
      </c>
      <c r="C21" s="1145" t="s">
        <v>416</v>
      </c>
      <c r="D21" s="1151"/>
      <c r="E21" s="1151"/>
      <c r="F21" s="1164" t="s">
        <v>754</v>
      </c>
    </row>
    <row r="22" spans="2:12">
      <c r="B22" s="1139"/>
      <c r="C22" s="1145" t="s">
        <v>1023</v>
      </c>
      <c r="D22" s="1151"/>
      <c r="E22" s="1151"/>
      <c r="F22" s="1164"/>
    </row>
    <row r="23" spans="2:12">
      <c r="C23" s="1145" t="s">
        <v>1024</v>
      </c>
      <c r="D23" s="1151"/>
      <c r="E23" s="1151"/>
    </row>
    <row r="24" spans="2:12" ht="14.25">
      <c r="C24" s="1145"/>
      <c r="D24" s="1152" t="s">
        <v>1026</v>
      </c>
      <c r="E24" s="1151"/>
      <c r="F24" s="1151" t="s">
        <v>1028</v>
      </c>
      <c r="G24" s="1167"/>
      <c r="H24" s="1127" t="s">
        <v>1032</v>
      </c>
      <c r="I24" s="1171"/>
      <c r="J24" s="1171"/>
      <c r="K24" s="1171"/>
      <c r="L24" s="1171"/>
    </row>
    <row r="25" spans="2:12">
      <c r="H25" s="1171"/>
      <c r="I25" s="1171"/>
      <c r="J25" s="1171"/>
      <c r="K25" s="1171"/>
      <c r="L25" s="1171"/>
    </row>
    <row r="26" spans="2:12">
      <c r="C26" s="1145"/>
      <c r="H26" s="1171"/>
      <c r="I26" s="1171"/>
      <c r="J26" s="1171"/>
      <c r="K26" s="1171"/>
      <c r="L26" s="1171"/>
    </row>
    <row r="27" spans="2:12">
      <c r="C27" s="1145"/>
      <c r="H27" s="1171"/>
      <c r="I27" s="1171"/>
      <c r="J27" s="1171"/>
      <c r="K27" s="1171"/>
      <c r="L27" s="1171"/>
    </row>
    <row r="28" spans="2:12" ht="17.25">
      <c r="B28" s="1131" t="s">
        <v>1016</v>
      </c>
    </row>
    <row r="29" spans="2:12" ht="14.25" customHeight="1">
      <c r="D29" s="1151"/>
    </row>
    <row r="30" spans="2:12" ht="20.100000000000001" customHeight="1">
      <c r="B30" s="1140" t="s">
        <v>22</v>
      </c>
      <c r="C30" s="1147"/>
      <c r="D30" s="1153" t="s">
        <v>149</v>
      </c>
      <c r="E30" s="1157"/>
      <c r="F30" s="1163"/>
    </row>
    <row r="33" spans="2:8">
      <c r="B33" s="1139" t="s">
        <v>621</v>
      </c>
      <c r="C33" s="1145" t="s">
        <v>770</v>
      </c>
      <c r="D33" s="1151"/>
      <c r="E33" s="1151"/>
      <c r="F33" s="1164" t="s">
        <v>754</v>
      </c>
    </row>
    <row r="34" spans="2:8">
      <c r="B34" s="1139"/>
      <c r="C34" s="1145" t="s">
        <v>1023</v>
      </c>
      <c r="D34" s="1151"/>
      <c r="E34" s="1151"/>
      <c r="F34" s="1164"/>
    </row>
    <row r="35" spans="2:8">
      <c r="C35" s="1145" t="s">
        <v>1024</v>
      </c>
      <c r="D35" s="1151"/>
      <c r="E35" s="1151"/>
    </row>
    <row r="36" spans="2:8" ht="14.25">
      <c r="C36" s="1145"/>
      <c r="D36" s="1152" t="s">
        <v>1026</v>
      </c>
      <c r="E36" s="1151"/>
      <c r="F36" s="1151" t="s">
        <v>1028</v>
      </c>
      <c r="G36" s="1167"/>
      <c r="H36" s="1127" t="s">
        <v>1032</v>
      </c>
    </row>
    <row r="38" spans="2:8">
      <c r="C38" s="1145" t="s">
        <v>267</v>
      </c>
    </row>
  </sheetData>
  <mergeCells count="10">
    <mergeCell ref="B4:C4"/>
    <mergeCell ref="D4:E4"/>
    <mergeCell ref="D5:E5"/>
    <mergeCell ref="D6:E6"/>
    <mergeCell ref="B7:C7"/>
    <mergeCell ref="D7:E7"/>
    <mergeCell ref="D8:E8"/>
    <mergeCell ref="B30:C30"/>
    <mergeCell ref="D30:E30"/>
    <mergeCell ref="A4:A8"/>
  </mergeCells>
  <phoneticPr fontId="2"/>
  <pageMargins left="0.68" right="0.39370078740157483" top="0.8" bottom="0.48" header="0.17" footer="0.19685039370078741"/>
  <pageSetup paperSize="9" scale="89" firstPageNumber="42" fitToWidth="1" fitToHeight="1" orientation="landscape" usePrinterDefaults="1" useFirstPageNumber="1" r:id="rId1"/>
  <headerFooter alignWithMargins="0">
    <oddHeader xml:space="preserve">&amp;C&amp;14
</oddHeader>
    <oddFooter>&amp;C- 42 -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dimension ref="A1:AG37"/>
  <sheetViews>
    <sheetView tabSelected="1" view="pageBreakPreview" zoomScaleSheetLayoutView="100" workbookViewId="0">
      <selection activeCell="K29" sqref="K29"/>
    </sheetView>
  </sheetViews>
  <sheetFormatPr defaultRowHeight="12" customHeight="1"/>
  <cols>
    <col min="1" max="1" width="3.36328125" style="66" customWidth="1"/>
    <col min="2" max="2" width="12.36328125" style="66" customWidth="1"/>
    <col min="3" max="9" width="8.7265625" style="66" customWidth="1"/>
    <col min="10" max="10" width="5.81640625" style="66" customWidth="1"/>
    <col min="11" max="16384" width="8.7265625" style="66" customWidth="1"/>
  </cols>
  <sheetData>
    <row r="1" spans="1:33" ht="12" customHeight="1">
      <c r="B1" s="66" t="s">
        <v>953</v>
      </c>
    </row>
    <row r="2" spans="1:33" s="66" customFormat="1" ht="12" customHeight="1">
      <c r="A2" s="1177"/>
      <c r="B2" s="66" t="s">
        <v>864</v>
      </c>
      <c r="C2" s="66"/>
      <c r="D2" s="66"/>
      <c r="E2" s="66"/>
      <c r="F2" s="66"/>
      <c r="G2" s="66"/>
      <c r="H2" s="66"/>
      <c r="I2" s="66"/>
      <c r="J2" s="66"/>
      <c r="K2" s="66"/>
      <c r="L2" s="66"/>
      <c r="M2" s="66"/>
      <c r="N2" s="66"/>
      <c r="O2" s="66"/>
      <c r="P2" s="104"/>
      <c r="Q2" s="104"/>
      <c r="R2" s="104"/>
      <c r="Y2" s="25"/>
      <c r="AG2" s="982"/>
    </row>
    <row r="3" spans="1:33" ht="12" customHeight="1">
      <c r="B3" s="104" t="s">
        <v>821</v>
      </c>
      <c r="K3" s="972" t="s">
        <v>796</v>
      </c>
      <c r="L3" s="104"/>
      <c r="M3" s="104"/>
      <c r="N3" s="104"/>
      <c r="O3" s="104"/>
    </row>
    <row r="4" spans="1:33" ht="12" customHeight="1">
      <c r="B4" s="106" t="s">
        <v>210</v>
      </c>
      <c r="C4" s="1192" t="s">
        <v>1005</v>
      </c>
      <c r="D4" s="1192"/>
      <c r="E4" s="1192"/>
      <c r="F4" s="1192"/>
      <c r="G4" s="1192"/>
      <c r="H4" s="1192"/>
      <c r="I4" s="1192"/>
      <c r="K4" s="1178" t="s">
        <v>336</v>
      </c>
      <c r="L4" s="1216" t="s">
        <v>948</v>
      </c>
      <c r="M4" s="1219"/>
      <c r="N4" s="1219"/>
      <c r="O4" s="1223"/>
    </row>
    <row r="5" spans="1:33" ht="12" customHeight="1">
      <c r="B5" s="106"/>
      <c r="C5" s="1192"/>
      <c r="D5" s="1192"/>
      <c r="E5" s="1192"/>
      <c r="F5" s="1192"/>
      <c r="G5" s="1192"/>
      <c r="H5" s="1192"/>
      <c r="I5" s="1192"/>
      <c r="K5" s="1180"/>
      <c r="L5" s="1217"/>
      <c r="M5" s="1220"/>
      <c r="N5" s="1220"/>
      <c r="O5" s="1224"/>
    </row>
    <row r="6" spans="1:33" ht="12" customHeight="1">
      <c r="B6" s="1178" t="s">
        <v>327</v>
      </c>
      <c r="C6" s="1193" t="s">
        <v>858</v>
      </c>
      <c r="D6" s="1204"/>
      <c r="E6" s="1204"/>
      <c r="F6" s="1204"/>
      <c r="G6" s="1204"/>
      <c r="H6" s="1204"/>
      <c r="I6" s="1208"/>
      <c r="K6" s="1181" t="s">
        <v>571</v>
      </c>
      <c r="L6" s="1193" t="s">
        <v>162</v>
      </c>
      <c r="M6" s="1204"/>
      <c r="N6" s="1204"/>
      <c r="O6" s="1208"/>
    </row>
    <row r="7" spans="1:33" ht="12" customHeight="1">
      <c r="B7" s="1179"/>
      <c r="C7" s="1194"/>
      <c r="D7" s="1200"/>
      <c r="E7" s="1200"/>
      <c r="F7" s="1200"/>
      <c r="G7" s="1200"/>
      <c r="H7" s="1200"/>
      <c r="I7" s="1209"/>
      <c r="K7" s="1182"/>
      <c r="L7" s="1194"/>
      <c r="M7" s="1200"/>
      <c r="N7" s="1200"/>
      <c r="O7" s="1209"/>
    </row>
    <row r="8" spans="1:33" ht="12" customHeight="1">
      <c r="B8" s="1179"/>
      <c r="C8" s="1194"/>
      <c r="D8" s="1200"/>
      <c r="E8" s="1200"/>
      <c r="F8" s="1200"/>
      <c r="G8" s="1200"/>
      <c r="H8" s="1200"/>
      <c r="I8" s="1209"/>
      <c r="K8" s="1183"/>
      <c r="L8" s="1195"/>
      <c r="M8" s="1205"/>
      <c r="N8" s="1205"/>
      <c r="O8" s="1210"/>
    </row>
    <row r="9" spans="1:33" ht="12" customHeight="1">
      <c r="B9" s="1180"/>
      <c r="C9" s="1195"/>
      <c r="D9" s="1205"/>
      <c r="E9" s="1205"/>
      <c r="F9" s="1205"/>
      <c r="G9" s="1205"/>
      <c r="H9" s="1205"/>
      <c r="I9" s="1210"/>
      <c r="K9" s="1178" t="s">
        <v>572</v>
      </c>
      <c r="L9" s="1204" t="s">
        <v>811</v>
      </c>
      <c r="M9" s="1204"/>
      <c r="N9" s="1204"/>
      <c r="O9" s="1208"/>
    </row>
    <row r="10" spans="1:33" ht="11" customHeight="1">
      <c r="B10" s="1181" t="s">
        <v>19</v>
      </c>
      <c r="C10" s="1193" t="s">
        <v>1190</v>
      </c>
      <c r="D10" s="1204"/>
      <c r="E10" s="1204"/>
      <c r="F10" s="1204"/>
      <c r="G10" s="1204"/>
      <c r="H10" s="1204"/>
      <c r="I10" s="1208"/>
      <c r="K10" s="1179"/>
      <c r="L10" s="1200"/>
      <c r="M10" s="1200"/>
      <c r="N10" s="1200"/>
      <c r="O10" s="1209"/>
    </row>
    <row r="11" spans="1:33" ht="11" customHeight="1">
      <c r="B11" s="1182"/>
      <c r="C11" s="1194"/>
      <c r="D11" s="1200"/>
      <c r="E11" s="1200"/>
      <c r="F11" s="1200"/>
      <c r="G11" s="1200"/>
      <c r="H11" s="1200"/>
      <c r="I11" s="1209"/>
      <c r="K11" s="1179"/>
      <c r="L11" s="1200"/>
      <c r="M11" s="1200"/>
      <c r="N11" s="1200"/>
      <c r="O11" s="1209"/>
    </row>
    <row r="12" spans="1:33" ht="11" customHeight="1">
      <c r="B12" s="1182"/>
      <c r="C12" s="1194"/>
      <c r="D12" s="1200"/>
      <c r="E12" s="1200"/>
      <c r="F12" s="1200"/>
      <c r="G12" s="1200"/>
      <c r="H12" s="1200"/>
      <c r="I12" s="1209"/>
      <c r="K12" s="1180"/>
      <c r="L12" s="1205"/>
      <c r="M12" s="1205"/>
      <c r="N12" s="1205"/>
      <c r="O12" s="1210"/>
    </row>
    <row r="13" spans="1:33" ht="11" customHeight="1">
      <c r="B13" s="1182"/>
      <c r="C13" s="1194"/>
      <c r="D13" s="1200"/>
      <c r="E13" s="1200"/>
      <c r="F13" s="1200"/>
      <c r="G13" s="1200"/>
      <c r="H13" s="1200"/>
      <c r="I13" s="1209"/>
      <c r="K13" s="1181" t="s">
        <v>809</v>
      </c>
      <c r="L13" s="1204" t="s">
        <v>1098</v>
      </c>
      <c r="M13" s="1204"/>
      <c r="N13" s="1204"/>
      <c r="O13" s="1208"/>
    </row>
    <row r="14" spans="1:33" ht="11" customHeight="1">
      <c r="B14" s="1183"/>
      <c r="C14" s="1195"/>
      <c r="D14" s="1205"/>
      <c r="E14" s="1205"/>
      <c r="F14" s="1205"/>
      <c r="G14" s="1205"/>
      <c r="H14" s="1205"/>
      <c r="I14" s="1210"/>
      <c r="K14" s="1182"/>
      <c r="L14" s="1200"/>
      <c r="M14" s="1200"/>
      <c r="N14" s="1200"/>
      <c r="O14" s="1209"/>
    </row>
    <row r="15" spans="1:33" ht="13.5">
      <c r="B15" s="1184" t="s">
        <v>1097</v>
      </c>
      <c r="C15" s="1193" t="s">
        <v>1234</v>
      </c>
      <c r="D15" s="1204"/>
      <c r="E15" s="1204"/>
      <c r="F15" s="1204"/>
      <c r="G15" s="1204"/>
      <c r="H15" s="1204"/>
      <c r="I15" s="1208"/>
      <c r="K15" s="1182"/>
      <c r="L15" s="1200"/>
      <c r="M15" s="1200"/>
      <c r="N15" s="1200"/>
      <c r="O15" s="1209"/>
    </row>
    <row r="16" spans="1:33" ht="13.5">
      <c r="B16" s="1185"/>
      <c r="C16" s="1194"/>
      <c r="D16" s="1200"/>
      <c r="E16" s="1200"/>
      <c r="F16" s="1200"/>
      <c r="G16" s="1200"/>
      <c r="H16" s="1200"/>
      <c r="I16" s="1209"/>
      <c r="K16" s="1182"/>
      <c r="L16" s="1200"/>
      <c r="M16" s="1200"/>
      <c r="N16" s="1200"/>
      <c r="O16" s="1209"/>
    </row>
    <row r="17" spans="2:18" ht="13.5">
      <c r="B17" s="1186"/>
      <c r="C17" s="1194"/>
      <c r="D17" s="1200"/>
      <c r="E17" s="1200"/>
      <c r="F17" s="1200"/>
      <c r="G17" s="1200"/>
      <c r="H17" s="1200"/>
      <c r="I17" s="1209"/>
      <c r="K17" s="1183"/>
      <c r="L17" s="1205"/>
      <c r="M17" s="1205"/>
      <c r="N17" s="1205"/>
      <c r="O17" s="1210"/>
    </row>
    <row r="18" spans="2:18" ht="12" customHeight="1">
      <c r="B18" s="1178" t="s">
        <v>1096</v>
      </c>
      <c r="C18" s="1196" t="s">
        <v>592</v>
      </c>
      <c r="D18" s="1206"/>
      <c r="E18" s="1206"/>
      <c r="F18" s="1206"/>
      <c r="G18" s="1206"/>
      <c r="H18" s="1206"/>
      <c r="I18" s="1211"/>
    </row>
    <row r="19" spans="2:18" ht="12" customHeight="1">
      <c r="B19" s="1179"/>
      <c r="C19" s="1197"/>
      <c r="D19" s="1207"/>
      <c r="E19" s="1207"/>
      <c r="F19" s="1207"/>
      <c r="G19" s="1207"/>
      <c r="H19" s="1207"/>
      <c r="I19" s="1212"/>
    </row>
    <row r="20" spans="2:18" ht="12" customHeight="1">
      <c r="B20" s="1179"/>
      <c r="C20" s="1197"/>
      <c r="D20" s="1207"/>
      <c r="E20" s="1207"/>
      <c r="F20" s="1207"/>
      <c r="G20" s="1207"/>
      <c r="H20" s="1207"/>
      <c r="I20" s="1212"/>
      <c r="K20" s="1213" t="s">
        <v>254</v>
      </c>
      <c r="L20" s="1218"/>
      <c r="M20" s="1218"/>
      <c r="N20" s="1218"/>
      <c r="O20" s="1225"/>
      <c r="P20" s="1226"/>
      <c r="Q20" s="635"/>
      <c r="R20" s="635"/>
    </row>
    <row r="21" spans="2:18" ht="12" customHeight="1">
      <c r="B21" s="1187" t="s">
        <v>1078</v>
      </c>
      <c r="C21" s="1198" t="s">
        <v>245</v>
      </c>
      <c r="D21" s="1198"/>
      <c r="E21" s="1198"/>
      <c r="F21" s="1198"/>
      <c r="G21" s="1198"/>
      <c r="H21" s="1198"/>
      <c r="I21" s="1198"/>
      <c r="K21" s="1214" t="s">
        <v>334</v>
      </c>
      <c r="L21" s="1214"/>
      <c r="M21" s="1214"/>
      <c r="N21" s="1214"/>
      <c r="O21" s="1214"/>
      <c r="P21" s="1215"/>
      <c r="Q21" s="1215"/>
      <c r="R21" s="1215"/>
    </row>
    <row r="22" spans="2:18" ht="12" customHeight="1">
      <c r="B22" s="1187"/>
      <c r="C22" s="1198"/>
      <c r="D22" s="1198"/>
      <c r="E22" s="1198"/>
      <c r="F22" s="1198"/>
      <c r="G22" s="1198"/>
      <c r="H22" s="1198"/>
      <c r="I22" s="1198"/>
      <c r="K22" s="1214"/>
      <c r="L22" s="1214"/>
      <c r="M22" s="1214"/>
      <c r="N22" s="1214"/>
      <c r="O22" s="1214"/>
      <c r="P22" s="1215"/>
      <c r="Q22" s="1215"/>
      <c r="R22" s="1215"/>
    </row>
    <row r="23" spans="2:18" ht="12" customHeight="1">
      <c r="B23" s="1188" t="s">
        <v>847</v>
      </c>
      <c r="C23" s="1199"/>
      <c r="D23" s="1199"/>
      <c r="E23" s="1199"/>
      <c r="F23" s="1199"/>
      <c r="G23" s="1199"/>
      <c r="H23" s="1199"/>
      <c r="I23" s="1199"/>
      <c r="K23" s="1214"/>
      <c r="L23" s="1214"/>
      <c r="M23" s="1214"/>
      <c r="N23" s="1214"/>
      <c r="O23" s="1214"/>
    </row>
    <row r="24" spans="2:18" ht="12" customHeight="1">
      <c r="B24" s="1188"/>
      <c r="C24" s="1199"/>
      <c r="D24" s="1199"/>
      <c r="E24" s="1199"/>
      <c r="F24" s="1199"/>
      <c r="G24" s="1199"/>
      <c r="H24" s="1199"/>
      <c r="I24" s="1199"/>
      <c r="K24" s="1214"/>
      <c r="L24" s="1214"/>
      <c r="M24" s="1214"/>
      <c r="N24" s="1214"/>
      <c r="O24" s="1214"/>
    </row>
    <row r="25" spans="2:18" ht="12" customHeight="1">
      <c r="B25" s="1184" t="s">
        <v>1268</v>
      </c>
      <c r="C25" s="1199"/>
      <c r="D25" s="1199"/>
      <c r="E25" s="1199"/>
      <c r="F25" s="1199"/>
      <c r="G25" s="1199"/>
      <c r="H25" s="1199"/>
      <c r="I25" s="1199"/>
      <c r="K25" s="1214"/>
      <c r="L25" s="1214"/>
      <c r="M25" s="1214"/>
      <c r="N25" s="1214"/>
      <c r="O25" s="1214"/>
    </row>
    <row r="26" spans="2:18" ht="12" customHeight="1">
      <c r="B26" s="1185"/>
      <c r="C26" s="1199"/>
      <c r="D26" s="1199"/>
      <c r="E26" s="1199"/>
      <c r="F26" s="1199"/>
      <c r="G26" s="1199"/>
      <c r="H26" s="1199"/>
      <c r="I26" s="1199"/>
      <c r="K26" s="1215"/>
      <c r="L26" s="1215"/>
      <c r="M26" s="1215"/>
      <c r="N26" s="1215"/>
      <c r="O26" s="1215"/>
    </row>
    <row r="27" spans="2:18" ht="12" customHeight="1">
      <c r="B27" s="1184" t="s">
        <v>951</v>
      </c>
      <c r="C27" s="1199"/>
      <c r="D27" s="1199"/>
      <c r="E27" s="1199"/>
      <c r="F27" s="1199"/>
      <c r="G27" s="1199"/>
      <c r="H27" s="1199"/>
      <c r="I27" s="1199"/>
      <c r="K27" s="1215"/>
      <c r="L27" s="1215"/>
      <c r="M27" s="1215"/>
      <c r="N27" s="1215"/>
      <c r="O27" s="1215"/>
    </row>
    <row r="28" spans="2:18" ht="12" customHeight="1">
      <c r="B28" s="1185"/>
      <c r="C28" s="1199"/>
      <c r="D28" s="1199"/>
      <c r="E28" s="1199"/>
      <c r="F28" s="1199"/>
      <c r="G28" s="1199"/>
      <c r="H28" s="1199"/>
      <c r="I28" s="1199"/>
      <c r="K28" s="1215"/>
      <c r="L28" s="1215"/>
      <c r="M28" s="1215"/>
      <c r="N28" s="1215"/>
      <c r="O28" s="1215"/>
    </row>
    <row r="29" spans="2:18" ht="12" customHeight="1">
      <c r="B29" s="106" t="s">
        <v>145</v>
      </c>
      <c r="C29" s="1199"/>
      <c r="D29" s="1199"/>
      <c r="E29" s="1199"/>
      <c r="F29" s="1199"/>
      <c r="G29" s="1199"/>
      <c r="H29" s="1199"/>
      <c r="I29" s="1199"/>
      <c r="K29" s="1215"/>
      <c r="L29" s="1215"/>
      <c r="M29" s="1215"/>
      <c r="N29" s="1215"/>
      <c r="O29" s="1215"/>
    </row>
    <row r="30" spans="2:18" ht="12" customHeight="1">
      <c r="B30" s="106" t="s">
        <v>568</v>
      </c>
      <c r="C30" s="1199"/>
      <c r="D30" s="1199"/>
      <c r="E30" s="1199"/>
      <c r="F30" s="1199"/>
      <c r="G30" s="1199"/>
      <c r="H30" s="1199"/>
      <c r="I30" s="1199"/>
      <c r="K30" s="1215"/>
      <c r="L30" s="1215"/>
      <c r="M30" s="1215"/>
      <c r="N30" s="1215"/>
      <c r="O30" s="1215"/>
    </row>
    <row r="31" spans="2:18" ht="12" customHeight="1">
      <c r="B31" s="106" t="s">
        <v>570</v>
      </c>
      <c r="C31" s="1199"/>
      <c r="D31" s="1199"/>
      <c r="E31" s="1199"/>
      <c r="F31" s="1199"/>
      <c r="G31" s="1199"/>
      <c r="H31" s="1199"/>
      <c r="I31" s="1199"/>
    </row>
    <row r="32" spans="2:18" ht="12" customHeight="1">
      <c r="B32" s="106" t="s">
        <v>571</v>
      </c>
      <c r="C32" s="1198" t="s">
        <v>1332</v>
      </c>
      <c r="D32" s="1198"/>
      <c r="E32" s="1198"/>
      <c r="F32" s="1198"/>
      <c r="G32" s="1198"/>
      <c r="H32" s="1198"/>
      <c r="I32" s="1198"/>
    </row>
    <row r="33" spans="2:13" ht="12" customHeight="1">
      <c r="C33" s="1200"/>
      <c r="D33" s="1200"/>
      <c r="E33" s="1200"/>
      <c r="F33" s="1200"/>
      <c r="G33" s="1200"/>
      <c r="H33" s="1200"/>
      <c r="I33" s="1200"/>
    </row>
    <row r="34" spans="2:13" ht="12" customHeight="1">
      <c r="B34" s="1189" t="s">
        <v>53</v>
      </c>
      <c r="C34" s="1201"/>
      <c r="D34" s="1191"/>
      <c r="E34" s="1203"/>
      <c r="F34" s="1203"/>
      <c r="G34" s="1203"/>
      <c r="H34" s="1203"/>
      <c r="I34" s="1203"/>
    </row>
    <row r="35" spans="2:13" ht="12" customHeight="1">
      <c r="B35" s="1190" t="s">
        <v>11</v>
      </c>
      <c r="C35" s="1202"/>
      <c r="D35" s="1202"/>
      <c r="E35" s="1202"/>
      <c r="F35" s="1202"/>
      <c r="G35" s="1202"/>
      <c r="H35" s="1202"/>
      <c r="I35" s="1202"/>
      <c r="J35" s="1202"/>
      <c r="K35" s="1202"/>
      <c r="L35" s="1202"/>
      <c r="M35" s="1221"/>
    </row>
    <row r="36" spans="2:13" ht="12" customHeight="1">
      <c r="B36" s="25" t="s">
        <v>82</v>
      </c>
      <c r="M36" s="982"/>
    </row>
    <row r="37" spans="2:13" ht="12" customHeight="1">
      <c r="B37" s="1191" t="s">
        <v>600</v>
      </c>
      <c r="C37" s="1203"/>
      <c r="D37" s="1203"/>
      <c r="E37" s="1203"/>
      <c r="F37" s="1203"/>
      <c r="G37" s="1203"/>
      <c r="H37" s="1203"/>
      <c r="I37" s="1203"/>
      <c r="J37" s="1203"/>
      <c r="K37" s="1203"/>
      <c r="L37" s="1203"/>
      <c r="M37" s="1222"/>
    </row>
    <row r="38" spans="2:13" ht="12" customHeight="1"/>
    <row r="39" spans="2:13" ht="12" customHeight="1"/>
  </sheetData>
  <mergeCells count="31">
    <mergeCell ref="K20:O20"/>
    <mergeCell ref="C29:I29"/>
    <mergeCell ref="C30:I30"/>
    <mergeCell ref="C31:I31"/>
    <mergeCell ref="C32:I32"/>
    <mergeCell ref="B4:B5"/>
    <mergeCell ref="C4:I5"/>
    <mergeCell ref="K4:K5"/>
    <mergeCell ref="B6:B9"/>
    <mergeCell ref="C6:I9"/>
    <mergeCell ref="K6:K8"/>
    <mergeCell ref="L6:O8"/>
    <mergeCell ref="K9:K12"/>
    <mergeCell ref="L9:O12"/>
    <mergeCell ref="B10:B14"/>
    <mergeCell ref="C10:I14"/>
    <mergeCell ref="K13:K17"/>
    <mergeCell ref="L13:O17"/>
    <mergeCell ref="B15:B17"/>
    <mergeCell ref="C15:I17"/>
    <mergeCell ref="B18:B20"/>
    <mergeCell ref="C18:I20"/>
    <mergeCell ref="B21:B22"/>
    <mergeCell ref="C21:I22"/>
    <mergeCell ref="K21:O25"/>
    <mergeCell ref="B23:B24"/>
    <mergeCell ref="C23:I24"/>
    <mergeCell ref="B25:B26"/>
    <mergeCell ref="C25:I26"/>
    <mergeCell ref="B27:B28"/>
    <mergeCell ref="C27:I28"/>
  </mergeCells>
  <phoneticPr fontId="2" type="Hiragana"/>
  <pageMargins left="0.78740157480314943" right="0.78740157480314943" top="0.98425196850393681" bottom="0.98425196850393681" header="0.51181102362204722" footer="0.51181102362204722"/>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P1からP21処遇関係</vt:lpstr>
      <vt:lpstr>P22からP35運営・管理関係</vt:lpstr>
      <vt:lpstr xml:space="preserve">P36から37会計関係 </vt:lpstr>
      <vt:lpstr>P38職員調書</vt:lpstr>
      <vt:lpstr>P39職員調書 (2)</vt:lpstr>
      <vt:lpstr>P40職員調書 (3)</vt:lpstr>
      <vt:lpstr>P41職員調書 (4)</vt:lpstr>
      <vt:lpstr>P42人件費</vt:lpstr>
      <vt:lpstr>R6職員調書　説明書</vt:lpstr>
    </vt:vector>
  </TitlesOfParts>
  <Company>静岡県</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ｙｕｋｉｏ ｉｋｅｄａ</dc:creator>
  <cp:lastModifiedBy>佐野　広奈</cp:lastModifiedBy>
  <cp:lastPrinted>2018-04-24T09:16:15Z</cp:lastPrinted>
  <dcterms:created xsi:type="dcterms:W3CDTF">2000-04-17T08:14:24Z</dcterms:created>
  <dcterms:modified xsi:type="dcterms:W3CDTF">2024-04-24T08:12:51Z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2.0.5.0</vt:lpwstr>
      <vt:lpwstr>2.1.13.0</vt:lpwstr>
      <vt:lpwstr>2.1.7.0</vt:lpwstr>
      <vt:lpwstr>3.1.7.0</vt:lpwstr>
    </vt:vector>
  </property>
  <property fmtid="{DCFEDD21-7773-49B2-8022-6FC58DB5260B}" pid="3" name="LastSavedVersion">
    <vt:lpwstr>3.1.7.0</vt:lpwstr>
  </property>
  <property fmtid="{DCFEDD21-7773-49B2-8022-6FC58DB5260B}" pid="4" name="LastSavedDate">
    <vt:filetime>2024-04-24T08:12:51Z</vt:filetime>
  </property>
</Properties>
</file>