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0140" windowHeight="4545" activeTab="0"/>
  </bookViews>
  <sheets>
    <sheet name="総括表①" sheetId="1" r:id="rId1"/>
    <sheet name="総括表②" sheetId="2" r:id="rId2"/>
    <sheet name="静岡県" sheetId="3" r:id="rId3"/>
    <sheet name="賀茂医療圏" sheetId="4" r:id="rId4"/>
    <sheet name="熱海伊東医療圏" sheetId="5" r:id="rId5"/>
    <sheet name="駿東田方医療圏" sheetId="6" r:id="rId6"/>
    <sheet name="富士医療圏" sheetId="7" r:id="rId7"/>
    <sheet name="静岡医療圏" sheetId="8" r:id="rId8"/>
    <sheet name="志太榛原医療圏" sheetId="9" r:id="rId9"/>
    <sheet name="中東遠医療圏" sheetId="10" r:id="rId10"/>
    <sheet name="西部医療圏" sheetId="11" r:id="rId11"/>
  </sheets>
  <definedNames>
    <definedName name="_xlnm.Print_Area" localSheetId="3">'賀茂医療圏'!$A$1:$J$74</definedName>
    <definedName name="_xlnm.Print_Area" localSheetId="8">'志太榛原医療圏'!$A$1:$J$74</definedName>
    <definedName name="_xlnm.Print_Area" localSheetId="5">'駿東田方医療圏'!$A$1:$J$74</definedName>
    <definedName name="_xlnm.Print_Area" localSheetId="10">'西部医療圏'!$A$1:$J$74</definedName>
    <definedName name="_xlnm.Print_Area" localSheetId="7">'静岡医療圏'!$A$1:$J$74</definedName>
    <definedName name="_xlnm.Print_Area" localSheetId="2">'静岡県'!$A$1:$J$74</definedName>
    <definedName name="_xlnm.Print_Area" localSheetId="0">'総括表①'!$A$1:$K$53</definedName>
    <definedName name="_xlnm.Print_Area" localSheetId="9">'中東遠医療圏'!$A$1:$J$74</definedName>
    <definedName name="_xlnm.Print_Area" localSheetId="4">'熱海伊東医療圏'!$A$1:$J$74</definedName>
    <definedName name="_xlnm.Print_Area" localSheetId="6">'富士医療圏'!$A$1:$J$74</definedName>
  </definedNames>
  <calcPr fullCalcOnLoad="1"/>
</workbook>
</file>

<file path=xl/sharedStrings.xml><?xml version="1.0" encoding="utf-8"?>
<sst xmlns="http://schemas.openxmlformats.org/spreadsheetml/2006/main" count="482" uniqueCount="96">
  <si>
    <t>高度急性期</t>
  </si>
  <si>
    <t>急性期</t>
  </si>
  <si>
    <t>回復期</t>
  </si>
  <si>
    <t>慢性期</t>
  </si>
  <si>
    <t>計</t>
  </si>
  <si>
    <t>（単位：床、％）</t>
  </si>
  <si>
    <t>　一般病床</t>
  </si>
  <si>
    <t>　療養病床</t>
  </si>
  <si>
    <t>　合計</t>
  </si>
  <si>
    <t>　構成比</t>
  </si>
  <si>
    <t>　　　　（注）本項目は、任意の報告項目であり、報告のあった病床分のみ、下表に記載している。</t>
  </si>
  <si>
    <t>病床機能報告制度における機能別病床数の報告状況【集計結果（静岡県）】</t>
  </si>
  <si>
    <t>病床機能報告制度における機能別病床数の報告状況【集計結果（賀茂医療圏）】</t>
  </si>
  <si>
    <t>病床機能報告制度における機能別病床数の報告状況【集計結果（熱海伊東医療圏）】</t>
  </si>
  <si>
    <t>病床機能報告制度における機能別病床数の報告状況【集計結果（駿東田方医療圏）】</t>
  </si>
  <si>
    <t>病床機能報告制度における機能別病床数の報告状況【集計結果（富士医療圏）】</t>
  </si>
  <si>
    <t>病床機能報告制度における機能別病床数の報告状況【集計結果（静岡医療圏）】</t>
  </si>
  <si>
    <t>病床機能報告制度における機能別病床数の報告状況【集計結果（志太榛原医療圏）】</t>
  </si>
  <si>
    <t>病床機能報告制度における機能別病床数の報告状況【集計結果（中東遠医療圏）】</t>
  </si>
  <si>
    <t>病床機能報告制度における機能別病床数の報告状況【集計結果（西部医療圏）】</t>
  </si>
  <si>
    <t>（注）集計対象8,087床のうち、現時点の医療機能について未選択の病床が3,637床分あり、上表には含めていない。</t>
  </si>
  <si>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床のうち、現時点の医療機能について未選択の病床が8</t>
    </r>
    <r>
      <rPr>
        <sz val="11"/>
        <rFont val="ＭＳ Ｐゴシック"/>
        <family val="3"/>
      </rPr>
      <t>3</t>
    </r>
    <r>
      <rPr>
        <sz val="11"/>
        <rFont val="ＭＳ Ｐゴシック"/>
        <family val="3"/>
      </rPr>
      <t>床分あり、上表には含めていない。</t>
    </r>
  </si>
  <si>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床のうち、現時点の医療機能について未選択の病床が1床分あり、上表には含めていない。</t>
    </r>
  </si>
  <si>
    <r>
      <t>（注）集計対象2</t>
    </r>
    <r>
      <rPr>
        <sz val="11"/>
        <rFont val="ＭＳ Ｐゴシック"/>
        <family val="3"/>
      </rPr>
      <t>9</t>
    </r>
    <r>
      <rPr>
        <sz val="11"/>
        <rFont val="ＭＳ Ｐゴシック"/>
        <family val="3"/>
      </rPr>
      <t>,</t>
    </r>
    <r>
      <rPr>
        <sz val="11"/>
        <rFont val="ＭＳ Ｐゴシック"/>
        <family val="3"/>
      </rPr>
      <t>866</t>
    </r>
    <r>
      <rPr>
        <sz val="11"/>
        <rFont val="ＭＳ Ｐゴシック"/>
        <family val="3"/>
      </rPr>
      <t>床のうち、現時点の医療機能について未選択の病床が1</t>
    </r>
    <r>
      <rPr>
        <sz val="11"/>
        <rFont val="ＭＳ Ｐゴシック"/>
        <family val="3"/>
      </rPr>
      <t>4</t>
    </r>
    <r>
      <rPr>
        <sz val="11"/>
        <rFont val="ＭＳ Ｐゴシック"/>
        <family val="3"/>
      </rPr>
      <t>,1</t>
    </r>
    <r>
      <rPr>
        <sz val="11"/>
        <rFont val="ＭＳ Ｐゴシック"/>
        <family val="3"/>
      </rPr>
      <t>67</t>
    </r>
    <r>
      <rPr>
        <sz val="11"/>
        <rFont val="ＭＳ Ｐゴシック"/>
        <family val="3"/>
      </rPr>
      <t>床分あり、上表には含めていない。</t>
    </r>
  </si>
  <si>
    <r>
      <t>（注）集計対象8</t>
    </r>
    <r>
      <rPr>
        <sz val="11"/>
        <rFont val="ＭＳ Ｐゴシック"/>
        <family val="3"/>
      </rPr>
      <t>51</t>
    </r>
    <r>
      <rPr>
        <sz val="11"/>
        <rFont val="ＭＳ Ｐゴシック"/>
        <family val="3"/>
      </rPr>
      <t>床のうち、現時点の医療機能について未選択の病床はない。</t>
    </r>
  </si>
  <si>
    <r>
      <t>（注）集計対象8</t>
    </r>
    <r>
      <rPr>
        <sz val="11"/>
        <rFont val="ＭＳ Ｐゴシック"/>
        <family val="3"/>
      </rPr>
      <t>51</t>
    </r>
    <r>
      <rPr>
        <sz val="11"/>
        <rFont val="ＭＳ Ｐゴシック"/>
        <family val="3"/>
      </rPr>
      <t>床のうち、現時点の医療機能について未選択の病床は無い。</t>
    </r>
  </si>
  <si>
    <r>
      <t>（注）集計対象8</t>
    </r>
    <r>
      <rPr>
        <sz val="11"/>
        <rFont val="ＭＳ Ｐゴシック"/>
        <family val="3"/>
      </rPr>
      <t>51</t>
    </r>
    <r>
      <rPr>
        <sz val="11"/>
        <rFont val="ＭＳ Ｐゴシック"/>
        <family val="3"/>
      </rPr>
      <t>床のうち、現時点の医療機能について未選択の病床が</t>
    </r>
    <r>
      <rPr>
        <sz val="11"/>
        <rFont val="ＭＳ Ｐゴシック"/>
        <family val="3"/>
      </rPr>
      <t>397</t>
    </r>
    <r>
      <rPr>
        <sz val="11"/>
        <rFont val="ＭＳ Ｐゴシック"/>
        <family val="3"/>
      </rPr>
      <t>床分あり、上表には含めていない。</t>
    </r>
  </si>
  <si>
    <r>
      <t>（注）集計対象1,</t>
    </r>
    <r>
      <rPr>
        <sz val="11"/>
        <rFont val="ＭＳ Ｐゴシック"/>
        <family val="3"/>
      </rPr>
      <t>062</t>
    </r>
    <r>
      <rPr>
        <sz val="11"/>
        <rFont val="ＭＳ Ｐゴシック"/>
        <family val="3"/>
      </rPr>
      <t>床のうち、現時点の医療機能について未選択の病床はない。</t>
    </r>
  </si>
  <si>
    <r>
      <t>（注）集計対象1,</t>
    </r>
    <r>
      <rPr>
        <sz val="11"/>
        <rFont val="ＭＳ Ｐゴシック"/>
        <family val="3"/>
      </rPr>
      <t>062</t>
    </r>
    <r>
      <rPr>
        <sz val="11"/>
        <rFont val="ＭＳ Ｐゴシック"/>
        <family val="3"/>
      </rPr>
      <t>床のうち、現時点の医療機能について未選択の病床が5</t>
    </r>
    <r>
      <rPr>
        <sz val="11"/>
        <rFont val="ＭＳ Ｐゴシック"/>
        <family val="3"/>
      </rPr>
      <t>06</t>
    </r>
    <r>
      <rPr>
        <sz val="11"/>
        <rFont val="ＭＳ Ｐゴシック"/>
        <family val="3"/>
      </rPr>
      <t>床分あり、上表には含めていない。</t>
    </r>
  </si>
  <si>
    <r>
      <t>（注）集計対象6,</t>
    </r>
    <r>
      <rPr>
        <sz val="11"/>
        <rFont val="ＭＳ Ｐゴシック"/>
        <family val="3"/>
      </rPr>
      <t>029</t>
    </r>
    <r>
      <rPr>
        <sz val="11"/>
        <rFont val="ＭＳ Ｐゴシック"/>
        <family val="3"/>
      </rPr>
      <t>床のうち、現時点の医療機能について未選択の病床が1床分あり、上表には含めていない。</t>
    </r>
  </si>
  <si>
    <r>
      <t>（注）集計対象6,</t>
    </r>
    <r>
      <rPr>
        <sz val="11"/>
        <rFont val="ＭＳ Ｐゴシック"/>
        <family val="3"/>
      </rPr>
      <t>029</t>
    </r>
    <r>
      <rPr>
        <sz val="11"/>
        <rFont val="ＭＳ Ｐゴシック"/>
        <family val="3"/>
      </rPr>
      <t>床のうち、現時点の医療機能について未選択の病床が</t>
    </r>
    <r>
      <rPr>
        <sz val="11"/>
        <rFont val="ＭＳ Ｐゴシック"/>
        <family val="3"/>
      </rPr>
      <t>1</t>
    </r>
    <r>
      <rPr>
        <sz val="11"/>
        <rFont val="ＭＳ Ｐゴシック"/>
        <family val="3"/>
      </rPr>
      <t>床分あり、上表には含めていない。</t>
    </r>
  </si>
  <si>
    <r>
      <t>（注）集計対象6,</t>
    </r>
    <r>
      <rPr>
        <sz val="11"/>
        <rFont val="ＭＳ Ｐゴシック"/>
        <family val="3"/>
      </rPr>
      <t>029</t>
    </r>
    <r>
      <rPr>
        <sz val="11"/>
        <rFont val="ＭＳ Ｐゴシック"/>
        <family val="3"/>
      </rPr>
      <t>床のうち、現時点の医療機能について未選択の病床が2,</t>
    </r>
    <r>
      <rPr>
        <sz val="11"/>
        <rFont val="ＭＳ Ｐゴシック"/>
        <family val="3"/>
      </rPr>
      <t>051</t>
    </r>
    <r>
      <rPr>
        <sz val="11"/>
        <rFont val="ＭＳ Ｐゴシック"/>
        <family val="3"/>
      </rPr>
      <t>床分あり、上表には含めていない。</t>
    </r>
  </si>
  <si>
    <r>
      <t>（注）集計対象2,</t>
    </r>
    <r>
      <rPr>
        <sz val="11"/>
        <rFont val="ＭＳ Ｐゴシック"/>
        <family val="3"/>
      </rPr>
      <t>485</t>
    </r>
    <r>
      <rPr>
        <sz val="11"/>
        <rFont val="ＭＳ Ｐゴシック"/>
        <family val="3"/>
      </rPr>
      <t>床のうち、現時点の医療機能について未選択の病床はない。</t>
    </r>
  </si>
  <si>
    <r>
      <t>（注）集計対象2,</t>
    </r>
    <r>
      <rPr>
        <sz val="11"/>
        <rFont val="ＭＳ Ｐゴシック"/>
        <family val="3"/>
      </rPr>
      <t>485</t>
    </r>
    <r>
      <rPr>
        <sz val="11"/>
        <rFont val="ＭＳ Ｐゴシック"/>
        <family val="3"/>
      </rPr>
      <t>床のうち、現時点の医療機能について未選択の病床が1,</t>
    </r>
    <r>
      <rPr>
        <sz val="11"/>
        <rFont val="ＭＳ Ｐゴシック"/>
        <family val="3"/>
      </rPr>
      <t>415</t>
    </r>
    <r>
      <rPr>
        <sz val="11"/>
        <rFont val="ＭＳ Ｐゴシック"/>
        <family val="3"/>
      </rPr>
      <t>床分あり、上表には含めていない。</t>
    </r>
  </si>
  <si>
    <t>《2014（平成26）年7月1日時点の医療機能別の病床数（稼働病床）》</t>
  </si>
  <si>
    <t>《6年が経過した日（2020（平成32）年）における医療機能別の病床数（稼働病床）》</t>
  </si>
  <si>
    <t>《2025（平成37）年7月1日時点の医療機能別の病床数（稼働病床）》</t>
  </si>
  <si>
    <r>
      <t>（注）集計対象5,</t>
    </r>
    <r>
      <rPr>
        <sz val="11"/>
        <rFont val="ＭＳ Ｐゴシック"/>
        <family val="3"/>
      </rPr>
      <t>891</t>
    </r>
    <r>
      <rPr>
        <sz val="11"/>
        <rFont val="ＭＳ Ｐゴシック"/>
        <family val="3"/>
      </rPr>
      <t>床のうち、現時点の医療機能について未選択の病床が</t>
    </r>
    <r>
      <rPr>
        <sz val="11"/>
        <rFont val="ＭＳ Ｐゴシック"/>
        <family val="3"/>
      </rPr>
      <t>82</t>
    </r>
    <r>
      <rPr>
        <sz val="11"/>
        <rFont val="ＭＳ Ｐゴシック"/>
        <family val="3"/>
      </rPr>
      <t>床分あり、上表には含めていない。</t>
    </r>
  </si>
  <si>
    <r>
      <t>（注）集計対象5,</t>
    </r>
    <r>
      <rPr>
        <sz val="11"/>
        <rFont val="ＭＳ Ｐゴシック"/>
        <family val="3"/>
      </rPr>
      <t>891</t>
    </r>
    <r>
      <rPr>
        <sz val="11"/>
        <rFont val="ＭＳ Ｐゴシック"/>
        <family val="3"/>
      </rPr>
      <t>床のうち、現時点の医療機能について未選択の病床はない。</t>
    </r>
  </si>
  <si>
    <r>
      <t>（注）集計対象5,</t>
    </r>
    <r>
      <rPr>
        <sz val="11"/>
        <rFont val="ＭＳ Ｐゴシック"/>
        <family val="3"/>
      </rPr>
      <t>891</t>
    </r>
    <r>
      <rPr>
        <sz val="11"/>
        <rFont val="ＭＳ Ｐゴシック"/>
        <family val="3"/>
      </rPr>
      <t>床のうち、現時点の医療機能について未選択の病床が</t>
    </r>
    <r>
      <rPr>
        <sz val="11"/>
        <rFont val="ＭＳ Ｐゴシック"/>
        <family val="3"/>
      </rPr>
      <t>3</t>
    </r>
    <r>
      <rPr>
        <sz val="11"/>
        <rFont val="ＭＳ Ｐゴシック"/>
        <family val="3"/>
      </rPr>
      <t>,</t>
    </r>
    <r>
      <rPr>
        <sz val="11"/>
        <rFont val="ＭＳ Ｐゴシック"/>
        <family val="3"/>
      </rPr>
      <t>378</t>
    </r>
    <r>
      <rPr>
        <sz val="11"/>
        <rFont val="ＭＳ Ｐゴシック"/>
        <family val="3"/>
      </rPr>
      <t>床分あり、上表には含めていない。</t>
    </r>
  </si>
  <si>
    <r>
      <t>（注）集計対象3,</t>
    </r>
    <r>
      <rPr>
        <sz val="11"/>
        <rFont val="ＭＳ Ｐゴシック"/>
        <family val="3"/>
      </rPr>
      <t>23</t>
    </r>
    <r>
      <rPr>
        <sz val="11"/>
        <rFont val="ＭＳ Ｐゴシック"/>
        <family val="3"/>
      </rPr>
      <t>0床のうち、現時点の医療機能について未選択の病床はない。</t>
    </r>
  </si>
  <si>
    <r>
      <t>（注）集計対象3,</t>
    </r>
    <r>
      <rPr>
        <sz val="11"/>
        <rFont val="ＭＳ Ｐゴシック"/>
        <family val="3"/>
      </rPr>
      <t>23</t>
    </r>
    <r>
      <rPr>
        <sz val="11"/>
        <rFont val="ＭＳ Ｐゴシック"/>
        <family val="3"/>
      </rPr>
      <t>0床のうち、現時点の医療機能について未選択の病床は無い。</t>
    </r>
  </si>
  <si>
    <r>
      <t>（注）集計対象3,</t>
    </r>
    <r>
      <rPr>
        <sz val="11"/>
        <rFont val="ＭＳ Ｐゴシック"/>
        <family val="3"/>
      </rPr>
      <t>23</t>
    </r>
    <r>
      <rPr>
        <sz val="11"/>
        <rFont val="ＭＳ Ｐゴシック"/>
        <family val="3"/>
      </rPr>
      <t>0床のうち、現時点の医療機能について未選択の病床が</t>
    </r>
    <r>
      <rPr>
        <sz val="11"/>
        <rFont val="ＭＳ Ｐゴシック"/>
        <family val="3"/>
      </rPr>
      <t>1</t>
    </r>
    <r>
      <rPr>
        <sz val="11"/>
        <rFont val="ＭＳ Ｐゴシック"/>
        <family val="3"/>
      </rPr>
      <t>,</t>
    </r>
    <r>
      <rPr>
        <sz val="11"/>
        <rFont val="ＭＳ Ｐゴシック"/>
        <family val="3"/>
      </rPr>
      <t>914</t>
    </r>
    <r>
      <rPr>
        <sz val="11"/>
        <rFont val="ＭＳ Ｐゴシック"/>
        <family val="3"/>
      </rPr>
      <t>床分あり、上表には含めていない。</t>
    </r>
  </si>
  <si>
    <r>
      <t>（注）集計対象2,</t>
    </r>
    <r>
      <rPr>
        <sz val="11"/>
        <rFont val="ＭＳ Ｐゴシック"/>
        <family val="3"/>
      </rPr>
      <t>45</t>
    </r>
    <r>
      <rPr>
        <sz val="11"/>
        <rFont val="ＭＳ Ｐゴシック"/>
        <family val="3"/>
      </rPr>
      <t>8床のうち、現時点の医療機能について未選択の病床はない。</t>
    </r>
  </si>
  <si>
    <r>
      <t>（注）集計対象2,</t>
    </r>
    <r>
      <rPr>
        <sz val="11"/>
        <rFont val="ＭＳ Ｐゴシック"/>
        <family val="3"/>
      </rPr>
      <t>458</t>
    </r>
    <r>
      <rPr>
        <sz val="11"/>
        <rFont val="ＭＳ Ｐゴシック"/>
        <family val="3"/>
      </rPr>
      <t>床のうち、現時点の医療機能について未選択の病床が</t>
    </r>
    <r>
      <rPr>
        <sz val="11"/>
        <rFont val="ＭＳ Ｐゴシック"/>
        <family val="3"/>
      </rPr>
      <t>977</t>
    </r>
    <r>
      <rPr>
        <sz val="11"/>
        <rFont val="ＭＳ Ｐゴシック"/>
        <family val="3"/>
      </rPr>
      <t>床分あり、上表には含めていない。</t>
    </r>
  </si>
  <si>
    <r>
      <t>（注）集計対象7,</t>
    </r>
    <r>
      <rPr>
        <sz val="11"/>
        <rFont val="ＭＳ Ｐゴシック"/>
        <family val="3"/>
      </rPr>
      <t>860</t>
    </r>
    <r>
      <rPr>
        <sz val="11"/>
        <rFont val="ＭＳ Ｐゴシック"/>
        <family val="3"/>
      </rPr>
      <t>床のうち、現時点の医療機能について未選択の病床はない。</t>
    </r>
  </si>
  <si>
    <t>【2014(平成26)年7月1日時点の病床数（稼働病床）】</t>
  </si>
  <si>
    <t>県全体</t>
  </si>
  <si>
    <t>賀茂</t>
  </si>
  <si>
    <t>熱海伊東</t>
  </si>
  <si>
    <t>駿東田方</t>
  </si>
  <si>
    <t>富士</t>
  </si>
  <si>
    <t>静岡</t>
  </si>
  <si>
    <t>志太榛原</t>
  </si>
  <si>
    <t>中東遠</t>
  </si>
  <si>
    <t>西部</t>
  </si>
  <si>
    <t>全体</t>
  </si>
  <si>
    <t>高度急性期</t>
  </si>
  <si>
    <t>慢性期</t>
  </si>
  <si>
    <t>合　　計</t>
  </si>
  <si>
    <t>一般病床</t>
  </si>
  <si>
    <t>小　　計</t>
  </si>
  <si>
    <t>療養病床</t>
  </si>
  <si>
    <t>※集計対象29,866床のうち、医療機能について未選択の83床は、上表には含めていない。</t>
  </si>
  <si>
    <t>【６年が経過した日（2020（平成32））年における病床数（稼働病床）】</t>
  </si>
  <si>
    <t>※集計対象29,866床のうち、医療機能について未選択の1床は、上表には含めていない。</t>
  </si>
  <si>
    <t>《2014(平成26)年7月1日時点の病床数（稼働病床）》</t>
  </si>
  <si>
    <t>《6年が経過した日（2020（平成32）年）における病床数（稼働病床）》</t>
  </si>
  <si>
    <t>二次医療圏名</t>
  </si>
  <si>
    <t>機能区分</t>
  </si>
  <si>
    <t>一般</t>
  </si>
  <si>
    <t>療養</t>
  </si>
  <si>
    <t>構成比</t>
  </si>
  <si>
    <t>静岡県
全体</t>
  </si>
  <si>
    <t>01
賀茂</t>
  </si>
  <si>
    <t>02
熱海伊東</t>
  </si>
  <si>
    <t>03
駿東田方</t>
  </si>
  <si>
    <t>04
富士</t>
  </si>
  <si>
    <t>05
静岡</t>
  </si>
  <si>
    <t>06
志太榛原</t>
  </si>
  <si>
    <t>07
中東遠</t>
  </si>
  <si>
    <t>08
西部</t>
  </si>
  <si>
    <t>集計対象　29,866床</t>
  </si>
  <si>
    <t>※医療機能について未選択の83床は、上表には含めていない。</t>
  </si>
  <si>
    <t>※医療機能について未選択の1床は、上表には含めていない。</t>
  </si>
  <si>
    <t>報告のあった321施設（病院141施設、有床診療所180施設）の稼動病床29,866床について集計したもの</t>
  </si>
  <si>
    <t>※報告のあった10施設（病院7施設、有床診療所3施設）の稼動病床851床について集計したもの</t>
  </si>
  <si>
    <t>※報告のあった18施設（病院7施設、有床診療所11施設）の稼動病床1,062床について集計したもの</t>
  </si>
  <si>
    <t>※報告のあった80施設（病院37施設、有床診療所43施設）の稼動病床6,029床について集計したもの</t>
  </si>
  <si>
    <t>※報告のあった39施設（病院13施設、有床診療所26施設）の稼動病床2,485床について集計したもの</t>
  </si>
  <si>
    <t>※報告のあった46施設（病院23施設、有床診療所23施設）の稼動病床5,891床について集計したもの</t>
  </si>
  <si>
    <t>※報告のあった25施設（病院11施設、有床診療所14施設）の稼動病床3,230床について集計したもの</t>
  </si>
  <si>
    <t>※報告のあった29施設（病院12施設、有床診療所17施設）の稼動病床2,458床について集計したもの</t>
  </si>
  <si>
    <t>※報告のあった80施設（病院31施設、有床診療所49施設）の稼動病床7,860床について集計したもの</t>
  </si>
  <si>
    <t>○報告対象となる静岡県内の病院150施設、有床診療所216施設のうち、平成27年3月31日時点でデータクリーニングが完了している病院141施設（94.0％）、有床診療所180施設（83.3％）を対象として集計した結果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</si>
  <si>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r>
      <t>○報告対象となる静岡県内の病院150施設、有床診療所216施設のうち、平成27年3月31日時点でデータクリーニングが完了している病院141施設（94.0％）、有床診療所180施設（83.3％）を対象として集計した結果
○平成</t>
    </r>
    <r>
      <rPr>
        <sz val="11"/>
        <rFont val="ＭＳ Ｐゴシック"/>
        <family val="3"/>
      </rPr>
      <t>26</t>
    </r>
    <r>
      <rPr>
        <sz val="11"/>
        <rFont val="ＭＳ Ｐゴシック"/>
        <family val="3"/>
      </rPr>
      <t>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</si>
</sst>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床&quot;"/>
  </numFmts>
  <fonts count="16">
    <font>
      <sz val="11"/>
      <name val="ＭＳ Ｐゴシック"/>
      <family val="3"/>
    </font>
    <font>
      <sz val="6"/>
      <name val="ＭＳ Ｐゴシック"/>
      <family val="3"/>
    </font>
    <font>
      <sz val="12"/>
      <name val="ＭＳ Ｐゴシック"/>
      <family val="3"/>
    </font>
    <font>
      <sz val="14"/>
      <name val="ＭＳ Ｐゴシック"/>
      <family val="3"/>
    </font>
    <font>
      <sz val="10.75"/>
      <name val="ＭＳ Ｐゴシック"/>
      <family val="3"/>
    </font>
    <font>
      <sz val="10.5"/>
      <name val="ＭＳ Ｐゴシック"/>
      <family val="3"/>
    </font>
    <font>
      <u val="single"/>
      <sz val="18"/>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b/>
      <u val="single"/>
      <sz val="14"/>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hair"/>
    </border>
    <border>
      <left style="thin"/>
      <right style="thin"/>
      <top>
        <color indexed="63"/>
      </top>
      <bottom style="thin"/>
    </border>
    <border>
      <left style="thin"/>
      <right style="thin"/>
      <top style="hair"/>
      <bottom style="thin"/>
    </border>
    <border>
      <left style="thin"/>
      <right style="thin"/>
      <top style="hair"/>
      <bottom style="hair"/>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style="thin"/>
      <top style="thin"/>
      <bottom style="mediu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84">
    <xf numFmtId="0" fontId="0" fillId="0" borderId="0" xfId="0" applyAlignment="1">
      <alignment vertical="center"/>
    </xf>
    <xf numFmtId="0" fontId="3" fillId="0" borderId="0" xfId="0" applyFont="1" applyAlignment="1">
      <alignment horizontal="center" vertical="center"/>
    </xf>
    <xf numFmtId="0" fontId="0"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right" vertical="center"/>
    </xf>
    <xf numFmtId="0" fontId="2" fillId="0" borderId="1"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2" xfId="0" applyFont="1" applyBorder="1" applyAlignment="1">
      <alignment vertical="center"/>
    </xf>
    <xf numFmtId="0" fontId="2" fillId="2" borderId="1" xfId="0" applyFont="1" applyFill="1" applyBorder="1" applyAlignment="1">
      <alignment horizontal="center" vertical="center"/>
    </xf>
    <xf numFmtId="0" fontId="0" fillId="0" borderId="3"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1" xfId="0" applyBorder="1" applyAlignment="1">
      <alignment horizontal="center" vertical="center" shrinkToFit="1"/>
    </xf>
    <xf numFmtId="178" fontId="0" fillId="0" borderId="4" xfId="17" applyNumberFormat="1" applyBorder="1" applyAlignment="1">
      <alignment vertical="center"/>
    </xf>
    <xf numFmtId="0" fontId="0" fillId="0" borderId="5" xfId="0" applyBorder="1" applyAlignment="1">
      <alignment horizontal="center" vertical="center"/>
    </xf>
    <xf numFmtId="177" fontId="0" fillId="0" borderId="5" xfId="17" applyNumberFormat="1" applyBorder="1" applyAlignment="1">
      <alignment vertical="center"/>
    </xf>
    <xf numFmtId="0" fontId="0" fillId="0" borderId="4" xfId="0" applyBorder="1" applyAlignment="1">
      <alignment horizontal="center" vertical="center"/>
    </xf>
    <xf numFmtId="0" fontId="0" fillId="0" borderId="6" xfId="0" applyBorder="1" applyAlignment="1">
      <alignment horizontal="center" vertical="center"/>
    </xf>
    <xf numFmtId="178" fontId="0" fillId="0" borderId="5" xfId="17" applyNumberFormat="1" applyBorder="1" applyAlignment="1">
      <alignment vertical="center"/>
    </xf>
    <xf numFmtId="0" fontId="0" fillId="0" borderId="7" xfId="0" applyBorder="1" applyAlignment="1">
      <alignment horizontal="center" vertical="center"/>
    </xf>
    <xf numFmtId="178" fontId="0" fillId="0" borderId="7" xfId="17" applyNumberFormat="1" applyBorder="1" applyAlignment="1">
      <alignment vertical="center"/>
    </xf>
    <xf numFmtId="178" fontId="0" fillId="0" borderId="6" xfId="17" applyNumberFormat="1" applyBorder="1" applyAlignment="1">
      <alignment vertical="center"/>
    </xf>
    <xf numFmtId="178" fontId="0" fillId="0" borderId="4" xfId="0" applyNumberFormat="1" applyBorder="1" applyAlignment="1">
      <alignment vertical="center"/>
    </xf>
    <xf numFmtId="178" fontId="0" fillId="0" borderId="7" xfId="0" applyNumberFormat="1" applyBorder="1" applyAlignment="1">
      <alignment vertical="center"/>
    </xf>
    <xf numFmtId="178" fontId="0" fillId="0" borderId="6" xfId="0" applyNumberFormat="1" applyBorder="1" applyAlignment="1">
      <alignment vertical="center"/>
    </xf>
    <xf numFmtId="0" fontId="2" fillId="0" borderId="0" xfId="0" applyFont="1" applyAlignment="1">
      <alignment vertical="center" wrapText="1"/>
    </xf>
    <xf numFmtId="0" fontId="11" fillId="0" borderId="8" xfId="0" applyFont="1" applyBorder="1" applyAlignment="1">
      <alignment horizontal="left" vertical="center"/>
    </xf>
    <xf numFmtId="0" fontId="2" fillId="2" borderId="9" xfId="0" applyFont="1" applyFill="1" applyBorder="1" applyAlignment="1">
      <alignment horizontal="center" vertical="center" shrinkToFit="1"/>
    </xf>
    <xf numFmtId="0" fontId="2" fillId="0" borderId="10" xfId="0" applyFont="1" applyBorder="1" applyAlignment="1">
      <alignment vertical="center" shrinkToFit="1"/>
    </xf>
    <xf numFmtId="176" fontId="2" fillId="0" borderId="10" xfId="0" applyNumberFormat="1" applyFont="1" applyBorder="1" applyAlignment="1">
      <alignment vertical="center" shrinkToFit="1"/>
    </xf>
    <xf numFmtId="177" fontId="2" fillId="0" borderId="11" xfId="0" applyNumberFormat="1" applyFont="1" applyBorder="1" applyAlignment="1">
      <alignment vertical="center" shrinkToFit="1"/>
    </xf>
    <xf numFmtId="0" fontId="2" fillId="0" borderId="1" xfId="0" applyFont="1" applyBorder="1" applyAlignment="1">
      <alignment vertical="center" shrinkToFit="1"/>
    </xf>
    <xf numFmtId="176" fontId="2" fillId="0" borderId="1" xfId="0" applyNumberFormat="1" applyFont="1" applyBorder="1" applyAlignment="1">
      <alignment vertical="center" shrinkToFit="1"/>
    </xf>
    <xf numFmtId="177" fontId="2" fillId="0" borderId="12" xfId="0" applyNumberFormat="1" applyFont="1" applyBorder="1" applyAlignment="1">
      <alignment vertical="center" shrinkToFit="1"/>
    </xf>
    <xf numFmtId="0" fontId="2" fillId="0" borderId="9" xfId="0" applyFont="1" applyBorder="1" applyAlignment="1">
      <alignment vertical="center" shrinkToFit="1"/>
    </xf>
    <xf numFmtId="176" fontId="2" fillId="0" borderId="9" xfId="0" applyNumberFormat="1" applyFont="1" applyBorder="1" applyAlignment="1">
      <alignment vertical="center" shrinkToFit="1"/>
    </xf>
    <xf numFmtId="177" fontId="2" fillId="0" borderId="13" xfId="0" applyNumberFormat="1" applyFont="1" applyBorder="1" applyAlignment="1">
      <alignment vertical="center" shrinkToFit="1"/>
    </xf>
    <xf numFmtId="0" fontId="2" fillId="0" borderId="14" xfId="0" applyFont="1" applyBorder="1" applyAlignment="1">
      <alignment horizontal="center" vertical="center"/>
    </xf>
    <xf numFmtId="176" fontId="2" fillId="0" borderId="14" xfId="0" applyNumberFormat="1" applyFont="1" applyBorder="1" applyAlignment="1">
      <alignment vertical="center"/>
    </xf>
    <xf numFmtId="0" fontId="2" fillId="0" borderId="14" xfId="0" applyFont="1" applyBorder="1" applyAlignment="1">
      <alignment vertical="center"/>
    </xf>
    <xf numFmtId="177" fontId="2" fillId="0" borderId="10" xfId="0" applyNumberFormat="1" applyFont="1" applyBorder="1" applyAlignment="1">
      <alignment vertical="center" shrinkToFit="1"/>
    </xf>
    <xf numFmtId="177" fontId="2" fillId="0" borderId="1" xfId="0" applyNumberFormat="1" applyFont="1" applyBorder="1" applyAlignment="1">
      <alignment vertical="center" shrinkToFit="1"/>
    </xf>
    <xf numFmtId="0" fontId="2" fillId="0" borderId="15" xfId="0" applyFont="1" applyBorder="1" applyAlignment="1">
      <alignment vertical="center" shrinkToFit="1"/>
    </xf>
    <xf numFmtId="176" fontId="2" fillId="0" borderId="15" xfId="0" applyNumberFormat="1" applyFont="1" applyBorder="1" applyAlignment="1">
      <alignment vertical="center" shrinkToFit="1"/>
    </xf>
    <xf numFmtId="177" fontId="2" fillId="0" borderId="15" xfId="0" applyNumberFormat="1" applyFont="1" applyBorder="1" applyAlignment="1">
      <alignment vertical="center" shrinkToFit="1"/>
    </xf>
    <xf numFmtId="0" fontId="2" fillId="0" borderId="5" xfId="0" applyFont="1" applyBorder="1" applyAlignment="1">
      <alignment vertical="center" shrinkToFit="1"/>
    </xf>
    <xf numFmtId="176" fontId="2" fillId="0" borderId="5" xfId="0" applyNumberFormat="1" applyFont="1" applyBorder="1" applyAlignment="1">
      <alignment vertical="center" shrinkToFit="1"/>
    </xf>
    <xf numFmtId="177" fontId="2" fillId="0" borderId="5" xfId="0" applyNumberFormat="1" applyFont="1" applyBorder="1" applyAlignment="1">
      <alignment vertical="center" shrinkToFit="1"/>
    </xf>
    <xf numFmtId="177" fontId="2" fillId="0" borderId="9" xfId="0" applyNumberFormat="1" applyFont="1" applyBorder="1" applyAlignment="1">
      <alignment vertical="center" shrinkToFit="1"/>
    </xf>
    <xf numFmtId="0" fontId="7" fillId="0" borderId="0" xfId="0" applyFont="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shrinkToFit="1"/>
    </xf>
    <xf numFmtId="0" fontId="0" fillId="0" borderId="16" xfId="0" applyBorder="1" applyAlignment="1">
      <alignment vertical="center" shrinkToFit="1"/>
    </xf>
    <xf numFmtId="0" fontId="2" fillId="0" borderId="17" xfId="0" applyFont="1" applyBorder="1" applyAlignment="1">
      <alignment vertical="center" wrapText="1" shrinkToFit="1"/>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18" xfId="0" applyFont="1" applyBorder="1" applyAlignment="1">
      <alignment vertical="center" wrapText="1" shrinkToFit="1"/>
    </xf>
    <xf numFmtId="0" fontId="0" fillId="0" borderId="16" xfId="0" applyBorder="1" applyAlignment="1">
      <alignment vertical="center"/>
    </xf>
    <xf numFmtId="0" fontId="13" fillId="0" borderId="0" xfId="0" applyFont="1" applyAlignment="1">
      <alignment horizontal="center" vertical="center"/>
    </xf>
    <xf numFmtId="0" fontId="14" fillId="0" borderId="8" xfId="0" applyFont="1" applyBorder="1" applyAlignment="1">
      <alignment horizontal="left" vertical="center" shrinkToFit="1"/>
    </xf>
    <xf numFmtId="0" fontId="14" fillId="0" borderId="8" xfId="0" applyFont="1" applyBorder="1" applyAlignment="1">
      <alignment horizontal="right" vertical="center" shrinkToFit="1"/>
    </xf>
    <xf numFmtId="0" fontId="2" fillId="0" borderId="20" xfId="0" applyFont="1" applyBorder="1" applyAlignment="1">
      <alignment vertical="center" wrapText="1"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0" xfId="0" applyFont="1" applyAlignment="1">
      <alignment horizontal="left" vertical="center" wrapText="1"/>
    </xf>
    <xf numFmtId="0" fontId="0" fillId="0" borderId="1" xfId="0" applyBorder="1" applyAlignment="1">
      <alignment horizontal="center" vertical="center" textRotation="255"/>
    </xf>
    <xf numFmtId="0" fontId="11" fillId="0" borderId="0" xfId="0" applyFont="1" applyAlignment="1">
      <alignment horizontal="center" vertical="center"/>
    </xf>
    <xf numFmtId="0" fontId="0" fillId="0" borderId="0" xfId="0" applyFont="1" applyAlignment="1">
      <alignment horizontal="left" vertical="center" wrapText="1"/>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'静岡県'!$D$41:$G$41</c:f>
              <c:numCache/>
            </c:numRef>
          </c:val>
        </c:ser>
        <c:ser>
          <c:idx val="0"/>
          <c:order val="1"/>
          <c:tx>
            <c:strRef>
              <c:f>'静岡県'!$C$40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'静岡県'!$D$40:$G$40</c:f>
              <c:numCache/>
            </c:numRef>
          </c:val>
        </c:ser>
        <c:overlap val="100"/>
        <c:axId val="36904761"/>
        <c:axId val="63707394"/>
      </c:barChart>
      <c:catAx>
        <c:axId val="36904761"/>
        <c:scaling>
          <c:orientation val="minMax"/>
        </c:scaling>
        <c:axPos val="b"/>
        <c:delete val="0"/>
        <c:numFmt formatCode="General" sourceLinked="1"/>
        <c:majorTickMark val="in"/>
        <c:minorTickMark val="none"/>
        <c:tickLblPos val="nextTo"/>
        <c:crossAx val="63707394"/>
        <c:crosses val="autoZero"/>
        <c:auto val="1"/>
        <c:lblOffset val="100"/>
        <c:noMultiLvlLbl val="0"/>
      </c:catAx>
      <c:valAx>
        <c:axId val="63707394"/>
        <c:scaling>
          <c:orientation val="minMax"/>
        </c:scaling>
        <c:axPos val="l"/>
        <c:majorGridlines/>
        <c:delete val="0"/>
        <c:numFmt formatCode="General" sourceLinked="1"/>
        <c:majorTickMark val="in"/>
        <c:minorTickMark val="none"/>
        <c:tickLblPos val="nextTo"/>
        <c:crossAx val="3690476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'駿東田方医療圏'!$D$41:$G$41</c:f>
              <c:numCache/>
            </c:numRef>
          </c:val>
        </c:ser>
        <c:ser>
          <c:idx val="0"/>
          <c:order val="1"/>
          <c:tx>
            <c:strRef>
              <c:f>'駿東田方医療圏'!$C$40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'駿東田方医療圏'!$D$40:$G$40</c:f>
              <c:numCache/>
            </c:numRef>
          </c:val>
        </c:ser>
        <c:overlap val="100"/>
        <c:axId val="27118691"/>
        <c:axId val="42741628"/>
      </c:barChart>
      <c:catAx>
        <c:axId val="27118691"/>
        <c:scaling>
          <c:orientation val="minMax"/>
        </c:scaling>
        <c:axPos val="b"/>
        <c:delete val="0"/>
        <c:numFmt formatCode="General" sourceLinked="1"/>
        <c:majorTickMark val="in"/>
        <c:minorTickMark val="none"/>
        <c:tickLblPos val="nextTo"/>
        <c:crossAx val="42741628"/>
        <c:crosses val="autoZero"/>
        <c:auto val="1"/>
        <c:lblOffset val="100"/>
        <c:noMultiLvlLbl val="0"/>
      </c:catAx>
      <c:valAx>
        <c:axId val="42741628"/>
        <c:scaling>
          <c:orientation val="minMax"/>
        </c:scaling>
        <c:axPos val="l"/>
        <c:majorGridlines/>
        <c:delete val="0"/>
        <c:numFmt formatCode="General" sourceLinked="1"/>
        <c:majorTickMark val="in"/>
        <c:minorTickMark val="none"/>
        <c:tickLblPos val="nextTo"/>
        <c:crossAx val="2711869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'駿東田方医療圏'!$D$70:$G$70</c:f>
              <c:numCache/>
            </c:numRef>
          </c:val>
        </c:ser>
        <c:ser>
          <c:idx val="0"/>
          <c:order val="1"/>
          <c:tx>
            <c:strRef>
              <c:f>'駿東田方医療圏'!$C$69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'駿東田方医療圏'!$D$69:$G$69</c:f>
              <c:numCache/>
            </c:numRef>
          </c:val>
        </c:ser>
        <c:overlap val="100"/>
        <c:axId val="49130333"/>
        <c:axId val="39519814"/>
      </c:barChart>
      <c:catAx>
        <c:axId val="49130333"/>
        <c:scaling>
          <c:orientation val="minMax"/>
        </c:scaling>
        <c:axPos val="b"/>
        <c:delete val="0"/>
        <c:numFmt formatCode="General" sourceLinked="1"/>
        <c:majorTickMark val="in"/>
        <c:minorTickMark val="none"/>
        <c:tickLblPos val="nextTo"/>
        <c:crossAx val="39519814"/>
        <c:crosses val="autoZero"/>
        <c:auto val="1"/>
        <c:lblOffset val="100"/>
        <c:noMultiLvlLbl val="0"/>
      </c:catAx>
      <c:valAx>
        <c:axId val="39519814"/>
        <c:scaling>
          <c:orientation val="minMax"/>
        </c:scaling>
        <c:axPos val="l"/>
        <c:majorGridlines/>
        <c:delete val="0"/>
        <c:numFmt formatCode="General" sourceLinked="1"/>
        <c:majorTickMark val="in"/>
        <c:minorTickMark val="none"/>
        <c:tickLblPos val="nextTo"/>
        <c:crossAx val="4913033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'駿東田方医療圏'!$D$97:$G$97</c:f>
              <c:numCache/>
            </c:numRef>
          </c:val>
        </c:ser>
        <c:ser>
          <c:idx val="0"/>
          <c:order val="1"/>
          <c:tx>
            <c:strRef>
              <c:f>'駿東田方医療圏'!$C$96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'駿東田方医療圏'!$D$95:$G$95</c:f>
              <c:strCache/>
            </c:strRef>
          </c:cat>
          <c:val>
            <c:numRef>
              <c:f>'駿東田方医療圏'!$D$96:$G$96</c:f>
              <c:numCache/>
            </c:numRef>
          </c:val>
        </c:ser>
        <c:overlap val="100"/>
        <c:axId val="20134007"/>
        <c:axId val="46988336"/>
      </c:barChart>
      <c:catAx>
        <c:axId val="20134007"/>
        <c:scaling>
          <c:orientation val="minMax"/>
        </c:scaling>
        <c:axPos val="b"/>
        <c:delete val="0"/>
        <c:numFmt formatCode="General" sourceLinked="1"/>
        <c:majorTickMark val="in"/>
        <c:minorTickMark val="none"/>
        <c:tickLblPos val="nextTo"/>
        <c:crossAx val="46988336"/>
        <c:crosses val="autoZero"/>
        <c:auto val="1"/>
        <c:lblOffset val="100"/>
        <c:noMultiLvlLbl val="0"/>
      </c:catAx>
      <c:valAx>
        <c:axId val="46988336"/>
        <c:scaling>
          <c:orientation val="minMax"/>
        </c:scaling>
        <c:axPos val="l"/>
        <c:majorGridlines/>
        <c:delete val="0"/>
        <c:numFmt formatCode="General" sourceLinked="1"/>
        <c:majorTickMark val="in"/>
        <c:minorTickMark val="none"/>
        <c:tickLblPos val="nextTo"/>
        <c:crossAx val="2013400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'富士医療圏'!$D$41:$G$41</c:f>
              <c:numCache/>
            </c:numRef>
          </c:val>
        </c:ser>
        <c:ser>
          <c:idx val="0"/>
          <c:order val="1"/>
          <c:tx>
            <c:strRef>
              <c:f>'富士医療圏'!$C$40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'富士医療圏'!$D$40:$G$40</c:f>
              <c:numCache/>
            </c:numRef>
          </c:val>
        </c:ser>
        <c:overlap val="100"/>
        <c:axId val="20241841"/>
        <c:axId val="47958842"/>
      </c:barChart>
      <c:catAx>
        <c:axId val="20241841"/>
        <c:scaling>
          <c:orientation val="minMax"/>
        </c:scaling>
        <c:axPos val="b"/>
        <c:delete val="0"/>
        <c:numFmt formatCode="General" sourceLinked="1"/>
        <c:majorTickMark val="in"/>
        <c:minorTickMark val="none"/>
        <c:tickLblPos val="nextTo"/>
        <c:crossAx val="47958842"/>
        <c:crosses val="autoZero"/>
        <c:auto val="1"/>
        <c:lblOffset val="100"/>
        <c:noMultiLvlLbl val="0"/>
      </c:catAx>
      <c:valAx>
        <c:axId val="47958842"/>
        <c:scaling>
          <c:orientation val="minMax"/>
        </c:scaling>
        <c:axPos val="l"/>
        <c:majorGridlines/>
        <c:delete val="0"/>
        <c:numFmt formatCode="General" sourceLinked="1"/>
        <c:majorTickMark val="in"/>
        <c:minorTickMark val="none"/>
        <c:tickLblPos val="nextTo"/>
        <c:crossAx val="2024184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'富士医療圏'!$D$70:$G$70</c:f>
              <c:numCache/>
            </c:numRef>
          </c:val>
        </c:ser>
        <c:ser>
          <c:idx val="0"/>
          <c:order val="1"/>
          <c:tx>
            <c:strRef>
              <c:f>'富士医療圏'!$C$69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'富士医療圏'!$D$69:$G$69</c:f>
              <c:numCache/>
            </c:numRef>
          </c:val>
        </c:ser>
        <c:overlap val="100"/>
        <c:axId val="28976395"/>
        <c:axId val="59460964"/>
      </c:barChart>
      <c:catAx>
        <c:axId val="28976395"/>
        <c:scaling>
          <c:orientation val="minMax"/>
        </c:scaling>
        <c:axPos val="b"/>
        <c:delete val="0"/>
        <c:numFmt formatCode="General" sourceLinked="1"/>
        <c:majorTickMark val="in"/>
        <c:minorTickMark val="none"/>
        <c:tickLblPos val="nextTo"/>
        <c:crossAx val="59460964"/>
        <c:crosses val="autoZero"/>
        <c:auto val="1"/>
        <c:lblOffset val="100"/>
        <c:noMultiLvlLbl val="0"/>
      </c:catAx>
      <c:valAx>
        <c:axId val="59460964"/>
        <c:scaling>
          <c:orientation val="minMax"/>
        </c:scaling>
        <c:axPos val="l"/>
        <c:majorGridlines/>
        <c:delete val="0"/>
        <c:numFmt formatCode="General" sourceLinked="1"/>
        <c:majorTickMark val="in"/>
        <c:minorTickMark val="none"/>
        <c:tickLblPos val="nextTo"/>
        <c:crossAx val="2897639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'富士医療圏'!$D$97:$G$97</c:f>
              <c:numCache/>
            </c:numRef>
          </c:val>
        </c:ser>
        <c:ser>
          <c:idx val="0"/>
          <c:order val="1"/>
          <c:tx>
            <c:strRef>
              <c:f>'富士医療圏'!$C$96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'富士医療圏'!$D$95:$G$95</c:f>
              <c:strCache/>
            </c:strRef>
          </c:cat>
          <c:val>
            <c:numRef>
              <c:f>'富士医療圏'!$D$96:$G$96</c:f>
              <c:numCache/>
            </c:numRef>
          </c:val>
        </c:ser>
        <c:overlap val="100"/>
        <c:axId val="65386629"/>
        <c:axId val="51608750"/>
      </c:barChart>
      <c:catAx>
        <c:axId val="65386629"/>
        <c:scaling>
          <c:orientation val="minMax"/>
        </c:scaling>
        <c:axPos val="b"/>
        <c:delete val="0"/>
        <c:numFmt formatCode="General" sourceLinked="1"/>
        <c:majorTickMark val="in"/>
        <c:minorTickMark val="none"/>
        <c:tickLblPos val="nextTo"/>
        <c:crossAx val="51608750"/>
        <c:crosses val="autoZero"/>
        <c:auto val="1"/>
        <c:lblOffset val="100"/>
        <c:noMultiLvlLbl val="0"/>
      </c:catAx>
      <c:valAx>
        <c:axId val="51608750"/>
        <c:scaling>
          <c:orientation val="minMax"/>
        </c:scaling>
        <c:axPos val="l"/>
        <c:majorGridlines/>
        <c:delete val="0"/>
        <c:numFmt formatCode="General" sourceLinked="1"/>
        <c:majorTickMark val="in"/>
        <c:minorTickMark val="none"/>
        <c:tickLblPos val="nextTo"/>
        <c:crossAx val="6538662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'静岡医療圏'!$D$41:$G$41</c:f>
              <c:numCache/>
            </c:numRef>
          </c:val>
        </c:ser>
        <c:ser>
          <c:idx val="0"/>
          <c:order val="1"/>
          <c:tx>
            <c:strRef>
              <c:f>'静岡医療圏'!$C$40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'静岡医療圏'!$D$40:$G$40</c:f>
              <c:numCache/>
            </c:numRef>
          </c:val>
        </c:ser>
        <c:overlap val="100"/>
        <c:axId val="61825567"/>
        <c:axId val="19559192"/>
      </c:barChart>
      <c:catAx>
        <c:axId val="61825567"/>
        <c:scaling>
          <c:orientation val="minMax"/>
        </c:scaling>
        <c:axPos val="b"/>
        <c:delete val="0"/>
        <c:numFmt formatCode="General" sourceLinked="1"/>
        <c:majorTickMark val="in"/>
        <c:minorTickMark val="none"/>
        <c:tickLblPos val="nextTo"/>
        <c:crossAx val="19559192"/>
        <c:crosses val="autoZero"/>
        <c:auto val="1"/>
        <c:lblOffset val="100"/>
        <c:noMultiLvlLbl val="0"/>
      </c:catAx>
      <c:valAx>
        <c:axId val="19559192"/>
        <c:scaling>
          <c:orientation val="minMax"/>
        </c:scaling>
        <c:axPos val="l"/>
        <c:majorGridlines/>
        <c:delete val="0"/>
        <c:numFmt formatCode="General" sourceLinked="1"/>
        <c:majorTickMark val="in"/>
        <c:minorTickMark val="none"/>
        <c:tickLblPos val="nextTo"/>
        <c:crossAx val="6182556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'静岡医療圏'!$D$70:$G$70</c:f>
              <c:numCache/>
            </c:numRef>
          </c:val>
        </c:ser>
        <c:ser>
          <c:idx val="0"/>
          <c:order val="1"/>
          <c:tx>
            <c:strRef>
              <c:f>'静岡医療圏'!$C$69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'静岡医療圏'!$D$69:$G$69</c:f>
              <c:numCache/>
            </c:numRef>
          </c:val>
        </c:ser>
        <c:overlap val="100"/>
        <c:axId val="41815001"/>
        <c:axId val="40790690"/>
      </c:barChart>
      <c:catAx>
        <c:axId val="41815001"/>
        <c:scaling>
          <c:orientation val="minMax"/>
        </c:scaling>
        <c:axPos val="b"/>
        <c:delete val="0"/>
        <c:numFmt formatCode="General" sourceLinked="1"/>
        <c:majorTickMark val="in"/>
        <c:minorTickMark val="none"/>
        <c:tickLblPos val="nextTo"/>
        <c:crossAx val="40790690"/>
        <c:crosses val="autoZero"/>
        <c:auto val="1"/>
        <c:lblOffset val="100"/>
        <c:noMultiLvlLbl val="0"/>
      </c:catAx>
      <c:valAx>
        <c:axId val="40790690"/>
        <c:scaling>
          <c:orientation val="minMax"/>
        </c:scaling>
        <c:axPos val="l"/>
        <c:majorGridlines/>
        <c:delete val="0"/>
        <c:numFmt formatCode="General" sourceLinked="1"/>
        <c:majorTickMark val="in"/>
        <c:minorTickMark val="none"/>
        <c:tickLblPos val="nextTo"/>
        <c:crossAx val="4181500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'静岡医療圏'!$D$97:$G$97</c:f>
              <c:numCache/>
            </c:numRef>
          </c:val>
        </c:ser>
        <c:ser>
          <c:idx val="0"/>
          <c:order val="1"/>
          <c:tx>
            <c:strRef>
              <c:f>'静岡医療圏'!$C$96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'静岡医療圏'!$D$95:$G$95</c:f>
              <c:strCache/>
            </c:strRef>
          </c:cat>
          <c:val>
            <c:numRef>
              <c:f>'静岡医療圏'!$D$96:$G$96</c:f>
              <c:numCache/>
            </c:numRef>
          </c:val>
        </c:ser>
        <c:overlap val="100"/>
        <c:axId val="31571891"/>
        <c:axId val="15711564"/>
      </c:barChart>
      <c:catAx>
        <c:axId val="31571891"/>
        <c:scaling>
          <c:orientation val="minMax"/>
        </c:scaling>
        <c:axPos val="b"/>
        <c:delete val="0"/>
        <c:numFmt formatCode="General" sourceLinked="1"/>
        <c:majorTickMark val="in"/>
        <c:minorTickMark val="none"/>
        <c:tickLblPos val="nextTo"/>
        <c:crossAx val="15711564"/>
        <c:crosses val="autoZero"/>
        <c:auto val="1"/>
        <c:lblOffset val="100"/>
        <c:noMultiLvlLbl val="0"/>
      </c:catAx>
      <c:valAx>
        <c:axId val="15711564"/>
        <c:scaling>
          <c:orientation val="minMax"/>
        </c:scaling>
        <c:axPos val="l"/>
        <c:majorGridlines/>
        <c:delete val="0"/>
        <c:numFmt formatCode="General" sourceLinked="1"/>
        <c:majorTickMark val="in"/>
        <c:minorTickMark val="none"/>
        <c:tickLblPos val="nextTo"/>
        <c:crossAx val="3157189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'志太榛原医療圏'!$D$41:$G$41</c:f>
              <c:numCache/>
            </c:numRef>
          </c:val>
        </c:ser>
        <c:ser>
          <c:idx val="0"/>
          <c:order val="1"/>
          <c:tx>
            <c:strRef>
              <c:f>'志太榛原医療圏'!$C$40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'志太榛原医療圏'!$D$40:$G$40</c:f>
              <c:numCache/>
            </c:numRef>
          </c:val>
        </c:ser>
        <c:overlap val="100"/>
        <c:axId val="7186349"/>
        <c:axId val="64677142"/>
      </c:barChart>
      <c:catAx>
        <c:axId val="7186349"/>
        <c:scaling>
          <c:orientation val="minMax"/>
        </c:scaling>
        <c:axPos val="b"/>
        <c:delete val="0"/>
        <c:numFmt formatCode="General" sourceLinked="1"/>
        <c:majorTickMark val="in"/>
        <c:minorTickMark val="none"/>
        <c:tickLblPos val="nextTo"/>
        <c:crossAx val="64677142"/>
        <c:crosses val="autoZero"/>
        <c:auto val="1"/>
        <c:lblOffset val="100"/>
        <c:noMultiLvlLbl val="0"/>
      </c:catAx>
      <c:valAx>
        <c:axId val="64677142"/>
        <c:scaling>
          <c:orientation val="minMax"/>
        </c:scaling>
        <c:axPos val="l"/>
        <c:majorGridlines/>
        <c:delete val="0"/>
        <c:numFmt formatCode="General" sourceLinked="1"/>
        <c:majorTickMark val="in"/>
        <c:minorTickMark val="none"/>
        <c:tickLblPos val="nextTo"/>
        <c:crossAx val="71863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'静岡県'!$D$70:$G$70</c:f>
              <c:numCache/>
            </c:numRef>
          </c:val>
        </c:ser>
        <c:ser>
          <c:idx val="0"/>
          <c:order val="1"/>
          <c:tx>
            <c:strRef>
              <c:f>'静岡県'!$C$69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'静岡県'!$D$69:$G$69</c:f>
              <c:numCache/>
            </c:numRef>
          </c:val>
        </c:ser>
        <c:overlap val="100"/>
        <c:axId val="36495635"/>
        <c:axId val="60025260"/>
      </c:barChart>
      <c:catAx>
        <c:axId val="36495635"/>
        <c:scaling>
          <c:orientation val="minMax"/>
        </c:scaling>
        <c:axPos val="b"/>
        <c:delete val="0"/>
        <c:numFmt formatCode="General" sourceLinked="1"/>
        <c:majorTickMark val="in"/>
        <c:minorTickMark val="none"/>
        <c:tickLblPos val="nextTo"/>
        <c:crossAx val="60025260"/>
        <c:crosses val="autoZero"/>
        <c:auto val="1"/>
        <c:lblOffset val="100"/>
        <c:noMultiLvlLbl val="0"/>
      </c:catAx>
      <c:valAx>
        <c:axId val="60025260"/>
        <c:scaling>
          <c:orientation val="minMax"/>
        </c:scaling>
        <c:axPos val="l"/>
        <c:majorGridlines/>
        <c:delete val="0"/>
        <c:numFmt formatCode="General" sourceLinked="1"/>
        <c:majorTickMark val="in"/>
        <c:minorTickMark val="none"/>
        <c:tickLblPos val="nextTo"/>
        <c:crossAx val="364956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'志太榛原医療圏'!$D$70:$G$70</c:f>
              <c:numCache/>
            </c:numRef>
          </c:val>
        </c:ser>
        <c:ser>
          <c:idx val="0"/>
          <c:order val="1"/>
          <c:tx>
            <c:strRef>
              <c:f>'志太榛原医療圏'!$C$69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'志太榛原医療圏'!$D$69:$G$69</c:f>
              <c:numCache/>
            </c:numRef>
          </c:val>
        </c:ser>
        <c:overlap val="100"/>
        <c:axId val="45223367"/>
        <c:axId val="4357120"/>
      </c:barChart>
      <c:catAx>
        <c:axId val="45223367"/>
        <c:scaling>
          <c:orientation val="minMax"/>
        </c:scaling>
        <c:axPos val="b"/>
        <c:delete val="0"/>
        <c:numFmt formatCode="General" sourceLinked="1"/>
        <c:majorTickMark val="in"/>
        <c:minorTickMark val="none"/>
        <c:tickLblPos val="nextTo"/>
        <c:crossAx val="4357120"/>
        <c:crosses val="autoZero"/>
        <c:auto val="1"/>
        <c:lblOffset val="100"/>
        <c:noMultiLvlLbl val="0"/>
      </c:catAx>
      <c:valAx>
        <c:axId val="4357120"/>
        <c:scaling>
          <c:orientation val="minMax"/>
        </c:scaling>
        <c:axPos val="l"/>
        <c:majorGridlines/>
        <c:delete val="0"/>
        <c:numFmt formatCode="General" sourceLinked="1"/>
        <c:majorTickMark val="in"/>
        <c:minorTickMark val="none"/>
        <c:tickLblPos val="nextTo"/>
        <c:crossAx val="4522336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'志太榛原医療圏'!$D$97:$G$97</c:f>
              <c:numCache/>
            </c:numRef>
          </c:val>
        </c:ser>
        <c:ser>
          <c:idx val="0"/>
          <c:order val="1"/>
          <c:tx>
            <c:strRef>
              <c:f>'志太榛原医療圏'!$C$96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'志太榛原医療圏'!$D$95:$G$95</c:f>
              <c:strCache/>
            </c:strRef>
          </c:cat>
          <c:val>
            <c:numRef>
              <c:f>'志太榛原医療圏'!$D$96:$G$96</c:f>
              <c:numCache/>
            </c:numRef>
          </c:val>
        </c:ser>
        <c:overlap val="100"/>
        <c:axId val="39214081"/>
        <c:axId val="17382410"/>
      </c:barChart>
      <c:catAx>
        <c:axId val="39214081"/>
        <c:scaling>
          <c:orientation val="minMax"/>
        </c:scaling>
        <c:axPos val="b"/>
        <c:delete val="0"/>
        <c:numFmt formatCode="General" sourceLinked="1"/>
        <c:majorTickMark val="in"/>
        <c:minorTickMark val="none"/>
        <c:tickLblPos val="nextTo"/>
        <c:crossAx val="17382410"/>
        <c:crosses val="autoZero"/>
        <c:auto val="1"/>
        <c:lblOffset val="100"/>
        <c:noMultiLvlLbl val="0"/>
      </c:catAx>
      <c:valAx>
        <c:axId val="17382410"/>
        <c:scaling>
          <c:orientation val="minMax"/>
        </c:scaling>
        <c:axPos val="l"/>
        <c:majorGridlines/>
        <c:delete val="0"/>
        <c:numFmt formatCode="General" sourceLinked="1"/>
        <c:majorTickMark val="in"/>
        <c:minorTickMark val="none"/>
        <c:tickLblPos val="nextTo"/>
        <c:crossAx val="392140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'中東遠医療圏'!$D$41:$G$41</c:f>
              <c:numCache/>
            </c:numRef>
          </c:val>
        </c:ser>
        <c:ser>
          <c:idx val="0"/>
          <c:order val="1"/>
          <c:tx>
            <c:strRef>
              <c:f>'中東遠医療圏'!$C$40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'中東遠医療圏'!$D$40:$G$40</c:f>
              <c:numCache/>
            </c:numRef>
          </c:val>
        </c:ser>
        <c:overlap val="100"/>
        <c:axId val="22223963"/>
        <c:axId val="65797940"/>
      </c:barChart>
      <c:catAx>
        <c:axId val="22223963"/>
        <c:scaling>
          <c:orientation val="minMax"/>
        </c:scaling>
        <c:axPos val="b"/>
        <c:delete val="0"/>
        <c:numFmt formatCode="General" sourceLinked="1"/>
        <c:majorTickMark val="in"/>
        <c:minorTickMark val="none"/>
        <c:tickLblPos val="nextTo"/>
        <c:crossAx val="65797940"/>
        <c:crosses val="autoZero"/>
        <c:auto val="1"/>
        <c:lblOffset val="100"/>
        <c:noMultiLvlLbl val="0"/>
      </c:catAx>
      <c:valAx>
        <c:axId val="65797940"/>
        <c:scaling>
          <c:orientation val="minMax"/>
        </c:scaling>
        <c:axPos val="l"/>
        <c:majorGridlines/>
        <c:delete val="0"/>
        <c:numFmt formatCode="General" sourceLinked="1"/>
        <c:majorTickMark val="in"/>
        <c:minorTickMark val="none"/>
        <c:tickLblPos val="nextTo"/>
        <c:crossAx val="222239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'中東遠医療圏'!$D$70:$G$70</c:f>
              <c:numCache/>
            </c:numRef>
          </c:val>
        </c:ser>
        <c:ser>
          <c:idx val="0"/>
          <c:order val="1"/>
          <c:tx>
            <c:strRef>
              <c:f>'中東遠医療圏'!$C$69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'中東遠医療圏'!$D$69:$G$69</c:f>
              <c:numCache/>
            </c:numRef>
          </c:val>
        </c:ser>
        <c:overlap val="100"/>
        <c:axId val="55310549"/>
        <c:axId val="28032894"/>
      </c:barChart>
      <c:catAx>
        <c:axId val="55310549"/>
        <c:scaling>
          <c:orientation val="minMax"/>
        </c:scaling>
        <c:axPos val="b"/>
        <c:delete val="0"/>
        <c:numFmt formatCode="General" sourceLinked="1"/>
        <c:majorTickMark val="in"/>
        <c:minorTickMark val="none"/>
        <c:tickLblPos val="nextTo"/>
        <c:crossAx val="28032894"/>
        <c:crosses val="autoZero"/>
        <c:auto val="1"/>
        <c:lblOffset val="100"/>
        <c:noMultiLvlLbl val="0"/>
      </c:catAx>
      <c:valAx>
        <c:axId val="28032894"/>
        <c:scaling>
          <c:orientation val="minMax"/>
        </c:scaling>
        <c:axPos val="l"/>
        <c:majorGridlines/>
        <c:delete val="0"/>
        <c:numFmt formatCode="General" sourceLinked="1"/>
        <c:majorTickMark val="in"/>
        <c:minorTickMark val="none"/>
        <c:tickLblPos val="nextTo"/>
        <c:crossAx val="553105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'中東遠医療圏'!$D$97:$G$97</c:f>
              <c:numCache/>
            </c:numRef>
          </c:val>
        </c:ser>
        <c:ser>
          <c:idx val="0"/>
          <c:order val="1"/>
          <c:tx>
            <c:strRef>
              <c:f>'中東遠医療圏'!$C$96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'中東遠医療圏'!$D$95:$G$95</c:f>
              <c:strCache/>
            </c:strRef>
          </c:cat>
          <c:val>
            <c:numRef>
              <c:f>'中東遠医療圏'!$D$96:$G$96</c:f>
              <c:numCache/>
            </c:numRef>
          </c:val>
        </c:ser>
        <c:overlap val="100"/>
        <c:axId val="50969455"/>
        <c:axId val="56071912"/>
      </c:barChart>
      <c:catAx>
        <c:axId val="50969455"/>
        <c:scaling>
          <c:orientation val="minMax"/>
        </c:scaling>
        <c:axPos val="b"/>
        <c:delete val="0"/>
        <c:numFmt formatCode="General" sourceLinked="1"/>
        <c:majorTickMark val="in"/>
        <c:minorTickMark val="none"/>
        <c:tickLblPos val="nextTo"/>
        <c:crossAx val="56071912"/>
        <c:crosses val="autoZero"/>
        <c:auto val="1"/>
        <c:lblOffset val="100"/>
        <c:noMultiLvlLbl val="0"/>
      </c:catAx>
      <c:valAx>
        <c:axId val="56071912"/>
        <c:scaling>
          <c:orientation val="minMax"/>
        </c:scaling>
        <c:axPos val="l"/>
        <c:majorGridlines/>
        <c:delete val="0"/>
        <c:numFmt formatCode="General" sourceLinked="1"/>
        <c:majorTickMark val="in"/>
        <c:minorTickMark val="none"/>
        <c:tickLblPos val="nextTo"/>
        <c:crossAx val="509694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'西部医療圏'!$D$41:$G$41</c:f>
              <c:numCache/>
            </c:numRef>
          </c:val>
        </c:ser>
        <c:ser>
          <c:idx val="0"/>
          <c:order val="1"/>
          <c:tx>
            <c:strRef>
              <c:f>'西部医療圏'!$C$40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'西部医療圏'!$D$40:$G$40</c:f>
              <c:numCache/>
            </c:numRef>
          </c:val>
        </c:ser>
        <c:overlap val="100"/>
        <c:axId val="34885161"/>
        <c:axId val="45530994"/>
      </c:barChart>
      <c:catAx>
        <c:axId val="34885161"/>
        <c:scaling>
          <c:orientation val="minMax"/>
        </c:scaling>
        <c:axPos val="b"/>
        <c:delete val="0"/>
        <c:numFmt formatCode="General" sourceLinked="1"/>
        <c:majorTickMark val="in"/>
        <c:minorTickMark val="none"/>
        <c:tickLblPos val="nextTo"/>
        <c:crossAx val="45530994"/>
        <c:crosses val="autoZero"/>
        <c:auto val="1"/>
        <c:lblOffset val="100"/>
        <c:noMultiLvlLbl val="0"/>
      </c:catAx>
      <c:valAx>
        <c:axId val="45530994"/>
        <c:scaling>
          <c:orientation val="minMax"/>
        </c:scaling>
        <c:axPos val="l"/>
        <c:majorGridlines/>
        <c:delete val="0"/>
        <c:numFmt formatCode="General" sourceLinked="1"/>
        <c:majorTickMark val="in"/>
        <c:minorTickMark val="none"/>
        <c:tickLblPos val="nextTo"/>
        <c:crossAx val="3488516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'西部医療圏'!$D$70:$G$70</c:f>
              <c:numCache/>
            </c:numRef>
          </c:val>
        </c:ser>
        <c:ser>
          <c:idx val="0"/>
          <c:order val="1"/>
          <c:tx>
            <c:strRef>
              <c:f>'西部医療圏'!$C$69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'西部医療圏'!$D$69:$G$69</c:f>
              <c:numCache/>
            </c:numRef>
          </c:val>
        </c:ser>
        <c:overlap val="100"/>
        <c:axId val="7125763"/>
        <c:axId val="64131868"/>
      </c:barChart>
      <c:catAx>
        <c:axId val="7125763"/>
        <c:scaling>
          <c:orientation val="minMax"/>
        </c:scaling>
        <c:axPos val="b"/>
        <c:delete val="0"/>
        <c:numFmt formatCode="General" sourceLinked="1"/>
        <c:majorTickMark val="in"/>
        <c:minorTickMark val="none"/>
        <c:tickLblPos val="nextTo"/>
        <c:crossAx val="64131868"/>
        <c:crosses val="autoZero"/>
        <c:auto val="1"/>
        <c:lblOffset val="100"/>
        <c:noMultiLvlLbl val="0"/>
      </c:catAx>
      <c:valAx>
        <c:axId val="64131868"/>
        <c:scaling>
          <c:orientation val="minMax"/>
        </c:scaling>
        <c:axPos val="l"/>
        <c:majorGridlines/>
        <c:delete val="0"/>
        <c:numFmt formatCode="General" sourceLinked="1"/>
        <c:majorTickMark val="in"/>
        <c:minorTickMark val="none"/>
        <c:tickLblPos val="nextTo"/>
        <c:crossAx val="71257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'西部医療圏'!$D$97:$G$97</c:f>
              <c:numCache/>
            </c:numRef>
          </c:val>
        </c:ser>
        <c:ser>
          <c:idx val="0"/>
          <c:order val="1"/>
          <c:tx>
            <c:strRef>
              <c:f>'西部医療圏'!$C$96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'西部医療圏'!$D$95:$G$95</c:f>
              <c:strCache/>
            </c:strRef>
          </c:cat>
          <c:val>
            <c:numRef>
              <c:f>'西部医療圏'!$D$96:$G$96</c:f>
              <c:numCache/>
            </c:numRef>
          </c:val>
        </c:ser>
        <c:overlap val="100"/>
        <c:axId val="40315901"/>
        <c:axId val="27298790"/>
      </c:barChart>
      <c:catAx>
        <c:axId val="40315901"/>
        <c:scaling>
          <c:orientation val="minMax"/>
        </c:scaling>
        <c:axPos val="b"/>
        <c:delete val="0"/>
        <c:numFmt formatCode="General" sourceLinked="1"/>
        <c:majorTickMark val="in"/>
        <c:minorTickMark val="none"/>
        <c:tickLblPos val="nextTo"/>
        <c:crossAx val="27298790"/>
        <c:crosses val="autoZero"/>
        <c:auto val="1"/>
        <c:lblOffset val="100"/>
        <c:noMultiLvlLbl val="0"/>
      </c:catAx>
      <c:valAx>
        <c:axId val="27298790"/>
        <c:scaling>
          <c:orientation val="minMax"/>
        </c:scaling>
        <c:axPos val="l"/>
        <c:majorGridlines/>
        <c:delete val="0"/>
        <c:numFmt formatCode="General" sourceLinked="1"/>
        <c:majorTickMark val="in"/>
        <c:minorTickMark val="none"/>
        <c:tickLblPos val="nextTo"/>
        <c:crossAx val="4031590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'静岡県'!$D$97:$G$97</c:f>
              <c:numCache/>
            </c:numRef>
          </c:val>
        </c:ser>
        <c:ser>
          <c:idx val="0"/>
          <c:order val="1"/>
          <c:tx>
            <c:strRef>
              <c:f>'静岡県'!$C$96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'静岡県'!$D$95:$G$95</c:f>
              <c:strCache/>
            </c:strRef>
          </c:cat>
          <c:val>
            <c:numRef>
              <c:f>'静岡県'!$D$96:$G$96</c:f>
              <c:numCache/>
            </c:numRef>
          </c:val>
        </c:ser>
        <c:overlap val="100"/>
        <c:axId val="3356429"/>
        <c:axId val="30207862"/>
      </c:barChart>
      <c:catAx>
        <c:axId val="3356429"/>
        <c:scaling>
          <c:orientation val="minMax"/>
        </c:scaling>
        <c:axPos val="b"/>
        <c:delete val="0"/>
        <c:numFmt formatCode="General" sourceLinked="1"/>
        <c:majorTickMark val="in"/>
        <c:minorTickMark val="none"/>
        <c:tickLblPos val="nextTo"/>
        <c:crossAx val="30207862"/>
        <c:crosses val="autoZero"/>
        <c:auto val="1"/>
        <c:lblOffset val="100"/>
        <c:noMultiLvlLbl val="0"/>
      </c:catAx>
      <c:valAx>
        <c:axId val="30207862"/>
        <c:scaling>
          <c:orientation val="minMax"/>
        </c:scaling>
        <c:axPos val="l"/>
        <c:majorGridlines/>
        <c:delete val="0"/>
        <c:numFmt formatCode="General" sourceLinked="1"/>
        <c:majorTickMark val="in"/>
        <c:minorTickMark val="none"/>
        <c:tickLblPos val="nextTo"/>
        <c:crossAx val="335642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'賀茂医療圏'!$D$41:$G$41</c:f>
              <c:numCache/>
            </c:numRef>
          </c:val>
        </c:ser>
        <c:ser>
          <c:idx val="0"/>
          <c:order val="1"/>
          <c:tx>
            <c:strRef>
              <c:f>'賀茂医療圏'!$C$40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'賀茂医療圏'!$D$40:$G$40</c:f>
              <c:numCache/>
            </c:numRef>
          </c:val>
        </c:ser>
        <c:overlap val="100"/>
        <c:axId val="3435303"/>
        <c:axId val="30917728"/>
      </c:barChart>
      <c:catAx>
        <c:axId val="3435303"/>
        <c:scaling>
          <c:orientation val="minMax"/>
        </c:scaling>
        <c:axPos val="b"/>
        <c:delete val="0"/>
        <c:numFmt formatCode="General" sourceLinked="1"/>
        <c:majorTickMark val="in"/>
        <c:minorTickMark val="none"/>
        <c:tickLblPos val="nextTo"/>
        <c:crossAx val="30917728"/>
        <c:crosses val="autoZero"/>
        <c:auto val="1"/>
        <c:lblOffset val="100"/>
        <c:noMultiLvlLbl val="0"/>
      </c:catAx>
      <c:valAx>
        <c:axId val="30917728"/>
        <c:scaling>
          <c:orientation val="minMax"/>
        </c:scaling>
        <c:axPos val="l"/>
        <c:majorGridlines/>
        <c:delete val="0"/>
        <c:numFmt formatCode="General" sourceLinked="1"/>
        <c:majorTickMark val="in"/>
        <c:minorTickMark val="none"/>
        <c:tickLblPos val="nextTo"/>
        <c:crossAx val="343530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'賀茂医療圏'!$D$70:$G$70</c:f>
              <c:numCache/>
            </c:numRef>
          </c:val>
        </c:ser>
        <c:ser>
          <c:idx val="0"/>
          <c:order val="1"/>
          <c:tx>
            <c:strRef>
              <c:f>'賀茂医療圏'!$C$69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'賀茂医療圏'!$D$69:$G$69</c:f>
              <c:numCache/>
            </c:numRef>
          </c:val>
        </c:ser>
        <c:overlap val="100"/>
        <c:axId val="9824097"/>
        <c:axId val="21308010"/>
      </c:barChart>
      <c:catAx>
        <c:axId val="9824097"/>
        <c:scaling>
          <c:orientation val="minMax"/>
        </c:scaling>
        <c:axPos val="b"/>
        <c:delete val="0"/>
        <c:numFmt formatCode="General" sourceLinked="1"/>
        <c:majorTickMark val="in"/>
        <c:minorTickMark val="none"/>
        <c:tickLblPos val="nextTo"/>
        <c:crossAx val="21308010"/>
        <c:crosses val="autoZero"/>
        <c:auto val="1"/>
        <c:lblOffset val="100"/>
        <c:noMultiLvlLbl val="0"/>
      </c:catAx>
      <c:valAx>
        <c:axId val="21308010"/>
        <c:scaling>
          <c:orientation val="minMax"/>
        </c:scaling>
        <c:axPos val="l"/>
        <c:majorGridlines/>
        <c:delete val="0"/>
        <c:numFmt formatCode="General" sourceLinked="1"/>
        <c:majorTickMark val="in"/>
        <c:minorTickMark val="none"/>
        <c:tickLblPos val="nextTo"/>
        <c:crossAx val="982409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'賀茂医療圏'!$D$97:$G$97</c:f>
              <c:numCache/>
            </c:numRef>
          </c:val>
        </c:ser>
        <c:ser>
          <c:idx val="0"/>
          <c:order val="1"/>
          <c:tx>
            <c:strRef>
              <c:f>'賀茂医療圏'!$C$96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'賀茂医療圏'!$D$95:$G$95</c:f>
              <c:strCache/>
            </c:strRef>
          </c:cat>
          <c:val>
            <c:numRef>
              <c:f>'賀茂医療圏'!$D$96:$G$96</c:f>
              <c:numCache/>
            </c:numRef>
          </c:val>
        </c:ser>
        <c:overlap val="100"/>
        <c:axId val="57554363"/>
        <c:axId val="48227220"/>
      </c:barChart>
      <c:catAx>
        <c:axId val="57554363"/>
        <c:scaling>
          <c:orientation val="minMax"/>
        </c:scaling>
        <c:axPos val="b"/>
        <c:delete val="0"/>
        <c:numFmt formatCode="General" sourceLinked="1"/>
        <c:majorTickMark val="in"/>
        <c:minorTickMark val="none"/>
        <c:tickLblPos val="nextTo"/>
        <c:crossAx val="48227220"/>
        <c:crosses val="autoZero"/>
        <c:auto val="1"/>
        <c:lblOffset val="100"/>
        <c:noMultiLvlLbl val="0"/>
      </c:catAx>
      <c:valAx>
        <c:axId val="48227220"/>
        <c:scaling>
          <c:orientation val="minMax"/>
        </c:scaling>
        <c:axPos val="l"/>
        <c:majorGridlines/>
        <c:delete val="0"/>
        <c:numFmt formatCode="General" sourceLinked="1"/>
        <c:majorTickMark val="in"/>
        <c:minorTickMark val="none"/>
        <c:tickLblPos val="nextTo"/>
        <c:crossAx val="575543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'熱海伊東医療圏'!$D$41:$G$41</c:f>
              <c:numCache/>
            </c:numRef>
          </c:val>
        </c:ser>
        <c:ser>
          <c:idx val="0"/>
          <c:order val="1"/>
          <c:tx>
            <c:strRef>
              <c:f>'熱海伊東医療圏'!$C$40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'熱海伊東医療圏'!$D$40:$G$40</c:f>
              <c:numCache/>
            </c:numRef>
          </c:val>
        </c:ser>
        <c:overlap val="100"/>
        <c:axId val="31391797"/>
        <c:axId val="14090718"/>
      </c:barChart>
      <c:catAx>
        <c:axId val="31391797"/>
        <c:scaling>
          <c:orientation val="minMax"/>
        </c:scaling>
        <c:axPos val="b"/>
        <c:delete val="0"/>
        <c:numFmt formatCode="General" sourceLinked="1"/>
        <c:majorTickMark val="in"/>
        <c:minorTickMark val="none"/>
        <c:tickLblPos val="nextTo"/>
        <c:crossAx val="14090718"/>
        <c:crosses val="autoZero"/>
        <c:auto val="1"/>
        <c:lblOffset val="100"/>
        <c:noMultiLvlLbl val="0"/>
      </c:catAx>
      <c:valAx>
        <c:axId val="14090718"/>
        <c:scaling>
          <c:orientation val="minMax"/>
        </c:scaling>
        <c:axPos val="l"/>
        <c:majorGridlines/>
        <c:delete val="0"/>
        <c:numFmt formatCode="General" sourceLinked="1"/>
        <c:majorTickMark val="in"/>
        <c:minorTickMark val="none"/>
        <c:tickLblPos val="nextTo"/>
        <c:crossAx val="3139179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'熱海伊東医療圏'!$D$70:$G$70</c:f>
              <c:numCache/>
            </c:numRef>
          </c:val>
        </c:ser>
        <c:ser>
          <c:idx val="0"/>
          <c:order val="1"/>
          <c:tx>
            <c:strRef>
              <c:f>'熱海伊東医療圏'!$C$69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'熱海伊東医療圏'!$D$69:$G$69</c:f>
              <c:numCache/>
            </c:numRef>
          </c:val>
        </c:ser>
        <c:overlap val="100"/>
        <c:axId val="59707599"/>
        <c:axId val="497480"/>
      </c:barChart>
      <c:catAx>
        <c:axId val="59707599"/>
        <c:scaling>
          <c:orientation val="minMax"/>
        </c:scaling>
        <c:axPos val="b"/>
        <c:delete val="0"/>
        <c:numFmt formatCode="General" sourceLinked="1"/>
        <c:majorTickMark val="in"/>
        <c:minorTickMark val="none"/>
        <c:tickLblPos val="nextTo"/>
        <c:crossAx val="497480"/>
        <c:crosses val="autoZero"/>
        <c:auto val="1"/>
        <c:lblOffset val="100"/>
        <c:noMultiLvlLbl val="0"/>
      </c:catAx>
      <c:valAx>
        <c:axId val="497480"/>
        <c:scaling>
          <c:orientation val="minMax"/>
        </c:scaling>
        <c:axPos val="l"/>
        <c:majorGridlines/>
        <c:delete val="0"/>
        <c:numFmt formatCode="General" sourceLinked="1"/>
        <c:majorTickMark val="in"/>
        <c:minorTickMark val="none"/>
        <c:tickLblPos val="nextTo"/>
        <c:crossAx val="5970759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'熱海伊東医療圏'!$C$97</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'熱海伊東医療圏'!$D$97:$G$97</c:f>
              <c:numCache/>
            </c:numRef>
          </c:val>
        </c:ser>
        <c:ser>
          <c:idx val="0"/>
          <c:order val="1"/>
          <c:tx>
            <c:strRef>
              <c:f>'熱海伊東医療圏'!$C$96</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'熱海伊東医療圏'!$D$95:$G$95</c:f>
              <c:strCache/>
            </c:strRef>
          </c:cat>
          <c:val>
            <c:numRef>
              <c:f>'熱海伊東医療圏'!$D$96:$G$96</c:f>
              <c:numCache/>
            </c:numRef>
          </c:val>
        </c:ser>
        <c:overlap val="100"/>
        <c:axId val="4477321"/>
        <c:axId val="40295890"/>
      </c:barChart>
      <c:catAx>
        <c:axId val="4477321"/>
        <c:scaling>
          <c:orientation val="minMax"/>
        </c:scaling>
        <c:axPos val="b"/>
        <c:delete val="0"/>
        <c:numFmt formatCode="General" sourceLinked="1"/>
        <c:majorTickMark val="in"/>
        <c:minorTickMark val="none"/>
        <c:tickLblPos val="nextTo"/>
        <c:crossAx val="40295890"/>
        <c:crosses val="autoZero"/>
        <c:auto val="1"/>
        <c:lblOffset val="100"/>
        <c:noMultiLvlLbl val="0"/>
      </c:catAx>
      <c:valAx>
        <c:axId val="40295890"/>
        <c:scaling>
          <c:orientation val="minMax"/>
        </c:scaling>
        <c:axPos val="l"/>
        <c:majorGridlines/>
        <c:delete val="0"/>
        <c:numFmt formatCode="General" sourceLinked="1"/>
        <c:majorTickMark val="in"/>
        <c:minorTickMark val="none"/>
        <c:tickLblPos val="nextTo"/>
        <c:crossAx val="447732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5</xdr:row>
      <xdr:rowOff>219075</xdr:rowOff>
    </xdr:from>
    <xdr:to>
      <xdr:col>7</xdr:col>
      <xdr:colOff>47625</xdr:colOff>
      <xdr:row>5</xdr:row>
      <xdr:rowOff>219075</xdr:rowOff>
    </xdr:to>
    <xdr:sp>
      <xdr:nvSpPr>
        <xdr:cNvPr id="1" name="Line 1"/>
        <xdr:cNvSpPr>
          <a:spLocks/>
        </xdr:cNvSpPr>
      </xdr:nvSpPr>
      <xdr:spPr>
        <a:xfrm>
          <a:off x="5524500" y="2438400"/>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2</xdr:col>
      <xdr:colOff>238125</xdr:colOff>
      <xdr:row>0</xdr:row>
      <xdr:rowOff>542925</xdr:rowOff>
    </xdr:to>
    <xdr:sp>
      <xdr:nvSpPr>
        <xdr:cNvPr id="2" name="Rectangle 2"/>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・報告対象となる32施設（病院13施設、有床診療所19施設）のうち、平成27年3月31日までに31施設（病院13施設、有床診療所18施設）が報告済み。
・病床数×病床機能に関連する集計は、29施設（病院12施設、有床診療所17施設）を対象として実施。
・報告対象施設における許可病床数合計は、2,907床（一般病床1,838床、療養病床1,069床、平成26年4月1日現在）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・報告対象となる80施設（病院31施設、有床診療所49施設）のうち、平成27年3月31日までに76施設（病院31施設、有床診療所45施設）が報告済み。
・病床数×病床機能に関連する集計は、74施設（病院31施設、有床診療所43施設）を対象として実施。
・報告対象施設における許可病床数合計は、8,163床（一般病床5,538床、療養病床2,625床、平成26年4月1日現在）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4"/>
        <xdr:cNvGraphicFramePr/>
      </xdr:nvGraphicFramePr>
      <xdr:xfrm>
        <a:off x="1628775" y="1496377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28575</xdr:rowOff>
    </xdr:from>
    <xdr:to>
      <xdr:col>2</xdr:col>
      <xdr:colOff>38100</xdr:colOff>
      <xdr:row>5</xdr:row>
      <xdr:rowOff>266700</xdr:rowOff>
    </xdr:to>
    <xdr:sp>
      <xdr:nvSpPr>
        <xdr:cNvPr id="1" name="Rectangle 2"/>
        <xdr:cNvSpPr>
          <a:spLocks/>
        </xdr:cNvSpPr>
      </xdr:nvSpPr>
      <xdr:spPr>
        <a:xfrm>
          <a:off x="495300" y="20478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5</xdr:row>
      <xdr:rowOff>228600</xdr:rowOff>
    </xdr:from>
    <xdr:to>
      <xdr:col>1</xdr:col>
      <xdr:colOff>381000</xdr:colOff>
      <xdr:row>6</xdr:row>
      <xdr:rowOff>9525</xdr:rowOff>
    </xdr:to>
    <xdr:sp>
      <xdr:nvSpPr>
        <xdr:cNvPr id="2" name="Rectangle 3"/>
        <xdr:cNvSpPr>
          <a:spLocks/>
        </xdr:cNvSpPr>
      </xdr:nvSpPr>
      <xdr:spPr>
        <a:xfrm>
          <a:off x="0" y="22479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1</xdr:col>
      <xdr:colOff>161925</xdr:colOff>
      <xdr:row>29</xdr:row>
      <xdr:rowOff>28575</xdr:rowOff>
    </xdr:from>
    <xdr:to>
      <xdr:col>2</xdr:col>
      <xdr:colOff>38100</xdr:colOff>
      <xdr:row>29</xdr:row>
      <xdr:rowOff>266700</xdr:rowOff>
    </xdr:to>
    <xdr:sp>
      <xdr:nvSpPr>
        <xdr:cNvPr id="3" name="Rectangle 4"/>
        <xdr:cNvSpPr>
          <a:spLocks/>
        </xdr:cNvSpPr>
      </xdr:nvSpPr>
      <xdr:spPr>
        <a:xfrm>
          <a:off x="495300" y="749617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29</xdr:row>
      <xdr:rowOff>228600</xdr:rowOff>
    </xdr:from>
    <xdr:to>
      <xdr:col>1</xdr:col>
      <xdr:colOff>381000</xdr:colOff>
      <xdr:row>30</xdr:row>
      <xdr:rowOff>9525</xdr:rowOff>
    </xdr:to>
    <xdr:sp>
      <xdr:nvSpPr>
        <xdr:cNvPr id="4" name="Rectangle 5"/>
        <xdr:cNvSpPr>
          <a:spLocks/>
        </xdr:cNvSpPr>
      </xdr:nvSpPr>
      <xdr:spPr>
        <a:xfrm>
          <a:off x="0" y="7696200"/>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5</xdr:col>
      <xdr:colOff>352425</xdr:colOff>
      <xdr:row>26</xdr:row>
      <xdr:rowOff>9525</xdr:rowOff>
    </xdr:from>
    <xdr:to>
      <xdr:col>6</xdr:col>
      <xdr:colOff>438150</xdr:colOff>
      <xdr:row>28</xdr:row>
      <xdr:rowOff>104775</xdr:rowOff>
    </xdr:to>
    <xdr:sp>
      <xdr:nvSpPr>
        <xdr:cNvPr id="5" name="AutoShape 6"/>
        <xdr:cNvSpPr>
          <a:spLocks/>
        </xdr:cNvSpPr>
      </xdr:nvSpPr>
      <xdr:spPr>
        <a:xfrm>
          <a:off x="3838575" y="6991350"/>
          <a:ext cx="857250" cy="419100"/>
        </a:xfrm>
        <a:prstGeom prst="downArrow">
          <a:avLst>
            <a:gd name="adj1" fmla="val -3189"/>
            <a:gd name="adj2" fmla="val -21111"/>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3</xdr:col>
      <xdr:colOff>85725</xdr:colOff>
      <xdr:row>0</xdr:row>
      <xdr:rowOff>542925</xdr:rowOff>
    </xdr:to>
    <xdr:sp>
      <xdr:nvSpPr>
        <xdr:cNvPr id="6"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稼働病床ベース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・報告対象となる366施設（病院150施設、有床診療所216施設）のうち、平成27年3月31日までに344施設（94.0％）（病院150施設（100.0％）、有床診療所194施設（89.8％））が報告済み。
・病床数×病床機能に関連する集計は、321施設（87.7％）（病院141施設（94.0％）、有床診療所180施設（83.3％））を対象として実施。
・報告対象施設における許可病床数合計は、34,232床（一般病床23,529床、療養病床10,703床、平成26年4月1日現在）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6"/>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47625</xdr:rowOff>
    </xdr:from>
    <xdr:to>
      <xdr:col>7</xdr:col>
      <xdr:colOff>933450</xdr:colOff>
      <xdr:row>65</xdr:row>
      <xdr:rowOff>161925</xdr:rowOff>
    </xdr:to>
    <xdr:graphicFrame>
      <xdr:nvGraphicFramePr>
        <xdr:cNvPr id="3" name="Chart 9"/>
        <xdr:cNvGraphicFramePr/>
      </xdr:nvGraphicFramePr>
      <xdr:xfrm>
        <a:off x="1581150" y="10020300"/>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78</xdr:row>
      <xdr:rowOff>66675</xdr:rowOff>
    </xdr:from>
    <xdr:to>
      <xdr:col>7</xdr:col>
      <xdr:colOff>942975</xdr:colOff>
      <xdr:row>92</xdr:row>
      <xdr:rowOff>152400</xdr:rowOff>
    </xdr:to>
    <xdr:graphicFrame>
      <xdr:nvGraphicFramePr>
        <xdr:cNvPr id="4" name="Chart 10"/>
        <xdr:cNvGraphicFramePr/>
      </xdr:nvGraphicFramePr>
      <xdr:xfrm>
        <a:off x="159067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3"/>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・報告対象となる11施設（病院7施設、有床診療所4施設）のうち、平成27年3月31日までに 10施設（病院7施設、有床診療所3施設）が報告済み。
・病床数×病床機能に関連する集計は、10施設（病院7施設、有床診療所3施設）を対象として実施。
・報告対象施設における許可病床数合計は、890床（一般病床484床、療養病床406床、平成26年4月1日現在）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66675</xdr:rowOff>
    </xdr:from>
    <xdr:to>
      <xdr:col>7</xdr:col>
      <xdr:colOff>933450</xdr:colOff>
      <xdr:row>65</xdr:row>
      <xdr:rowOff>142875</xdr:rowOff>
    </xdr:to>
    <xdr:graphicFrame>
      <xdr:nvGraphicFramePr>
        <xdr:cNvPr id="3" name="Chart 5"/>
        <xdr:cNvGraphicFramePr/>
      </xdr:nvGraphicFramePr>
      <xdr:xfrm>
        <a:off x="1581150" y="10039350"/>
        <a:ext cx="6248400" cy="23050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66675</xdr:rowOff>
    </xdr:from>
    <xdr:to>
      <xdr:col>7</xdr:col>
      <xdr:colOff>962025</xdr:colOff>
      <xdr:row>92</xdr:row>
      <xdr:rowOff>152400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・報告対象となる21施設（病院7施設、有床診療所14施設）のうち、平成27年3月31日までに20施設（病院7施設、有床診療所13施設）が報告済み。
・病床数×病床機能に関連する集計は、18施設（病院7施設、有床診療所11施設）を対象として実施。
・報告対象施設における許可病床数合計は、1,161床（一般病床855床、療養病床306床、平成26年4月1日現在）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38100</xdr:rowOff>
    </xdr:from>
    <xdr:to>
      <xdr:col>7</xdr:col>
      <xdr:colOff>1000125</xdr:colOff>
      <xdr:row>65</xdr:row>
      <xdr:rowOff>152400</xdr:rowOff>
    </xdr:to>
    <xdr:graphicFrame>
      <xdr:nvGraphicFramePr>
        <xdr:cNvPr id="3" name="Chart 5"/>
        <xdr:cNvGraphicFramePr/>
      </xdr:nvGraphicFramePr>
      <xdr:xfrm>
        <a:off x="1647825" y="100107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7330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・報告対象となる96施設（病院43施設、有床診療所53施設）のうち、平成27年3月31日までに91施設（病院43施設、有床診療所48施設）が報告済み。
・病床数×病床機能に関連する集計は、80施設（病院37施設、有床診療所43施設）を対象として実施。
・報告対象施設における許可病床数合計は、7,544床（一般病床5,255床、療養病床2,289床、平成26年4月1日現在）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52</xdr:row>
      <xdr:rowOff>57150</xdr:rowOff>
    </xdr:from>
    <xdr:to>
      <xdr:col>7</xdr:col>
      <xdr:colOff>971550</xdr:colOff>
      <xdr:row>66</xdr:row>
      <xdr:rowOff>0</xdr:rowOff>
    </xdr:to>
    <xdr:graphicFrame>
      <xdr:nvGraphicFramePr>
        <xdr:cNvPr id="3" name="Chart 5"/>
        <xdr:cNvGraphicFramePr/>
      </xdr:nvGraphicFramePr>
      <xdr:xfrm>
        <a:off x="1619250" y="1002982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78</xdr:row>
      <xdr:rowOff>66675</xdr:rowOff>
    </xdr:from>
    <xdr:to>
      <xdr:col>7</xdr:col>
      <xdr:colOff>952500</xdr:colOff>
      <xdr:row>92</xdr:row>
      <xdr:rowOff>152400</xdr:rowOff>
    </xdr:to>
    <xdr:graphicFrame>
      <xdr:nvGraphicFramePr>
        <xdr:cNvPr id="4" name="Chart 6"/>
        <xdr:cNvGraphicFramePr/>
      </xdr:nvGraphicFramePr>
      <xdr:xfrm>
        <a:off x="1600200"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・報告対象となる45施設（病院14施設、有床診療所31施設）のうち、平成27年3月31日までに43施設（病院14施設、有床診療所29施設）が報告済み。
・病床数×病床機能に関連する集計は、39施設（病院13施設、有床診療所26施設）を対象として実施。
・報告対象施設における許可病床数合計は、3,053床（一般病床2,118床、療養病床935床、平成26年4月1日現在）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52</xdr:row>
      <xdr:rowOff>66675</xdr:rowOff>
    </xdr:from>
    <xdr:to>
      <xdr:col>7</xdr:col>
      <xdr:colOff>904875</xdr:colOff>
      <xdr:row>65</xdr:row>
      <xdr:rowOff>152400</xdr:rowOff>
    </xdr:to>
    <xdr:graphicFrame>
      <xdr:nvGraphicFramePr>
        <xdr:cNvPr id="3" name="Chart 6"/>
        <xdr:cNvGraphicFramePr/>
      </xdr:nvGraphicFramePr>
      <xdr:xfrm>
        <a:off x="1552575" y="10058400"/>
        <a:ext cx="6248400" cy="2314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78</xdr:row>
      <xdr:rowOff>47625</xdr:rowOff>
    </xdr:from>
    <xdr:to>
      <xdr:col>7</xdr:col>
      <xdr:colOff>847725</xdr:colOff>
      <xdr:row>92</xdr:row>
      <xdr:rowOff>133350</xdr:rowOff>
    </xdr:to>
    <xdr:graphicFrame>
      <xdr:nvGraphicFramePr>
        <xdr:cNvPr id="4" name="Chart 7"/>
        <xdr:cNvGraphicFramePr/>
      </xdr:nvGraphicFramePr>
      <xdr:xfrm>
        <a:off x="14954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0"/>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・報告対象となる53施設（病院24施設、有床診療所29施設）のうち、平成27年3月31日までに47施設（病院24施設、有床診療所23施設）が報告済み。
・病床数×病床機能に関連する集計は、46施設（病院23施設、有床診療所23施設）を対象として実施。
・報告対象施設における許可病床数合計は、6,899床（一般病床4,908床、療養病床1,991床、平成26年4月1日現在）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52</xdr:row>
      <xdr:rowOff>57150</xdr:rowOff>
    </xdr:from>
    <xdr:to>
      <xdr:col>7</xdr:col>
      <xdr:colOff>923925</xdr:colOff>
      <xdr:row>65</xdr:row>
      <xdr:rowOff>161925</xdr:rowOff>
    </xdr:to>
    <xdr:graphicFrame>
      <xdr:nvGraphicFramePr>
        <xdr:cNvPr id="3" name="Chart 5"/>
        <xdr:cNvGraphicFramePr/>
      </xdr:nvGraphicFramePr>
      <xdr:xfrm>
        <a:off x="1571625" y="10048875"/>
        <a:ext cx="6248400" cy="2333625"/>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78</xdr:row>
      <xdr:rowOff>47625</xdr:rowOff>
    </xdr:from>
    <xdr:to>
      <xdr:col>7</xdr:col>
      <xdr:colOff>962025</xdr:colOff>
      <xdr:row>92</xdr:row>
      <xdr:rowOff>133350</xdr:rowOff>
    </xdr:to>
    <xdr:graphicFrame>
      <xdr:nvGraphicFramePr>
        <xdr:cNvPr id="4" name="Chart 6"/>
        <xdr:cNvGraphicFramePr/>
      </xdr:nvGraphicFramePr>
      <xdr:xfrm>
        <a:off x="1609725" y="14992350"/>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　以下の集計は、平成27年3月31日までに報告があり、データクリーニングが終了している医療機関を対象として実施。
・報告対象となる28施設（病院11施設、有床診療所17施設）のうち、平成27年3月31日までに26施設（病院11施設、有床診療所15施設）が報告済み。
・病床数×病床機能に関連する集計は、25施設（病院11施設、有床診療所14施設）を対象として実施。
・報告対象施設における許可病床数合計は、3,615床（一般病床2,533床、療養病床1,082床、平成26年4月1日現在）
・平成26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5"/>
        <xdr:cNvGraphicFramePr/>
      </xdr:nvGraphicFramePr>
      <xdr:xfrm>
        <a:off x="1647825" y="1005840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78</xdr:row>
      <xdr:rowOff>19050</xdr:rowOff>
    </xdr:from>
    <xdr:to>
      <xdr:col>7</xdr:col>
      <xdr:colOff>981075</xdr:colOff>
      <xdr:row>92</xdr:row>
      <xdr:rowOff>104775</xdr:rowOff>
    </xdr:to>
    <xdr:graphicFrame>
      <xdr:nvGraphicFramePr>
        <xdr:cNvPr id="4" name="Chart 6"/>
        <xdr:cNvGraphicFramePr/>
      </xdr:nvGraphicFramePr>
      <xdr:xfrm>
        <a:off x="1628775" y="14944725"/>
        <a:ext cx="6248400" cy="2486025"/>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稼働病床ベース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53"/>
  <sheetViews>
    <sheetView tabSelected="1" view="pageBreakPreview" zoomScale="60" zoomScaleNormal="75" workbookViewId="0" topLeftCell="A1">
      <selection activeCell="A5" sqref="A5"/>
    </sheetView>
  </sheetViews>
  <sheetFormatPr defaultColWidth="9.00390625" defaultRowHeight="13.5"/>
  <cols>
    <col min="1" max="1" width="10.75390625" style="0" customWidth="1"/>
    <col min="2" max="2" width="12.75390625" style="0" customWidth="1"/>
    <col min="3" max="6" width="13.125" style="0" customWidth="1"/>
    <col min="7" max="7" width="2.375" style="0" customWidth="1"/>
    <col min="8" max="11" width="13.125" style="0" customWidth="1"/>
  </cols>
  <sheetData>
    <row r="1" ht="46.5" customHeight="1"/>
    <row r="2" spans="1:11" ht="26.25" customHeight="1">
      <c r="A2" s="62" t="s">
        <v>11</v>
      </c>
      <c r="B2" s="62"/>
      <c r="C2" s="62"/>
      <c r="D2" s="62"/>
      <c r="E2" s="62"/>
      <c r="F2" s="62"/>
      <c r="G2" s="62"/>
      <c r="H2" s="62"/>
      <c r="I2" s="62"/>
      <c r="J2" s="62"/>
      <c r="K2" s="62"/>
    </row>
    <row r="4" spans="1:13" ht="75" customHeight="1">
      <c r="A4" s="68" t="s">
        <v>94</v>
      </c>
      <c r="B4" s="68"/>
      <c r="C4" s="68"/>
      <c r="D4" s="68"/>
      <c r="E4" s="68"/>
      <c r="F4" s="68"/>
      <c r="G4" s="68"/>
      <c r="H4" s="68"/>
      <c r="I4" s="68"/>
      <c r="J4" s="68"/>
      <c r="K4" s="68"/>
      <c r="L4" s="28"/>
      <c r="M4" s="28"/>
    </row>
    <row r="6" spans="1:11" ht="36" customHeight="1">
      <c r="A6" s="29"/>
      <c r="B6" s="29"/>
      <c r="C6" s="63" t="s">
        <v>66</v>
      </c>
      <c r="D6" s="63"/>
      <c r="E6" s="63"/>
      <c r="F6" s="63"/>
      <c r="H6" s="64" t="s">
        <v>67</v>
      </c>
      <c r="I6" s="64"/>
      <c r="J6" s="64"/>
      <c r="K6" s="64"/>
    </row>
    <row r="7" spans="1:11" ht="21.75" customHeight="1" thickBot="1">
      <c r="A7" s="30" t="s">
        <v>68</v>
      </c>
      <c r="B7" s="30" t="s">
        <v>69</v>
      </c>
      <c r="C7" s="30" t="s">
        <v>70</v>
      </c>
      <c r="D7" s="30" t="s">
        <v>71</v>
      </c>
      <c r="E7" s="30" t="s">
        <v>4</v>
      </c>
      <c r="F7" s="30" t="s">
        <v>72</v>
      </c>
      <c r="H7" s="30" t="s">
        <v>70</v>
      </c>
      <c r="I7" s="30" t="s">
        <v>71</v>
      </c>
      <c r="J7" s="30" t="s">
        <v>4</v>
      </c>
      <c r="K7" s="30" t="s">
        <v>72</v>
      </c>
    </row>
    <row r="8" spans="1:11" ht="21.75" customHeight="1">
      <c r="A8" s="65" t="s">
        <v>73</v>
      </c>
      <c r="B8" s="31" t="s">
        <v>0</v>
      </c>
      <c r="C8" s="32">
        <f aca="true" t="shared" si="0" ref="C8:D11">C13+C18+C23+C28+C33+C38+C43+C48</f>
        <v>6005</v>
      </c>
      <c r="D8" s="32">
        <f t="shared" si="0"/>
        <v>0</v>
      </c>
      <c r="E8" s="32">
        <f>C8+D8</f>
        <v>6005</v>
      </c>
      <c r="F8" s="33">
        <v>0.201</v>
      </c>
      <c r="H8" s="32">
        <f aca="true" t="shared" si="1" ref="H8:I11">H13+H18+H23+H28+H33+H38+H43+H48</f>
        <v>6264</v>
      </c>
      <c r="I8" s="32">
        <f t="shared" si="1"/>
        <v>0</v>
      </c>
      <c r="J8" s="32">
        <f>H8+I8</f>
        <v>6264</v>
      </c>
      <c r="K8" s="33">
        <f>J8/29865</f>
        <v>0.2097438473129081</v>
      </c>
    </row>
    <row r="9" spans="1:11" ht="21.75" customHeight="1">
      <c r="A9" s="66"/>
      <c r="B9" s="34" t="s">
        <v>1</v>
      </c>
      <c r="C9" s="35">
        <f t="shared" si="0"/>
        <v>12001</v>
      </c>
      <c r="D9" s="35">
        <f t="shared" si="0"/>
        <v>54</v>
      </c>
      <c r="E9" s="35">
        <f>C9+D9</f>
        <v>12055</v>
      </c>
      <c r="F9" s="36">
        <f>E9/29783</f>
        <v>0.40476110532854315</v>
      </c>
      <c r="H9" s="35">
        <f t="shared" si="1"/>
        <v>11511</v>
      </c>
      <c r="I9" s="35">
        <f t="shared" si="1"/>
        <v>54</v>
      </c>
      <c r="J9" s="35">
        <f>H9+I9</f>
        <v>11565</v>
      </c>
      <c r="K9" s="36">
        <f>J9/29865</f>
        <v>0.38724259166248115</v>
      </c>
    </row>
    <row r="10" spans="1:11" ht="21.75" customHeight="1">
      <c r="A10" s="66"/>
      <c r="B10" s="34" t="s">
        <v>2</v>
      </c>
      <c r="C10" s="35">
        <f t="shared" si="0"/>
        <v>1208</v>
      </c>
      <c r="D10" s="35">
        <f t="shared" si="0"/>
        <v>1373</v>
      </c>
      <c r="E10" s="35">
        <f>C10+D10</f>
        <v>2581</v>
      </c>
      <c r="F10" s="36">
        <f>E10/29783</f>
        <v>0.0866601752677702</v>
      </c>
      <c r="H10" s="35">
        <f t="shared" si="1"/>
        <v>1387</v>
      </c>
      <c r="I10" s="35">
        <f t="shared" si="1"/>
        <v>1606</v>
      </c>
      <c r="J10" s="35">
        <f>H10+I10</f>
        <v>2993</v>
      </c>
      <c r="K10" s="36">
        <f>J10/29865</f>
        <v>0.10021764607399966</v>
      </c>
    </row>
    <row r="11" spans="1:11" ht="21.75" customHeight="1" thickBot="1">
      <c r="A11" s="66"/>
      <c r="B11" s="37" t="s">
        <v>3</v>
      </c>
      <c r="C11" s="38">
        <f t="shared" si="0"/>
        <v>1505</v>
      </c>
      <c r="D11" s="38">
        <f t="shared" si="0"/>
        <v>7637</v>
      </c>
      <c r="E11" s="38">
        <f>C11+D11</f>
        <v>9142</v>
      </c>
      <c r="F11" s="39">
        <f>E11/29783</f>
        <v>0.30695363126615854</v>
      </c>
      <c r="H11" s="38">
        <f t="shared" si="1"/>
        <v>1607</v>
      </c>
      <c r="I11" s="38">
        <f t="shared" si="1"/>
        <v>7436</v>
      </c>
      <c r="J11" s="38">
        <f>H11+I11</f>
        <v>9043</v>
      </c>
      <c r="K11" s="39">
        <f>J11/29865</f>
        <v>0.3027959149506111</v>
      </c>
    </row>
    <row r="12" spans="1:11" ht="21.75" customHeight="1" thickBot="1" thickTop="1">
      <c r="A12" s="67"/>
      <c r="B12" s="40" t="s">
        <v>59</v>
      </c>
      <c r="C12" s="41">
        <f>SUM(C8:C11)</f>
        <v>20719</v>
      </c>
      <c r="D12" s="41">
        <f>SUM(D8:D11)</f>
        <v>9064</v>
      </c>
      <c r="E12" s="41">
        <f>SUM(E8:E11)</f>
        <v>29783</v>
      </c>
      <c r="F12" s="42"/>
      <c r="G12" s="12"/>
      <c r="H12" s="41">
        <f>SUM(H8:H11)</f>
        <v>20769</v>
      </c>
      <c r="I12" s="41">
        <f>SUM(I8:I11)</f>
        <v>9096</v>
      </c>
      <c r="J12" s="41">
        <f>SUM(J8:J11)</f>
        <v>29865</v>
      </c>
      <c r="K12" s="42"/>
    </row>
    <row r="13" spans="1:11" ht="21.75" customHeight="1">
      <c r="A13" s="57" t="s">
        <v>74</v>
      </c>
      <c r="B13" s="31" t="s">
        <v>0</v>
      </c>
      <c r="C13" s="32">
        <v>0</v>
      </c>
      <c r="D13" s="32">
        <v>0</v>
      </c>
      <c r="E13" s="32">
        <f>C13+D13</f>
        <v>0</v>
      </c>
      <c r="F13" s="43">
        <f>E13/851</f>
        <v>0</v>
      </c>
      <c r="H13" s="32">
        <v>0</v>
      </c>
      <c r="I13" s="32">
        <v>0</v>
      </c>
      <c r="J13" s="32">
        <f>H13+I13</f>
        <v>0</v>
      </c>
      <c r="K13" s="43">
        <f>J13/851</f>
        <v>0</v>
      </c>
    </row>
    <row r="14" spans="1:11" ht="21.75" customHeight="1">
      <c r="A14" s="58"/>
      <c r="B14" s="34" t="s">
        <v>1</v>
      </c>
      <c r="C14" s="35">
        <v>318</v>
      </c>
      <c r="D14" s="35">
        <v>0</v>
      </c>
      <c r="E14" s="35">
        <f>C14+D14</f>
        <v>318</v>
      </c>
      <c r="F14" s="44">
        <f>E14/851</f>
        <v>0.3736780258519389</v>
      </c>
      <c r="H14" s="35">
        <v>276</v>
      </c>
      <c r="I14" s="35">
        <v>0</v>
      </c>
      <c r="J14" s="35">
        <f>H14+I14</f>
        <v>276</v>
      </c>
      <c r="K14" s="44">
        <f>J14/851</f>
        <v>0.32432432432432434</v>
      </c>
    </row>
    <row r="15" spans="1:11" ht="21.75" customHeight="1">
      <c r="A15" s="58"/>
      <c r="B15" s="34" t="s">
        <v>2</v>
      </c>
      <c r="C15" s="35">
        <v>49</v>
      </c>
      <c r="D15" s="35">
        <v>37</v>
      </c>
      <c r="E15" s="35">
        <f>C15+D15</f>
        <v>86</v>
      </c>
      <c r="F15" s="44">
        <f>E15/851</f>
        <v>0.10105757931844889</v>
      </c>
      <c r="H15" s="35">
        <v>91</v>
      </c>
      <c r="I15" s="35">
        <v>37</v>
      </c>
      <c r="J15" s="35">
        <f>H15+I15</f>
        <v>128</v>
      </c>
      <c r="K15" s="44">
        <f>J15/851</f>
        <v>0.15041128084606345</v>
      </c>
    </row>
    <row r="16" spans="1:11" ht="21.75" customHeight="1" thickBot="1">
      <c r="A16" s="58"/>
      <c r="B16" s="45" t="s">
        <v>3</v>
      </c>
      <c r="C16" s="46">
        <v>84</v>
      </c>
      <c r="D16" s="46">
        <v>363</v>
      </c>
      <c r="E16" s="46">
        <f>C16+D16</f>
        <v>447</v>
      </c>
      <c r="F16" s="47">
        <f>E16/851</f>
        <v>0.5252643948296122</v>
      </c>
      <c r="H16" s="46">
        <v>84</v>
      </c>
      <c r="I16" s="46">
        <v>363</v>
      </c>
      <c r="J16" s="46">
        <f>H16+I16</f>
        <v>447</v>
      </c>
      <c r="K16" s="47">
        <v>0.526</v>
      </c>
    </row>
    <row r="17" spans="1:11" ht="21.75" customHeight="1" thickBot="1" thickTop="1">
      <c r="A17" s="59"/>
      <c r="B17" s="40" t="s">
        <v>61</v>
      </c>
      <c r="C17" s="41">
        <f>SUM(C13:C16)</f>
        <v>451</v>
      </c>
      <c r="D17" s="41">
        <f>SUM(D13:D16)</f>
        <v>400</v>
      </c>
      <c r="E17" s="41">
        <f>SUM(E13:E16)</f>
        <v>851</v>
      </c>
      <c r="F17" s="42"/>
      <c r="G17" s="12"/>
      <c r="H17" s="41">
        <f>SUM(H13:H16)</f>
        <v>451</v>
      </c>
      <c r="I17" s="41">
        <f>SUM(I13:I16)</f>
        <v>400</v>
      </c>
      <c r="J17" s="41">
        <f>SUM(J13:J16)</f>
        <v>851</v>
      </c>
      <c r="K17" s="42"/>
    </row>
    <row r="18" spans="1:11" ht="21.75" customHeight="1">
      <c r="A18" s="60" t="s">
        <v>75</v>
      </c>
      <c r="B18" s="48" t="s">
        <v>0</v>
      </c>
      <c r="C18" s="49">
        <v>116</v>
      </c>
      <c r="D18" s="49">
        <v>0</v>
      </c>
      <c r="E18" s="49">
        <f>C18+D18</f>
        <v>116</v>
      </c>
      <c r="F18" s="50">
        <f>E18/1062</f>
        <v>0.10922787193973635</v>
      </c>
      <c r="H18" s="49">
        <v>164</v>
      </c>
      <c r="I18" s="49">
        <v>0</v>
      </c>
      <c r="J18" s="49">
        <f>H18+I18</f>
        <v>164</v>
      </c>
      <c r="K18" s="50">
        <f>J18/1062</f>
        <v>0.1544256120527307</v>
      </c>
    </row>
    <row r="19" spans="1:11" ht="21.75" customHeight="1">
      <c r="A19" s="58"/>
      <c r="B19" s="34" t="s">
        <v>1</v>
      </c>
      <c r="C19" s="35">
        <v>488</v>
      </c>
      <c r="D19" s="35">
        <v>0</v>
      </c>
      <c r="E19" s="35">
        <f>C19+D19</f>
        <v>488</v>
      </c>
      <c r="F19" s="44">
        <f>E19/1062</f>
        <v>0.4595103578154426</v>
      </c>
      <c r="H19" s="35">
        <v>440</v>
      </c>
      <c r="I19" s="35">
        <v>0</v>
      </c>
      <c r="J19" s="35">
        <f>H19+I19</f>
        <v>440</v>
      </c>
      <c r="K19" s="44">
        <f>J19/1062</f>
        <v>0.4143126177024482</v>
      </c>
    </row>
    <row r="20" spans="1:11" ht="21.75" customHeight="1">
      <c r="A20" s="58"/>
      <c r="B20" s="34" t="s">
        <v>2</v>
      </c>
      <c r="C20" s="35">
        <v>90</v>
      </c>
      <c r="D20" s="35">
        <v>31</v>
      </c>
      <c r="E20" s="35">
        <f>C20+D20</f>
        <v>121</v>
      </c>
      <c r="F20" s="44">
        <f>E20/1062</f>
        <v>0.11393596986817325</v>
      </c>
      <c r="H20" s="35">
        <v>90</v>
      </c>
      <c r="I20" s="35">
        <v>31</v>
      </c>
      <c r="J20" s="35">
        <f>H20+I20</f>
        <v>121</v>
      </c>
      <c r="K20" s="44">
        <f>J20/1062</f>
        <v>0.11393596986817325</v>
      </c>
    </row>
    <row r="21" spans="1:11" ht="21.75" customHeight="1" thickBot="1">
      <c r="A21" s="58"/>
      <c r="B21" s="37" t="s">
        <v>3</v>
      </c>
      <c r="C21" s="38">
        <v>62</v>
      </c>
      <c r="D21" s="38">
        <v>275</v>
      </c>
      <c r="E21" s="38">
        <f>C21+D21</f>
        <v>337</v>
      </c>
      <c r="F21" s="51">
        <f>E21/1062</f>
        <v>0.3173258003766478</v>
      </c>
      <c r="H21" s="38">
        <v>62</v>
      </c>
      <c r="I21" s="38">
        <v>275</v>
      </c>
      <c r="J21" s="38">
        <f>H21+I21</f>
        <v>337</v>
      </c>
      <c r="K21" s="51">
        <v>0.318</v>
      </c>
    </row>
    <row r="22" spans="1:11" ht="21.75" customHeight="1" thickBot="1" thickTop="1">
      <c r="A22" s="58"/>
      <c r="B22" s="40" t="s">
        <v>61</v>
      </c>
      <c r="C22" s="41">
        <f>SUM(C18:C21)</f>
        <v>756</v>
      </c>
      <c r="D22" s="41">
        <f>SUM(D18:D21)</f>
        <v>306</v>
      </c>
      <c r="E22" s="41">
        <f>SUM(E18:E21)</f>
        <v>1062</v>
      </c>
      <c r="F22" s="42"/>
      <c r="G22" s="12"/>
      <c r="H22" s="41">
        <f>SUM(H18:H21)</f>
        <v>756</v>
      </c>
      <c r="I22" s="41">
        <f>SUM(I18:I21)</f>
        <v>306</v>
      </c>
      <c r="J22" s="41">
        <f>SUM(J18:J21)</f>
        <v>1062</v>
      </c>
      <c r="K22" s="42"/>
    </row>
    <row r="23" spans="1:11" ht="21.75" customHeight="1">
      <c r="A23" s="57" t="s">
        <v>76</v>
      </c>
      <c r="B23" s="31" t="s">
        <v>0</v>
      </c>
      <c r="C23" s="32">
        <v>747</v>
      </c>
      <c r="D23" s="32">
        <v>0</v>
      </c>
      <c r="E23" s="32">
        <f>C23+D23</f>
        <v>747</v>
      </c>
      <c r="F23" s="43">
        <f>E23/6028</f>
        <v>0.12392169873921699</v>
      </c>
      <c r="H23" s="32">
        <v>806</v>
      </c>
      <c r="I23" s="32">
        <v>0</v>
      </c>
      <c r="J23" s="32">
        <f>H23+I23</f>
        <v>806</v>
      </c>
      <c r="K23" s="43">
        <f>J23/6028</f>
        <v>0.13370935633709358</v>
      </c>
    </row>
    <row r="24" spans="1:11" ht="21.75" customHeight="1">
      <c r="A24" s="58"/>
      <c r="B24" s="34" t="s">
        <v>1</v>
      </c>
      <c r="C24" s="35">
        <v>3294</v>
      </c>
      <c r="D24" s="35">
        <v>0</v>
      </c>
      <c r="E24" s="35">
        <f>C24+D24</f>
        <v>3294</v>
      </c>
      <c r="F24" s="44">
        <f>E24/6028</f>
        <v>0.546449900464499</v>
      </c>
      <c r="H24" s="35">
        <v>3175</v>
      </c>
      <c r="I24" s="35">
        <v>0</v>
      </c>
      <c r="J24" s="35">
        <f>H24+I24</f>
        <v>3175</v>
      </c>
      <c r="K24" s="44">
        <f>J24/6028</f>
        <v>0.5267086927670869</v>
      </c>
    </row>
    <row r="25" spans="1:11" ht="21.75" customHeight="1">
      <c r="A25" s="58"/>
      <c r="B25" s="34" t="s">
        <v>2</v>
      </c>
      <c r="C25" s="35">
        <v>107</v>
      </c>
      <c r="D25" s="35">
        <v>303</v>
      </c>
      <c r="E25" s="35">
        <f>C25+D25</f>
        <v>410</v>
      </c>
      <c r="F25" s="44">
        <f>E25/6028</f>
        <v>0.06801592568015925</v>
      </c>
      <c r="H25" s="35">
        <v>107</v>
      </c>
      <c r="I25" s="35">
        <v>303</v>
      </c>
      <c r="J25" s="35">
        <f>H25+I25</f>
        <v>410</v>
      </c>
      <c r="K25" s="44">
        <f>J25/6028</f>
        <v>0.06801592568015925</v>
      </c>
    </row>
    <row r="26" spans="1:11" ht="21.75" customHeight="1" thickBot="1">
      <c r="A26" s="58"/>
      <c r="B26" s="45" t="s">
        <v>3</v>
      </c>
      <c r="C26" s="46">
        <v>289</v>
      </c>
      <c r="D26" s="46">
        <v>1288</v>
      </c>
      <c r="E26" s="46">
        <f>C26+D26</f>
        <v>1577</v>
      </c>
      <c r="F26" s="47">
        <f>E26/6028</f>
        <v>0.26161247511612473</v>
      </c>
      <c r="H26" s="46">
        <v>349</v>
      </c>
      <c r="I26" s="46">
        <v>1288</v>
      </c>
      <c r="J26" s="46">
        <f>H26+I26</f>
        <v>1637</v>
      </c>
      <c r="K26" s="47">
        <v>0.271</v>
      </c>
    </row>
    <row r="27" spans="1:11" ht="21.75" customHeight="1" thickBot="1" thickTop="1">
      <c r="A27" s="59"/>
      <c r="B27" s="40" t="s">
        <v>61</v>
      </c>
      <c r="C27" s="41">
        <f>SUM(C23:C26)</f>
        <v>4437</v>
      </c>
      <c r="D27" s="41">
        <f>SUM(D23:D26)</f>
        <v>1591</v>
      </c>
      <c r="E27" s="41">
        <f>SUM(E23:E26)</f>
        <v>6028</v>
      </c>
      <c r="F27" s="42"/>
      <c r="G27" s="12"/>
      <c r="H27" s="41">
        <f>SUM(H23:H26)</f>
        <v>4437</v>
      </c>
      <c r="I27" s="41">
        <f>SUM(I23:I26)</f>
        <v>1591</v>
      </c>
      <c r="J27" s="41">
        <f>SUM(J23:J26)</f>
        <v>6028</v>
      </c>
      <c r="K27" s="42"/>
    </row>
    <row r="28" spans="1:11" ht="21.75" customHeight="1">
      <c r="A28" s="60" t="s">
        <v>77</v>
      </c>
      <c r="B28" s="48" t="s">
        <v>0</v>
      </c>
      <c r="C28" s="49">
        <v>8</v>
      </c>
      <c r="D28" s="49">
        <v>0</v>
      </c>
      <c r="E28" s="49">
        <f>C28+D28</f>
        <v>8</v>
      </c>
      <c r="F28" s="50">
        <f>E28/2485</f>
        <v>0.0032193158953722333</v>
      </c>
      <c r="H28" s="49">
        <v>8</v>
      </c>
      <c r="I28" s="49">
        <v>0</v>
      </c>
      <c r="J28" s="49">
        <f>H28+I28</f>
        <v>8</v>
      </c>
      <c r="K28" s="50">
        <f>J28/2485</f>
        <v>0.0032193158953722333</v>
      </c>
    </row>
    <row r="29" spans="1:11" ht="21.75" customHeight="1">
      <c r="A29" s="58"/>
      <c r="B29" s="34" t="s">
        <v>1</v>
      </c>
      <c r="C29" s="35">
        <v>1407</v>
      </c>
      <c r="D29" s="35">
        <v>0</v>
      </c>
      <c r="E29" s="35">
        <f>C29+D29</f>
        <v>1407</v>
      </c>
      <c r="F29" s="44">
        <f>E29/2485</f>
        <v>0.5661971830985916</v>
      </c>
      <c r="H29" s="35">
        <v>1407</v>
      </c>
      <c r="I29" s="35">
        <v>0</v>
      </c>
      <c r="J29" s="35">
        <f>H29+I29</f>
        <v>1407</v>
      </c>
      <c r="K29" s="44">
        <f>J29/2485</f>
        <v>0.5661971830985916</v>
      </c>
    </row>
    <row r="30" spans="1:11" ht="21.75" customHeight="1">
      <c r="A30" s="58"/>
      <c r="B30" s="34" t="s">
        <v>2</v>
      </c>
      <c r="C30" s="35">
        <v>99</v>
      </c>
      <c r="D30" s="35">
        <v>194</v>
      </c>
      <c r="E30" s="35">
        <f>C30+D30</f>
        <v>293</v>
      </c>
      <c r="F30" s="44">
        <f>E30/2485</f>
        <v>0.11790744466800805</v>
      </c>
      <c r="H30" s="35">
        <v>99</v>
      </c>
      <c r="I30" s="35">
        <v>298</v>
      </c>
      <c r="J30" s="35">
        <f>H30+I30</f>
        <v>397</v>
      </c>
      <c r="K30" s="44">
        <f>J30/2485</f>
        <v>0.15975855130784708</v>
      </c>
    </row>
    <row r="31" spans="1:11" ht="21.75" customHeight="1" thickBot="1">
      <c r="A31" s="58"/>
      <c r="B31" s="37" t="s">
        <v>3</v>
      </c>
      <c r="C31" s="38">
        <v>182</v>
      </c>
      <c r="D31" s="38">
        <v>595</v>
      </c>
      <c r="E31" s="38">
        <f>C31+D31</f>
        <v>777</v>
      </c>
      <c r="F31" s="51">
        <f>E31/2485</f>
        <v>0.3126760563380282</v>
      </c>
      <c r="H31" s="38">
        <v>182</v>
      </c>
      <c r="I31" s="38">
        <v>491</v>
      </c>
      <c r="J31" s="38">
        <f>H31+I31</f>
        <v>673</v>
      </c>
      <c r="K31" s="51">
        <f>J31/2485</f>
        <v>0.27082494969818915</v>
      </c>
    </row>
    <row r="32" spans="1:11" ht="21.75" customHeight="1" thickBot="1" thickTop="1">
      <c r="A32" s="58"/>
      <c r="B32" s="40" t="s">
        <v>61</v>
      </c>
      <c r="C32" s="41">
        <f>SUM(C28:C31)</f>
        <v>1696</v>
      </c>
      <c r="D32" s="41">
        <f>SUM(D28:D31)</f>
        <v>789</v>
      </c>
      <c r="E32" s="41">
        <f>SUM(E28:E31)</f>
        <v>2485</v>
      </c>
      <c r="F32" s="42"/>
      <c r="G32" s="12"/>
      <c r="H32" s="41">
        <f>SUM(H28:H31)</f>
        <v>1696</v>
      </c>
      <c r="I32" s="41">
        <f>SUM(I28:I31)</f>
        <v>789</v>
      </c>
      <c r="J32" s="41">
        <f>SUM(J28:J31)</f>
        <v>2485</v>
      </c>
      <c r="K32" s="42"/>
    </row>
    <row r="33" spans="1:11" ht="21.75" customHeight="1">
      <c r="A33" s="57" t="s">
        <v>78</v>
      </c>
      <c r="B33" s="31" t="s">
        <v>0</v>
      </c>
      <c r="C33" s="32">
        <v>2369</v>
      </c>
      <c r="D33" s="32">
        <v>0</v>
      </c>
      <c r="E33" s="32">
        <f>C33+D33</f>
        <v>2369</v>
      </c>
      <c r="F33" s="43">
        <f>E33/5809</f>
        <v>0.4078154587708728</v>
      </c>
      <c r="H33" s="32">
        <v>2369</v>
      </c>
      <c r="I33" s="32">
        <v>0</v>
      </c>
      <c r="J33" s="32">
        <f>H33+I33</f>
        <v>2369</v>
      </c>
      <c r="K33" s="43">
        <f>J33/5891</f>
        <v>0.40213885588185366</v>
      </c>
    </row>
    <row r="34" spans="1:11" ht="21.75" customHeight="1">
      <c r="A34" s="58"/>
      <c r="B34" s="34" t="s">
        <v>1</v>
      </c>
      <c r="C34" s="35">
        <v>1309</v>
      </c>
      <c r="D34" s="35">
        <v>0</v>
      </c>
      <c r="E34" s="35">
        <f>C34+D34</f>
        <v>1309</v>
      </c>
      <c r="F34" s="44">
        <f>E34/5809</f>
        <v>0.22533998967119986</v>
      </c>
      <c r="H34" s="35">
        <v>1262</v>
      </c>
      <c r="I34" s="35">
        <v>0</v>
      </c>
      <c r="J34" s="35">
        <f>H34+I34</f>
        <v>1262</v>
      </c>
      <c r="K34" s="44">
        <f>J34/5891</f>
        <v>0.21422508911899507</v>
      </c>
    </row>
    <row r="35" spans="1:11" ht="21.75" customHeight="1">
      <c r="A35" s="58"/>
      <c r="B35" s="34" t="s">
        <v>2</v>
      </c>
      <c r="C35" s="35">
        <v>166</v>
      </c>
      <c r="D35" s="35">
        <v>283</v>
      </c>
      <c r="E35" s="35">
        <f>C35+D35</f>
        <v>449</v>
      </c>
      <c r="F35" s="44">
        <f>E35/5809</f>
        <v>0.07729385436391806</v>
      </c>
      <c r="H35" s="35">
        <v>221</v>
      </c>
      <c r="I35" s="35">
        <v>333</v>
      </c>
      <c r="J35" s="35">
        <f>H35+I35</f>
        <v>554</v>
      </c>
      <c r="K35" s="44">
        <f>J35/5891</f>
        <v>0.09404175861483619</v>
      </c>
    </row>
    <row r="36" spans="1:11" ht="21.75" customHeight="1" thickBot="1">
      <c r="A36" s="58"/>
      <c r="B36" s="45" t="s">
        <v>3</v>
      </c>
      <c r="C36" s="46">
        <v>437</v>
      </c>
      <c r="D36" s="46">
        <v>1245</v>
      </c>
      <c r="E36" s="46">
        <f>C36+D36</f>
        <v>1682</v>
      </c>
      <c r="F36" s="47">
        <f>E36/5809</f>
        <v>0.2895506971940093</v>
      </c>
      <c r="H36" s="46">
        <v>479</v>
      </c>
      <c r="I36" s="46">
        <v>1227</v>
      </c>
      <c r="J36" s="46">
        <f>H36+I36</f>
        <v>1706</v>
      </c>
      <c r="K36" s="47">
        <f>J36/5891</f>
        <v>0.28959429638431505</v>
      </c>
    </row>
    <row r="37" spans="1:11" ht="21.75" customHeight="1" thickBot="1" thickTop="1">
      <c r="A37" s="59"/>
      <c r="B37" s="40" t="s">
        <v>61</v>
      </c>
      <c r="C37" s="41">
        <f>SUM(C33:C36)</f>
        <v>4281</v>
      </c>
      <c r="D37" s="41">
        <f>SUM(D33:D36)</f>
        <v>1528</v>
      </c>
      <c r="E37" s="41">
        <f>SUM(E33:E36)</f>
        <v>5809</v>
      </c>
      <c r="F37" s="42"/>
      <c r="G37" s="12"/>
      <c r="H37" s="41">
        <f>SUM(H33:H36)</f>
        <v>4331</v>
      </c>
      <c r="I37" s="41">
        <f>SUM(I33:I36)</f>
        <v>1560</v>
      </c>
      <c r="J37" s="41">
        <f>SUM(J33:J36)</f>
        <v>5891</v>
      </c>
      <c r="K37" s="42"/>
    </row>
    <row r="38" spans="1:11" ht="21.75" customHeight="1">
      <c r="A38" s="60" t="s">
        <v>79</v>
      </c>
      <c r="B38" s="48" t="s">
        <v>0</v>
      </c>
      <c r="C38" s="49">
        <v>14</v>
      </c>
      <c r="D38" s="49">
        <v>0</v>
      </c>
      <c r="E38" s="49">
        <f>C38+D38</f>
        <v>14</v>
      </c>
      <c r="F38" s="50">
        <f>E38/3230</f>
        <v>0.0043343653250774</v>
      </c>
      <c r="H38" s="49">
        <v>14</v>
      </c>
      <c r="I38" s="49">
        <v>0</v>
      </c>
      <c r="J38" s="49">
        <f>H38+I38</f>
        <v>14</v>
      </c>
      <c r="K38" s="50">
        <f>J38/3230</f>
        <v>0.0043343653250774</v>
      </c>
    </row>
    <row r="39" spans="1:11" ht="21.75" customHeight="1">
      <c r="A39" s="58"/>
      <c r="B39" s="34" t="s">
        <v>1</v>
      </c>
      <c r="C39" s="35">
        <v>1956</v>
      </c>
      <c r="D39" s="35">
        <v>0</v>
      </c>
      <c r="E39" s="35">
        <f>C39+D39</f>
        <v>1956</v>
      </c>
      <c r="F39" s="44">
        <f>E39/3230</f>
        <v>0.6055727554179566</v>
      </c>
      <c r="H39" s="35">
        <v>1926</v>
      </c>
      <c r="I39" s="35">
        <v>0</v>
      </c>
      <c r="J39" s="35">
        <f>H39+I39</f>
        <v>1926</v>
      </c>
      <c r="K39" s="44">
        <f>J39/3230</f>
        <v>0.5962848297213622</v>
      </c>
    </row>
    <row r="40" spans="1:11" ht="21.75" customHeight="1">
      <c r="A40" s="58"/>
      <c r="B40" s="34" t="s">
        <v>2</v>
      </c>
      <c r="C40" s="35">
        <v>242</v>
      </c>
      <c r="D40" s="35">
        <v>124</v>
      </c>
      <c r="E40" s="35">
        <f>C40+D40</f>
        <v>366</v>
      </c>
      <c r="F40" s="44">
        <f>E40/3230</f>
        <v>0.11331269349845201</v>
      </c>
      <c r="H40" s="35">
        <v>272</v>
      </c>
      <c r="I40" s="35">
        <v>154</v>
      </c>
      <c r="J40" s="35">
        <f>H40+I40</f>
        <v>426</v>
      </c>
      <c r="K40" s="44">
        <f>J40/3230</f>
        <v>0.13188854489164087</v>
      </c>
    </row>
    <row r="41" spans="1:11" ht="21.75" customHeight="1" thickBot="1">
      <c r="A41" s="58"/>
      <c r="B41" s="37" t="s">
        <v>3</v>
      </c>
      <c r="C41" s="38">
        <v>0</v>
      </c>
      <c r="D41" s="38">
        <v>894</v>
      </c>
      <c r="E41" s="38">
        <f>C41+D41</f>
        <v>894</v>
      </c>
      <c r="F41" s="51">
        <f>E41/3230</f>
        <v>0.27678018575851393</v>
      </c>
      <c r="H41" s="38">
        <v>0</v>
      </c>
      <c r="I41" s="38">
        <v>864</v>
      </c>
      <c r="J41" s="38">
        <f>H41+I41</f>
        <v>864</v>
      </c>
      <c r="K41" s="51">
        <v>0.268</v>
      </c>
    </row>
    <row r="42" spans="1:11" ht="21.75" customHeight="1" thickBot="1" thickTop="1">
      <c r="A42" s="58"/>
      <c r="B42" s="40" t="s">
        <v>61</v>
      </c>
      <c r="C42" s="41">
        <f>SUM(C38:C41)</f>
        <v>2212</v>
      </c>
      <c r="D42" s="41">
        <f>SUM(D38:D41)</f>
        <v>1018</v>
      </c>
      <c r="E42" s="41">
        <f>SUM(E38:E41)</f>
        <v>3230</v>
      </c>
      <c r="F42" s="42"/>
      <c r="G42" s="12"/>
      <c r="H42" s="41">
        <f>SUM(H38:H41)</f>
        <v>2212</v>
      </c>
      <c r="I42" s="41">
        <f>SUM(I38:I41)</f>
        <v>1018</v>
      </c>
      <c r="J42" s="41">
        <f>SUM(J38:J41)</f>
        <v>3230</v>
      </c>
      <c r="K42" s="42"/>
    </row>
    <row r="43" spans="1:11" ht="21.75" customHeight="1">
      <c r="A43" s="57" t="s">
        <v>80</v>
      </c>
      <c r="B43" s="31" t="s">
        <v>0</v>
      </c>
      <c r="C43" s="32">
        <v>418</v>
      </c>
      <c r="D43" s="32">
        <v>0</v>
      </c>
      <c r="E43" s="32">
        <f>C43+D43</f>
        <v>418</v>
      </c>
      <c r="F43" s="43">
        <f>E43/2458</f>
        <v>0.17005695687550854</v>
      </c>
      <c r="H43" s="32">
        <v>570</v>
      </c>
      <c r="I43" s="32">
        <v>0</v>
      </c>
      <c r="J43" s="32">
        <f>H43+I43</f>
        <v>570</v>
      </c>
      <c r="K43" s="43">
        <f>J43/2458</f>
        <v>0.23189585028478438</v>
      </c>
    </row>
    <row r="44" spans="1:11" ht="21.75" customHeight="1">
      <c r="A44" s="58"/>
      <c r="B44" s="34" t="s">
        <v>1</v>
      </c>
      <c r="C44" s="35">
        <v>1026</v>
      </c>
      <c r="D44" s="35">
        <v>0</v>
      </c>
      <c r="E44" s="35">
        <f>C44+D44</f>
        <v>1026</v>
      </c>
      <c r="F44" s="44">
        <f>E44/2458</f>
        <v>0.4174125305126119</v>
      </c>
      <c r="H44" s="35">
        <v>874</v>
      </c>
      <c r="I44" s="35">
        <v>0</v>
      </c>
      <c r="J44" s="35">
        <f>H44+I44</f>
        <v>874</v>
      </c>
      <c r="K44" s="44">
        <f>J44/2458</f>
        <v>0.35557363710333606</v>
      </c>
    </row>
    <row r="45" spans="1:11" ht="21.75" customHeight="1">
      <c r="A45" s="58"/>
      <c r="B45" s="34" t="s">
        <v>2</v>
      </c>
      <c r="C45" s="35">
        <v>217</v>
      </c>
      <c r="D45" s="35">
        <v>166</v>
      </c>
      <c r="E45" s="35">
        <f>C45+D45</f>
        <v>383</v>
      </c>
      <c r="F45" s="44">
        <f>E45/2458</f>
        <v>0.15581773799837267</v>
      </c>
      <c r="H45" s="35">
        <v>217</v>
      </c>
      <c r="I45" s="35">
        <v>106</v>
      </c>
      <c r="J45" s="35">
        <f>H45+I45</f>
        <v>323</v>
      </c>
      <c r="K45" s="44">
        <f>J45/2458</f>
        <v>0.13140764849471115</v>
      </c>
    </row>
    <row r="46" spans="1:11" ht="21.75" customHeight="1" thickBot="1">
      <c r="A46" s="58"/>
      <c r="B46" s="45" t="s">
        <v>3</v>
      </c>
      <c r="C46" s="46">
        <v>3</v>
      </c>
      <c r="D46" s="46">
        <v>628</v>
      </c>
      <c r="E46" s="46">
        <f>C46+D46</f>
        <v>631</v>
      </c>
      <c r="F46" s="47">
        <f>E46/2458</f>
        <v>0.2567127746135069</v>
      </c>
      <c r="H46" s="46">
        <v>3</v>
      </c>
      <c r="I46" s="46">
        <v>688</v>
      </c>
      <c r="J46" s="46">
        <f>H46+I46</f>
        <v>691</v>
      </c>
      <c r="K46" s="47">
        <f>J46/2458</f>
        <v>0.2811228641171684</v>
      </c>
    </row>
    <row r="47" spans="1:11" ht="21.75" customHeight="1" thickBot="1" thickTop="1">
      <c r="A47" s="59"/>
      <c r="B47" s="40" t="s">
        <v>61</v>
      </c>
      <c r="C47" s="41">
        <f>SUM(C43:C46)</f>
        <v>1664</v>
      </c>
      <c r="D47" s="41">
        <f>SUM(D43:D46)</f>
        <v>794</v>
      </c>
      <c r="E47" s="41">
        <f>SUM(E43:E46)</f>
        <v>2458</v>
      </c>
      <c r="F47" s="42"/>
      <c r="G47" s="12"/>
      <c r="H47" s="41">
        <f>SUM(H43:H46)</f>
        <v>1664</v>
      </c>
      <c r="I47" s="41">
        <f>SUM(I43:I46)</f>
        <v>794</v>
      </c>
      <c r="J47" s="41">
        <f>SUM(J43:J46)</f>
        <v>2458</v>
      </c>
      <c r="K47" s="42"/>
    </row>
    <row r="48" spans="1:11" ht="21.75" customHeight="1">
      <c r="A48" s="57" t="s">
        <v>81</v>
      </c>
      <c r="B48" s="31" t="s">
        <v>0</v>
      </c>
      <c r="C48" s="32">
        <v>2333</v>
      </c>
      <c r="D48" s="32">
        <v>0</v>
      </c>
      <c r="E48" s="32">
        <f>C48+D48</f>
        <v>2333</v>
      </c>
      <c r="F48" s="43">
        <f>E48/7860</f>
        <v>0.29681933842239183</v>
      </c>
      <c r="H48" s="32">
        <v>2333</v>
      </c>
      <c r="I48" s="32">
        <v>0</v>
      </c>
      <c r="J48" s="32">
        <f>H48+I48</f>
        <v>2333</v>
      </c>
      <c r="K48" s="43">
        <f>J48/7860</f>
        <v>0.29681933842239183</v>
      </c>
    </row>
    <row r="49" spans="1:11" ht="21.75" customHeight="1">
      <c r="A49" s="58"/>
      <c r="B49" s="34" t="s">
        <v>1</v>
      </c>
      <c r="C49" s="35">
        <v>2203</v>
      </c>
      <c r="D49" s="35">
        <v>54</v>
      </c>
      <c r="E49" s="35">
        <f>C49+D49</f>
        <v>2257</v>
      </c>
      <c r="F49" s="44">
        <f>E49/7860</f>
        <v>0.2871501272264631</v>
      </c>
      <c r="H49" s="35">
        <v>2151</v>
      </c>
      <c r="I49" s="35">
        <v>54</v>
      </c>
      <c r="J49" s="35">
        <f>H49+I49</f>
        <v>2205</v>
      </c>
      <c r="K49" s="44">
        <v>0.28</v>
      </c>
    </row>
    <row r="50" spans="1:11" ht="21.75" customHeight="1">
      <c r="A50" s="58"/>
      <c r="B50" s="34" t="s">
        <v>2</v>
      </c>
      <c r="C50" s="35">
        <v>238</v>
      </c>
      <c r="D50" s="35">
        <v>235</v>
      </c>
      <c r="E50" s="35">
        <f>C50+D50</f>
        <v>473</v>
      </c>
      <c r="F50" s="44">
        <f>E50/7860</f>
        <v>0.06017811704834605</v>
      </c>
      <c r="H50" s="35">
        <v>290</v>
      </c>
      <c r="I50" s="35">
        <v>344</v>
      </c>
      <c r="J50" s="35">
        <f>H50+I50</f>
        <v>634</v>
      </c>
      <c r="K50" s="44">
        <f>J50/7860</f>
        <v>0.08066157760814249</v>
      </c>
    </row>
    <row r="51" spans="1:11" ht="21.75" customHeight="1" thickBot="1">
      <c r="A51" s="58"/>
      <c r="B51" s="34" t="s">
        <v>3</v>
      </c>
      <c r="C51" s="35">
        <v>448</v>
      </c>
      <c r="D51" s="35">
        <v>2349</v>
      </c>
      <c r="E51" s="35">
        <f>C51+D51</f>
        <v>2797</v>
      </c>
      <c r="F51" s="44">
        <f>E51/7860</f>
        <v>0.355852417302799</v>
      </c>
      <c r="H51" s="35">
        <v>448</v>
      </c>
      <c r="I51" s="35">
        <v>2240</v>
      </c>
      <c r="J51" s="35">
        <f>H51+I51</f>
        <v>2688</v>
      </c>
      <c r="K51" s="44">
        <f>J51/7860</f>
        <v>0.3419847328244275</v>
      </c>
    </row>
    <row r="52" spans="1:11" ht="21.75" customHeight="1" thickBot="1" thickTop="1">
      <c r="A52" s="59"/>
      <c r="B52" s="40" t="s">
        <v>61</v>
      </c>
      <c r="C52" s="41">
        <f>SUM(C48:C51)</f>
        <v>5222</v>
      </c>
      <c r="D52" s="41">
        <f>SUM(D48:D51)</f>
        <v>2638</v>
      </c>
      <c r="E52" s="41">
        <f>SUM(E48:E51)</f>
        <v>7860</v>
      </c>
      <c r="F52" s="42"/>
      <c r="G52" s="12"/>
      <c r="H52" s="41">
        <f>SUM(H48:H51)</f>
        <v>5222</v>
      </c>
      <c r="I52" s="41">
        <f>SUM(I48:I51)</f>
        <v>2638</v>
      </c>
      <c r="J52" s="41">
        <f>SUM(J48:J51)</f>
        <v>7860</v>
      </c>
      <c r="K52" s="42"/>
    </row>
    <row r="53" spans="1:11" ht="22.5" customHeight="1">
      <c r="A53" s="61" t="s">
        <v>82</v>
      </c>
      <c r="B53" s="61"/>
      <c r="C53" s="56" t="s">
        <v>83</v>
      </c>
      <c r="D53" s="56"/>
      <c r="E53" s="56"/>
      <c r="F53" s="56"/>
      <c r="H53" s="56" t="s">
        <v>84</v>
      </c>
      <c r="I53" s="56"/>
      <c r="J53" s="56"/>
      <c r="K53" s="56"/>
    </row>
  </sheetData>
  <mergeCells count="16">
    <mergeCell ref="A2:K2"/>
    <mergeCell ref="C6:F6"/>
    <mergeCell ref="H6:K6"/>
    <mergeCell ref="A43:A47"/>
    <mergeCell ref="A38:A42"/>
    <mergeCell ref="A8:A12"/>
    <mergeCell ref="A13:A17"/>
    <mergeCell ref="A18:A22"/>
    <mergeCell ref="A4:K4"/>
    <mergeCell ref="A23:A27"/>
    <mergeCell ref="H53:K53"/>
    <mergeCell ref="A48:A52"/>
    <mergeCell ref="A28:A32"/>
    <mergeCell ref="A33:A37"/>
    <mergeCell ref="A53:B53"/>
    <mergeCell ref="C53:F53"/>
  </mergeCells>
  <printOptions/>
  <pageMargins left="0.5905511811023623" right="0.5905511811023623"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18</v>
      </c>
      <c r="B3" s="52"/>
      <c r="C3" s="52"/>
      <c r="D3" s="52"/>
      <c r="E3" s="52"/>
      <c r="F3" s="52"/>
      <c r="G3" s="52"/>
      <c r="H3" s="52"/>
      <c r="I3" s="52"/>
      <c r="J3" s="52"/>
    </row>
    <row r="18" spans="1:10" ht="13.5">
      <c r="A18" s="53" t="s">
        <v>92</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418</v>
      </c>
      <c r="E40" s="6">
        <v>1026</v>
      </c>
      <c r="F40" s="6">
        <v>217</v>
      </c>
      <c r="G40" s="6">
        <v>3</v>
      </c>
      <c r="H40" s="6">
        <f>SUM(D40:G40)</f>
        <v>1664</v>
      </c>
    </row>
    <row r="41" spans="3:8" ht="18" customHeight="1">
      <c r="C41" s="5" t="s">
        <v>7</v>
      </c>
      <c r="D41" s="6">
        <v>0</v>
      </c>
      <c r="E41" s="6">
        <v>0</v>
      </c>
      <c r="F41" s="6">
        <v>166</v>
      </c>
      <c r="G41" s="6">
        <v>628</v>
      </c>
      <c r="H41" s="6">
        <f>SUM(D41:G41)</f>
        <v>794</v>
      </c>
    </row>
    <row r="42" spans="3:8" ht="18" customHeight="1">
      <c r="C42" s="5" t="s">
        <v>8</v>
      </c>
      <c r="D42" s="6">
        <f>SUM(D40:D41)</f>
        <v>418</v>
      </c>
      <c r="E42" s="6">
        <f>SUM(E40:E41)</f>
        <v>1026</v>
      </c>
      <c r="F42" s="6">
        <f>SUM(F40:F41)</f>
        <v>383</v>
      </c>
      <c r="G42" s="6">
        <f>SUM(G40:G41)</f>
        <v>631</v>
      </c>
      <c r="H42" s="6">
        <f>SUM(D42:G42)</f>
        <v>2458</v>
      </c>
    </row>
    <row r="43" spans="3:8" ht="18" customHeight="1">
      <c r="C43" s="5" t="s">
        <v>9</v>
      </c>
      <c r="D43" s="7">
        <f>D42/H42</f>
        <v>0.17005695687550854</v>
      </c>
      <c r="E43" s="7">
        <f>E42/H42</f>
        <v>0.4174125305126119</v>
      </c>
      <c r="F43" s="7">
        <f>F42/H42</f>
        <v>0.15581773799837267</v>
      </c>
      <c r="G43" s="7">
        <f>G42/H42</f>
        <v>0.2567127746135069</v>
      </c>
      <c r="H43" s="7">
        <v>1</v>
      </c>
    </row>
    <row r="44" ht="18" customHeight="1">
      <c r="C44" s="10" t="s">
        <v>43</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570</v>
      </c>
      <c r="E69" s="6">
        <v>874</v>
      </c>
      <c r="F69" s="6">
        <v>217</v>
      </c>
      <c r="G69" s="6">
        <v>3</v>
      </c>
      <c r="H69" s="6">
        <f>SUM(D69:G69)</f>
        <v>1664</v>
      </c>
    </row>
    <row r="70" spans="3:8" ht="18" customHeight="1">
      <c r="C70" s="5" t="s">
        <v>7</v>
      </c>
      <c r="D70" s="6">
        <v>0</v>
      </c>
      <c r="E70" s="6">
        <v>0</v>
      </c>
      <c r="F70" s="6">
        <v>106</v>
      </c>
      <c r="G70" s="6">
        <v>688</v>
      </c>
      <c r="H70" s="6">
        <f>SUM(D70:G70)</f>
        <v>794</v>
      </c>
    </row>
    <row r="71" spans="3:8" ht="18" customHeight="1">
      <c r="C71" s="5" t="s">
        <v>8</v>
      </c>
      <c r="D71" s="6">
        <f>SUM(D69:D70)</f>
        <v>570</v>
      </c>
      <c r="E71" s="6">
        <f>SUM(E69:E70)</f>
        <v>874</v>
      </c>
      <c r="F71" s="6">
        <f>SUM(F69:F70)</f>
        <v>323</v>
      </c>
      <c r="G71" s="6">
        <f>SUM(G69:G70)</f>
        <v>691</v>
      </c>
      <c r="H71" s="6">
        <f>SUM(D71:G71)</f>
        <v>2458</v>
      </c>
    </row>
    <row r="72" spans="3:8" ht="18" customHeight="1">
      <c r="C72" s="5" t="s">
        <v>9</v>
      </c>
      <c r="D72" s="7">
        <f>D71/H71</f>
        <v>0.23189585028478438</v>
      </c>
      <c r="E72" s="7">
        <f>E71/H71</f>
        <v>0.35557363710333606</v>
      </c>
      <c r="F72" s="7">
        <f>F71/H71</f>
        <v>0.13140764849471115</v>
      </c>
      <c r="G72" s="7">
        <f>G71/H71</f>
        <v>0.2811228641171684</v>
      </c>
      <c r="H72" s="7">
        <v>1</v>
      </c>
    </row>
    <row r="73" ht="18" customHeight="1">
      <c r="C73" s="10" t="s">
        <v>43</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74</v>
      </c>
      <c r="E96" s="6">
        <v>761</v>
      </c>
      <c r="F96" s="6">
        <v>157</v>
      </c>
      <c r="G96" s="6">
        <v>3</v>
      </c>
      <c r="H96" s="6">
        <f>SUM(D96:G96)</f>
        <v>995</v>
      </c>
    </row>
    <row r="97" spans="3:8" ht="18" customHeight="1">
      <c r="C97" s="5" t="s">
        <v>7</v>
      </c>
      <c r="D97" s="6">
        <v>0</v>
      </c>
      <c r="E97" s="6">
        <v>0</v>
      </c>
      <c r="F97" s="6">
        <v>106</v>
      </c>
      <c r="G97" s="6">
        <v>380</v>
      </c>
      <c r="H97" s="6">
        <f>SUM(D97:G97)</f>
        <v>486</v>
      </c>
    </row>
    <row r="98" spans="3:8" ht="18" customHeight="1">
      <c r="C98" s="5" t="s">
        <v>8</v>
      </c>
      <c r="D98" s="6">
        <f>SUM(D96:D97)</f>
        <v>74</v>
      </c>
      <c r="E98" s="6">
        <f>SUM(E96:E97)</f>
        <v>761</v>
      </c>
      <c r="F98" s="6">
        <f>SUM(F96:F97)</f>
        <v>263</v>
      </c>
      <c r="G98" s="6">
        <f>SUM(G96:G97)</f>
        <v>383</v>
      </c>
      <c r="H98" s="6">
        <f>SUM(D98:G98)</f>
        <v>1481</v>
      </c>
    </row>
    <row r="99" spans="3:8" ht="18" customHeight="1">
      <c r="C99" s="5" t="s">
        <v>9</v>
      </c>
      <c r="D99" s="7">
        <f>D98/H98</f>
        <v>0.049966239027684</v>
      </c>
      <c r="E99" s="7">
        <f>E98/H98</f>
        <v>0.5138419986495611</v>
      </c>
      <c r="F99" s="7">
        <f>F98/H98</f>
        <v>0.1775827143821742</v>
      </c>
      <c r="G99" s="7">
        <f>G98/H98</f>
        <v>0.2586090479405807</v>
      </c>
      <c r="H99" s="7">
        <v>1</v>
      </c>
    </row>
    <row r="100" ht="18" customHeight="1">
      <c r="C100" s="10" t="s">
        <v>44</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19</v>
      </c>
      <c r="B3" s="83"/>
      <c r="C3" s="83"/>
      <c r="D3" s="83"/>
      <c r="E3" s="83"/>
      <c r="F3" s="83"/>
      <c r="G3" s="83"/>
      <c r="H3" s="83"/>
      <c r="I3" s="83"/>
      <c r="J3" s="83"/>
    </row>
    <row r="18" spans="1:10" ht="13.5">
      <c r="A18" s="53" t="s">
        <v>93</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2333</v>
      </c>
      <c r="E40" s="6">
        <v>2203</v>
      </c>
      <c r="F40" s="6">
        <v>238</v>
      </c>
      <c r="G40" s="6">
        <v>448</v>
      </c>
      <c r="H40" s="6">
        <f>SUM(D40:G40)</f>
        <v>5222</v>
      </c>
    </row>
    <row r="41" spans="3:8" ht="18" customHeight="1">
      <c r="C41" s="5" t="s">
        <v>7</v>
      </c>
      <c r="D41" s="6">
        <v>0</v>
      </c>
      <c r="E41" s="6">
        <v>54</v>
      </c>
      <c r="F41" s="6">
        <v>235</v>
      </c>
      <c r="G41" s="6">
        <v>2349</v>
      </c>
      <c r="H41" s="6">
        <f>SUM(D41:G41)</f>
        <v>2638</v>
      </c>
    </row>
    <row r="42" spans="3:8" ht="18" customHeight="1">
      <c r="C42" s="5" t="s">
        <v>8</v>
      </c>
      <c r="D42" s="6">
        <f>SUM(D40:D41)</f>
        <v>2333</v>
      </c>
      <c r="E42" s="6">
        <f>SUM(E40:E41)</f>
        <v>2257</v>
      </c>
      <c r="F42" s="6">
        <f>SUM(F40:F41)</f>
        <v>473</v>
      </c>
      <c r="G42" s="6">
        <f>SUM(G40:G41)</f>
        <v>2797</v>
      </c>
      <c r="H42" s="6">
        <f>SUM(D42:G42)</f>
        <v>7860</v>
      </c>
    </row>
    <row r="43" spans="3:8" ht="18" customHeight="1">
      <c r="C43" s="5" t="s">
        <v>9</v>
      </c>
      <c r="D43" s="7">
        <f>D42/H42</f>
        <v>0.29681933842239183</v>
      </c>
      <c r="E43" s="7">
        <f>E42/H42</f>
        <v>0.2871501272264631</v>
      </c>
      <c r="F43" s="7">
        <f>F42/H42</f>
        <v>0.06017811704834605</v>
      </c>
      <c r="G43" s="7">
        <f>G42/H42</f>
        <v>0.355852417302799</v>
      </c>
      <c r="H43" s="7">
        <v>1</v>
      </c>
    </row>
    <row r="44" ht="18" customHeight="1">
      <c r="C44" s="10" t="s">
        <v>45</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2333</v>
      </c>
      <c r="E69" s="6">
        <v>2151</v>
      </c>
      <c r="F69" s="6">
        <v>290</v>
      </c>
      <c r="G69" s="6">
        <v>448</v>
      </c>
      <c r="H69" s="6">
        <f>SUM(D69:G69)</f>
        <v>5222</v>
      </c>
    </row>
    <row r="70" spans="3:8" ht="18" customHeight="1">
      <c r="C70" s="5" t="s">
        <v>7</v>
      </c>
      <c r="D70" s="6">
        <v>0</v>
      </c>
      <c r="E70" s="6">
        <v>54</v>
      </c>
      <c r="F70" s="6">
        <v>344</v>
      </c>
      <c r="G70" s="6">
        <v>2240</v>
      </c>
      <c r="H70" s="6">
        <f>SUM(D70:G70)</f>
        <v>2638</v>
      </c>
    </row>
    <row r="71" spans="3:8" ht="18" customHeight="1">
      <c r="C71" s="5" t="s">
        <v>8</v>
      </c>
      <c r="D71" s="6">
        <f>SUM(D69:D70)</f>
        <v>2333</v>
      </c>
      <c r="E71" s="6">
        <f>SUM(E69:E70)</f>
        <v>2205</v>
      </c>
      <c r="F71" s="6">
        <f>SUM(F69:F70)</f>
        <v>634</v>
      </c>
      <c r="G71" s="6">
        <f>SUM(G69:G70)</f>
        <v>2688</v>
      </c>
      <c r="H71" s="6">
        <f>SUM(D71:G71)</f>
        <v>7860</v>
      </c>
    </row>
    <row r="72" spans="3:8" ht="18" customHeight="1">
      <c r="C72" s="5" t="s">
        <v>9</v>
      </c>
      <c r="D72" s="7">
        <f>D71/H71</f>
        <v>0.29681933842239183</v>
      </c>
      <c r="E72" s="7">
        <f>E71/H71</f>
        <v>0.28053435114503816</v>
      </c>
      <c r="F72" s="7">
        <f>F71/H71</f>
        <v>0.08066157760814249</v>
      </c>
      <c r="G72" s="7">
        <f>G71/H71</f>
        <v>0.3419847328244275</v>
      </c>
      <c r="H72" s="7">
        <v>1</v>
      </c>
    </row>
    <row r="73" ht="18" customHeight="1">
      <c r="C73" s="10" t="s">
        <v>45</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1703</v>
      </c>
      <c r="E96" s="6">
        <v>696</v>
      </c>
      <c r="F96" s="6">
        <v>184</v>
      </c>
      <c r="G96" s="6">
        <v>429</v>
      </c>
      <c r="H96" s="6">
        <f>SUM(D96:G96)</f>
        <v>3012</v>
      </c>
    </row>
    <row r="97" spans="3:8" ht="18" customHeight="1">
      <c r="C97" s="5" t="s">
        <v>7</v>
      </c>
      <c r="D97" s="6">
        <v>0</v>
      </c>
      <c r="E97" s="6">
        <v>0</v>
      </c>
      <c r="F97" s="6">
        <v>399</v>
      </c>
      <c r="G97" s="6">
        <v>1039</v>
      </c>
      <c r="H97" s="6">
        <f>SUM(D97:G97)</f>
        <v>1438</v>
      </c>
    </row>
    <row r="98" spans="3:8" ht="18" customHeight="1">
      <c r="C98" s="5" t="s">
        <v>8</v>
      </c>
      <c r="D98" s="6">
        <f>SUM(D96:D97)</f>
        <v>1703</v>
      </c>
      <c r="E98" s="6">
        <f>SUM(E96:E97)</f>
        <v>696</v>
      </c>
      <c r="F98" s="6">
        <f>SUM(F96:F97)</f>
        <v>583</v>
      </c>
      <c r="G98" s="6">
        <f>SUM(G96:G97)</f>
        <v>1468</v>
      </c>
      <c r="H98" s="6">
        <f>SUM(D98:G98)</f>
        <v>4450</v>
      </c>
    </row>
    <row r="99" spans="3:8" ht="18" customHeight="1">
      <c r="C99" s="5" t="s">
        <v>9</v>
      </c>
      <c r="D99" s="7">
        <f>D98/H98</f>
        <v>0.38269662921348313</v>
      </c>
      <c r="E99" s="7">
        <f>E98/H98</f>
        <v>0.15640449438202247</v>
      </c>
      <c r="F99" s="7">
        <f>F98/H98</f>
        <v>0.13101123595505618</v>
      </c>
      <c r="G99" s="7">
        <f>G98/H98</f>
        <v>0.3298876404494382</v>
      </c>
      <c r="H99" s="7">
        <v>1</v>
      </c>
    </row>
    <row r="100" ht="18" customHeight="1">
      <c r="C100" s="10" t="s">
        <v>20</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K50"/>
  <sheetViews>
    <sheetView workbookViewId="0" topLeftCell="A1">
      <selection activeCell="A4" sqref="A4"/>
    </sheetView>
  </sheetViews>
  <sheetFormatPr defaultColWidth="9.00390625" defaultRowHeight="13.5"/>
  <cols>
    <col min="1" max="1" width="4.375" style="0" customWidth="1"/>
    <col min="2" max="2" width="11.00390625" style="13" bestFit="1" customWidth="1"/>
    <col min="3" max="11" width="10.125" style="0" customWidth="1"/>
  </cols>
  <sheetData>
    <row r="1" ht="46.5" customHeight="1"/>
    <row r="2" spans="1:11" ht="21" customHeight="1">
      <c r="A2" s="70" t="s">
        <v>11</v>
      </c>
      <c r="B2" s="70"/>
      <c r="C2" s="70"/>
      <c r="D2" s="70"/>
      <c r="E2" s="70"/>
      <c r="F2" s="70"/>
      <c r="G2" s="70"/>
      <c r="H2" s="70"/>
      <c r="I2" s="70"/>
      <c r="J2" s="70"/>
      <c r="K2" s="70"/>
    </row>
    <row r="3" spans="1:11" ht="60" customHeight="1">
      <c r="A3" s="71" t="s">
        <v>95</v>
      </c>
      <c r="B3" s="71"/>
      <c r="C3" s="71"/>
      <c r="D3" s="71"/>
      <c r="E3" s="71"/>
      <c r="F3" s="71"/>
      <c r="G3" s="71"/>
      <c r="H3" s="71"/>
      <c r="I3" s="71"/>
      <c r="J3" s="71"/>
      <c r="K3" s="71"/>
    </row>
    <row r="4" spans="1:11" ht="13.5">
      <c r="A4" s="14"/>
      <c r="B4" s="14"/>
      <c r="C4" s="14"/>
      <c r="D4" s="14"/>
      <c r="E4" s="14"/>
      <c r="F4" s="14"/>
      <c r="G4" s="14"/>
      <c r="H4" s="14"/>
      <c r="I4" s="14"/>
      <c r="J4" s="14"/>
      <c r="K4" s="14"/>
    </row>
    <row r="5" spans="1:11" ht="18" customHeight="1">
      <c r="A5" s="77" t="s">
        <v>46</v>
      </c>
      <c r="B5" s="77"/>
      <c r="C5" s="77"/>
      <c r="D5" s="77"/>
      <c r="E5" s="77"/>
      <c r="F5" s="77"/>
      <c r="G5" s="77"/>
      <c r="H5" s="77"/>
      <c r="I5" s="77"/>
      <c r="J5" s="77"/>
      <c r="K5" s="77"/>
    </row>
    <row r="6" spans="1:11" s="13" customFormat="1" ht="36" customHeight="1">
      <c r="A6" s="72"/>
      <c r="B6" s="72"/>
      <c r="C6" s="15" t="s">
        <v>47</v>
      </c>
      <c r="D6" s="15" t="s">
        <v>48</v>
      </c>
      <c r="E6" s="15" t="s">
        <v>49</v>
      </c>
      <c r="F6" s="15" t="s">
        <v>50</v>
      </c>
      <c r="G6" s="15" t="s">
        <v>51</v>
      </c>
      <c r="H6" s="15" t="s">
        <v>52</v>
      </c>
      <c r="I6" s="15" t="s">
        <v>53</v>
      </c>
      <c r="J6" s="15" t="s">
        <v>54</v>
      </c>
      <c r="K6" s="15" t="s">
        <v>55</v>
      </c>
    </row>
    <row r="7" spans="1:11" ht="18" customHeight="1">
      <c r="A7" s="69" t="s">
        <v>56</v>
      </c>
      <c r="B7" s="73" t="s">
        <v>57</v>
      </c>
      <c r="C7" s="16">
        <f aca="true" t="shared" si="0" ref="C7:K7">C16+C21</f>
        <v>6005</v>
      </c>
      <c r="D7" s="16">
        <f t="shared" si="0"/>
        <v>0</v>
      </c>
      <c r="E7" s="16">
        <f t="shared" si="0"/>
        <v>116</v>
      </c>
      <c r="F7" s="16">
        <f t="shared" si="0"/>
        <v>747</v>
      </c>
      <c r="G7" s="16">
        <f t="shared" si="0"/>
        <v>8</v>
      </c>
      <c r="H7" s="16">
        <f t="shared" si="0"/>
        <v>2369</v>
      </c>
      <c r="I7" s="16">
        <f t="shared" si="0"/>
        <v>14</v>
      </c>
      <c r="J7" s="16">
        <f t="shared" si="0"/>
        <v>418</v>
      </c>
      <c r="K7" s="16">
        <f t="shared" si="0"/>
        <v>2333</v>
      </c>
    </row>
    <row r="8" spans="1:11" ht="18" customHeight="1">
      <c r="A8" s="69"/>
      <c r="B8" s="74"/>
      <c r="C8" s="18">
        <v>0.201</v>
      </c>
      <c r="D8" s="18">
        <v>0</v>
      </c>
      <c r="E8" s="18">
        <v>0.109</v>
      </c>
      <c r="F8" s="18">
        <v>0.124</v>
      </c>
      <c r="G8" s="18">
        <v>0.003</v>
      </c>
      <c r="H8" s="18">
        <v>0.408</v>
      </c>
      <c r="I8" s="18">
        <v>0.004</v>
      </c>
      <c r="J8" s="18">
        <v>0.17</v>
      </c>
      <c r="K8" s="18">
        <v>0.297</v>
      </c>
    </row>
    <row r="9" spans="1:11" ht="18" customHeight="1">
      <c r="A9" s="69"/>
      <c r="B9" s="73" t="s">
        <v>1</v>
      </c>
      <c r="C9" s="16">
        <f aca="true" t="shared" si="1" ref="C9:K9">C17+C22</f>
        <v>12055</v>
      </c>
      <c r="D9" s="16">
        <f t="shared" si="1"/>
        <v>318</v>
      </c>
      <c r="E9" s="16">
        <f t="shared" si="1"/>
        <v>488</v>
      </c>
      <c r="F9" s="16">
        <f t="shared" si="1"/>
        <v>3294</v>
      </c>
      <c r="G9" s="16">
        <f t="shared" si="1"/>
        <v>1407</v>
      </c>
      <c r="H9" s="16">
        <f t="shared" si="1"/>
        <v>1309</v>
      </c>
      <c r="I9" s="16">
        <f t="shared" si="1"/>
        <v>1956</v>
      </c>
      <c r="J9" s="16">
        <f t="shared" si="1"/>
        <v>1026</v>
      </c>
      <c r="K9" s="16">
        <f t="shared" si="1"/>
        <v>2257</v>
      </c>
    </row>
    <row r="10" spans="1:11" ht="18" customHeight="1">
      <c r="A10" s="69"/>
      <c r="B10" s="74"/>
      <c r="C10" s="18">
        <v>0.405</v>
      </c>
      <c r="D10" s="18">
        <v>0.374</v>
      </c>
      <c r="E10" s="18">
        <v>0.46</v>
      </c>
      <c r="F10" s="18">
        <v>0.546</v>
      </c>
      <c r="G10" s="18">
        <v>0.566</v>
      </c>
      <c r="H10" s="18">
        <v>0.225</v>
      </c>
      <c r="I10" s="18">
        <v>0.606</v>
      </c>
      <c r="J10" s="18">
        <v>0.417</v>
      </c>
      <c r="K10" s="18">
        <v>0.287</v>
      </c>
    </row>
    <row r="11" spans="1:11" ht="18" customHeight="1">
      <c r="A11" s="69"/>
      <c r="B11" s="73" t="s">
        <v>2</v>
      </c>
      <c r="C11" s="16">
        <f aca="true" t="shared" si="2" ref="C11:K11">C18+C23</f>
        <v>2581</v>
      </c>
      <c r="D11" s="16">
        <f t="shared" si="2"/>
        <v>86</v>
      </c>
      <c r="E11" s="16">
        <f t="shared" si="2"/>
        <v>121</v>
      </c>
      <c r="F11" s="16">
        <f t="shared" si="2"/>
        <v>410</v>
      </c>
      <c r="G11" s="16">
        <f t="shared" si="2"/>
        <v>293</v>
      </c>
      <c r="H11" s="16">
        <f t="shared" si="2"/>
        <v>449</v>
      </c>
      <c r="I11" s="16">
        <f t="shared" si="2"/>
        <v>366</v>
      </c>
      <c r="J11" s="16">
        <f t="shared" si="2"/>
        <v>383</v>
      </c>
      <c r="K11" s="16">
        <f t="shared" si="2"/>
        <v>473</v>
      </c>
    </row>
    <row r="12" spans="1:11" ht="18" customHeight="1">
      <c r="A12" s="69"/>
      <c r="B12" s="74"/>
      <c r="C12" s="18">
        <v>0.087</v>
      </c>
      <c r="D12" s="18">
        <v>0.101</v>
      </c>
      <c r="E12" s="18">
        <v>0.114</v>
      </c>
      <c r="F12" s="18">
        <v>0.068</v>
      </c>
      <c r="G12" s="18">
        <v>0.118</v>
      </c>
      <c r="H12" s="18">
        <v>0.077</v>
      </c>
      <c r="I12" s="18">
        <v>0.113</v>
      </c>
      <c r="J12" s="18">
        <v>0.156</v>
      </c>
      <c r="K12" s="18">
        <v>0.06</v>
      </c>
    </row>
    <row r="13" spans="1:11" ht="18" customHeight="1">
      <c r="A13" s="69"/>
      <c r="B13" s="75" t="s">
        <v>58</v>
      </c>
      <c r="C13" s="16">
        <f aca="true" t="shared" si="3" ref="C13:K13">C19+C24</f>
        <v>9142</v>
      </c>
      <c r="D13" s="16">
        <f t="shared" si="3"/>
        <v>447</v>
      </c>
      <c r="E13" s="16">
        <f t="shared" si="3"/>
        <v>337</v>
      </c>
      <c r="F13" s="16">
        <f t="shared" si="3"/>
        <v>1577</v>
      </c>
      <c r="G13" s="16">
        <f t="shared" si="3"/>
        <v>777</v>
      </c>
      <c r="H13" s="16">
        <f t="shared" si="3"/>
        <v>1682</v>
      </c>
      <c r="I13" s="16">
        <f t="shared" si="3"/>
        <v>894</v>
      </c>
      <c r="J13" s="16">
        <f t="shared" si="3"/>
        <v>631</v>
      </c>
      <c r="K13" s="16">
        <f t="shared" si="3"/>
        <v>2797</v>
      </c>
    </row>
    <row r="14" spans="1:11" ht="18" customHeight="1">
      <c r="A14" s="69"/>
      <c r="B14" s="76"/>
      <c r="C14" s="18">
        <v>0.307</v>
      </c>
      <c r="D14" s="18">
        <v>0.525</v>
      </c>
      <c r="E14" s="18">
        <v>0.317</v>
      </c>
      <c r="F14" s="18">
        <v>0.262</v>
      </c>
      <c r="G14" s="18">
        <v>0.313</v>
      </c>
      <c r="H14" s="18">
        <v>0.29</v>
      </c>
      <c r="I14" s="18">
        <v>0.277</v>
      </c>
      <c r="J14" s="18">
        <v>0.257</v>
      </c>
      <c r="K14" s="18">
        <v>0.356</v>
      </c>
    </row>
    <row r="15" spans="1:11" ht="18" customHeight="1">
      <c r="A15" s="69"/>
      <c r="B15" s="17" t="s">
        <v>59</v>
      </c>
      <c r="C15" s="21">
        <f aca="true" t="shared" si="4" ref="C15:K15">C20+C25</f>
        <v>29783</v>
      </c>
      <c r="D15" s="21">
        <f t="shared" si="4"/>
        <v>851</v>
      </c>
      <c r="E15" s="21">
        <f t="shared" si="4"/>
        <v>1062</v>
      </c>
      <c r="F15" s="21">
        <f t="shared" si="4"/>
        <v>6028</v>
      </c>
      <c r="G15" s="21">
        <f t="shared" si="4"/>
        <v>2485</v>
      </c>
      <c r="H15" s="21">
        <f t="shared" si="4"/>
        <v>5809</v>
      </c>
      <c r="I15" s="21">
        <f t="shared" si="4"/>
        <v>3230</v>
      </c>
      <c r="J15" s="21">
        <f t="shared" si="4"/>
        <v>2458</v>
      </c>
      <c r="K15" s="21">
        <f t="shared" si="4"/>
        <v>7860</v>
      </c>
    </row>
    <row r="16" spans="1:11" ht="18" customHeight="1">
      <c r="A16" s="69" t="s">
        <v>60</v>
      </c>
      <c r="B16" s="19" t="s">
        <v>57</v>
      </c>
      <c r="C16" s="16">
        <v>6005</v>
      </c>
      <c r="D16" s="16">
        <v>0</v>
      </c>
      <c r="E16" s="16">
        <v>116</v>
      </c>
      <c r="F16" s="16">
        <v>747</v>
      </c>
      <c r="G16" s="16">
        <v>8</v>
      </c>
      <c r="H16" s="16">
        <v>2369</v>
      </c>
      <c r="I16" s="16">
        <v>14</v>
      </c>
      <c r="J16" s="16">
        <v>418</v>
      </c>
      <c r="K16" s="16">
        <v>2333</v>
      </c>
    </row>
    <row r="17" spans="1:11" ht="18" customHeight="1">
      <c r="A17" s="69"/>
      <c r="B17" s="22" t="s">
        <v>1</v>
      </c>
      <c r="C17" s="23">
        <v>12001</v>
      </c>
      <c r="D17" s="23">
        <v>318</v>
      </c>
      <c r="E17" s="23">
        <v>488</v>
      </c>
      <c r="F17" s="23">
        <v>3294</v>
      </c>
      <c r="G17" s="23">
        <v>1407</v>
      </c>
      <c r="H17" s="23">
        <v>1309</v>
      </c>
      <c r="I17" s="23">
        <v>1956</v>
      </c>
      <c r="J17" s="23">
        <v>1026</v>
      </c>
      <c r="K17" s="23">
        <v>2203</v>
      </c>
    </row>
    <row r="18" spans="1:11" ht="18" customHeight="1">
      <c r="A18" s="69"/>
      <c r="B18" s="22" t="s">
        <v>2</v>
      </c>
      <c r="C18" s="23">
        <v>1208</v>
      </c>
      <c r="D18" s="23">
        <v>49</v>
      </c>
      <c r="E18" s="23">
        <v>90</v>
      </c>
      <c r="F18" s="23">
        <v>107</v>
      </c>
      <c r="G18" s="23">
        <v>99</v>
      </c>
      <c r="H18" s="23">
        <v>166</v>
      </c>
      <c r="I18" s="23">
        <v>242</v>
      </c>
      <c r="J18" s="23">
        <v>217</v>
      </c>
      <c r="K18" s="23">
        <v>238</v>
      </c>
    </row>
    <row r="19" spans="1:11" ht="18" customHeight="1">
      <c r="A19" s="69"/>
      <c r="B19" s="20" t="s">
        <v>58</v>
      </c>
      <c r="C19" s="24">
        <v>1505</v>
      </c>
      <c r="D19" s="24">
        <v>84</v>
      </c>
      <c r="E19" s="24">
        <v>62</v>
      </c>
      <c r="F19" s="24">
        <v>289</v>
      </c>
      <c r="G19" s="24">
        <v>182</v>
      </c>
      <c r="H19" s="24">
        <v>437</v>
      </c>
      <c r="I19" s="24">
        <v>0</v>
      </c>
      <c r="J19" s="24">
        <v>3</v>
      </c>
      <c r="K19" s="24">
        <v>448</v>
      </c>
    </row>
    <row r="20" spans="1:11" ht="18" customHeight="1">
      <c r="A20" s="69"/>
      <c r="B20" s="17" t="s">
        <v>61</v>
      </c>
      <c r="C20" s="21">
        <f>SUM(D20:K20)</f>
        <v>20719</v>
      </c>
      <c r="D20" s="21">
        <f aca="true" t="shared" si="5" ref="D20:K20">SUM(D16:D19)</f>
        <v>451</v>
      </c>
      <c r="E20" s="21">
        <f t="shared" si="5"/>
        <v>756</v>
      </c>
      <c r="F20" s="21">
        <f t="shared" si="5"/>
        <v>4437</v>
      </c>
      <c r="G20" s="21">
        <f t="shared" si="5"/>
        <v>1696</v>
      </c>
      <c r="H20" s="21">
        <f t="shared" si="5"/>
        <v>4281</v>
      </c>
      <c r="I20" s="21">
        <f t="shared" si="5"/>
        <v>2212</v>
      </c>
      <c r="J20" s="21">
        <f t="shared" si="5"/>
        <v>1664</v>
      </c>
      <c r="K20" s="21">
        <f t="shared" si="5"/>
        <v>5222</v>
      </c>
    </row>
    <row r="21" spans="1:11" ht="18" customHeight="1">
      <c r="A21" s="69" t="s">
        <v>62</v>
      </c>
      <c r="B21" s="19" t="s">
        <v>57</v>
      </c>
      <c r="C21" s="16">
        <f>SUM(D21:K21)</f>
        <v>0</v>
      </c>
      <c r="D21" s="16">
        <v>0</v>
      </c>
      <c r="E21" s="16">
        <v>0</v>
      </c>
      <c r="F21" s="16">
        <v>0</v>
      </c>
      <c r="G21" s="16">
        <v>0</v>
      </c>
      <c r="H21" s="16">
        <v>0</v>
      </c>
      <c r="I21" s="16">
        <v>0</v>
      </c>
      <c r="J21" s="16">
        <v>0</v>
      </c>
      <c r="K21" s="16">
        <v>0</v>
      </c>
    </row>
    <row r="22" spans="1:11" ht="18" customHeight="1">
      <c r="A22" s="69"/>
      <c r="B22" s="22" t="s">
        <v>1</v>
      </c>
      <c r="C22" s="23">
        <f>SUM(D22:K22)</f>
        <v>54</v>
      </c>
      <c r="D22" s="23">
        <v>0</v>
      </c>
      <c r="E22" s="23">
        <v>0</v>
      </c>
      <c r="F22" s="23">
        <v>0</v>
      </c>
      <c r="G22" s="23">
        <v>0</v>
      </c>
      <c r="H22" s="23">
        <v>0</v>
      </c>
      <c r="I22" s="23">
        <v>0</v>
      </c>
      <c r="J22" s="23">
        <v>0</v>
      </c>
      <c r="K22" s="23">
        <v>54</v>
      </c>
    </row>
    <row r="23" spans="1:11" ht="18" customHeight="1">
      <c r="A23" s="69"/>
      <c r="B23" s="22" t="s">
        <v>2</v>
      </c>
      <c r="C23" s="23">
        <v>1373</v>
      </c>
      <c r="D23" s="23">
        <v>37</v>
      </c>
      <c r="E23" s="23">
        <v>31</v>
      </c>
      <c r="F23" s="23">
        <v>303</v>
      </c>
      <c r="G23" s="23">
        <v>194</v>
      </c>
      <c r="H23" s="23">
        <v>283</v>
      </c>
      <c r="I23" s="23">
        <v>124</v>
      </c>
      <c r="J23" s="23">
        <v>166</v>
      </c>
      <c r="K23" s="23">
        <v>235</v>
      </c>
    </row>
    <row r="24" spans="1:11" ht="18" customHeight="1">
      <c r="A24" s="69"/>
      <c r="B24" s="20" t="s">
        <v>58</v>
      </c>
      <c r="C24" s="24">
        <v>7637</v>
      </c>
      <c r="D24" s="24">
        <v>363</v>
      </c>
      <c r="E24" s="24">
        <v>275</v>
      </c>
      <c r="F24" s="24">
        <v>1288</v>
      </c>
      <c r="G24" s="24">
        <v>595</v>
      </c>
      <c r="H24" s="24">
        <v>1245</v>
      </c>
      <c r="I24" s="24">
        <v>894</v>
      </c>
      <c r="J24" s="24">
        <v>628</v>
      </c>
      <c r="K24" s="24">
        <v>2349</v>
      </c>
    </row>
    <row r="25" spans="1:11" ht="18" customHeight="1">
      <c r="A25" s="69"/>
      <c r="B25" s="17" t="s">
        <v>61</v>
      </c>
      <c r="C25" s="21">
        <f>SUM(D25:K25)</f>
        <v>9064</v>
      </c>
      <c r="D25" s="21">
        <f aca="true" t="shared" si="6" ref="D25:K25">SUM(D21:D24)</f>
        <v>400</v>
      </c>
      <c r="E25" s="21">
        <f t="shared" si="6"/>
        <v>306</v>
      </c>
      <c r="F25" s="21">
        <f t="shared" si="6"/>
        <v>1591</v>
      </c>
      <c r="G25" s="21">
        <f t="shared" si="6"/>
        <v>789</v>
      </c>
      <c r="H25" s="21">
        <f t="shared" si="6"/>
        <v>1528</v>
      </c>
      <c r="I25" s="21">
        <f t="shared" si="6"/>
        <v>1018</v>
      </c>
      <c r="J25" s="21">
        <f t="shared" si="6"/>
        <v>794</v>
      </c>
      <c r="K25" s="21">
        <f t="shared" si="6"/>
        <v>2638</v>
      </c>
    </row>
    <row r="26" ht="12.75" customHeight="1">
      <c r="B26" s="3" t="s">
        <v>63</v>
      </c>
    </row>
    <row r="27" ht="12.75" customHeight="1"/>
    <row r="28" ht="12.75" customHeight="1"/>
    <row r="29" spans="1:11" ht="12.75" customHeight="1">
      <c r="A29" s="77" t="s">
        <v>64</v>
      </c>
      <c r="B29" s="77"/>
      <c r="C29" s="77"/>
      <c r="D29" s="77"/>
      <c r="E29" s="77"/>
      <c r="F29" s="77"/>
      <c r="G29" s="77"/>
      <c r="H29" s="77"/>
      <c r="I29" s="77"/>
      <c r="J29" s="77"/>
      <c r="K29" s="77"/>
    </row>
    <row r="30" spans="1:11" s="13" customFormat="1" ht="36" customHeight="1">
      <c r="A30" s="72"/>
      <c r="B30" s="72"/>
      <c r="C30" s="15" t="s">
        <v>47</v>
      </c>
      <c r="D30" s="15" t="s">
        <v>48</v>
      </c>
      <c r="E30" s="15" t="s">
        <v>49</v>
      </c>
      <c r="F30" s="15" t="s">
        <v>50</v>
      </c>
      <c r="G30" s="15" t="s">
        <v>51</v>
      </c>
      <c r="H30" s="15" t="s">
        <v>52</v>
      </c>
      <c r="I30" s="15" t="s">
        <v>53</v>
      </c>
      <c r="J30" s="15" t="s">
        <v>54</v>
      </c>
      <c r="K30" s="15" t="s">
        <v>55</v>
      </c>
    </row>
    <row r="31" spans="1:11" ht="18" customHeight="1">
      <c r="A31" s="69" t="s">
        <v>56</v>
      </c>
      <c r="B31" s="73" t="s">
        <v>57</v>
      </c>
      <c r="C31" s="16">
        <f aca="true" t="shared" si="7" ref="C31:K31">C40+C45</f>
        <v>6264</v>
      </c>
      <c r="D31" s="16">
        <f t="shared" si="7"/>
        <v>0</v>
      </c>
      <c r="E31" s="16">
        <f t="shared" si="7"/>
        <v>164</v>
      </c>
      <c r="F31" s="16">
        <f t="shared" si="7"/>
        <v>806</v>
      </c>
      <c r="G31" s="16">
        <f t="shared" si="7"/>
        <v>8</v>
      </c>
      <c r="H31" s="16">
        <f t="shared" si="7"/>
        <v>2369</v>
      </c>
      <c r="I31" s="16">
        <f t="shared" si="7"/>
        <v>14</v>
      </c>
      <c r="J31" s="16">
        <f t="shared" si="7"/>
        <v>570</v>
      </c>
      <c r="K31" s="16">
        <f t="shared" si="7"/>
        <v>2333</v>
      </c>
    </row>
    <row r="32" spans="1:11" ht="18" customHeight="1">
      <c r="A32" s="69"/>
      <c r="B32" s="74"/>
      <c r="C32" s="18">
        <v>0.21</v>
      </c>
      <c r="D32" s="18">
        <v>0</v>
      </c>
      <c r="E32" s="18">
        <v>0.154</v>
      </c>
      <c r="F32" s="18">
        <v>0.134</v>
      </c>
      <c r="G32" s="18">
        <v>0.003</v>
      </c>
      <c r="H32" s="18">
        <v>0.402</v>
      </c>
      <c r="I32" s="18">
        <v>0.004</v>
      </c>
      <c r="J32" s="18">
        <v>0.232</v>
      </c>
      <c r="K32" s="18">
        <v>0.297</v>
      </c>
    </row>
    <row r="33" spans="1:11" ht="18" customHeight="1">
      <c r="A33" s="69"/>
      <c r="B33" s="73" t="s">
        <v>1</v>
      </c>
      <c r="C33" s="16">
        <f aca="true" t="shared" si="8" ref="C33:K33">C41+C46</f>
        <v>11565</v>
      </c>
      <c r="D33" s="16">
        <f t="shared" si="8"/>
        <v>276</v>
      </c>
      <c r="E33" s="16">
        <f t="shared" si="8"/>
        <v>440</v>
      </c>
      <c r="F33" s="16">
        <f t="shared" si="8"/>
        <v>3175</v>
      </c>
      <c r="G33" s="16">
        <f t="shared" si="8"/>
        <v>1407</v>
      </c>
      <c r="H33" s="16">
        <f t="shared" si="8"/>
        <v>1262</v>
      </c>
      <c r="I33" s="16">
        <f t="shared" si="8"/>
        <v>1926</v>
      </c>
      <c r="J33" s="16">
        <f t="shared" si="8"/>
        <v>874</v>
      </c>
      <c r="K33" s="16">
        <f t="shared" si="8"/>
        <v>2205</v>
      </c>
    </row>
    <row r="34" spans="1:11" ht="18" customHeight="1">
      <c r="A34" s="69"/>
      <c r="B34" s="74"/>
      <c r="C34" s="18">
        <v>0.387</v>
      </c>
      <c r="D34" s="18">
        <v>0.324</v>
      </c>
      <c r="E34" s="18">
        <v>0.414</v>
      </c>
      <c r="F34" s="18">
        <v>0.527</v>
      </c>
      <c r="G34" s="18">
        <v>0.566</v>
      </c>
      <c r="H34" s="18">
        <v>0.214</v>
      </c>
      <c r="I34" s="18">
        <v>0.596</v>
      </c>
      <c r="J34" s="18">
        <v>0.356</v>
      </c>
      <c r="K34" s="18">
        <v>0.28</v>
      </c>
    </row>
    <row r="35" spans="1:11" ht="18" customHeight="1">
      <c r="A35" s="69"/>
      <c r="B35" s="73" t="s">
        <v>2</v>
      </c>
      <c r="C35" s="16">
        <f aca="true" t="shared" si="9" ref="C35:K35">C42+C47</f>
        <v>2993</v>
      </c>
      <c r="D35" s="16">
        <f t="shared" si="9"/>
        <v>128</v>
      </c>
      <c r="E35" s="16">
        <f t="shared" si="9"/>
        <v>121</v>
      </c>
      <c r="F35" s="16">
        <f t="shared" si="9"/>
        <v>410</v>
      </c>
      <c r="G35" s="16">
        <f t="shared" si="9"/>
        <v>397</v>
      </c>
      <c r="H35" s="16">
        <f t="shared" si="9"/>
        <v>554</v>
      </c>
      <c r="I35" s="16">
        <f t="shared" si="9"/>
        <v>426</v>
      </c>
      <c r="J35" s="16">
        <f t="shared" si="9"/>
        <v>323</v>
      </c>
      <c r="K35" s="16">
        <f t="shared" si="9"/>
        <v>634</v>
      </c>
    </row>
    <row r="36" spans="1:11" ht="18" customHeight="1">
      <c r="A36" s="69"/>
      <c r="B36" s="74"/>
      <c r="C36" s="18">
        <v>0.1</v>
      </c>
      <c r="D36" s="18">
        <v>0.15</v>
      </c>
      <c r="E36" s="18">
        <v>0.114</v>
      </c>
      <c r="F36" s="18">
        <v>0.068</v>
      </c>
      <c r="G36" s="18">
        <v>0.16</v>
      </c>
      <c r="H36" s="18">
        <v>0.094</v>
      </c>
      <c r="I36" s="18">
        <v>0.132</v>
      </c>
      <c r="J36" s="18">
        <v>0.131</v>
      </c>
      <c r="K36" s="18">
        <v>0.081</v>
      </c>
    </row>
    <row r="37" spans="1:11" ht="18" customHeight="1">
      <c r="A37" s="69"/>
      <c r="B37" s="75" t="s">
        <v>58</v>
      </c>
      <c r="C37" s="16">
        <f aca="true" t="shared" si="10" ref="C37:K37">C43+C48</f>
        <v>9043</v>
      </c>
      <c r="D37" s="16">
        <f t="shared" si="10"/>
        <v>447</v>
      </c>
      <c r="E37" s="16">
        <f t="shared" si="10"/>
        <v>337</v>
      </c>
      <c r="F37" s="16">
        <f t="shared" si="10"/>
        <v>1637</v>
      </c>
      <c r="G37" s="16">
        <f t="shared" si="10"/>
        <v>673</v>
      </c>
      <c r="H37" s="16">
        <f t="shared" si="10"/>
        <v>1706</v>
      </c>
      <c r="I37" s="16">
        <f t="shared" si="10"/>
        <v>864</v>
      </c>
      <c r="J37" s="16">
        <f t="shared" si="10"/>
        <v>691</v>
      </c>
      <c r="K37" s="16">
        <f t="shared" si="10"/>
        <v>2688</v>
      </c>
    </row>
    <row r="38" spans="1:11" ht="18" customHeight="1">
      <c r="A38" s="69"/>
      <c r="B38" s="76"/>
      <c r="C38" s="18">
        <v>0.303</v>
      </c>
      <c r="D38" s="18">
        <v>0.526</v>
      </c>
      <c r="E38" s="18">
        <v>0.318</v>
      </c>
      <c r="F38" s="18">
        <v>0.271</v>
      </c>
      <c r="G38" s="18">
        <v>0.271</v>
      </c>
      <c r="H38" s="18">
        <v>0.29</v>
      </c>
      <c r="I38" s="18">
        <v>0.268</v>
      </c>
      <c r="J38" s="18">
        <v>0.281</v>
      </c>
      <c r="K38" s="18">
        <v>0.342</v>
      </c>
    </row>
    <row r="39" spans="1:11" ht="18" customHeight="1">
      <c r="A39" s="69"/>
      <c r="B39" s="17" t="s">
        <v>59</v>
      </c>
      <c r="C39" s="21">
        <f aca="true" t="shared" si="11" ref="C39:K39">C44+C49</f>
        <v>29865</v>
      </c>
      <c r="D39" s="21">
        <f t="shared" si="11"/>
        <v>851</v>
      </c>
      <c r="E39" s="21">
        <f t="shared" si="11"/>
        <v>1062</v>
      </c>
      <c r="F39" s="21">
        <f t="shared" si="11"/>
        <v>6028</v>
      </c>
      <c r="G39" s="21">
        <f t="shared" si="11"/>
        <v>2485</v>
      </c>
      <c r="H39" s="21">
        <f t="shared" si="11"/>
        <v>5891</v>
      </c>
      <c r="I39" s="21">
        <f t="shared" si="11"/>
        <v>3230</v>
      </c>
      <c r="J39" s="21">
        <f t="shared" si="11"/>
        <v>2458</v>
      </c>
      <c r="K39" s="21">
        <f t="shared" si="11"/>
        <v>7860</v>
      </c>
    </row>
    <row r="40" spans="1:11" ht="18" customHeight="1">
      <c r="A40" s="69" t="s">
        <v>60</v>
      </c>
      <c r="B40" s="19" t="s">
        <v>57</v>
      </c>
      <c r="C40" s="16">
        <v>6264</v>
      </c>
      <c r="D40" s="25">
        <v>0</v>
      </c>
      <c r="E40" s="25">
        <v>164</v>
      </c>
      <c r="F40" s="25">
        <v>806</v>
      </c>
      <c r="G40" s="25">
        <v>8</v>
      </c>
      <c r="H40" s="25">
        <v>2369</v>
      </c>
      <c r="I40" s="25">
        <v>14</v>
      </c>
      <c r="J40" s="25">
        <v>570</v>
      </c>
      <c r="K40" s="25">
        <v>2333</v>
      </c>
    </row>
    <row r="41" spans="1:11" ht="18" customHeight="1">
      <c r="A41" s="69"/>
      <c r="B41" s="22" t="s">
        <v>1</v>
      </c>
      <c r="C41" s="23">
        <v>11511</v>
      </c>
      <c r="D41" s="26">
        <v>276</v>
      </c>
      <c r="E41" s="26">
        <v>440</v>
      </c>
      <c r="F41" s="26">
        <v>3175</v>
      </c>
      <c r="G41" s="26">
        <v>1407</v>
      </c>
      <c r="H41" s="26">
        <v>1262</v>
      </c>
      <c r="I41" s="26">
        <v>1926</v>
      </c>
      <c r="J41" s="26">
        <v>874</v>
      </c>
      <c r="K41" s="26">
        <v>2151</v>
      </c>
    </row>
    <row r="42" spans="1:11" ht="18" customHeight="1">
      <c r="A42" s="69"/>
      <c r="B42" s="22" t="s">
        <v>2</v>
      </c>
      <c r="C42" s="23">
        <v>1387</v>
      </c>
      <c r="D42" s="26">
        <v>91</v>
      </c>
      <c r="E42" s="26">
        <v>90</v>
      </c>
      <c r="F42" s="26">
        <v>107</v>
      </c>
      <c r="G42" s="26">
        <v>99</v>
      </c>
      <c r="H42" s="26">
        <v>221</v>
      </c>
      <c r="I42" s="26">
        <v>272</v>
      </c>
      <c r="J42" s="26">
        <v>217</v>
      </c>
      <c r="K42" s="26">
        <v>290</v>
      </c>
    </row>
    <row r="43" spans="1:11" ht="18" customHeight="1">
      <c r="A43" s="69"/>
      <c r="B43" s="20" t="s">
        <v>58</v>
      </c>
      <c r="C43" s="24">
        <v>1607</v>
      </c>
      <c r="D43" s="27">
        <v>84</v>
      </c>
      <c r="E43" s="27">
        <v>62</v>
      </c>
      <c r="F43" s="27">
        <v>349</v>
      </c>
      <c r="G43" s="27">
        <v>182</v>
      </c>
      <c r="H43" s="27">
        <v>479</v>
      </c>
      <c r="I43" s="27">
        <v>0</v>
      </c>
      <c r="J43" s="27">
        <v>3</v>
      </c>
      <c r="K43" s="27">
        <v>448</v>
      </c>
    </row>
    <row r="44" spans="1:11" ht="18" customHeight="1">
      <c r="A44" s="69"/>
      <c r="B44" s="17" t="s">
        <v>61</v>
      </c>
      <c r="C44" s="21">
        <f>SUM(D44:K44)</f>
        <v>20769</v>
      </c>
      <c r="D44" s="21">
        <f aca="true" t="shared" si="12" ref="D44:K44">SUM(D40:D43)</f>
        <v>451</v>
      </c>
      <c r="E44" s="21">
        <f t="shared" si="12"/>
        <v>756</v>
      </c>
      <c r="F44" s="21">
        <f t="shared" si="12"/>
        <v>4437</v>
      </c>
      <c r="G44" s="21">
        <f t="shared" si="12"/>
        <v>1696</v>
      </c>
      <c r="H44" s="21">
        <f t="shared" si="12"/>
        <v>4331</v>
      </c>
      <c r="I44" s="21">
        <f t="shared" si="12"/>
        <v>2212</v>
      </c>
      <c r="J44" s="21">
        <f t="shared" si="12"/>
        <v>1664</v>
      </c>
      <c r="K44" s="21">
        <f t="shared" si="12"/>
        <v>5222</v>
      </c>
    </row>
    <row r="45" spans="1:11" ht="18" customHeight="1">
      <c r="A45" s="69" t="s">
        <v>62</v>
      </c>
      <c r="B45" s="19" t="s">
        <v>57</v>
      </c>
      <c r="C45" s="16">
        <f>SUM(D45:K45)</f>
        <v>0</v>
      </c>
      <c r="D45" s="25">
        <v>0</v>
      </c>
      <c r="E45" s="25">
        <v>0</v>
      </c>
      <c r="F45" s="25">
        <v>0</v>
      </c>
      <c r="G45" s="25">
        <v>0</v>
      </c>
      <c r="H45" s="25">
        <v>0</v>
      </c>
      <c r="I45" s="25">
        <v>0</v>
      </c>
      <c r="J45" s="25">
        <v>0</v>
      </c>
      <c r="K45" s="25">
        <v>0</v>
      </c>
    </row>
    <row r="46" spans="1:11" ht="18" customHeight="1">
      <c r="A46" s="69"/>
      <c r="B46" s="22" t="s">
        <v>1</v>
      </c>
      <c r="C46" s="23">
        <f>SUM(D46:K46)</f>
        <v>54</v>
      </c>
      <c r="D46" s="26">
        <v>0</v>
      </c>
      <c r="E46" s="26">
        <v>0</v>
      </c>
      <c r="F46" s="26">
        <v>0</v>
      </c>
      <c r="G46" s="26">
        <v>0</v>
      </c>
      <c r="H46" s="26">
        <v>0</v>
      </c>
      <c r="I46" s="26">
        <v>0</v>
      </c>
      <c r="J46" s="26">
        <v>0</v>
      </c>
      <c r="K46" s="26">
        <v>54</v>
      </c>
    </row>
    <row r="47" spans="1:11" ht="18" customHeight="1">
      <c r="A47" s="69"/>
      <c r="B47" s="22" t="s">
        <v>2</v>
      </c>
      <c r="C47" s="23">
        <v>1606</v>
      </c>
      <c r="D47" s="26">
        <v>37</v>
      </c>
      <c r="E47" s="26">
        <v>31</v>
      </c>
      <c r="F47" s="26">
        <v>303</v>
      </c>
      <c r="G47" s="26">
        <v>298</v>
      </c>
      <c r="H47" s="26">
        <v>333</v>
      </c>
      <c r="I47" s="26">
        <v>154</v>
      </c>
      <c r="J47" s="26">
        <v>106</v>
      </c>
      <c r="K47" s="26">
        <v>344</v>
      </c>
    </row>
    <row r="48" spans="1:11" ht="18" customHeight="1">
      <c r="A48" s="69"/>
      <c r="B48" s="20" t="s">
        <v>58</v>
      </c>
      <c r="C48" s="24">
        <v>7436</v>
      </c>
      <c r="D48" s="27">
        <v>363</v>
      </c>
      <c r="E48" s="27">
        <v>275</v>
      </c>
      <c r="F48" s="27">
        <v>1288</v>
      </c>
      <c r="G48" s="27">
        <v>491</v>
      </c>
      <c r="H48" s="27">
        <v>1227</v>
      </c>
      <c r="I48" s="27">
        <v>864</v>
      </c>
      <c r="J48" s="27">
        <v>688</v>
      </c>
      <c r="K48" s="27">
        <v>2240</v>
      </c>
    </row>
    <row r="49" spans="1:11" ht="18" customHeight="1">
      <c r="A49" s="69"/>
      <c r="B49" s="17" t="s">
        <v>61</v>
      </c>
      <c r="C49" s="21">
        <f>SUM(D49:K49)</f>
        <v>9096</v>
      </c>
      <c r="D49" s="21">
        <f aca="true" t="shared" si="13" ref="D49:K49">SUM(D45:D48)</f>
        <v>400</v>
      </c>
      <c r="E49" s="21">
        <f t="shared" si="13"/>
        <v>306</v>
      </c>
      <c r="F49" s="21">
        <f t="shared" si="13"/>
        <v>1591</v>
      </c>
      <c r="G49" s="21">
        <f t="shared" si="13"/>
        <v>789</v>
      </c>
      <c r="H49" s="21">
        <f t="shared" si="13"/>
        <v>1560</v>
      </c>
      <c r="I49" s="21">
        <f t="shared" si="13"/>
        <v>1018</v>
      </c>
      <c r="J49" s="21">
        <f t="shared" si="13"/>
        <v>794</v>
      </c>
      <c r="K49" s="21">
        <f t="shared" si="13"/>
        <v>2638</v>
      </c>
    </row>
    <row r="50" ht="13.5">
      <c r="B50" s="3" t="s">
        <v>65</v>
      </c>
    </row>
  </sheetData>
  <mergeCells count="20">
    <mergeCell ref="A5:K5"/>
    <mergeCell ref="A29:K29"/>
    <mergeCell ref="A31:A39"/>
    <mergeCell ref="A7:A15"/>
    <mergeCell ref="A16:A20"/>
    <mergeCell ref="A21:A25"/>
    <mergeCell ref="B31:B32"/>
    <mergeCell ref="B33:B34"/>
    <mergeCell ref="B35:B36"/>
    <mergeCell ref="B37:B38"/>
    <mergeCell ref="A40:A44"/>
    <mergeCell ref="A45:A49"/>
    <mergeCell ref="A2:K2"/>
    <mergeCell ref="A3:K3"/>
    <mergeCell ref="A6:B6"/>
    <mergeCell ref="A30:B30"/>
    <mergeCell ref="B7:B8"/>
    <mergeCell ref="B9:B10"/>
    <mergeCell ref="B11:B12"/>
    <mergeCell ref="B13:B14"/>
  </mergeCells>
  <printOptions/>
  <pageMargins left="0.5905511811023623" right="0.5905511811023623" top="0.5905511811023623" bottom="0.3937007874015748" header="0.5118110236220472" footer="0.5118110236220472"/>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81" t="s">
        <v>11</v>
      </c>
      <c r="B3" s="52"/>
      <c r="C3" s="52"/>
      <c r="D3" s="52"/>
      <c r="E3" s="52"/>
      <c r="F3" s="52"/>
      <c r="G3" s="52"/>
      <c r="H3" s="52"/>
      <c r="I3" s="52"/>
      <c r="J3" s="52"/>
    </row>
    <row r="18" spans="1:10" ht="13.5">
      <c r="A18" s="53" t="s">
        <v>85</v>
      </c>
      <c r="B18" s="79"/>
      <c r="C18" s="79"/>
      <c r="D18" s="79"/>
      <c r="E18" s="79"/>
      <c r="F18" s="79"/>
      <c r="G18" s="79"/>
      <c r="H18" s="79"/>
      <c r="I18" s="79"/>
      <c r="J18" s="79"/>
    </row>
    <row r="19" spans="1:10" ht="13.5">
      <c r="A19" s="79"/>
      <c r="B19" s="79"/>
      <c r="C19" s="79"/>
      <c r="D19" s="79"/>
      <c r="E19" s="79"/>
      <c r="F19" s="79"/>
      <c r="G19" s="79"/>
      <c r="H19" s="79"/>
      <c r="I19" s="79"/>
      <c r="J19" s="79"/>
    </row>
    <row r="20" spans="1:10" ht="13.5">
      <c r="A20" s="79"/>
      <c r="B20" s="79"/>
      <c r="C20" s="79"/>
      <c r="D20" s="79"/>
      <c r="E20" s="79"/>
      <c r="F20" s="79"/>
      <c r="G20" s="79"/>
      <c r="H20" s="79"/>
      <c r="I20" s="79"/>
      <c r="J20" s="79"/>
    </row>
    <row r="23" spans="1:12" ht="22.5" customHeight="1">
      <c r="A23" s="79" t="s">
        <v>34</v>
      </c>
      <c r="B23" s="79"/>
      <c r="C23" s="79"/>
      <c r="D23" s="79"/>
      <c r="E23" s="79"/>
      <c r="F23" s="79"/>
      <c r="G23" s="79"/>
      <c r="H23" s="79"/>
      <c r="I23" s="79"/>
      <c r="J23" s="79"/>
      <c r="K23" s="1"/>
      <c r="L23" s="1"/>
    </row>
    <row r="38" ht="18" customHeight="1">
      <c r="H38" s="11" t="s">
        <v>5</v>
      </c>
    </row>
    <row r="39" spans="3:8" ht="18" customHeight="1">
      <c r="C39" s="8"/>
      <c r="D39" s="9" t="s">
        <v>0</v>
      </c>
      <c r="E39" s="9" t="s">
        <v>1</v>
      </c>
      <c r="F39" s="9" t="s">
        <v>2</v>
      </c>
      <c r="G39" s="9" t="s">
        <v>3</v>
      </c>
      <c r="H39" s="9" t="s">
        <v>4</v>
      </c>
    </row>
    <row r="40" spans="3:8" ht="18" customHeight="1">
      <c r="C40" s="5" t="s">
        <v>6</v>
      </c>
      <c r="D40" s="6">
        <v>6005</v>
      </c>
      <c r="E40" s="6">
        <v>12001</v>
      </c>
      <c r="F40" s="6">
        <v>1208</v>
      </c>
      <c r="G40" s="6">
        <v>1505</v>
      </c>
      <c r="H40" s="6">
        <f>SUM(D40:G40)</f>
        <v>20719</v>
      </c>
    </row>
    <row r="41" spans="3:8" ht="18" customHeight="1">
      <c r="C41" s="5" t="s">
        <v>7</v>
      </c>
      <c r="D41" s="6">
        <v>0</v>
      </c>
      <c r="E41" s="6">
        <v>54</v>
      </c>
      <c r="F41" s="6">
        <v>1373</v>
      </c>
      <c r="G41" s="6">
        <v>7637</v>
      </c>
      <c r="H41" s="6">
        <f>SUM(D41:G41)</f>
        <v>9064</v>
      </c>
    </row>
    <row r="42" spans="3:8" ht="18" customHeight="1">
      <c r="C42" s="5" t="s">
        <v>8</v>
      </c>
      <c r="D42" s="6">
        <f>SUM(D40:D41)</f>
        <v>6005</v>
      </c>
      <c r="E42" s="6">
        <f>SUM(E40:E41)</f>
        <v>12055</v>
      </c>
      <c r="F42" s="6">
        <f>SUM(F40:F41)</f>
        <v>2581</v>
      </c>
      <c r="G42" s="6">
        <f>SUM(G40:G41)</f>
        <v>9142</v>
      </c>
      <c r="H42" s="6">
        <f>SUM(D42:G42)</f>
        <v>29783</v>
      </c>
    </row>
    <row r="43" spans="3:8" ht="18" customHeight="1">
      <c r="C43" s="5" t="s">
        <v>9</v>
      </c>
      <c r="D43" s="7">
        <f>D42/H42</f>
        <v>0.2016250881375281</v>
      </c>
      <c r="E43" s="7">
        <f>E42/H42</f>
        <v>0.40476110532854315</v>
      </c>
      <c r="F43" s="7">
        <f>F42/H42</f>
        <v>0.0866601752677702</v>
      </c>
      <c r="G43" s="7">
        <f>G42/H42</f>
        <v>0.30695363126615854</v>
      </c>
      <c r="H43" s="7">
        <v>1</v>
      </c>
    </row>
    <row r="44" ht="18" customHeight="1">
      <c r="C44" s="10" t="s">
        <v>21</v>
      </c>
    </row>
    <row r="52" spans="1:12" ht="22.5" customHeight="1">
      <c r="A52" s="79" t="s">
        <v>35</v>
      </c>
      <c r="B52" s="79"/>
      <c r="C52" s="79"/>
      <c r="D52" s="79"/>
      <c r="E52" s="79"/>
      <c r="F52" s="79"/>
      <c r="G52" s="79"/>
      <c r="H52" s="79"/>
      <c r="I52" s="79"/>
      <c r="J52" s="79"/>
      <c r="K52" s="1"/>
      <c r="L52" s="1"/>
    </row>
    <row r="67" ht="18" customHeight="1">
      <c r="H67" s="11" t="s">
        <v>5</v>
      </c>
    </row>
    <row r="68" spans="3:8" ht="18" customHeight="1">
      <c r="C68" s="8"/>
      <c r="D68" s="9" t="s">
        <v>0</v>
      </c>
      <c r="E68" s="9" t="s">
        <v>1</v>
      </c>
      <c r="F68" s="9" t="s">
        <v>2</v>
      </c>
      <c r="G68" s="9" t="s">
        <v>3</v>
      </c>
      <c r="H68" s="9" t="s">
        <v>4</v>
      </c>
    </row>
    <row r="69" spans="3:8" ht="18" customHeight="1">
      <c r="C69" s="5" t="s">
        <v>6</v>
      </c>
      <c r="D69" s="6">
        <v>6264</v>
      </c>
      <c r="E69" s="6">
        <v>11511</v>
      </c>
      <c r="F69" s="6">
        <v>1387</v>
      </c>
      <c r="G69" s="6">
        <v>1607</v>
      </c>
      <c r="H69" s="6">
        <f>SUM(D69:G69)</f>
        <v>20769</v>
      </c>
    </row>
    <row r="70" spans="3:8" ht="18" customHeight="1">
      <c r="C70" s="5" t="s">
        <v>7</v>
      </c>
      <c r="D70" s="6">
        <v>0</v>
      </c>
      <c r="E70" s="6">
        <v>54</v>
      </c>
      <c r="F70" s="6">
        <v>1606</v>
      </c>
      <c r="G70" s="6">
        <v>7436</v>
      </c>
      <c r="H70" s="6">
        <f>SUM(D70:G70)</f>
        <v>9096</v>
      </c>
    </row>
    <row r="71" spans="3:8" ht="18" customHeight="1">
      <c r="C71" s="5" t="s">
        <v>8</v>
      </c>
      <c r="D71" s="6">
        <f>SUM(D69:D70)</f>
        <v>6264</v>
      </c>
      <c r="E71" s="6">
        <f>SUM(E69:E70)</f>
        <v>11565</v>
      </c>
      <c r="F71" s="6">
        <f>SUM(F69:F70)</f>
        <v>2993</v>
      </c>
      <c r="G71" s="6">
        <f>SUM(G69:G70)</f>
        <v>9043</v>
      </c>
      <c r="H71" s="6">
        <f>SUM(D71:G71)</f>
        <v>29865</v>
      </c>
    </row>
    <row r="72" spans="3:8" ht="18" customHeight="1">
      <c r="C72" s="5" t="s">
        <v>9</v>
      </c>
      <c r="D72" s="7">
        <f>D71/H71</f>
        <v>0.2097438473129081</v>
      </c>
      <c r="E72" s="7">
        <f>E71/H71</f>
        <v>0.38724259166248115</v>
      </c>
      <c r="F72" s="7">
        <f>F71/H71</f>
        <v>0.10021764607399966</v>
      </c>
      <c r="G72" s="7">
        <f>G71/H71</f>
        <v>0.3027959149506111</v>
      </c>
      <c r="H72" s="7">
        <v>1</v>
      </c>
    </row>
    <row r="73" ht="18" customHeight="1">
      <c r="C73" s="10" t="s">
        <v>22</v>
      </c>
    </row>
    <row r="76" spans="1:12" ht="17.25" customHeight="1">
      <c r="A76" s="79" t="s">
        <v>36</v>
      </c>
      <c r="B76" s="79"/>
      <c r="C76" s="79"/>
      <c r="D76" s="79"/>
      <c r="E76" s="79"/>
      <c r="F76" s="79"/>
      <c r="G76" s="79"/>
      <c r="H76" s="79"/>
      <c r="I76" s="79"/>
      <c r="J76" s="79"/>
      <c r="K76" s="1"/>
      <c r="L76" s="1"/>
    </row>
    <row r="78" spans="1:12" ht="17.25" customHeight="1">
      <c r="A78" s="1"/>
      <c r="B78" s="1"/>
      <c r="C78" s="78" t="s">
        <v>10</v>
      </c>
      <c r="D78" s="78"/>
      <c r="E78" s="78"/>
      <c r="F78" s="78"/>
      <c r="G78" s="78"/>
      <c r="H78" s="78"/>
      <c r="I78" s="1"/>
      <c r="J78" s="1"/>
      <c r="K78" s="1"/>
      <c r="L78" s="1"/>
    </row>
    <row r="79" spans="1:12" ht="13.5" customHeight="1">
      <c r="A79" s="1"/>
      <c r="B79" s="1"/>
      <c r="C79" s="2"/>
      <c r="D79" s="3"/>
      <c r="E79" s="3"/>
      <c r="F79" s="3"/>
      <c r="G79" s="3"/>
      <c r="H79" s="3"/>
      <c r="I79" s="1"/>
      <c r="J79" s="1"/>
      <c r="K79" s="1"/>
      <c r="L79" s="1"/>
    </row>
    <row r="94" ht="18" customHeight="1">
      <c r="H94" s="11" t="s">
        <v>5</v>
      </c>
    </row>
    <row r="95" spans="3:8" ht="18" customHeight="1">
      <c r="C95" s="8"/>
      <c r="D95" s="9" t="s">
        <v>0</v>
      </c>
      <c r="E95" s="9" t="s">
        <v>1</v>
      </c>
      <c r="F95" s="9" t="s">
        <v>2</v>
      </c>
      <c r="G95" s="9" t="s">
        <v>3</v>
      </c>
      <c r="H95" s="9" t="s">
        <v>4</v>
      </c>
    </row>
    <row r="96" spans="3:8" ht="18" customHeight="1">
      <c r="C96" s="5" t="s">
        <v>6</v>
      </c>
      <c r="D96" s="6">
        <v>3059</v>
      </c>
      <c r="E96" s="6">
        <v>6266</v>
      </c>
      <c r="F96" s="6">
        <v>604</v>
      </c>
      <c r="G96" s="6">
        <v>1053</v>
      </c>
      <c r="H96" s="6">
        <f>SUM(D96:G96)</f>
        <v>10982</v>
      </c>
    </row>
    <row r="97" spans="3:8" ht="18" customHeight="1">
      <c r="C97" s="5" t="s">
        <v>7</v>
      </c>
      <c r="D97" s="6">
        <v>0</v>
      </c>
      <c r="E97" s="6">
        <v>0</v>
      </c>
      <c r="F97" s="6">
        <v>742</v>
      </c>
      <c r="G97" s="6">
        <v>3975</v>
      </c>
      <c r="H97" s="6">
        <f>SUM(D97:G97)</f>
        <v>4717</v>
      </c>
    </row>
    <row r="98" spans="3:8" ht="18" customHeight="1">
      <c r="C98" s="5" t="s">
        <v>8</v>
      </c>
      <c r="D98" s="6">
        <f>SUM(D96:D97)</f>
        <v>3059</v>
      </c>
      <c r="E98" s="6">
        <f>SUM(E96:E97)</f>
        <v>6266</v>
      </c>
      <c r="F98" s="6">
        <f>SUM(F96:F97)</f>
        <v>1346</v>
      </c>
      <c r="G98" s="6">
        <f>SUM(G96:G97)</f>
        <v>5028</v>
      </c>
      <c r="H98" s="6">
        <f>SUM(D98:G98)</f>
        <v>15699</v>
      </c>
    </row>
    <row r="99" spans="3:8" ht="18" customHeight="1">
      <c r="C99" s="5" t="s">
        <v>9</v>
      </c>
      <c r="D99" s="7">
        <f>D98/H98</f>
        <v>0.194853175361488</v>
      </c>
      <c r="E99" s="7">
        <f>E98/H98</f>
        <v>0.3991337027836168</v>
      </c>
      <c r="F99" s="7">
        <f>F98/H98</f>
        <v>0.08573794509204408</v>
      </c>
      <c r="G99" s="7">
        <f>G98/H98</f>
        <v>0.3202751767628511</v>
      </c>
      <c r="H99" s="7">
        <v>1</v>
      </c>
    </row>
    <row r="100" ht="18" customHeight="1">
      <c r="C100" s="10" t="s">
        <v>23</v>
      </c>
    </row>
  </sheetData>
  <mergeCells count="7">
    <mergeCell ref="C78:H78"/>
    <mergeCell ref="A76:J76"/>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81" t="s">
        <v>12</v>
      </c>
      <c r="B3" s="54"/>
      <c r="C3" s="54"/>
      <c r="D3" s="54"/>
      <c r="E3" s="54"/>
      <c r="F3" s="54"/>
      <c r="G3" s="54"/>
      <c r="H3" s="54"/>
      <c r="I3" s="54"/>
      <c r="J3" s="54"/>
    </row>
    <row r="18" spans="1:10" ht="13.5">
      <c r="A18" s="53" t="s">
        <v>86</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0</v>
      </c>
      <c r="E40" s="6">
        <v>318</v>
      </c>
      <c r="F40" s="6">
        <v>49</v>
      </c>
      <c r="G40" s="6">
        <v>84</v>
      </c>
      <c r="H40" s="6">
        <f>SUM(D40:G40)</f>
        <v>451</v>
      </c>
    </row>
    <row r="41" spans="3:8" ht="18" customHeight="1">
      <c r="C41" s="5" t="s">
        <v>7</v>
      </c>
      <c r="D41" s="6">
        <v>0</v>
      </c>
      <c r="E41" s="6">
        <v>0</v>
      </c>
      <c r="F41" s="6">
        <v>37</v>
      </c>
      <c r="G41" s="6">
        <v>363</v>
      </c>
      <c r="H41" s="6">
        <f>SUM(D41:G41)</f>
        <v>400</v>
      </c>
    </row>
    <row r="42" spans="3:8" ht="18" customHeight="1">
      <c r="C42" s="5" t="s">
        <v>8</v>
      </c>
      <c r="D42" s="6">
        <f>SUM(D40:D41)</f>
        <v>0</v>
      </c>
      <c r="E42" s="6">
        <f>SUM(E40:E41)</f>
        <v>318</v>
      </c>
      <c r="F42" s="6">
        <f>SUM(F40:F41)</f>
        <v>86</v>
      </c>
      <c r="G42" s="6">
        <f>SUM(G40:G41)</f>
        <v>447</v>
      </c>
      <c r="H42" s="6">
        <f>SUM(D42:G42)</f>
        <v>851</v>
      </c>
    </row>
    <row r="43" spans="3:8" ht="18" customHeight="1">
      <c r="C43" s="5" t="s">
        <v>9</v>
      </c>
      <c r="D43" s="7">
        <f>D42/H42</f>
        <v>0</v>
      </c>
      <c r="E43" s="7">
        <f>E42/H42</f>
        <v>0.3736780258519389</v>
      </c>
      <c r="F43" s="7">
        <f>F42/H42</f>
        <v>0.10105757931844889</v>
      </c>
      <c r="G43" s="7">
        <f>G42/H42</f>
        <v>0.5252643948296122</v>
      </c>
      <c r="H43" s="7">
        <v>1</v>
      </c>
    </row>
    <row r="44" ht="18" customHeight="1">
      <c r="C44" s="10" t="s">
        <v>24</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0</v>
      </c>
      <c r="E69" s="6">
        <v>276</v>
      </c>
      <c r="F69" s="6">
        <v>91</v>
      </c>
      <c r="G69" s="6">
        <v>84</v>
      </c>
      <c r="H69" s="6">
        <f>SUM(D69:G69)</f>
        <v>451</v>
      </c>
    </row>
    <row r="70" spans="3:8" ht="18" customHeight="1">
      <c r="C70" s="5" t="s">
        <v>7</v>
      </c>
      <c r="D70" s="6">
        <v>0</v>
      </c>
      <c r="E70" s="6">
        <v>0</v>
      </c>
      <c r="F70" s="6">
        <v>37</v>
      </c>
      <c r="G70" s="6">
        <v>363</v>
      </c>
      <c r="H70" s="6">
        <f>SUM(D70:G70)</f>
        <v>400</v>
      </c>
    </row>
    <row r="71" spans="3:8" ht="18" customHeight="1">
      <c r="C71" s="5" t="s">
        <v>8</v>
      </c>
      <c r="D71" s="6">
        <f>SUM(D69:D70)</f>
        <v>0</v>
      </c>
      <c r="E71" s="6">
        <f>SUM(E69:E70)</f>
        <v>276</v>
      </c>
      <c r="F71" s="6">
        <f>SUM(F69:F70)</f>
        <v>128</v>
      </c>
      <c r="G71" s="6">
        <f>SUM(G69:G70)</f>
        <v>447</v>
      </c>
      <c r="H71" s="6">
        <f>SUM(D71:G71)</f>
        <v>851</v>
      </c>
    </row>
    <row r="72" spans="3:8" ht="18" customHeight="1">
      <c r="C72" s="5" t="s">
        <v>9</v>
      </c>
      <c r="D72" s="7">
        <f>D71/H71</f>
        <v>0</v>
      </c>
      <c r="E72" s="7">
        <f>E71/H71</f>
        <v>0.32432432432432434</v>
      </c>
      <c r="F72" s="7">
        <f>F71/H71</f>
        <v>0.15041128084606345</v>
      </c>
      <c r="G72" s="7">
        <f>G71/H71</f>
        <v>0.5252643948296122</v>
      </c>
      <c r="H72" s="7">
        <v>1</v>
      </c>
    </row>
    <row r="73" ht="18" customHeight="1">
      <c r="C73" s="10" t="s">
        <v>25</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26</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13</v>
      </c>
      <c r="B3" s="82"/>
      <c r="C3" s="82"/>
      <c r="D3" s="82"/>
      <c r="E3" s="82"/>
      <c r="F3" s="82"/>
      <c r="G3" s="82"/>
      <c r="H3" s="82"/>
      <c r="I3" s="82"/>
      <c r="J3" s="82"/>
    </row>
    <row r="18" spans="1:10" ht="13.5">
      <c r="A18" s="53" t="s">
        <v>87</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116</v>
      </c>
      <c r="E40" s="6">
        <v>488</v>
      </c>
      <c r="F40" s="6">
        <v>90</v>
      </c>
      <c r="G40" s="6">
        <v>62</v>
      </c>
      <c r="H40" s="6">
        <f>SUM(D40:G40)</f>
        <v>756</v>
      </c>
    </row>
    <row r="41" spans="3:8" ht="18" customHeight="1">
      <c r="C41" s="5" t="s">
        <v>7</v>
      </c>
      <c r="D41" s="6">
        <v>0</v>
      </c>
      <c r="E41" s="6">
        <v>0</v>
      </c>
      <c r="F41" s="6">
        <v>31</v>
      </c>
      <c r="G41" s="6">
        <v>275</v>
      </c>
      <c r="H41" s="6">
        <f>SUM(D41:G41)</f>
        <v>306</v>
      </c>
    </row>
    <row r="42" spans="3:8" ht="18" customHeight="1">
      <c r="C42" s="5" t="s">
        <v>8</v>
      </c>
      <c r="D42" s="6">
        <f>SUM(D40:D41)</f>
        <v>116</v>
      </c>
      <c r="E42" s="6">
        <f>SUM(E40:E41)</f>
        <v>488</v>
      </c>
      <c r="F42" s="6">
        <f>SUM(F40:F41)</f>
        <v>121</v>
      </c>
      <c r="G42" s="6">
        <f>SUM(G40:G41)</f>
        <v>337</v>
      </c>
      <c r="H42" s="6">
        <f>SUM(D42:G42)</f>
        <v>1062</v>
      </c>
    </row>
    <row r="43" spans="3:8" ht="18" customHeight="1">
      <c r="C43" s="5" t="s">
        <v>9</v>
      </c>
      <c r="D43" s="7">
        <f>D42/H42</f>
        <v>0.10922787193973635</v>
      </c>
      <c r="E43" s="7">
        <f>E42/H42</f>
        <v>0.4595103578154426</v>
      </c>
      <c r="F43" s="7">
        <f>F42/H42</f>
        <v>0.11393596986817325</v>
      </c>
      <c r="G43" s="7">
        <f>G42/H42</f>
        <v>0.3173258003766478</v>
      </c>
      <c r="H43" s="7">
        <v>1</v>
      </c>
    </row>
    <row r="44" ht="18" customHeight="1">
      <c r="C44" s="10" t="s">
        <v>27</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164</v>
      </c>
      <c r="E69" s="6">
        <v>440</v>
      </c>
      <c r="F69" s="6">
        <v>90</v>
      </c>
      <c r="G69" s="6">
        <v>62</v>
      </c>
      <c r="H69" s="6">
        <f>SUM(D69:G69)</f>
        <v>756</v>
      </c>
    </row>
    <row r="70" spans="3:8" ht="18" customHeight="1">
      <c r="C70" s="5" t="s">
        <v>7</v>
      </c>
      <c r="D70" s="6">
        <v>0</v>
      </c>
      <c r="E70" s="6">
        <v>0</v>
      </c>
      <c r="F70" s="6">
        <v>31</v>
      </c>
      <c r="G70" s="6">
        <v>275</v>
      </c>
      <c r="H70" s="6">
        <f>SUM(D70:G70)</f>
        <v>306</v>
      </c>
    </row>
    <row r="71" spans="3:8" ht="18" customHeight="1">
      <c r="C71" s="5" t="s">
        <v>8</v>
      </c>
      <c r="D71" s="6">
        <f>SUM(D69:D70)</f>
        <v>164</v>
      </c>
      <c r="E71" s="6">
        <f>SUM(E69:E70)</f>
        <v>440</v>
      </c>
      <c r="F71" s="6">
        <f>SUM(F69:F70)</f>
        <v>121</v>
      </c>
      <c r="G71" s="6">
        <f>SUM(G69:G70)</f>
        <v>337</v>
      </c>
      <c r="H71" s="6">
        <f>SUM(D71:G71)</f>
        <v>1062</v>
      </c>
    </row>
    <row r="72" spans="3:8" ht="18" customHeight="1">
      <c r="C72" s="5" t="s">
        <v>9</v>
      </c>
      <c r="D72" s="7">
        <f>D71/H71</f>
        <v>0.1544256120527307</v>
      </c>
      <c r="E72" s="7">
        <f>E71/H71</f>
        <v>0.4143126177024482</v>
      </c>
      <c r="F72" s="7">
        <f>F71/H71</f>
        <v>0.11393596986817325</v>
      </c>
      <c r="G72" s="7">
        <f>G71/H71</f>
        <v>0.3173258003766478</v>
      </c>
      <c r="H72" s="7">
        <v>1</v>
      </c>
    </row>
    <row r="73" ht="18" customHeight="1">
      <c r="C73" s="10" t="s">
        <v>27</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0</v>
      </c>
      <c r="E96" s="6">
        <v>219</v>
      </c>
      <c r="F96" s="6">
        <v>42</v>
      </c>
      <c r="G96" s="6">
        <v>0</v>
      </c>
      <c r="H96" s="6">
        <f>SUM(D96:G96)</f>
        <v>261</v>
      </c>
    </row>
    <row r="97" spans="3:8" ht="18" customHeight="1">
      <c r="C97" s="5" t="s">
        <v>7</v>
      </c>
      <c r="D97" s="6">
        <v>0</v>
      </c>
      <c r="E97" s="6">
        <v>0</v>
      </c>
      <c r="F97" s="6">
        <v>37</v>
      </c>
      <c r="G97" s="6">
        <v>156</v>
      </c>
      <c r="H97" s="6">
        <f>SUM(D97:G97)</f>
        <v>193</v>
      </c>
    </row>
    <row r="98" spans="3:8" ht="18" customHeight="1">
      <c r="C98" s="5" t="s">
        <v>8</v>
      </c>
      <c r="D98" s="6">
        <f>SUM(D96:D97)</f>
        <v>0</v>
      </c>
      <c r="E98" s="6">
        <f>SUM(E96:E97)</f>
        <v>219</v>
      </c>
      <c r="F98" s="6">
        <f>SUM(F96:F97)</f>
        <v>79</v>
      </c>
      <c r="G98" s="6">
        <f>SUM(G96:G97)</f>
        <v>156</v>
      </c>
      <c r="H98" s="6">
        <f>SUM(D98:G98)</f>
        <v>454</v>
      </c>
    </row>
    <row r="99" spans="3:8" ht="18" customHeight="1">
      <c r="C99" s="5" t="s">
        <v>9</v>
      </c>
      <c r="D99" s="7">
        <f>D98/H98</f>
        <v>0</v>
      </c>
      <c r="E99" s="7">
        <f>E98/H98</f>
        <v>0.48237885462555063</v>
      </c>
      <c r="F99" s="7">
        <f>F98/H98</f>
        <v>0.17400881057268722</v>
      </c>
      <c r="G99" s="7">
        <f>G98/H98</f>
        <v>0.3436123348017621</v>
      </c>
      <c r="H99" s="7">
        <v>1</v>
      </c>
    </row>
    <row r="100" ht="18" customHeight="1">
      <c r="C100" s="10" t="s">
        <v>28</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14</v>
      </c>
      <c r="B3" s="82"/>
      <c r="C3" s="82"/>
      <c r="D3" s="82"/>
      <c r="E3" s="82"/>
      <c r="F3" s="82"/>
      <c r="G3" s="82"/>
      <c r="H3" s="82"/>
      <c r="I3" s="82"/>
      <c r="J3" s="82"/>
    </row>
    <row r="18" spans="1:10" ht="13.5">
      <c r="A18" s="53" t="s">
        <v>88</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747</v>
      </c>
      <c r="E40" s="6">
        <v>3294</v>
      </c>
      <c r="F40" s="6">
        <v>107</v>
      </c>
      <c r="G40" s="6">
        <v>289</v>
      </c>
      <c r="H40" s="6">
        <f>SUM(D40:G40)</f>
        <v>4437</v>
      </c>
    </row>
    <row r="41" spans="3:8" ht="18" customHeight="1">
      <c r="C41" s="5" t="s">
        <v>7</v>
      </c>
      <c r="D41" s="6">
        <v>0</v>
      </c>
      <c r="E41" s="6">
        <v>0</v>
      </c>
      <c r="F41" s="6">
        <v>303</v>
      </c>
      <c r="G41" s="6">
        <v>1288</v>
      </c>
      <c r="H41" s="6">
        <f>SUM(D41:G41)</f>
        <v>1591</v>
      </c>
    </row>
    <row r="42" spans="3:8" ht="18" customHeight="1">
      <c r="C42" s="5" t="s">
        <v>8</v>
      </c>
      <c r="D42" s="6">
        <f>SUM(D40:D41)</f>
        <v>747</v>
      </c>
      <c r="E42" s="6">
        <f>SUM(E40:E41)</f>
        <v>3294</v>
      </c>
      <c r="F42" s="6">
        <f>SUM(F40:F41)</f>
        <v>410</v>
      </c>
      <c r="G42" s="6">
        <f>SUM(G40:G41)</f>
        <v>1577</v>
      </c>
      <c r="H42" s="6">
        <f>SUM(D42:G42)</f>
        <v>6028</v>
      </c>
    </row>
    <row r="43" spans="3:8" ht="18" customHeight="1">
      <c r="C43" s="5" t="s">
        <v>9</v>
      </c>
      <c r="D43" s="7">
        <f>D42/H42</f>
        <v>0.12392169873921699</v>
      </c>
      <c r="E43" s="7">
        <f>E42/H42</f>
        <v>0.546449900464499</v>
      </c>
      <c r="F43" s="7">
        <f>F42/H42</f>
        <v>0.06801592568015925</v>
      </c>
      <c r="G43" s="7">
        <f>G42/H42</f>
        <v>0.26161247511612473</v>
      </c>
      <c r="H43" s="7">
        <v>1</v>
      </c>
    </row>
    <row r="44" ht="18" customHeight="1">
      <c r="C44" s="10" t="s">
        <v>29</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806</v>
      </c>
      <c r="E69" s="6">
        <v>3175</v>
      </c>
      <c r="F69" s="6">
        <v>107</v>
      </c>
      <c r="G69" s="6">
        <v>349</v>
      </c>
      <c r="H69" s="6">
        <f>SUM(D69:G69)</f>
        <v>4437</v>
      </c>
    </row>
    <row r="70" spans="3:8" ht="18" customHeight="1">
      <c r="C70" s="5" t="s">
        <v>7</v>
      </c>
      <c r="D70" s="6">
        <v>0</v>
      </c>
      <c r="E70" s="6">
        <v>0</v>
      </c>
      <c r="F70" s="6">
        <v>303</v>
      </c>
      <c r="G70" s="6">
        <v>1288</v>
      </c>
      <c r="H70" s="6">
        <f>SUM(D70:G70)</f>
        <v>1591</v>
      </c>
    </row>
    <row r="71" spans="3:8" ht="18" customHeight="1">
      <c r="C71" s="5" t="s">
        <v>8</v>
      </c>
      <c r="D71" s="6">
        <f>SUM(D69:D70)</f>
        <v>806</v>
      </c>
      <c r="E71" s="6">
        <f>SUM(E69:E70)</f>
        <v>3175</v>
      </c>
      <c r="F71" s="6">
        <f>SUM(F69:F70)</f>
        <v>410</v>
      </c>
      <c r="G71" s="6">
        <f>SUM(G69:G70)</f>
        <v>1637</v>
      </c>
      <c r="H71" s="6">
        <f>SUM(D71:G71)</f>
        <v>6028</v>
      </c>
    </row>
    <row r="72" spans="3:8" ht="18" customHeight="1">
      <c r="C72" s="5" t="s">
        <v>9</v>
      </c>
      <c r="D72" s="7">
        <f>D71/H71</f>
        <v>0.13370935633709358</v>
      </c>
      <c r="E72" s="7">
        <f>E71/H71</f>
        <v>0.5267086927670869</v>
      </c>
      <c r="F72" s="7">
        <f>F71/H71</f>
        <v>0.06801592568015925</v>
      </c>
      <c r="G72" s="7">
        <f>G71/H71</f>
        <v>0.27156602521566026</v>
      </c>
      <c r="H72" s="7">
        <v>1</v>
      </c>
    </row>
    <row r="73" ht="18" customHeight="1">
      <c r="C73" s="10" t="s">
        <v>30</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721</v>
      </c>
      <c r="E96" s="6">
        <v>2065</v>
      </c>
      <c r="F96" s="6">
        <v>58</v>
      </c>
      <c r="G96" s="6">
        <v>247</v>
      </c>
      <c r="H96" s="6">
        <f>SUM(D96:G96)</f>
        <v>3091</v>
      </c>
    </row>
    <row r="97" spans="3:8" ht="18" customHeight="1">
      <c r="C97" s="5" t="s">
        <v>7</v>
      </c>
      <c r="D97" s="6">
        <v>0</v>
      </c>
      <c r="E97" s="6">
        <v>0</v>
      </c>
      <c r="F97" s="6">
        <v>0</v>
      </c>
      <c r="G97" s="6">
        <v>887</v>
      </c>
      <c r="H97" s="6">
        <f>SUM(D97:G97)</f>
        <v>887</v>
      </c>
    </row>
    <row r="98" spans="3:8" ht="18" customHeight="1">
      <c r="C98" s="5" t="s">
        <v>8</v>
      </c>
      <c r="D98" s="6">
        <f>SUM(D96:D97)</f>
        <v>721</v>
      </c>
      <c r="E98" s="6">
        <f>SUM(E96:E97)</f>
        <v>2065</v>
      </c>
      <c r="F98" s="6">
        <f>SUM(F96:F97)</f>
        <v>58</v>
      </c>
      <c r="G98" s="6">
        <f>SUM(G96:G97)</f>
        <v>1134</v>
      </c>
      <c r="H98" s="6">
        <f>SUM(D98:G98)</f>
        <v>3978</v>
      </c>
    </row>
    <row r="99" spans="3:8" ht="18" customHeight="1">
      <c r="C99" s="5" t="s">
        <v>9</v>
      </c>
      <c r="D99" s="7">
        <f>D98/H98</f>
        <v>0.18124685771744595</v>
      </c>
      <c r="E99" s="7">
        <f>E98/H98</f>
        <v>0.5191050779286074</v>
      </c>
      <c r="F99" s="7">
        <f>F98/H98</f>
        <v>0.014580191050779286</v>
      </c>
      <c r="G99" s="7">
        <f>G98/H98</f>
        <v>0.2850678733031674</v>
      </c>
      <c r="H99" s="7">
        <v>1</v>
      </c>
    </row>
    <row r="100" ht="18" customHeight="1">
      <c r="C100" s="10" t="s">
        <v>31</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15</v>
      </c>
      <c r="B3" s="52"/>
      <c r="C3" s="52"/>
      <c r="D3" s="52"/>
      <c r="E3" s="52"/>
      <c r="F3" s="52"/>
      <c r="G3" s="52"/>
      <c r="H3" s="52"/>
      <c r="I3" s="52"/>
      <c r="J3" s="52"/>
    </row>
    <row r="18" spans="1:10" ht="13.5">
      <c r="A18" s="53" t="s">
        <v>89</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8</v>
      </c>
      <c r="E40" s="6">
        <v>1407</v>
      </c>
      <c r="F40" s="6">
        <v>99</v>
      </c>
      <c r="G40" s="6">
        <v>182</v>
      </c>
      <c r="H40" s="6">
        <f>SUM(D40:G40)</f>
        <v>1696</v>
      </c>
    </row>
    <row r="41" spans="3:8" ht="18" customHeight="1">
      <c r="C41" s="5" t="s">
        <v>7</v>
      </c>
      <c r="D41" s="6">
        <v>0</v>
      </c>
      <c r="E41" s="6">
        <v>0</v>
      </c>
      <c r="F41" s="6">
        <v>194</v>
      </c>
      <c r="G41" s="6">
        <v>595</v>
      </c>
      <c r="H41" s="6">
        <f>SUM(D41:G41)</f>
        <v>789</v>
      </c>
    </row>
    <row r="42" spans="3:8" ht="18" customHeight="1">
      <c r="C42" s="5" t="s">
        <v>8</v>
      </c>
      <c r="D42" s="6">
        <f>SUM(D40:D41)</f>
        <v>8</v>
      </c>
      <c r="E42" s="6">
        <f>SUM(E40:E41)</f>
        <v>1407</v>
      </c>
      <c r="F42" s="6">
        <f>SUM(F40:F41)</f>
        <v>293</v>
      </c>
      <c r="G42" s="6">
        <f>SUM(G40:G41)</f>
        <v>777</v>
      </c>
      <c r="H42" s="6">
        <f>SUM(D42:G42)</f>
        <v>2485</v>
      </c>
    </row>
    <row r="43" spans="3:8" ht="18" customHeight="1">
      <c r="C43" s="5" t="s">
        <v>9</v>
      </c>
      <c r="D43" s="7">
        <f>D42/H42</f>
        <v>0.0032193158953722333</v>
      </c>
      <c r="E43" s="7">
        <f>E42/H42</f>
        <v>0.5661971830985916</v>
      </c>
      <c r="F43" s="7">
        <f>F42/H42</f>
        <v>0.11790744466800805</v>
      </c>
      <c r="G43" s="7">
        <f>G42/H42</f>
        <v>0.3126760563380282</v>
      </c>
      <c r="H43" s="7">
        <v>1</v>
      </c>
    </row>
    <row r="44" ht="18" customHeight="1">
      <c r="C44" s="10" t="s">
        <v>32</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8</v>
      </c>
      <c r="E69" s="6">
        <v>1407</v>
      </c>
      <c r="F69" s="6">
        <v>99</v>
      </c>
      <c r="G69" s="6">
        <v>182</v>
      </c>
      <c r="H69" s="6">
        <f>SUM(D69:G69)</f>
        <v>1696</v>
      </c>
    </row>
    <row r="70" spans="3:8" ht="18" customHeight="1">
      <c r="C70" s="5" t="s">
        <v>7</v>
      </c>
      <c r="D70" s="6">
        <v>0</v>
      </c>
      <c r="E70" s="6">
        <v>0</v>
      </c>
      <c r="F70" s="6">
        <v>298</v>
      </c>
      <c r="G70" s="6">
        <v>491</v>
      </c>
      <c r="H70" s="6">
        <f>SUM(D70:G70)</f>
        <v>789</v>
      </c>
    </row>
    <row r="71" spans="3:8" ht="18" customHeight="1">
      <c r="C71" s="5" t="s">
        <v>8</v>
      </c>
      <c r="D71" s="6">
        <f>SUM(D69:D70)</f>
        <v>8</v>
      </c>
      <c r="E71" s="6">
        <f>SUM(E69:E70)</f>
        <v>1407</v>
      </c>
      <c r="F71" s="6">
        <f>SUM(F69:F70)</f>
        <v>397</v>
      </c>
      <c r="G71" s="6">
        <f>SUM(G69:G70)</f>
        <v>673</v>
      </c>
      <c r="H71" s="6">
        <f>SUM(D71:G71)</f>
        <v>2485</v>
      </c>
    </row>
    <row r="72" spans="3:8" ht="18" customHeight="1">
      <c r="C72" s="5" t="s">
        <v>9</v>
      </c>
      <c r="D72" s="7">
        <f>D71/H71</f>
        <v>0.0032193158953722333</v>
      </c>
      <c r="E72" s="7">
        <f>E71/H71</f>
        <v>0.5661971830985916</v>
      </c>
      <c r="F72" s="7">
        <f>F71/H71</f>
        <v>0.15975855130784708</v>
      </c>
      <c r="G72" s="7">
        <f>G71/H71</f>
        <v>0.27082494969818915</v>
      </c>
      <c r="H72" s="7">
        <v>1</v>
      </c>
    </row>
    <row r="73" ht="18" customHeight="1">
      <c r="C73" s="10" t="s">
        <v>32</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8</v>
      </c>
      <c r="E96" s="6">
        <v>677</v>
      </c>
      <c r="F96" s="6">
        <v>19</v>
      </c>
      <c r="G96" s="6">
        <v>52</v>
      </c>
      <c r="H96" s="6">
        <f>SUM(D96:G96)</f>
        <v>756</v>
      </c>
    </row>
    <row r="97" spans="3:8" ht="18" customHeight="1">
      <c r="C97" s="5" t="s">
        <v>7</v>
      </c>
      <c r="D97" s="6">
        <v>0</v>
      </c>
      <c r="E97" s="6">
        <v>0</v>
      </c>
      <c r="F97" s="6">
        <v>0</v>
      </c>
      <c r="G97" s="6">
        <v>314</v>
      </c>
      <c r="H97" s="6">
        <f>SUM(D97:G97)</f>
        <v>314</v>
      </c>
    </row>
    <row r="98" spans="3:8" ht="18" customHeight="1">
      <c r="C98" s="5" t="s">
        <v>8</v>
      </c>
      <c r="D98" s="6">
        <f>SUM(D96:D97)</f>
        <v>8</v>
      </c>
      <c r="E98" s="6">
        <f>SUM(E96:E97)</f>
        <v>677</v>
      </c>
      <c r="F98" s="6">
        <f>SUM(F96:F97)</f>
        <v>19</v>
      </c>
      <c r="G98" s="6">
        <f>SUM(G96:G97)</f>
        <v>366</v>
      </c>
      <c r="H98" s="6">
        <f>SUM(D98:G98)</f>
        <v>1070</v>
      </c>
    </row>
    <row r="99" spans="3:8" ht="18" customHeight="1">
      <c r="C99" s="5" t="s">
        <v>9</v>
      </c>
      <c r="D99" s="7">
        <f>D98/H98</f>
        <v>0.007476635514018692</v>
      </c>
      <c r="E99" s="7">
        <f>E98/H98</f>
        <v>0.6327102803738318</v>
      </c>
      <c r="F99" s="7">
        <f>F98/H98</f>
        <v>0.017757009345794394</v>
      </c>
      <c r="G99" s="7">
        <f>G98/H98</f>
        <v>0.34205607476635513</v>
      </c>
      <c r="H99" s="7">
        <v>1</v>
      </c>
    </row>
    <row r="100" ht="18" customHeight="1">
      <c r="C100" s="10" t="s">
        <v>33</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4.75" customHeight="1">
      <c r="A3" s="81" t="s">
        <v>16</v>
      </c>
      <c r="B3" s="52"/>
      <c r="C3" s="52"/>
      <c r="D3" s="52"/>
      <c r="E3" s="52"/>
      <c r="F3" s="52"/>
      <c r="G3" s="52"/>
      <c r="H3" s="52"/>
      <c r="I3" s="52"/>
      <c r="J3" s="52"/>
    </row>
    <row r="18" spans="1:10" ht="13.5">
      <c r="A18" s="53" t="s">
        <v>90</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2369</v>
      </c>
      <c r="E40" s="6">
        <v>1309</v>
      </c>
      <c r="F40" s="6">
        <v>166</v>
      </c>
      <c r="G40" s="6">
        <v>437</v>
      </c>
      <c r="H40" s="6">
        <f>SUM(D40:G40)</f>
        <v>4281</v>
      </c>
    </row>
    <row r="41" spans="3:8" ht="18" customHeight="1">
      <c r="C41" s="5" t="s">
        <v>7</v>
      </c>
      <c r="D41" s="6">
        <v>0</v>
      </c>
      <c r="E41" s="6">
        <v>0</v>
      </c>
      <c r="F41" s="6">
        <v>283</v>
      </c>
      <c r="G41" s="6">
        <v>1245</v>
      </c>
      <c r="H41" s="6">
        <f>SUM(D41:G41)</f>
        <v>1528</v>
      </c>
    </row>
    <row r="42" spans="3:8" ht="18" customHeight="1">
      <c r="C42" s="5" t="s">
        <v>8</v>
      </c>
      <c r="D42" s="6">
        <f>SUM(D40:D41)</f>
        <v>2369</v>
      </c>
      <c r="E42" s="6">
        <f>SUM(E40:E41)</f>
        <v>1309</v>
      </c>
      <c r="F42" s="6">
        <f>SUM(F40:F41)</f>
        <v>449</v>
      </c>
      <c r="G42" s="6">
        <f>SUM(G40:G41)</f>
        <v>1682</v>
      </c>
      <c r="H42" s="6">
        <f>SUM(D42:G42)</f>
        <v>5809</v>
      </c>
    </row>
    <row r="43" spans="3:8" ht="18" customHeight="1">
      <c r="C43" s="5" t="s">
        <v>9</v>
      </c>
      <c r="D43" s="7">
        <f>D42/H42</f>
        <v>0.4078154587708728</v>
      </c>
      <c r="E43" s="7">
        <f>E42/H42</f>
        <v>0.22533998967119986</v>
      </c>
      <c r="F43" s="7">
        <f>F42/H42</f>
        <v>0.07729385436391806</v>
      </c>
      <c r="G43" s="7">
        <f>G42/H42</f>
        <v>0.2895506971940093</v>
      </c>
      <c r="H43" s="7">
        <v>1</v>
      </c>
    </row>
    <row r="44" ht="18" customHeight="1">
      <c r="C44" s="10" t="s">
        <v>37</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2369</v>
      </c>
      <c r="E69" s="6">
        <v>1262</v>
      </c>
      <c r="F69" s="6">
        <v>221</v>
      </c>
      <c r="G69" s="6">
        <v>479</v>
      </c>
      <c r="H69" s="6">
        <f>SUM(D69:G69)</f>
        <v>4331</v>
      </c>
    </row>
    <row r="70" spans="3:8" ht="18" customHeight="1">
      <c r="C70" s="5" t="s">
        <v>7</v>
      </c>
      <c r="D70" s="6">
        <v>0</v>
      </c>
      <c r="E70" s="6">
        <v>0</v>
      </c>
      <c r="F70" s="6">
        <v>333</v>
      </c>
      <c r="G70" s="6">
        <v>1227</v>
      </c>
      <c r="H70" s="6">
        <f>SUM(D70:G70)</f>
        <v>1560</v>
      </c>
    </row>
    <row r="71" spans="3:8" ht="18" customHeight="1">
      <c r="C71" s="5" t="s">
        <v>8</v>
      </c>
      <c r="D71" s="6">
        <f>SUM(D69:D70)</f>
        <v>2369</v>
      </c>
      <c r="E71" s="6">
        <f>SUM(E69:E70)</f>
        <v>1262</v>
      </c>
      <c r="F71" s="6">
        <f>SUM(F69:F70)</f>
        <v>554</v>
      </c>
      <c r="G71" s="6">
        <f>SUM(G69:G70)</f>
        <v>1706</v>
      </c>
      <c r="H71" s="6">
        <f>SUM(D71:G71)</f>
        <v>5891</v>
      </c>
    </row>
    <row r="72" spans="3:8" ht="18" customHeight="1">
      <c r="C72" s="5" t="s">
        <v>9</v>
      </c>
      <c r="D72" s="7">
        <f>D71/H71</f>
        <v>0.40213885588185366</v>
      </c>
      <c r="E72" s="7">
        <f>E71/H71</f>
        <v>0.21422508911899507</v>
      </c>
      <c r="F72" s="7">
        <f>F71/H71</f>
        <v>0.09404175861483619</v>
      </c>
      <c r="G72" s="7">
        <f>G71/H71</f>
        <v>0.28959429638431505</v>
      </c>
      <c r="H72" s="7">
        <v>1</v>
      </c>
    </row>
    <row r="73" ht="18" customHeight="1">
      <c r="C73" s="10" t="s">
        <v>38</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539</v>
      </c>
      <c r="E96" s="6">
        <v>974</v>
      </c>
      <c r="F96" s="6">
        <v>149</v>
      </c>
      <c r="G96" s="6">
        <v>310</v>
      </c>
      <c r="H96" s="6">
        <f>SUM(D96:G96)</f>
        <v>1972</v>
      </c>
    </row>
    <row r="97" spans="3:8" ht="18" customHeight="1">
      <c r="C97" s="5" t="s">
        <v>7</v>
      </c>
      <c r="D97" s="6">
        <v>0</v>
      </c>
      <c r="E97" s="6">
        <v>0</v>
      </c>
      <c r="F97" s="6">
        <v>200</v>
      </c>
      <c r="G97" s="6">
        <v>341</v>
      </c>
      <c r="H97" s="6">
        <f>SUM(D97:G97)</f>
        <v>541</v>
      </c>
    </row>
    <row r="98" spans="3:8" ht="18" customHeight="1">
      <c r="C98" s="5" t="s">
        <v>8</v>
      </c>
      <c r="D98" s="6">
        <f>SUM(D96:D97)</f>
        <v>539</v>
      </c>
      <c r="E98" s="6">
        <f>SUM(E96:E97)</f>
        <v>974</v>
      </c>
      <c r="F98" s="6">
        <f>SUM(F96:F97)</f>
        <v>349</v>
      </c>
      <c r="G98" s="6">
        <f>SUM(G96:G97)</f>
        <v>651</v>
      </c>
      <c r="H98" s="6">
        <f>SUM(D98:G98)</f>
        <v>2513</v>
      </c>
    </row>
    <row r="99" spans="3:8" ht="18" customHeight="1">
      <c r="C99" s="5" t="s">
        <v>9</v>
      </c>
      <c r="D99" s="7">
        <f>D98/H98</f>
        <v>0.21448467966573817</v>
      </c>
      <c r="E99" s="7">
        <f>E98/H98</f>
        <v>0.38758456028651017</v>
      </c>
      <c r="F99" s="7">
        <f>F98/H98</f>
        <v>0.13887783525666533</v>
      </c>
      <c r="G99" s="7">
        <f>G98/H98</f>
        <v>0.2590529247910863</v>
      </c>
      <c r="H99" s="7">
        <v>1</v>
      </c>
    </row>
    <row r="100" ht="18" customHeight="1">
      <c r="C100" s="10" t="s">
        <v>39</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L100"/>
  <sheetViews>
    <sheetView view="pageBreakPreview" zoomScale="60" workbookViewId="0" topLeftCell="A1">
      <selection activeCell="J2" sqref="J2"/>
    </sheetView>
  </sheetViews>
  <sheetFormatPr defaultColWidth="9.00390625" defaultRowHeight="13.5"/>
  <cols>
    <col min="3" max="8" width="14.50390625" style="0" customWidth="1"/>
  </cols>
  <sheetData>
    <row r="1" spans="1:10" ht="25.5" customHeight="1">
      <c r="A1" s="80"/>
      <c r="B1" s="80"/>
      <c r="C1" s="80"/>
      <c r="D1" s="80"/>
      <c r="E1" s="80"/>
      <c r="F1" s="80"/>
      <c r="G1" s="80"/>
      <c r="H1" s="80"/>
      <c r="I1" s="80"/>
      <c r="J1" s="80"/>
    </row>
    <row r="2" spans="1:10" ht="25.5" customHeight="1">
      <c r="A2" s="4"/>
      <c r="B2" s="4"/>
      <c r="C2" s="4"/>
      <c r="D2" s="4"/>
      <c r="E2" s="4"/>
      <c r="F2" s="4"/>
      <c r="G2" s="4"/>
      <c r="H2" s="4"/>
      <c r="I2" s="4"/>
      <c r="J2" s="4"/>
    </row>
    <row r="3" spans="1:10" ht="23.25" customHeight="1">
      <c r="A3" s="55" t="s">
        <v>17</v>
      </c>
      <c r="B3" s="82"/>
      <c r="C3" s="82"/>
      <c r="D3" s="82"/>
      <c r="E3" s="82"/>
      <c r="F3" s="82"/>
      <c r="G3" s="82"/>
      <c r="H3" s="82"/>
      <c r="I3" s="82"/>
      <c r="J3" s="82"/>
    </row>
    <row r="18" spans="1:10" ht="13.5">
      <c r="A18" s="53" t="s">
        <v>91</v>
      </c>
      <c r="B18" s="53"/>
      <c r="C18" s="53"/>
      <c r="D18" s="53"/>
      <c r="E18" s="53"/>
      <c r="F18" s="53"/>
      <c r="G18" s="53"/>
      <c r="H18" s="53"/>
      <c r="I18" s="53"/>
      <c r="J18" s="53"/>
    </row>
    <row r="19" spans="1:10" ht="13.5">
      <c r="A19" s="53"/>
      <c r="B19" s="53"/>
      <c r="C19" s="53"/>
      <c r="D19" s="53"/>
      <c r="E19" s="53"/>
      <c r="F19" s="53"/>
      <c r="G19" s="53"/>
      <c r="H19" s="53"/>
      <c r="I19" s="53"/>
      <c r="J19" s="53"/>
    </row>
    <row r="20" spans="1:10" ht="13.5">
      <c r="A20" s="53"/>
      <c r="B20" s="53"/>
      <c r="C20" s="53"/>
      <c r="D20" s="53"/>
      <c r="E20" s="53"/>
      <c r="F20" s="53"/>
      <c r="G20" s="53"/>
      <c r="H20" s="53"/>
      <c r="I20" s="53"/>
      <c r="J20" s="53"/>
    </row>
    <row r="23" spans="1:12" ht="22.5" customHeight="1">
      <c r="A23" s="79" t="s">
        <v>34</v>
      </c>
      <c r="B23" s="79"/>
      <c r="C23" s="79"/>
      <c r="D23" s="79"/>
      <c r="E23" s="79"/>
      <c r="F23" s="79"/>
      <c r="G23" s="79"/>
      <c r="H23" s="79"/>
      <c r="I23" s="79"/>
      <c r="J23" s="79"/>
      <c r="K23" s="1"/>
      <c r="L23" s="1"/>
    </row>
    <row r="38" spans="3:8" ht="18" customHeight="1">
      <c r="C38" s="12"/>
      <c r="D38" s="12"/>
      <c r="E38" s="12"/>
      <c r="F38" s="12"/>
      <c r="G38" s="12"/>
      <c r="H38" s="11" t="s">
        <v>5</v>
      </c>
    </row>
    <row r="39" spans="3:8" ht="18" customHeight="1">
      <c r="C39" s="8"/>
      <c r="D39" s="9" t="s">
        <v>0</v>
      </c>
      <c r="E39" s="9" t="s">
        <v>1</v>
      </c>
      <c r="F39" s="9" t="s">
        <v>2</v>
      </c>
      <c r="G39" s="9" t="s">
        <v>3</v>
      </c>
      <c r="H39" s="9" t="s">
        <v>4</v>
      </c>
    </row>
    <row r="40" spans="3:8" ht="18" customHeight="1">
      <c r="C40" s="5" t="s">
        <v>6</v>
      </c>
      <c r="D40" s="6">
        <v>14</v>
      </c>
      <c r="E40" s="6">
        <v>1956</v>
      </c>
      <c r="F40" s="6">
        <v>242</v>
      </c>
      <c r="G40" s="6">
        <v>0</v>
      </c>
      <c r="H40" s="6">
        <f>SUM(D40:G40)</f>
        <v>2212</v>
      </c>
    </row>
    <row r="41" spans="3:8" ht="18" customHeight="1">
      <c r="C41" s="5" t="s">
        <v>7</v>
      </c>
      <c r="D41" s="6">
        <v>0</v>
      </c>
      <c r="E41" s="6">
        <v>0</v>
      </c>
      <c r="F41" s="6">
        <v>124</v>
      </c>
      <c r="G41" s="6">
        <v>894</v>
      </c>
      <c r="H41" s="6">
        <f>SUM(D41:G41)</f>
        <v>1018</v>
      </c>
    </row>
    <row r="42" spans="3:8" ht="18" customHeight="1">
      <c r="C42" s="5" t="s">
        <v>8</v>
      </c>
      <c r="D42" s="6">
        <f>SUM(D40:D41)</f>
        <v>14</v>
      </c>
      <c r="E42" s="6">
        <f>SUM(E40:E41)</f>
        <v>1956</v>
      </c>
      <c r="F42" s="6">
        <f>SUM(F40:F41)</f>
        <v>366</v>
      </c>
      <c r="G42" s="6">
        <f>SUM(G40:G41)</f>
        <v>894</v>
      </c>
      <c r="H42" s="6">
        <f>SUM(D42:G42)</f>
        <v>3230</v>
      </c>
    </row>
    <row r="43" spans="3:8" ht="18" customHeight="1">
      <c r="C43" s="5" t="s">
        <v>9</v>
      </c>
      <c r="D43" s="7">
        <f>D42/H42</f>
        <v>0.0043343653250774</v>
      </c>
      <c r="E43" s="7">
        <f>E42/H42</f>
        <v>0.6055727554179566</v>
      </c>
      <c r="F43" s="7">
        <f>F42/H42</f>
        <v>0.11331269349845201</v>
      </c>
      <c r="G43" s="7">
        <f>G42/H42</f>
        <v>0.27678018575851393</v>
      </c>
      <c r="H43" s="7">
        <v>1</v>
      </c>
    </row>
    <row r="44" ht="18" customHeight="1">
      <c r="C44" s="10" t="s">
        <v>40</v>
      </c>
    </row>
    <row r="52" spans="1:12" ht="22.5" customHeight="1">
      <c r="A52" s="79" t="s">
        <v>35</v>
      </c>
      <c r="B52" s="79"/>
      <c r="C52" s="79"/>
      <c r="D52" s="79"/>
      <c r="E52" s="79"/>
      <c r="F52" s="79"/>
      <c r="G52" s="79"/>
      <c r="H52" s="79"/>
      <c r="I52" s="79"/>
      <c r="J52" s="79"/>
      <c r="K52" s="1"/>
      <c r="L52" s="1"/>
    </row>
    <row r="67" spans="3:8" ht="18" customHeight="1">
      <c r="C67" s="12"/>
      <c r="D67" s="12"/>
      <c r="E67" s="12"/>
      <c r="F67" s="12"/>
      <c r="G67" s="12"/>
      <c r="H67" s="11" t="s">
        <v>5</v>
      </c>
    </row>
    <row r="68" spans="3:8" ht="18" customHeight="1">
      <c r="C68" s="8"/>
      <c r="D68" s="9" t="s">
        <v>0</v>
      </c>
      <c r="E68" s="9" t="s">
        <v>1</v>
      </c>
      <c r="F68" s="9" t="s">
        <v>2</v>
      </c>
      <c r="G68" s="9" t="s">
        <v>3</v>
      </c>
      <c r="H68" s="9" t="s">
        <v>4</v>
      </c>
    </row>
    <row r="69" spans="3:8" ht="18" customHeight="1">
      <c r="C69" s="5" t="s">
        <v>6</v>
      </c>
      <c r="D69" s="6">
        <v>14</v>
      </c>
      <c r="E69" s="6">
        <v>1926</v>
      </c>
      <c r="F69" s="6">
        <v>272</v>
      </c>
      <c r="G69" s="6">
        <v>0</v>
      </c>
      <c r="H69" s="6">
        <f>SUM(D69:G69)</f>
        <v>2212</v>
      </c>
    </row>
    <row r="70" spans="3:8" ht="18" customHeight="1">
      <c r="C70" s="5" t="s">
        <v>7</v>
      </c>
      <c r="D70" s="6">
        <v>0</v>
      </c>
      <c r="E70" s="6">
        <v>0</v>
      </c>
      <c r="F70" s="6">
        <v>154</v>
      </c>
      <c r="G70" s="6">
        <v>864</v>
      </c>
      <c r="H70" s="6">
        <f>SUM(D70:G70)</f>
        <v>1018</v>
      </c>
    </row>
    <row r="71" spans="3:8" ht="18" customHeight="1">
      <c r="C71" s="5" t="s">
        <v>8</v>
      </c>
      <c r="D71" s="6">
        <f>SUM(D69:D70)</f>
        <v>14</v>
      </c>
      <c r="E71" s="6">
        <f>SUM(E69:E70)</f>
        <v>1926</v>
      </c>
      <c r="F71" s="6">
        <f>SUM(F69:F70)</f>
        <v>426</v>
      </c>
      <c r="G71" s="6">
        <f>SUM(G69:G70)</f>
        <v>864</v>
      </c>
      <c r="H71" s="6">
        <f>SUM(D71:G71)</f>
        <v>3230</v>
      </c>
    </row>
    <row r="72" spans="3:8" ht="18" customHeight="1">
      <c r="C72" s="5" t="s">
        <v>9</v>
      </c>
      <c r="D72" s="7">
        <f>D71/H71</f>
        <v>0.0043343653250774</v>
      </c>
      <c r="E72" s="7">
        <f>E71/H71</f>
        <v>0.5962848297213622</v>
      </c>
      <c r="F72" s="7">
        <f>F71/H71</f>
        <v>0.13188854489164087</v>
      </c>
      <c r="G72" s="7">
        <f>G71/H71</f>
        <v>0.2674922600619195</v>
      </c>
      <c r="H72" s="7">
        <v>1</v>
      </c>
    </row>
    <row r="73" ht="18" customHeight="1">
      <c r="C73" s="10" t="s">
        <v>41</v>
      </c>
    </row>
    <row r="76" spans="1:12" ht="17.25" customHeight="1">
      <c r="A76" s="79" t="s">
        <v>36</v>
      </c>
      <c r="B76" s="79"/>
      <c r="C76" s="79"/>
      <c r="D76" s="79"/>
      <c r="E76" s="79"/>
      <c r="F76" s="79"/>
      <c r="G76" s="79"/>
      <c r="H76" s="79"/>
      <c r="I76" s="79"/>
      <c r="J76" s="79"/>
      <c r="K76" s="1"/>
      <c r="L76" s="1"/>
    </row>
    <row r="78" spans="1:12" ht="17.25" customHeight="1">
      <c r="A78" s="1"/>
      <c r="B78" s="1"/>
      <c r="C78" s="78" t="s">
        <v>10</v>
      </c>
      <c r="D78" s="77"/>
      <c r="E78" s="77"/>
      <c r="F78" s="77"/>
      <c r="G78" s="77"/>
      <c r="H78" s="77"/>
      <c r="I78" s="1"/>
      <c r="J78" s="1"/>
      <c r="K78" s="1"/>
      <c r="L78" s="1"/>
    </row>
    <row r="79" spans="1:12" ht="13.5" customHeight="1">
      <c r="A79" s="1"/>
      <c r="B79" s="1"/>
      <c r="C79" s="2"/>
      <c r="D79" s="3"/>
      <c r="E79" s="3"/>
      <c r="F79" s="3"/>
      <c r="G79" s="3"/>
      <c r="H79" s="3"/>
      <c r="I79" s="1"/>
      <c r="J79" s="1"/>
      <c r="K79" s="1"/>
      <c r="L79" s="1"/>
    </row>
    <row r="94" spans="3:8" ht="18" customHeight="1">
      <c r="C94" s="12"/>
      <c r="D94" s="12"/>
      <c r="E94" s="12"/>
      <c r="F94" s="12"/>
      <c r="G94" s="12"/>
      <c r="H94" s="11" t="s">
        <v>5</v>
      </c>
    </row>
    <row r="95" spans="3:8" ht="18" customHeight="1">
      <c r="C95" s="8"/>
      <c r="D95" s="9" t="s">
        <v>0</v>
      </c>
      <c r="E95" s="9" t="s">
        <v>1</v>
      </c>
      <c r="F95" s="9" t="s">
        <v>2</v>
      </c>
      <c r="G95" s="9" t="s">
        <v>3</v>
      </c>
      <c r="H95" s="9" t="s">
        <v>4</v>
      </c>
    </row>
    <row r="96" spans="3:8" ht="18" customHeight="1">
      <c r="C96" s="5" t="s">
        <v>6</v>
      </c>
      <c r="D96" s="6">
        <v>14</v>
      </c>
      <c r="E96" s="6">
        <v>668</v>
      </c>
      <c r="F96" s="6">
        <v>0</v>
      </c>
      <c r="G96" s="6">
        <v>0</v>
      </c>
      <c r="H96" s="6">
        <f>SUM(D96:G96)</f>
        <v>682</v>
      </c>
    </row>
    <row r="97" spans="3:8" ht="18" customHeight="1">
      <c r="C97" s="5" t="s">
        <v>7</v>
      </c>
      <c r="D97" s="6">
        <v>0</v>
      </c>
      <c r="E97" s="6">
        <v>0</v>
      </c>
      <c r="F97" s="6">
        <v>0</v>
      </c>
      <c r="G97" s="6">
        <v>634</v>
      </c>
      <c r="H97" s="6">
        <f>SUM(D97:G97)</f>
        <v>634</v>
      </c>
    </row>
    <row r="98" spans="3:8" ht="18" customHeight="1">
      <c r="C98" s="5" t="s">
        <v>8</v>
      </c>
      <c r="D98" s="6">
        <f>SUM(D96:D97)</f>
        <v>14</v>
      </c>
      <c r="E98" s="6">
        <f>SUM(E96:E97)</f>
        <v>668</v>
      </c>
      <c r="F98" s="6">
        <f>SUM(F96:F97)</f>
        <v>0</v>
      </c>
      <c r="G98" s="6">
        <f>SUM(G96:G97)</f>
        <v>634</v>
      </c>
      <c r="H98" s="6">
        <f>SUM(D98:G98)</f>
        <v>1316</v>
      </c>
    </row>
    <row r="99" spans="3:8" ht="18" customHeight="1">
      <c r="C99" s="5" t="s">
        <v>9</v>
      </c>
      <c r="D99" s="7">
        <f>D98/H98</f>
        <v>0.010638297872340425</v>
      </c>
      <c r="E99" s="7">
        <f>E98/H98</f>
        <v>0.5075987841945289</v>
      </c>
      <c r="F99" s="7">
        <f>F98/H98</f>
        <v>0</v>
      </c>
      <c r="G99" s="7">
        <f>G98/H98</f>
        <v>0.4817629179331307</v>
      </c>
      <c r="H99" s="7">
        <v>1</v>
      </c>
    </row>
    <row r="100" ht="18" customHeight="1">
      <c r="C100" s="10" t="s">
        <v>42</v>
      </c>
    </row>
  </sheetData>
  <mergeCells count="7">
    <mergeCell ref="A1:J1"/>
    <mergeCell ref="C78:H78"/>
    <mergeCell ref="A3:J3"/>
    <mergeCell ref="A23:J23"/>
    <mergeCell ref="A52:J52"/>
    <mergeCell ref="A76:J76"/>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00231398</cp:lastModifiedBy>
  <cp:lastPrinted>2015-05-13T03:55:47Z</cp:lastPrinted>
  <dcterms:created xsi:type="dcterms:W3CDTF">2015-02-18T04:17:37Z</dcterms:created>
  <dcterms:modified xsi:type="dcterms:W3CDTF">2015-08-07T13:17:35Z</dcterms:modified>
  <cp:category/>
  <cp:version/>
  <cp:contentType/>
  <cp:contentStatus/>
</cp:coreProperties>
</file>