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png" ContentType="image/p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diagrams/drawing1.xml" ContentType="application/vnd.ms-office.drawingml.diagram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worksheets/sheet8.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drawings/drawing9.xml" ContentType="application/vnd.openxmlformats-officedocument.drawing+xml"/>
  <Override PartName="/xl/charts/chart1.xml" ContentType="application/vnd.openxmlformats-officedocument.drawingml.chart+xml"/>
  <Override PartName="/xl/worksheets/sheet10.xml" ContentType="application/vnd.openxmlformats-officedocument.spreadsheetml.worksheet+xml"/>
  <Override PartName="/xl/drawings/drawing10.xml" ContentType="application/vnd.openxmlformats-officedocument.drawing+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456" activeTab="6"/>
  </bookViews>
  <sheets>
    <sheet name="園表紙" sheetId="20" r:id="rId1"/>
    <sheet name="ページ選択" sheetId="18" r:id="rId2"/>
    <sheet name="基本情報入力" sheetId="10" r:id="rId3"/>
    <sheet name="児童情報入力" sheetId="9" r:id="rId4"/>
    <sheet name="記録用紙" sheetId="25" r:id="rId5"/>
    <sheet name="結果入力フォーム" sheetId="3" r:id="rId6"/>
    <sheet name="付録_結果入力方法" sheetId="26" r:id="rId7"/>
    <sheet name="結果_クラス一覧" sheetId="19" r:id="rId8"/>
    <sheet name="結果_個別確認" sheetId="7" r:id="rId9"/>
    <sheet name="つながりシート（保護者）" sheetId="21" r:id="rId10"/>
    <sheet name="データプール" sheetId="8" state="hidden" r:id="rId11"/>
    <sheet name="★所見コメント" sheetId="11" state="hidden" r:id="rId12"/>
    <sheet name="所見項目" sheetId="22" state="hidden" r:id="rId13"/>
  </sheets>
  <definedNames>
    <definedName name="_xlnm.Print_Area" localSheetId="9">'つながりシート（保護者）'!$A$2:$AA$20</definedName>
    <definedName name="_xlnm.Print_Area" localSheetId="8">結果_個別確認!$A$1:$N$29</definedName>
    <definedName name="_xlnm.Print_Area" localSheetId="6">付録_結果入力方法!$A$1:$AM$17</definedName>
  </definedNames>
  <calcPr calcId="145621"/>
</workbook>
</file>

<file path=xl/sharedStrings.xml><?xml version="1.0" encoding="utf-8"?>
<sst xmlns:r="http://schemas.openxmlformats.org/officeDocument/2006/relationships" xmlns="http://schemas.openxmlformats.org/spreadsheetml/2006/main" count="272" uniqueCount="272">
  <si>
    <t>No.</t>
  </si>
  <si>
    <t>女</t>
    <rPh sb="0" eb="1">
      <t>オンナ</t>
    </rPh>
    <phoneticPr fontId="1"/>
  </si>
  <si>
    <t>小学校</t>
    <rPh sb="0" eb="3">
      <t>ショウガッコウ</t>
    </rPh>
    <phoneticPr fontId="1"/>
  </si>
  <si>
    <t>1.抽出（語頭）</t>
    <rPh sb="2" eb="4">
      <t>チュウシュツ</t>
    </rPh>
    <rPh sb="5" eb="6">
      <t>ゴ</t>
    </rPh>
    <rPh sb="6" eb="7">
      <t>アタマ</t>
    </rPh>
    <phoneticPr fontId="1"/>
  </si>
  <si>
    <t>男</t>
    <rPh sb="0" eb="1">
      <t>オトコ</t>
    </rPh>
    <phoneticPr fontId="1"/>
  </si>
  <si>
    <t>■基本語彙（ことばの理解）
普段よく聞いている言葉でも、意味を取り違えていたり、よく知らないものがいろいろありそうです。個別に、やさしい表現で伝え直すと良いです。言葉だけでは意味の取り違えに気がつきにくいので、具体物などを用いて伝えると正しく伝わり、活動に参加しやすくなります。普段よく聞いていることばでも、意味を取り違えているものがいくつかあるかもしれません。
いっしょに遊ぶ中で、目の前のものについて「たんぽぽ咲いてるね」「きれいだね」のようにことばを交わすことが、語彙を増やすことにつながります。日々の会話を楽しむ中で、子どもの思いを引き出すような質問や声掛けをすることも効果的です。
話をする中で、あれ、これのような指示語や、単語のみで答えるときには、具体的なものの名前に置き換えたり、文にして子どもの言いたいことを繰り返すとよいでしょう。</t>
    <rPh sb="1" eb="3">
      <t>キホン</t>
    </rPh>
    <rPh sb="3" eb="5">
      <t>ゴイ</t>
    </rPh>
    <rPh sb="10" eb="12">
      <t>リカイ</t>
    </rPh>
    <phoneticPr fontId="1"/>
  </si>
  <si>
    <t>文字評価</t>
    <rPh sb="0" eb="2">
      <t>モジ</t>
    </rPh>
    <rPh sb="2" eb="4">
      <t>ヒョウカ</t>
    </rPh>
    <phoneticPr fontId="1"/>
  </si>
  <si>
    <t>削除最小値</t>
    <rPh sb="0" eb="2">
      <t>サクジョ</t>
    </rPh>
    <rPh sb="2" eb="5">
      <t>サイショウチ</t>
    </rPh>
    <phoneticPr fontId="1"/>
  </si>
  <si>
    <t>1.分解</t>
    <rPh sb="2" eb="4">
      <t>ブンカイ</t>
    </rPh>
    <phoneticPr fontId="1"/>
  </si>
  <si>
    <t>実施時の年月齢</t>
    <rPh sb="0" eb="2">
      <t>ジッシ</t>
    </rPh>
    <rPh sb="2" eb="3">
      <t>ジ</t>
    </rPh>
    <rPh sb="4" eb="6">
      <t>ネンゲツ</t>
    </rPh>
    <rPh sb="6" eb="7">
      <t>レイ</t>
    </rPh>
    <phoneticPr fontId="1"/>
  </si>
  <si>
    <t>1.抽出（語尾）</t>
    <rPh sb="2" eb="4">
      <t>チュウシュツ</t>
    </rPh>
    <rPh sb="5" eb="6">
      <t>ゴ</t>
    </rPh>
    <rPh sb="6" eb="7">
      <t>ビ</t>
    </rPh>
    <phoneticPr fontId="1"/>
  </si>
  <si>
    <t>基本
語彙</t>
    <rPh sb="0" eb="2">
      <t>キホン</t>
    </rPh>
    <rPh sb="3" eb="5">
      <t>ゴイ</t>
    </rPh>
    <phoneticPr fontId="1"/>
  </si>
  <si>
    <t>2.削除（語頭）</t>
    <rPh sb="2" eb="4">
      <t>サクジョ</t>
    </rPh>
    <rPh sb="5" eb="7">
      <t>ゴトウ</t>
    </rPh>
    <phoneticPr fontId="1"/>
  </si>
  <si>
    <t>分解評価</t>
    <rPh sb="0" eb="2">
      <t>ブンカイ</t>
    </rPh>
    <rPh sb="2" eb="4">
      <t>ヒョウカ</t>
    </rPh>
    <phoneticPr fontId="1"/>
  </si>
  <si>
    <t>Springアセスメント　クラス一覧</t>
    <rPh sb="16" eb="18">
      <t>イチラン</t>
    </rPh>
    <phoneticPr fontId="1"/>
  </si>
  <si>
    <t>2.削除（語尾）</t>
    <rPh sb="2" eb="4">
      <t>サクジョ</t>
    </rPh>
    <rPh sb="5" eb="6">
      <t>ゴ</t>
    </rPh>
    <rPh sb="6" eb="7">
      <t>ビ</t>
    </rPh>
    <phoneticPr fontId="1"/>
  </si>
  <si>
    <t>［　所　見　］</t>
    <rPh sb="2" eb="3">
      <t>ショ</t>
    </rPh>
    <rPh sb="4" eb="5">
      <t>ミ</t>
    </rPh>
    <phoneticPr fontId="1"/>
  </si>
  <si>
    <t>抽出最小値</t>
    <rPh sb="0" eb="2">
      <t>チュウシュツ</t>
    </rPh>
    <rPh sb="2" eb="5">
      <t>サイショウチ</t>
    </rPh>
    <phoneticPr fontId="1"/>
  </si>
  <si>
    <t>クラス</t>
  </si>
  <si>
    <t>抽出評価</t>
    <rPh sb="0" eb="2">
      <t>チュウシュツ</t>
    </rPh>
    <rPh sb="2" eb="4">
      <t>ヒョウカ</t>
    </rPh>
    <phoneticPr fontId="1"/>
  </si>
  <si>
    <t>削除評価</t>
    <rPh sb="0" eb="2">
      <t>サクジョ</t>
    </rPh>
    <rPh sb="2" eb="4">
      <t>ヒョウカ</t>
    </rPh>
    <phoneticPr fontId="1"/>
  </si>
  <si>
    <t>5.非単語</t>
    <rPh sb="2" eb="3">
      <t>ヒ</t>
    </rPh>
    <rPh sb="3" eb="5">
      <t>タンゴ</t>
    </rPh>
    <phoneticPr fontId="1"/>
  </si>
  <si>
    <t>実施時の
年月齢</t>
    <rPh sb="0" eb="2">
      <t>ジッシ</t>
    </rPh>
    <rPh sb="2" eb="3">
      <t>ジ</t>
    </rPh>
    <rPh sb="5" eb="7">
      <t>ネンゲツ</t>
    </rPh>
    <rPh sb="7" eb="8">
      <t>レイ</t>
    </rPh>
    <phoneticPr fontId="1"/>
  </si>
  <si>
    <t>数唱評価</t>
    <rPh sb="0" eb="2">
      <t>スウショウ</t>
    </rPh>
    <rPh sb="2" eb="4">
      <t>ヒョウカ</t>
    </rPh>
    <phoneticPr fontId="1"/>
  </si>
  <si>
    <t>語彙評価</t>
    <rPh sb="0" eb="2">
      <t>ゴイ</t>
    </rPh>
    <rPh sb="2" eb="4">
      <t>ヒョウカ</t>
    </rPh>
    <phoneticPr fontId="1"/>
  </si>
  <si>
    <r>
      <t>め：　</t>
    </r>
    <r>
      <rPr>
        <sz val="11"/>
        <color theme="1"/>
        <rFont val="UD デジタル 教科書体 N"/>
      </rPr>
      <t>NR / DK</t>
    </r>
    <r>
      <rPr>
        <sz val="11"/>
        <color theme="1"/>
        <rFont val="UD デジタル 教科書体 NP"/>
      </rPr>
      <t xml:space="preserve"> </t>
    </r>
  </si>
  <si>
    <t>非単語評価</t>
    <rPh sb="0" eb="1">
      <t>ヒ</t>
    </rPh>
    <rPh sb="1" eb="3">
      <t>タンゴ</t>
    </rPh>
    <rPh sb="3" eb="5">
      <t>ヒョウカ</t>
    </rPh>
    <phoneticPr fontId="1"/>
  </si>
  <si>
    <t>削除</t>
    <rPh sb="0" eb="2">
      <t>サクジョ</t>
    </rPh>
    <phoneticPr fontId="1"/>
  </si>
  <si>
    <t>音韻</t>
    <rPh sb="0" eb="2">
      <t>オンイン</t>
    </rPh>
    <phoneticPr fontId="1"/>
  </si>
  <si>
    <r>
      <t>【</t>
    </r>
    <r>
      <rPr>
        <sz val="14"/>
        <color theme="1"/>
        <rFont val="Segoe UI Symbol"/>
      </rPr>
      <t xml:space="preserve">🌷 </t>
    </r>
    <r>
      <rPr>
        <sz val="14"/>
        <color theme="1"/>
        <rFont val="UD デジタル 教科書体 N-B"/>
      </rPr>
      <t>園　名 】</t>
    </r>
    <rPh sb="4" eb="5">
      <t>エン</t>
    </rPh>
    <rPh sb="6" eb="7">
      <t>メイ</t>
    </rPh>
    <phoneticPr fontId="1"/>
  </si>
  <si>
    <t>聴覚
記憶</t>
    <rPh sb="0" eb="2">
      <t>チョウカク</t>
    </rPh>
    <rPh sb="3" eb="5">
      <t>キオク</t>
    </rPh>
    <phoneticPr fontId="1"/>
  </si>
  <si>
    <t>視空間
認知</t>
    <rPh sb="0" eb="1">
      <t>シ</t>
    </rPh>
    <rPh sb="1" eb="3">
      <t>クウカン</t>
    </rPh>
    <rPh sb="4" eb="6">
      <t>ニンチ</t>
    </rPh>
    <phoneticPr fontId="1"/>
  </si>
  <si>
    <t>ひらがな
読み</t>
    <rPh sb="5" eb="6">
      <t>ヨ</t>
    </rPh>
    <phoneticPr fontId="1"/>
  </si>
  <si>
    <t>4.ひらがな</t>
  </si>
  <si>
    <t>氏名3</t>
    <rPh sb="0" eb="2">
      <t>シメイ</t>
    </rPh>
    <phoneticPr fontId="1"/>
  </si>
  <si>
    <t>7.語彙</t>
    <rPh sb="2" eb="4">
      <t>ゴイ</t>
    </rPh>
    <phoneticPr fontId="1"/>
  </si>
  <si>
    <t>分解</t>
    <rPh sb="0" eb="2">
      <t>ブンカイ</t>
    </rPh>
    <phoneticPr fontId="1"/>
  </si>
  <si>
    <t>4
桁</t>
    <rPh sb="3" eb="4">
      <t>ケタ</t>
    </rPh>
    <phoneticPr fontId="1"/>
  </si>
  <si>
    <t>ひらがな評価</t>
    <rPh sb="4" eb="6">
      <t>ヒョウカ</t>
    </rPh>
    <phoneticPr fontId="1"/>
  </si>
  <si>
    <t>抽出</t>
    <rPh sb="0" eb="2">
      <t>チュウシュツ</t>
    </rPh>
    <phoneticPr fontId="1"/>
  </si>
  <si>
    <t>聴覚記憶評価最大値</t>
    <rPh sb="0" eb="2">
      <t>チョウカク</t>
    </rPh>
    <rPh sb="2" eb="4">
      <t>キオク</t>
    </rPh>
    <rPh sb="4" eb="6">
      <t>ヒョウカ</t>
    </rPh>
    <rPh sb="6" eb="9">
      <t>サイダイチ</t>
    </rPh>
    <phoneticPr fontId="1"/>
  </si>
  <si>
    <t>数値化</t>
    <rPh sb="0" eb="3">
      <t>スウチカ</t>
    </rPh>
    <phoneticPr fontId="1"/>
  </si>
  <si>
    <t>④　　NR　/　DK</t>
  </si>
  <si>
    <t>形評価</t>
    <rPh sb="0" eb="1">
      <t>カタチ</t>
    </rPh>
    <rPh sb="1" eb="3">
      <t>ヒョウカ</t>
    </rPh>
    <phoneticPr fontId="1"/>
  </si>
  <si>
    <t>静岡太郎</t>
    <rPh sb="0" eb="2">
      <t>シズオカ</t>
    </rPh>
    <rPh sb="2" eb="4">
      <t>タロウ</t>
    </rPh>
    <phoneticPr fontId="1"/>
  </si>
  <si>
    <t>3
桁</t>
    <rPh sb="3" eb="4">
      <t>ケタ</t>
    </rPh>
    <phoneticPr fontId="1"/>
  </si>
  <si>
    <t>氏名</t>
    <rPh sb="0" eb="1">
      <t>シ</t>
    </rPh>
    <rPh sb="1" eb="2">
      <t>メイ</t>
    </rPh>
    <phoneticPr fontId="1"/>
  </si>
  <si>
    <t>視空間</t>
    <rPh sb="0" eb="1">
      <t>シ</t>
    </rPh>
    <rPh sb="1" eb="3">
      <t>クウカン</t>
    </rPh>
    <phoneticPr fontId="1"/>
  </si>
  <si>
    <t>しずおかたろう</t>
  </si>
  <si>
    <t>なまえ</t>
  </si>
  <si>
    <t>⑤つくえ</t>
  </si>
  <si>
    <t>実施日</t>
    <rPh sb="0" eb="3">
      <t>ジッシビ</t>
    </rPh>
    <phoneticPr fontId="1"/>
  </si>
  <si>
    <t>（YYYY/MM/DD）で入力</t>
    <rPh sb="13" eb="15">
      <t>ニュウリョク</t>
    </rPh>
    <phoneticPr fontId="1"/>
  </si>
  <si>
    <t>氏名１</t>
    <rPh sb="0" eb="2">
      <t>シメイ</t>
    </rPh>
    <phoneticPr fontId="1"/>
  </si>
  <si>
    <t>語彙</t>
    <rPh sb="0" eb="2">
      <t>ゴイ</t>
    </rPh>
    <phoneticPr fontId="1"/>
  </si>
  <si>
    <t>〈記入例〉　子どもが言ったとおりに記録する　（正答の場合はT、誤答の場合はFを、丸で囲む。）</t>
    <rPh sb="6" eb="7">
      <t>コ</t>
    </rPh>
    <rPh sb="10" eb="11">
      <t>イ</t>
    </rPh>
    <rPh sb="17" eb="19">
      <t>キロク</t>
    </rPh>
    <rPh sb="23" eb="25">
      <t>セイトウ</t>
    </rPh>
    <rPh sb="26" eb="28">
      <t>バアイ</t>
    </rPh>
    <rPh sb="31" eb="33">
      <t>ゴトウ</t>
    </rPh>
    <rPh sb="34" eb="36">
      <t>バアイ</t>
    </rPh>
    <rPh sb="40" eb="41">
      <t>マル</t>
    </rPh>
    <rPh sb="42" eb="43">
      <t>カコ</t>
    </rPh>
    <phoneticPr fontId="1"/>
  </si>
  <si>
    <t>ふりがな１</t>
  </si>
  <si>
    <t>園名</t>
    <rPh sb="0" eb="2">
      <t>エンメイ</t>
    </rPh>
    <phoneticPr fontId="1"/>
  </si>
  <si>
    <t>生年月日</t>
    <rPh sb="0" eb="2">
      <t>セイネン</t>
    </rPh>
    <rPh sb="2" eb="4">
      <t>ガッピ</t>
    </rPh>
    <phoneticPr fontId="1"/>
  </si>
  <si>
    <t>ふりがな5</t>
  </si>
  <si>
    <t>氏名</t>
    <rPh sb="0" eb="2">
      <t>シメイ</t>
    </rPh>
    <phoneticPr fontId="1"/>
  </si>
  <si>
    <t>＊＊</t>
  </si>
  <si>
    <t>ふりがな</t>
  </si>
  <si>
    <t>記憶</t>
    <rPh sb="0" eb="2">
      <t>キオク</t>
    </rPh>
    <phoneticPr fontId="1"/>
  </si>
  <si>
    <t>性別</t>
    <rPh sb="0" eb="2">
      <t>セイベツ</t>
    </rPh>
    <phoneticPr fontId="1"/>
  </si>
  <si>
    <t>進学先</t>
    <rPh sb="0" eb="2">
      <t>シンガク</t>
    </rPh>
    <rPh sb="2" eb="3">
      <t>サキ</t>
    </rPh>
    <phoneticPr fontId="1"/>
  </si>
  <si>
    <t>■聴覚記憶（聞いた情報を覚える力）
　「聞いた情報をおぼえる力」は、順調に育っています。
スリーヒントクイズや、なぞなぞなど聞く力を使った遊びを楽しむことで、この力をさらに伸ばすことができるでしょう。ご家庭でも、ぜひ遊んでみてください。
家族や親しい人と、日常的に会話を楽しむ時間をつくりましょう。</t>
    <rPh sb="1" eb="3">
      <t>チョウカク</t>
    </rPh>
    <rPh sb="3" eb="5">
      <t>キオク</t>
    </rPh>
    <rPh sb="6" eb="7">
      <t>キ</t>
    </rPh>
    <rPh sb="9" eb="11">
      <t>ジョウホウ</t>
    </rPh>
    <rPh sb="12" eb="13">
      <t>オボ</t>
    </rPh>
    <rPh sb="15" eb="16">
      <t>チカラ</t>
    </rPh>
    <phoneticPr fontId="1"/>
  </si>
  <si>
    <t>（例）</t>
    <rPh sb="1" eb="2">
      <t>レイ</t>
    </rPh>
    <phoneticPr fontId="1"/>
  </si>
  <si>
    <t>スプリング</t>
  </si>
  <si>
    <t>評価</t>
    <rPh sb="0" eb="2">
      <t>ヒョウカ</t>
    </rPh>
    <phoneticPr fontId="1"/>
  </si>
  <si>
    <t>ポイント</t>
  </si>
  <si>
    <t>層</t>
    <rPh sb="0" eb="1">
      <t>ソウ</t>
    </rPh>
    <phoneticPr fontId="1"/>
  </si>
  <si>
    <t>⑫　　NR　/　DK</t>
  </si>
  <si>
    <t>年度</t>
    <rPh sb="0" eb="2">
      <t>ネンド</t>
    </rPh>
    <phoneticPr fontId="1"/>
  </si>
  <si>
    <t>表示する児童の名前を選択↓</t>
    <rPh sb="0" eb="2">
      <t>ヒョウジ</t>
    </rPh>
    <rPh sb="4" eb="6">
      <t>ジドウ</t>
    </rPh>
    <rPh sb="7" eb="9">
      <t>ナマエ</t>
    </rPh>
    <rPh sb="10" eb="12">
      <t>センタク</t>
    </rPh>
    <phoneticPr fontId="1"/>
  </si>
  <si>
    <r>
      <t>【</t>
    </r>
    <r>
      <rPr>
        <sz val="14"/>
        <color theme="1"/>
        <rFont val="Segoe UI Symbol"/>
      </rPr>
      <t>🌷</t>
    </r>
    <r>
      <rPr>
        <sz val="14"/>
        <color theme="1"/>
        <rFont val="UD デジタル 教科書体 N-B"/>
      </rPr>
      <t>クラス名】</t>
    </r>
    <rPh sb="6" eb="7">
      <t>メイ</t>
    </rPh>
    <phoneticPr fontId="1"/>
  </si>
  <si>
    <r>
      <t>【</t>
    </r>
    <r>
      <rPr>
        <sz val="14"/>
        <color theme="1"/>
        <rFont val="Segoe UI Symbol"/>
      </rPr>
      <t>🌷</t>
    </r>
    <r>
      <rPr>
        <sz val="14"/>
        <color theme="1"/>
        <rFont val="UD デジタル 教科書体 N-B"/>
      </rPr>
      <t xml:space="preserve"> 年　度 】</t>
    </r>
  </si>
  <si>
    <t>氏名2</t>
    <rPh sb="0" eb="2">
      <t>シメイ</t>
    </rPh>
    <phoneticPr fontId="1"/>
  </si>
  <si>
    <t>氏名4</t>
    <rPh sb="0" eb="2">
      <t>シメイ</t>
    </rPh>
    <phoneticPr fontId="1"/>
  </si>
  <si>
    <t>氏名5</t>
    <rPh sb="0" eb="2">
      <t>シメイ</t>
    </rPh>
    <phoneticPr fontId="1"/>
  </si>
  <si>
    <t>ふりがな2</t>
  </si>
  <si>
    <t>ふりがな3</t>
  </si>
  <si>
    <t>ふりがな4</t>
  </si>
  <si>
    <t>音韻操作</t>
    <rPh sb="0" eb="2">
      <t>オンイン</t>
    </rPh>
    <rPh sb="2" eb="4">
      <t>ソウサ</t>
    </rPh>
    <phoneticPr fontId="1"/>
  </si>
  <si>
    <t>⑮　　NR　/　DK</t>
  </si>
  <si>
    <t>＊</t>
  </si>
  <si>
    <t>3問目</t>
    <rPh sb="1" eb="2">
      <t>モン</t>
    </rPh>
    <rPh sb="2" eb="3">
      <t>メ</t>
    </rPh>
    <phoneticPr fontId="1"/>
  </si>
  <si>
    <t>わっぴょんこども園</t>
    <rPh sb="8" eb="9">
      <t>エン</t>
    </rPh>
    <phoneticPr fontId="1"/>
  </si>
  <si>
    <t>うさぎ</t>
  </si>
  <si>
    <t>■音韻操作（ことばの音を操作する力）
「ことばの音を操作する力」は、順調に身についています。
しりとりや、ことばあつめあそび、じゃんけんグリコ、かるたなどの言葉あそびはこの力をさらに伸ばすことにつながります。
子どもの「やってみたい」という気持ちを大切に、ポジティブな声掛けができるとよいでしょう。</t>
    <rPh sb="1" eb="3">
      <t>オンイン</t>
    </rPh>
    <rPh sb="3" eb="5">
      <t>ソウサ</t>
    </rPh>
    <rPh sb="10" eb="11">
      <t>オト</t>
    </rPh>
    <rPh sb="12" eb="14">
      <t>ソウサ</t>
    </rPh>
    <rPh sb="16" eb="17">
      <t>チカラ</t>
    </rPh>
    <phoneticPr fontId="1"/>
  </si>
  <si>
    <t>■音韻操作（ことばの音を操作する力）
　「ことばの音を操作する」のに、やや時間がかかるようです。
周りの大人の働きかけにより、負担感が軽減するでしょう。
ことばあつめあそびや、じゃんけんグリコ、しりとりなどの言葉あそびはこの力をさらにのばすことにつながります。
ヒントを出しながら、楽しい雰囲気の中で取り組むことで、力が伸びていきます。
宿題で文章を読む際には、読んでいる箇所を指でたどったり、文中に良く出てくる単語を丸で囲んでから読んだりすると、取り組みやすくなるでしょう。</t>
    <rPh sb="1" eb="3">
      <t>オンイン</t>
    </rPh>
    <rPh sb="3" eb="5">
      <t>ソウサ</t>
    </rPh>
    <phoneticPr fontId="1"/>
  </si>
  <si>
    <t>■音韻操作（ことばの音を操作する力）
「ことばの音を操作する」のに、時間を必要とするようです。
周りの大人の働きかけにより、負担感が軽減するでしょう。
身のまわりの物の中から、２～３文字のことばや、「あ」から始まることばを探してみることを、あそびながら楽しくとりくむことで、この力を育むことができます。
ことばの数だけ石を並べるなど、目で見てわかる工夫をすると、さらに分かりやすくなります。
単語をまとまりとして捉える力がつくと、学習の助けになります。まずは、２文字または３文字程度の単語を見つけるゲームなどに取り組むと良いです。単語は、イラストとセットで学習すると効果的です。</t>
    <rPh sb="1" eb="3">
      <t>オンイン</t>
    </rPh>
    <rPh sb="3" eb="5">
      <t>ソウサ</t>
    </rPh>
    <phoneticPr fontId="1"/>
  </si>
  <si>
    <t>1. ふりがな1</t>
  </si>
  <si>
    <t>■聴覚記憶（聞いた情報を覚える力）
一度にたくさんの情報を伝えると、やや負担に感じるかもしれません。周りの大人の働きかけにより、負担感が軽減するでしょう。
スリーヒントクイズや、なぞなぞなど聞く力を使った遊びを楽しむことで、この力を伸ばすことができるでしょう。
「コップ持ってきて」のように、簡単なお手伝いをお願いするのもよいでしょう。
家族や親しい人と、日常的に会話を楽しむ時間をつくりましょう。
一度に伝える情報を少なくしたり、短い言葉で簡潔に伝えるとよいでしょう。</t>
    <rPh sb="1" eb="3">
      <t>チョウカク</t>
    </rPh>
    <rPh sb="3" eb="5">
      <t>キオク</t>
    </rPh>
    <rPh sb="6" eb="7">
      <t>キ</t>
    </rPh>
    <rPh sb="9" eb="11">
      <t>ジョウホウ</t>
    </rPh>
    <rPh sb="12" eb="13">
      <t>オボ</t>
    </rPh>
    <rPh sb="15" eb="16">
      <t>チカラ</t>
    </rPh>
    <phoneticPr fontId="1"/>
  </si>
  <si>
    <t>■聴覚記憶（聞いた情報を覚える力）　
一度にたくさんの情報を伝えると、負担に感じやすいようです。
聞いたことばの意味や音を取り違えている言葉があるかもしれません。
周りの大人の働きかけにより、負担感が軽減するでしょう。
「コップを取って」のように、簡単なお手伝いをお願いすることで、生活の中で楽しみながらこの力をのばすことができます。
話をする前に名前を呼んで注意をひいてから、ゆっくり、はっきり話しかけることをおすすめします。
家族や親しい人と、日常的に会話を楽しむ時間をつくりましょう。</t>
    <rPh sb="1" eb="3">
      <t>チョウカク</t>
    </rPh>
    <rPh sb="3" eb="5">
      <t>キオク</t>
    </rPh>
    <rPh sb="6" eb="7">
      <t>キ</t>
    </rPh>
    <rPh sb="9" eb="11">
      <t>ジョウホウ</t>
    </rPh>
    <rPh sb="12" eb="13">
      <t>オボ</t>
    </rPh>
    <rPh sb="15" eb="16">
      <t>チカラ</t>
    </rPh>
    <phoneticPr fontId="1"/>
  </si>
  <si>
    <t>■視空間認知（見たものの形や空間を認識する力）
「見たものの形や空間を捉える力」は、順調に身についています。
背中文字あそびや絵描き歌などのあそびは、この力をさらに伸ばすことにつながります。
子どもの「読みたい」「書きたい」という気持ちを大切に、ポジティブに声を掛けてあげてください。</t>
    <rPh sb="1" eb="2">
      <t>シ</t>
    </rPh>
    <rPh sb="2" eb="4">
      <t>クウカン</t>
    </rPh>
    <rPh sb="4" eb="6">
      <t>ニンチ</t>
    </rPh>
    <rPh sb="7" eb="8">
      <t>ミ</t>
    </rPh>
    <rPh sb="12" eb="13">
      <t>カタチ</t>
    </rPh>
    <rPh sb="14" eb="16">
      <t>クウカン</t>
    </rPh>
    <rPh sb="17" eb="19">
      <t>ニンシキ</t>
    </rPh>
    <rPh sb="21" eb="22">
      <t>チカラ</t>
    </rPh>
    <phoneticPr fontId="1"/>
  </si>
  <si>
    <t>■視空間認知（見たものの形や空間を認識する力）
図や文字の形や空間を捉えるのがうまくいかない様子が見られる時には、周りの大人の働きかけにより、負担感が軽減するでしょう。
背中文字あそび（〇や△など）や絵描き歌、旗上げゲームなど、形を描いたり空間を意識できるあそびは、この力を伸ばすことにつながります。
見本を近くに置く、向きをそろえる、どこに着目すると良いかを伝えることで、書き写したりしやすくなるかもしれません。形や書き方を言葉に置き換えて伝える方法も有効です。</t>
    <rPh sb="1" eb="2">
      <t>シ</t>
    </rPh>
    <rPh sb="2" eb="4">
      <t>クウカン</t>
    </rPh>
    <rPh sb="4" eb="6">
      <t>ニンチ</t>
    </rPh>
    <phoneticPr fontId="1"/>
  </si>
  <si>
    <t>■基本語彙(ことばの理解)
普段よく使うことばは、順調に身についています。
日々の会話やことばあそび（対義語クイズなど）を楽しむ中で、様々なことばに触れる機会を大切にしていきましょう。
えほんや図鑑などが、身近に手に取れるように置いておくのもよいでしょう。
大人との会話、子ども同士の会話を楽しめる関係づくりを続けてください。
子どもが新しく出会ったことばやことがらについては、身近な易しいことばで説明していくことが効果的です。</t>
    <rPh sb="1" eb="3">
      <t>キホン</t>
    </rPh>
    <rPh sb="3" eb="5">
      <t>ゴイ</t>
    </rPh>
    <rPh sb="10" eb="12">
      <t>リカイ</t>
    </rPh>
    <phoneticPr fontId="1"/>
  </si>
  <si>
    <r>
      <t>《行動特徴：当てはまれば</t>
    </r>
    <r>
      <rPr>
        <sz val="9"/>
        <color theme="1"/>
        <rFont val="Segoe UI Symbol"/>
      </rPr>
      <t>☑</t>
    </r>
    <r>
      <rPr>
        <sz val="9"/>
        <color theme="1"/>
        <rFont val="UD デジタル 教科書体 NP"/>
      </rPr>
      <t>を記入》
　□教示の理解が難しい　</t>
    </r>
    <rPh sb="1" eb="3">
      <t>コウドウ</t>
    </rPh>
    <rPh sb="3" eb="5">
      <t>トクチョウ</t>
    </rPh>
    <rPh sb="6" eb="7">
      <t>ア</t>
    </rPh>
    <rPh sb="14" eb="16">
      <t>キニュウ</t>
    </rPh>
    <rPh sb="20" eb="22">
      <t>キョウジ</t>
    </rPh>
    <rPh sb="23" eb="25">
      <t>リカイ</t>
    </rPh>
    <rPh sb="26" eb="27">
      <t>ムズカ</t>
    </rPh>
    <phoneticPr fontId="1"/>
  </si>
  <si>
    <t>■基本語彙(ことばの理解)
普段よく聞いていることばでも、意味を取り違えているものがあるかもしれません。
日々の会話を楽しむ中で、様々なことばに触れる機会を大切にしていきましょう。その中で、取り違えているのでは、と感じたときには、身近な易しいことばで説明してみましょう。
えほんの読み聞かせも語彙を増やすのに効果的です。
子どもが新しく出会ったことばやことがらについては、身近な易しいことばで説明していくことが効果的です。</t>
    <rPh sb="1" eb="3">
      <t>キホン</t>
    </rPh>
    <rPh sb="3" eb="5">
      <t>ゴイ</t>
    </rPh>
    <rPh sb="10" eb="12">
      <t>リカイ</t>
    </rPh>
    <phoneticPr fontId="1"/>
  </si>
  <si>
    <t>■視空間認知（見たものの形や空間を認識する力）
図や文字の形を捉えるのに、負担を感じやすいようです。
周りの大人の働きかけにより、負担感が軽減するでしょう。
てのひら文字あそび（〇や△など）や絵描き歌、旗上げゲーム、まねっこポーズあそびなど、形を描いたり空間を意識できるあそびは、この力を伸ばすことにつながります。
文字を書き写すのに時間を要する場合には、マス目の大きいノートや、カラーマスノートを使用するとことで書きやすくなるかもしれません。蛍光ペンなどでガイドを記してその上をなぞることから取り組むようにするとよいでしょう。</t>
    <rPh sb="1" eb="2">
      <t>シ</t>
    </rPh>
    <rPh sb="2" eb="4">
      <t>クウカン</t>
    </rPh>
    <rPh sb="4" eb="6">
      <t>ニンチ</t>
    </rPh>
    <rPh sb="24" eb="25">
      <t>ズ</t>
    </rPh>
    <phoneticPr fontId="1"/>
  </si>
  <si>
    <t>　</t>
  </si>
  <si>
    <r>
      <t xml:space="preserve">音韻分解
</t>
    </r>
    <r>
      <rPr>
        <sz val="8"/>
        <color theme="1"/>
        <rFont val="UD デジタル 教科書体 NP-R"/>
      </rPr>
      <t>ことばの音を操作する力</t>
    </r>
    <rPh sb="0" eb="2">
      <t>オンイン</t>
    </rPh>
    <rPh sb="2" eb="4">
      <t>ブンカイ</t>
    </rPh>
    <rPh sb="9" eb="10">
      <t>オト</t>
    </rPh>
    <rPh sb="11" eb="13">
      <t>ソウサ</t>
    </rPh>
    <rPh sb="15" eb="16">
      <t>チカラ</t>
    </rPh>
    <phoneticPr fontId="1"/>
  </si>
  <si>
    <r>
      <t xml:space="preserve">聴覚記憶
</t>
    </r>
    <r>
      <rPr>
        <sz val="8"/>
        <color theme="1"/>
        <rFont val="UD デジタル 教科書体 NP-R"/>
      </rPr>
      <t>聞いた情報をおぼえる力</t>
    </r>
    <rPh sb="0" eb="2">
      <t>チョウカク</t>
    </rPh>
    <rPh sb="2" eb="4">
      <t>キオク</t>
    </rPh>
    <rPh sb="5" eb="6">
      <t>キ</t>
    </rPh>
    <rPh sb="8" eb="10">
      <t>ジョウホウ</t>
    </rPh>
    <rPh sb="15" eb="16">
      <t>チカラ</t>
    </rPh>
    <phoneticPr fontId="1"/>
  </si>
  <si>
    <t>⑫心配　　　NR / DK</t>
  </si>
  <si>
    <t>1.ふりがな1</t>
  </si>
  <si>
    <r>
      <t>１・</t>
    </r>
    <r>
      <rPr>
        <b/>
        <sz val="11"/>
        <color theme="1"/>
        <rFont val="UD デジタル 教科書体 NP"/>
      </rPr>
      <t>２</t>
    </r>
    <r>
      <rPr>
        <sz val="11"/>
        <color theme="1"/>
        <rFont val="UD デジタル 教科書体 NP"/>
      </rPr>
      <t>・３・4</t>
    </r>
  </si>
  <si>
    <t>聴覚</t>
    <rPh sb="0" eb="2">
      <t>チョウカク</t>
    </rPh>
    <phoneticPr fontId="1"/>
  </si>
  <si>
    <r>
      <t xml:space="preserve">視空間認知
</t>
    </r>
    <r>
      <rPr>
        <sz val="8"/>
        <color theme="1"/>
        <rFont val="UD デジタル 教科書体 NP-R"/>
      </rPr>
      <t>見たものの形などを捉える力</t>
    </r>
    <rPh sb="0" eb="1">
      <t>シ</t>
    </rPh>
    <rPh sb="1" eb="3">
      <t>クウカン</t>
    </rPh>
    <rPh sb="3" eb="5">
      <t>ニンチ</t>
    </rPh>
    <rPh sb="6" eb="7">
      <t>ミ</t>
    </rPh>
    <rPh sb="11" eb="12">
      <t>カタチ</t>
    </rPh>
    <rPh sb="15" eb="16">
      <t>トラ</t>
    </rPh>
    <rPh sb="18" eb="19">
      <t>チカラ</t>
    </rPh>
    <phoneticPr fontId="1"/>
  </si>
  <si>
    <t>3.文字弁別</t>
  </si>
  <si>
    <r>
      <t xml:space="preserve">基本語彙
</t>
    </r>
    <r>
      <rPr>
        <sz val="8"/>
        <color theme="1"/>
        <rFont val="UD デジタル 教科書体 NP-R"/>
      </rPr>
      <t>日常で使うことばを理解する力</t>
    </r>
    <rPh sb="0" eb="2">
      <t>キホン</t>
    </rPh>
    <rPh sb="2" eb="4">
      <t>ゴイ</t>
    </rPh>
    <phoneticPr fontId="1"/>
  </si>
  <si>
    <t>①いぬ</t>
  </si>
  <si>
    <t>評価→</t>
    <rPh sb="0" eb="2">
      <t>ヒョウカ</t>
    </rPh>
    <phoneticPr fontId="1"/>
  </si>
  <si>
    <r>
      <t>語</t>
    </r>
    <r>
      <rPr>
        <b/>
        <sz val="11"/>
        <color theme="1"/>
        <rFont val="UD デジタル 教科書体 NP"/>
      </rPr>
      <t>頭</t>
    </r>
    <r>
      <rPr>
        <sz val="11"/>
        <color theme="1"/>
        <rFont val="UD デジタル 教科書体 NP"/>
      </rPr>
      <t>音</t>
    </r>
    <rPh sb="0" eb="3">
      <t>ゴトウオン</t>
    </rPh>
    <phoneticPr fontId="1"/>
  </si>
  <si>
    <t xml:space="preserve">
「ことばの音を操作する力」は、順調に身についています。
しりとりや、ことばあつめあそび、じゃんけんグリコ、かるたなどの言葉あそびはこの力をさらに伸ばすことにつながります。
子どもの「やってみたい」という気持ちを大切に、ポジティブな声掛けができるとよいでしょう。</t>
  </si>
  <si>
    <t xml:space="preserve">
一度にたくさんの情報を伝えると、負担に感じやすいようです。
聞いたことばの意味や音を取り違えている言葉があるかもしれません。
周りの大人の働きかけにより、負担感が軽減するでしょう。
「コップを取って」のように、簡単なお手伝いをお願いすることで、生活の中で楽しみながらこの力をのばすことができます。
話をする前に名前を呼んで注意をひいてから、ゆっくり、はっきり話しかけることをおすすめします。
家族や親しい人と、日常的に会話を楽しむ時間をつくりましょう。</t>
  </si>
  <si>
    <t>　
「ことばの音を操作する」のに、やや時間がかかるようです。
周りの大人の働きかけにより、負担感が軽減するでしょう。
ことばあつめあそびや、じゃんけんグリコ、しりとりなどの言葉あそびはこの力をさらにのばすことにつながります。
ヒントを出しながら、楽しい雰囲気の中で取り組むことで、力が伸びていきます。
宿題で文章を読む際には、読んでいる箇所を指でたどったり、文中に良く出てくる単語を丸で囲んでから読んだりすると、取り組みやすくなるでしょう。</t>
  </si>
  <si>
    <t xml:space="preserve">
「ことばの音を操作する」のに、時間を必要とするようです。
周りの大人の働きかけにより、負担感が軽減するでしょう。
身のまわりの物の中から、２～３文字のことばや、「あ」から始まることばを探してみることを、あそびながら楽しくとりくむことで、この力を育むことができます。
ことばの数だけ石を並べるなど、目で見てわかる工夫をすると、さらに分かりやすくなります。
単語をまとまりとして捉える力がつくと、学習の助けになります。まずは、２文字または３文字程度の単語を見つけるゲームなどに取り組むと良いです。単語は、イラストとセットで学習すると効果的です。</t>
  </si>
  <si>
    <t>　
「聞いた情報をおぼえる力」は、順調に育っています。
スリーヒントクイズや、なぞなぞなど聞く力を使った遊びを楽しむことで、この力をさらに伸ばすことができるでしょう。ご家庭でも、ぜひ遊んでみてください。
家族や親しい人と、日常的に会話を楽しむ時間をつくりましょう。</t>
  </si>
  <si>
    <t xml:space="preserve">
一度にたくさんの情報を伝えると、やや負担に感じるかもしれません。周りの大人の働きかけにより、負担感が軽減するでしょう。
スリーヒントクイズや、なぞなぞなど聞く力を使った遊びを楽しむことで、この力を伸ばすことができるでしょう。
「コップ持ってきて」のように、簡単なお手伝いをお願いするのもよいでしょう。
家族や親しい人と、日常的に会話を楽しむ時間をつくりましょう。
一度に伝える情報を少なくしたり、短い言葉で簡潔に伝えるとよいでしょう。</t>
  </si>
  <si>
    <t xml:space="preserve">
「見たものの形や空間を捉える力」は、順調に身についています。
背中文字あそびや絵描き歌などのあそびは、この力をさらに伸ばすことにつながります。
子どもの「読みたい」「書きたい」という気持ちを大切に、ポジティブに声を掛けてあげてください。</t>
  </si>
  <si>
    <t xml:space="preserve">
図や文字の形や空間を捉えるのがうまくいかない様子が見られる時には、周りの大人の働きかけにより、負担感が軽減するでしょう。
背中文字あそび（〇や△など）や絵描き歌、旗上げゲームなど、形を描いたり空間を意識できるあそびは、この力を伸ばすことにつながります。
見本を近くに置く、向きをそろえる、どこに着目すると良いかを伝えることで、書き写したりしやすくなるかもしれません。形や書き方を言葉に置き換えて伝える方法も有効です。</t>
  </si>
  <si>
    <t xml:space="preserve">② ４ー６　　     </t>
  </si>
  <si>
    <t xml:space="preserve">
図や文字の形を捉えるのに、負担を感じやすいようです。
周りの大人の働きかけにより、負担感が軽減するでしょう。
てのひら文字あそび（〇や△など）や絵描き歌、旗上げゲーム、まねっこポーズあそびなど、形を描いたり空間を意識できるあそびは、この力を伸ばすことにつながります。
文字を書き写すのに時間を要する場合には、マス目の大きいノートや、カラーマスノートを使用するとことで書きやすくなるかもしれません。蛍光ペンなどでガイドを記してその上をなぞることから取り組むようにするとよいでしょう。</t>
    <rPh sb="1" eb="2">
      <t>ズ</t>
    </rPh>
    <phoneticPr fontId="1"/>
  </si>
  <si>
    <t xml:space="preserve">
普段よく使うことばは、順調に身についています。
日々の会話やことばあそび（対義語クイズなど）を楽しむ中で、様々なことばに触れる機会を大切にしていきましょう。
えほんや図鑑などが、身近に手に取れるように置いておくのもよいでしょう。
大人との会話、子ども同士の会話を楽しめる関係づくりを続けてください。
子どもが新しく出会ったことばやことがらについては、身近な易しいことばで説明していくことが効果的です。</t>
  </si>
  <si>
    <t xml:space="preserve">
普段よく聞いていることばでも、意味を取り違えているものがあるかもしれません。
日々の会話を楽しむ中で、様々なことばに触れる機会を大切にしていきましょう。その中で、取り違えているのでは、と感じたときには、身近な易しいことばで説明してみましょう。
えほんの読み聞かせも語彙を増やすのに効果的です。
子どもが新しく出会ったことばやことがらについては、身近な易しいことばで説明していくことが効果的です。</t>
  </si>
  <si>
    <t xml:space="preserve">
普段よく聞いている言葉でも、意味を取り違えていたり、よく知らないものがいろいろありそうです。個別に、やさしい表現で伝え直すと良いです。言葉だけでは意味の取り違えに気がつきにくいので、具体物などを用いて伝えると正しく伝わり、活動に参加しやすくなります。普段よく聞いていることばでも、意味を取り違えているものがいくつかあるかもしれません。
いっしょに遊ぶ中で、目の前のものについて「たんぽぽ咲いてるね」「きれいだね」のようにことばを交わすことが、語彙を増やすことにつながります。日々の会話を楽しむ中で、子どもの思いを引き出すような質問や声掛けをすることも効果的です。
話をする中で、あれ、これのような指示語や、単語のみで答えるときには、具体的なものの名前に置き換えたり、文にして子どもの言いたいことを繰り返すとよいでしょう。</t>
  </si>
  <si>
    <t>4.数唱</t>
  </si>
  <si>
    <t>⑩　　NR　/　DK</t>
  </si>
  <si>
    <t>⑧帰る　　　NR / DK</t>
    <rPh sb="1" eb="2">
      <t>カエ</t>
    </rPh>
    <phoneticPr fontId="1"/>
  </si>
  <si>
    <t>6.図形弁別</t>
    <rPh sb="2" eb="4">
      <t>ズケイ</t>
    </rPh>
    <rPh sb="4" eb="6">
      <t>ベンベツ</t>
    </rPh>
    <phoneticPr fontId="1"/>
  </si>
  <si>
    <t>4.数唱</t>
    <rPh sb="2" eb="4">
      <t>スウショウ</t>
    </rPh>
    <phoneticPr fontId="1"/>
  </si>
  <si>
    <t>⑥駅　　　　NR / DK</t>
    <rPh sb="1" eb="2">
      <t>エキ</t>
    </rPh>
    <phoneticPr fontId="1"/>
  </si>
  <si>
    <t>3.文字弁別</t>
    <rPh sb="2" eb="4">
      <t>モジ</t>
    </rPh>
    <rPh sb="4" eb="6">
      <t>ベンベツ</t>
    </rPh>
    <phoneticPr fontId="1"/>
  </si>
  <si>
    <t>6.図形弁別</t>
  </si>
  <si>
    <t>【記録用紙】Springアセスメント</t>
    <rPh sb="1" eb="3">
      <t>キロク</t>
    </rPh>
    <rPh sb="3" eb="5">
      <t>ヨウシ</t>
    </rPh>
    <phoneticPr fontId="1"/>
  </si>
  <si>
    <t>園（学校）名</t>
    <rPh sb="0" eb="1">
      <t>エン</t>
    </rPh>
    <rPh sb="2" eb="4">
      <t>ガッコウ</t>
    </rPh>
    <rPh sb="5" eb="6">
      <t>メイ</t>
    </rPh>
    <phoneticPr fontId="1"/>
  </si>
  <si>
    <t>㉓店　　　　NR / DK</t>
    <rPh sb="1" eb="2">
      <t>ミセ</t>
    </rPh>
    <phoneticPr fontId="1"/>
  </si>
  <si>
    <t>年齢</t>
    <rPh sb="0" eb="2">
      <t>ネンレイ</t>
    </rPh>
    <phoneticPr fontId="1"/>
  </si>
  <si>
    <r>
      <t>《行動特徴：当てはまれば</t>
    </r>
    <r>
      <rPr>
        <sz val="9"/>
        <color theme="1"/>
        <rFont val="Segoe UI Symbol"/>
      </rPr>
      <t>☑</t>
    </r>
    <r>
      <rPr>
        <sz val="9"/>
        <color theme="1"/>
        <rFont val="UD デジタル 教科書体 NP"/>
      </rPr>
      <t>を記入》
　□教示の理解が難しい　□聞き間違いがある</t>
    </r>
    <rPh sb="1" eb="3">
      <t>コウドウ</t>
    </rPh>
    <rPh sb="3" eb="5">
      <t>トクチョウ</t>
    </rPh>
    <rPh sb="6" eb="7">
      <t>ア</t>
    </rPh>
    <rPh sb="14" eb="16">
      <t>キニュウ</t>
    </rPh>
    <rPh sb="20" eb="22">
      <t>キョウジ</t>
    </rPh>
    <rPh sb="23" eb="25">
      <t>リカイ</t>
    </rPh>
    <rPh sb="26" eb="27">
      <t>ムズカ</t>
    </rPh>
    <rPh sb="31" eb="32">
      <t>キ</t>
    </rPh>
    <rPh sb="33" eb="35">
      <t>マチガ</t>
    </rPh>
    <phoneticPr fontId="1"/>
  </si>
  <si>
    <t>め（　　　）</t>
  </si>
  <si>
    <r>
      <t>1.この音なあに？</t>
    </r>
    <r>
      <rPr>
        <sz val="11"/>
        <color theme="1"/>
        <rFont val="UD デジタル 教科書体 NP"/>
      </rPr>
      <t>（音韻分解/音韻抽出）</t>
    </r>
    <rPh sb="4" eb="5">
      <t>オト</t>
    </rPh>
    <rPh sb="10" eb="12">
      <t>オンイン</t>
    </rPh>
    <rPh sb="12" eb="14">
      <t>ブンカイ</t>
    </rPh>
    <rPh sb="15" eb="17">
      <t>オンイン</t>
    </rPh>
    <rPh sb="17" eb="19">
      <t>チュウシュツ</t>
    </rPh>
    <phoneticPr fontId="1"/>
  </si>
  <si>
    <t xml:space="preserve">③ 7ー4ー5　　     </t>
  </si>
  <si>
    <r>
      <t>《行動特徴：当てはまれば</t>
    </r>
    <r>
      <rPr>
        <sz val="9"/>
        <color theme="1"/>
        <rFont val="Segoe UI Symbol"/>
      </rPr>
      <t>☑</t>
    </r>
    <r>
      <rPr>
        <sz val="9"/>
        <color theme="1"/>
        <rFont val="UD デジタル 教科書体 NP"/>
      </rPr>
      <t>を記入》
　□教示の理解が難しい　□構音（発音）に誤りがある</t>
    </r>
    <rPh sb="1" eb="3">
      <t>コウドウ</t>
    </rPh>
    <rPh sb="3" eb="5">
      <t>トクチョウ</t>
    </rPh>
    <rPh sb="6" eb="7">
      <t>ア</t>
    </rPh>
    <rPh sb="14" eb="16">
      <t>キニュウ</t>
    </rPh>
    <rPh sb="20" eb="22">
      <t>キョウジ</t>
    </rPh>
    <rPh sb="23" eb="25">
      <t>リカイ</t>
    </rPh>
    <rPh sb="26" eb="27">
      <t>ムズカ</t>
    </rPh>
    <rPh sb="31" eb="33">
      <t>コウオン</t>
    </rPh>
    <rPh sb="34" eb="36">
      <t>ハツオン</t>
    </rPh>
    <rPh sb="38" eb="39">
      <t>アヤマ</t>
    </rPh>
    <phoneticPr fontId="1"/>
  </si>
  <si>
    <t>6.かたちのクイズ（図形の弁別）</t>
    <rPh sb="10" eb="12">
      <t>ズケイ</t>
    </rPh>
    <rPh sb="13" eb="15">
      <t>ベンベツ</t>
    </rPh>
    <phoneticPr fontId="1"/>
  </si>
  <si>
    <t>し（　　　）</t>
  </si>
  <si>
    <t>〈記入例〉　T:正答　F：誤答　NR：無反応　DK：「分からない」と回答</t>
  </si>
  <si>
    <t>④あたま</t>
  </si>
  <si>
    <t>②つめ</t>
  </si>
  <si>
    <t>⑨　　NR　/　DK</t>
  </si>
  <si>
    <r>
      <t>◎選択問題の正答は、</t>
    </r>
    <r>
      <rPr>
        <b/>
        <sz val="9"/>
        <color theme="1"/>
        <rFont val="UD デジタル 教科書体 NP"/>
      </rPr>
      <t>太字</t>
    </r>
    <r>
      <rPr>
        <sz val="9"/>
        <color theme="1"/>
        <rFont val="UD デジタル 教科書体 NP"/>
      </rPr>
      <t>で表記されています。</t>
    </r>
  </si>
  <si>
    <t>③ほし</t>
  </si>
  <si>
    <t>⑥とけい</t>
  </si>
  <si>
    <r>
      <t>抽出
（語</t>
    </r>
    <r>
      <rPr>
        <b/>
        <sz val="9"/>
        <color theme="1" tint="0.25"/>
        <rFont val="UD デジタル 教科書体 NP"/>
      </rPr>
      <t>頭</t>
    </r>
    <r>
      <rPr>
        <sz val="9"/>
        <color theme="1" tint="0.25"/>
        <rFont val="UD デジタル 教科書体 NP"/>
      </rPr>
      <t>音）</t>
    </r>
    <rPh sb="0" eb="2">
      <t>チュウシュツ</t>
    </rPh>
    <rPh sb="4" eb="7">
      <t>ゴトウオン</t>
    </rPh>
    <phoneticPr fontId="1"/>
  </si>
  <si>
    <r>
      <t>抽出
（語</t>
    </r>
    <r>
      <rPr>
        <b/>
        <sz val="9"/>
        <color theme="1" tint="0.25"/>
        <rFont val="UD デジタル 教科書体 NP"/>
      </rPr>
      <t>尾</t>
    </r>
    <r>
      <rPr>
        <sz val="9"/>
        <color theme="1" tint="0.25"/>
        <rFont val="UD デジタル 教科書体 NP"/>
      </rPr>
      <t>音）</t>
    </r>
    <rPh sb="0" eb="2">
      <t>チュウシュツ</t>
    </rPh>
    <rPh sb="4" eb="6">
      <t>ゴビ</t>
    </rPh>
    <rPh sb="6" eb="7">
      <t>オン</t>
    </rPh>
    <phoneticPr fontId="1"/>
  </si>
  <si>
    <t>（検査者：　　　　　　　）</t>
    <rPh sb="1" eb="4">
      <t>ケンサシャ</t>
    </rPh>
    <phoneticPr fontId="1"/>
  </si>
  <si>
    <r>
      <t>《行動特徴：当てはまれば</t>
    </r>
    <r>
      <rPr>
        <sz val="9"/>
        <color theme="1"/>
        <rFont val="Segoe UI Symbol"/>
      </rPr>
      <t>☑</t>
    </r>
    <r>
      <rPr>
        <sz val="9"/>
        <color theme="1"/>
        <rFont val="UD デジタル 教科書体 NP"/>
      </rPr>
      <t>を記入》
　□教示の理解が難しい　□構音（発音）に誤りがある</t>
    </r>
    <rPh sb="1" eb="3">
      <t>コウドウ</t>
    </rPh>
    <rPh sb="3" eb="5">
      <t>トクチョウ</t>
    </rPh>
    <rPh sb="6" eb="7">
      <t>ア</t>
    </rPh>
    <rPh sb="14" eb="16">
      <t>キニュウ</t>
    </rPh>
    <rPh sb="20" eb="22">
      <t>キョウジ</t>
    </rPh>
    <rPh sb="23" eb="25">
      <t>リカイ</t>
    </rPh>
    <rPh sb="26" eb="27">
      <t>ムズカ</t>
    </rPh>
    <phoneticPr fontId="1"/>
  </si>
  <si>
    <r>
      <t>①語</t>
    </r>
    <r>
      <rPr>
        <b/>
        <sz val="11"/>
        <color theme="1"/>
        <rFont val="UD デジタル 教科書体 NP"/>
      </rPr>
      <t>頭</t>
    </r>
    <r>
      <rPr>
        <sz val="11"/>
        <color theme="1"/>
        <rFont val="UD デジタル 教科書体 NP"/>
      </rPr>
      <t>音の削除</t>
    </r>
    <rPh sb="1" eb="4">
      <t>ゴトウオン</t>
    </rPh>
    <rPh sb="5" eb="7">
      <t>サクジョ</t>
    </rPh>
    <phoneticPr fontId="1"/>
  </si>
  <si>
    <t>1問目</t>
    <rPh sb="1" eb="2">
      <t>モン</t>
    </rPh>
    <rPh sb="2" eb="3">
      <t>メ</t>
    </rPh>
    <phoneticPr fontId="1"/>
  </si>
  <si>
    <r>
      <t>１・２・</t>
    </r>
    <r>
      <rPr>
        <b/>
        <sz val="11"/>
        <color theme="1"/>
        <rFont val="UD デジタル 教科書体 NP"/>
      </rPr>
      <t>３</t>
    </r>
    <r>
      <rPr>
        <sz val="11"/>
        <color theme="1"/>
        <rFont val="UD デジタル 教科書体 NP"/>
      </rPr>
      <t>・4</t>
    </r>
  </si>
  <si>
    <t>2問目</t>
    <rPh sb="1" eb="2">
      <t>モン</t>
    </rPh>
    <rPh sb="2" eb="3">
      <t>メ</t>
    </rPh>
    <phoneticPr fontId="1"/>
  </si>
  <si>
    <t>2音の単語
課題</t>
    <rPh sb="1" eb="2">
      <t>オン</t>
    </rPh>
    <rPh sb="3" eb="5">
      <t>タンゴ</t>
    </rPh>
    <rPh sb="6" eb="8">
      <t>カダイ</t>
    </rPh>
    <phoneticPr fontId="1"/>
  </si>
  <si>
    <r>
      <rPr>
        <sz val="11"/>
        <color theme="0" tint="-0.5"/>
        <rFont val="UD デジタル 教科書体 NP"/>
      </rPr>
      <t>(い)</t>
    </r>
    <r>
      <rPr>
        <sz val="11"/>
        <color theme="1"/>
        <rFont val="UD デジタル 教科書体 NP"/>
      </rPr>
      <t>ぬ</t>
    </r>
  </si>
  <si>
    <r>
      <rPr>
        <sz val="11"/>
        <color theme="0" tint="-0.5"/>
        <rFont val="UD デジタル 教科書体 NP"/>
      </rPr>
      <t>(つ)</t>
    </r>
    <r>
      <rPr>
        <sz val="11"/>
        <color theme="1"/>
        <rFont val="UD デジタル 教科書体 NP"/>
      </rPr>
      <t>め</t>
    </r>
  </si>
  <si>
    <r>
      <rPr>
        <sz val="11"/>
        <color theme="0" tint="-0.5"/>
        <rFont val="UD デジタル 教科書体 NP"/>
      </rPr>
      <t>(ほ)</t>
    </r>
    <r>
      <rPr>
        <sz val="11"/>
        <color theme="1"/>
        <rFont val="UD デジタル 教科書体 NP"/>
      </rPr>
      <t>し</t>
    </r>
  </si>
  <si>
    <t>3音の単語
課題</t>
    <rPh sb="1" eb="2">
      <t>オン</t>
    </rPh>
    <rPh sb="3" eb="5">
      <t>タンゴ</t>
    </rPh>
    <rPh sb="6" eb="8">
      <t>カダイ</t>
    </rPh>
    <phoneticPr fontId="1"/>
  </si>
  <si>
    <r>
      <rPr>
        <sz val="11"/>
        <color theme="0" tint="-0.5"/>
        <rFont val="UD デジタル 教科書体 NP"/>
      </rPr>
      <t>(あ)</t>
    </r>
    <r>
      <rPr>
        <sz val="11"/>
        <color theme="1"/>
        <rFont val="UD デジタル 教科書体 NP"/>
      </rPr>
      <t>たま</t>
    </r>
  </si>
  <si>
    <r>
      <rPr>
        <sz val="11"/>
        <color theme="0" tint="-0.5"/>
        <rFont val="UD デジタル 教科書体 NP"/>
      </rPr>
      <t>(つ)</t>
    </r>
    <r>
      <rPr>
        <sz val="11"/>
        <color theme="1"/>
        <rFont val="UD デジタル 教科書体 NP"/>
      </rPr>
      <t>くえ</t>
    </r>
  </si>
  <si>
    <r>
      <rPr>
        <sz val="11"/>
        <color theme="0" tint="-0.5"/>
        <rFont val="UD デジタル 教科書体 NP"/>
      </rPr>
      <t>(と)</t>
    </r>
    <r>
      <rPr>
        <sz val="11"/>
        <color theme="1"/>
        <rFont val="UD デジタル 教科書体 NP"/>
      </rPr>
      <t>けい</t>
    </r>
  </si>
  <si>
    <r>
      <t>②語</t>
    </r>
    <r>
      <rPr>
        <b/>
        <sz val="11"/>
        <color theme="1"/>
        <rFont val="UD デジタル 教科書体 NP"/>
      </rPr>
      <t>尾</t>
    </r>
    <r>
      <rPr>
        <sz val="11"/>
        <color theme="1"/>
        <rFont val="UD デジタル 教科書体 NP"/>
      </rPr>
      <t>音の削除</t>
    </r>
    <rPh sb="1" eb="3">
      <t>ゴビ</t>
    </rPh>
    <rPh sb="3" eb="4">
      <t>オン</t>
    </rPh>
    <rPh sb="5" eb="7">
      <t>サクジョ</t>
    </rPh>
    <phoneticPr fontId="1"/>
  </si>
  <si>
    <r>
      <t>い</t>
    </r>
    <r>
      <rPr>
        <sz val="11"/>
        <color theme="0" tint="-0.5"/>
        <rFont val="UD デジタル 教科書体 NP"/>
      </rPr>
      <t>(ぬ)</t>
    </r>
  </si>
  <si>
    <r>
      <t>つ</t>
    </r>
    <r>
      <rPr>
        <sz val="11"/>
        <color theme="0" tint="-0.5"/>
        <rFont val="UD デジタル 教科書体 NP"/>
      </rPr>
      <t>(め)</t>
    </r>
  </si>
  <si>
    <r>
      <t>１・２・３・</t>
    </r>
    <r>
      <rPr>
        <b/>
        <sz val="11"/>
        <color theme="1"/>
        <rFont val="UD デジタル 教科書体 NP"/>
      </rPr>
      <t>４</t>
    </r>
  </si>
  <si>
    <r>
      <t>ほ</t>
    </r>
    <r>
      <rPr>
        <sz val="11"/>
        <color theme="0" tint="-0.5"/>
        <rFont val="UD デジタル 教科書体 NP"/>
      </rPr>
      <t>(し)</t>
    </r>
  </si>
  <si>
    <r>
      <t>あた</t>
    </r>
    <r>
      <rPr>
        <sz val="11"/>
        <color theme="0" tint="-0.5"/>
        <rFont val="UD デジタル 教科書体 NP"/>
      </rPr>
      <t>(ま)</t>
    </r>
  </si>
  <si>
    <r>
      <t>つく</t>
    </r>
    <r>
      <rPr>
        <sz val="11"/>
        <color theme="0" tint="-0.5"/>
        <rFont val="UD デジタル 教科書体 NP"/>
      </rPr>
      <t>(え)</t>
    </r>
  </si>
  <si>
    <r>
      <t>とけ</t>
    </r>
    <r>
      <rPr>
        <sz val="11"/>
        <color theme="0" tint="-0.5"/>
        <rFont val="UD デジタル 教科書体 NP"/>
      </rPr>
      <t>(い)</t>
    </r>
  </si>
  <si>
    <r>
      <t>削除
（語</t>
    </r>
    <r>
      <rPr>
        <b/>
        <sz val="9"/>
        <color theme="1" tint="0.25"/>
        <rFont val="UD デジタル 教科書体 NP"/>
      </rPr>
      <t>頭</t>
    </r>
    <r>
      <rPr>
        <sz val="9"/>
        <color theme="1" tint="0.25"/>
        <rFont val="UD デジタル 教科書体 NP"/>
      </rPr>
      <t>音）</t>
    </r>
    <rPh sb="0" eb="2">
      <t>サクジョ</t>
    </rPh>
    <rPh sb="4" eb="7">
      <t>ゴトウオン</t>
    </rPh>
    <phoneticPr fontId="1"/>
  </si>
  <si>
    <r>
      <t>削除
（語</t>
    </r>
    <r>
      <rPr>
        <b/>
        <sz val="9"/>
        <color theme="1" tint="0.25"/>
        <rFont val="UD デジタル 教科書体 NP"/>
      </rPr>
      <t>尾</t>
    </r>
    <r>
      <rPr>
        <sz val="9"/>
        <color theme="1" tint="0.25"/>
        <rFont val="UD デジタル 教科書体 NP"/>
      </rPr>
      <t>音）</t>
    </r>
    <rPh sb="0" eb="2">
      <t>サクジョ</t>
    </rPh>
    <rPh sb="4" eb="6">
      <t>ゴビ</t>
    </rPh>
    <rPh sb="6" eb="7">
      <t>オン</t>
    </rPh>
    <phoneticPr fontId="1"/>
  </si>
  <si>
    <r>
      <t>3.字のかくれんぼ</t>
    </r>
    <r>
      <rPr>
        <sz val="11"/>
        <color theme="1"/>
        <rFont val="UD デジタル 教科書体 NP"/>
      </rPr>
      <t>（文字の弁別）</t>
    </r>
    <rPh sb="2" eb="3">
      <t>ジ</t>
    </rPh>
    <rPh sb="10" eb="12">
      <t>モジ</t>
    </rPh>
    <rPh sb="13" eb="15">
      <t>ベンベツ</t>
    </rPh>
    <phoneticPr fontId="1"/>
  </si>
  <si>
    <t>文字弁別</t>
    <rPh sb="0" eb="2">
      <t>モジ</t>
    </rPh>
    <rPh sb="2" eb="4">
      <t>ベンベツ</t>
    </rPh>
    <phoneticPr fontId="1"/>
  </si>
  <si>
    <r>
      <t>4.まねしてみよう　a</t>
    </r>
    <r>
      <rPr>
        <sz val="11"/>
        <color theme="1"/>
        <rFont val="UD デジタル 教科書体 NP"/>
      </rPr>
      <t>（数唱）</t>
    </r>
    <rPh sb="12" eb="14">
      <t>スウショウ</t>
    </rPh>
    <phoneticPr fontId="1"/>
  </si>
  <si>
    <r>
      <t>《行動特徴：当てはまれば</t>
    </r>
    <r>
      <rPr>
        <sz val="9"/>
        <color theme="1"/>
        <rFont val="Segoe UI Symbol"/>
      </rPr>
      <t>☑</t>
    </r>
    <r>
      <rPr>
        <sz val="9"/>
        <color theme="1"/>
        <rFont val="UD デジタル 教科書体 NP"/>
      </rPr>
      <t>を記入》
　□教示の理解が難しい　□聞き逃しがある</t>
    </r>
    <rPh sb="1" eb="3">
      <t>コウドウ</t>
    </rPh>
    <rPh sb="3" eb="5">
      <t>トクチョウ</t>
    </rPh>
    <rPh sb="6" eb="7">
      <t>ア</t>
    </rPh>
    <rPh sb="14" eb="16">
      <t>キニュウ</t>
    </rPh>
    <rPh sb="20" eb="22">
      <t>キョウジ</t>
    </rPh>
    <rPh sb="23" eb="25">
      <t>リカイ</t>
    </rPh>
    <rPh sb="26" eb="27">
      <t>ムズカ</t>
    </rPh>
    <rPh sb="31" eb="32">
      <t>キ</t>
    </rPh>
    <rPh sb="33" eb="34">
      <t>ノガ</t>
    </rPh>
    <phoneticPr fontId="1"/>
  </si>
  <si>
    <t>T　　/　　F</t>
  </si>
  <si>
    <t>数唱</t>
    <rPh sb="0" eb="2">
      <t>スウショウ</t>
    </rPh>
    <phoneticPr fontId="1"/>
  </si>
  <si>
    <r>
      <t>5.まねしてみよう　ｂ</t>
    </r>
    <r>
      <rPr>
        <sz val="11"/>
        <color theme="1"/>
        <rFont val="UD デジタル 教科書体 NP"/>
      </rPr>
      <t>（非単語の復唱）</t>
    </r>
    <rPh sb="12" eb="13">
      <t>ヒ</t>
    </rPh>
    <rPh sb="13" eb="15">
      <t>タンゴ</t>
    </rPh>
    <rPh sb="16" eb="18">
      <t>フクショウ</t>
    </rPh>
    <phoneticPr fontId="1"/>
  </si>
  <si>
    <t>非単語</t>
    <rPh sb="0" eb="1">
      <t>ヒ</t>
    </rPh>
    <rPh sb="1" eb="3">
      <t>タンゴ</t>
    </rPh>
    <phoneticPr fontId="1"/>
  </si>
  <si>
    <t>①　　NR　/　DK</t>
  </si>
  <si>
    <t>②　　NR　/　DK</t>
  </si>
  <si>
    <t>③　　NR　/　DK</t>
  </si>
  <si>
    <t>⑤　　NR　/　DK</t>
  </si>
  <si>
    <r>
      <t>１・２・</t>
    </r>
    <r>
      <rPr>
        <b/>
        <sz val="11"/>
        <color theme="1"/>
        <rFont val="UD デジタル 教科書体 NP"/>
      </rPr>
      <t>３</t>
    </r>
    <r>
      <rPr>
        <sz val="11"/>
        <color theme="1"/>
        <rFont val="UD デジタル 教科書体 NP"/>
      </rPr>
      <t>・４</t>
    </r>
  </si>
  <si>
    <t xml:space="preserve">⑦ 3ー8ー4ー2ー6    </t>
  </si>
  <si>
    <r>
      <rPr>
        <b/>
        <sz val="11"/>
        <color theme="1"/>
        <rFont val="UD デジタル 教科書体 NP"/>
      </rPr>
      <t>１</t>
    </r>
    <r>
      <rPr>
        <sz val="11"/>
        <color theme="1"/>
        <rFont val="UD デジタル 教科書体 NP"/>
      </rPr>
      <t>・２・３・4</t>
    </r>
  </si>
  <si>
    <r>
      <t>１・２・３・</t>
    </r>
    <r>
      <rPr>
        <b/>
        <sz val="11"/>
        <color theme="1"/>
        <rFont val="UD デジタル 教科書体 NP"/>
      </rPr>
      <t>4</t>
    </r>
  </si>
  <si>
    <t>⑥　　NR　/　DK</t>
  </si>
  <si>
    <t>⑦　　NR　/　DK</t>
  </si>
  <si>
    <t>⑧　　NR　/　DK</t>
  </si>
  <si>
    <t>⑬　　NR　/　DK</t>
  </si>
  <si>
    <t>⑭　　NR　/　DK</t>
  </si>
  <si>
    <t>図形弁別</t>
    <rPh sb="0" eb="2">
      <t>ズケイ</t>
    </rPh>
    <rPh sb="2" eb="4">
      <t>ベンベツ</t>
    </rPh>
    <phoneticPr fontId="1"/>
  </si>
  <si>
    <t>7.ことばのクイズ（基本語彙）</t>
    <rPh sb="10" eb="12">
      <t>キホン</t>
    </rPh>
    <rPh sb="12" eb="14">
      <t>ゴイ</t>
    </rPh>
    <phoneticPr fontId="1"/>
  </si>
  <si>
    <t>つ（　　　）</t>
  </si>
  <si>
    <t>①赤ちゃん　NR / DK</t>
    <rPh sb="1" eb="2">
      <t>アカ</t>
    </rPh>
    <phoneticPr fontId="1"/>
  </si>
  <si>
    <t>②遊ぶ　　　NR / DK</t>
    <rPh sb="1" eb="2">
      <t>アソ</t>
    </rPh>
    <phoneticPr fontId="1"/>
  </si>
  <si>
    <t>③言う　　　NR / DK</t>
    <rPh sb="1" eb="2">
      <t>イ</t>
    </rPh>
    <phoneticPr fontId="1"/>
  </si>
  <si>
    <t>④鳴く　　　NR / DK</t>
    <rPh sb="1" eb="2">
      <t>ナ</t>
    </rPh>
    <phoneticPr fontId="1"/>
  </si>
  <si>
    <t>⑤歌　　　　NR / DK</t>
    <rPh sb="1" eb="2">
      <t>ウタ</t>
    </rPh>
    <phoneticPr fontId="1"/>
  </si>
  <si>
    <t>注）各桁数で、どちらかひとつでも正答の場合は、次に進む。</t>
    <rPh sb="0" eb="1">
      <t>チュウ</t>
    </rPh>
    <rPh sb="2" eb="3">
      <t>カク</t>
    </rPh>
    <rPh sb="3" eb="5">
      <t>ケタスウ</t>
    </rPh>
    <rPh sb="16" eb="18">
      <t>セイトウ</t>
    </rPh>
    <rPh sb="19" eb="20">
      <t>バ</t>
    </rPh>
    <rPh sb="20" eb="21">
      <t>ア</t>
    </rPh>
    <rPh sb="23" eb="24">
      <t>ツギ</t>
    </rPh>
    <rPh sb="25" eb="26">
      <t>スス</t>
    </rPh>
    <phoneticPr fontId="1"/>
  </si>
  <si>
    <r>
      <t xml:space="preserve">１　・　２
</t>
    </r>
    <r>
      <rPr>
        <b/>
        <sz val="11"/>
        <color theme="1"/>
        <rFont val="UD デジタル 教科書体 NP"/>
      </rPr>
      <t>３</t>
    </r>
    <r>
      <rPr>
        <sz val="11"/>
        <color theme="1"/>
        <rFont val="UD デジタル 教科書体 NP"/>
      </rPr>
      <t>　・　４</t>
    </r>
  </si>
  <si>
    <r>
      <rPr>
        <b/>
        <sz val="11"/>
        <color theme="1"/>
        <rFont val="UD デジタル 教科書体 NP"/>
      </rPr>
      <t>１</t>
    </r>
    <r>
      <rPr>
        <sz val="11"/>
        <color theme="1"/>
        <rFont val="UD デジタル 教科書体 NP"/>
      </rPr>
      <t>　・　２
３　・　４</t>
    </r>
  </si>
  <si>
    <r>
      <t>1・２・</t>
    </r>
    <r>
      <rPr>
        <b/>
        <sz val="11"/>
        <color theme="1"/>
        <rFont val="UD デジタル 教科書体 NP"/>
      </rPr>
      <t>３</t>
    </r>
    <r>
      <rPr>
        <sz val="11"/>
        <color theme="1"/>
        <rFont val="UD デジタル 教科書体 NP"/>
      </rPr>
      <t>・４・5</t>
    </r>
  </si>
  <si>
    <r>
      <t>１　・　</t>
    </r>
    <r>
      <rPr>
        <b/>
        <sz val="11"/>
        <color theme="1"/>
        <rFont val="UD デジタル 教科書体 NP"/>
      </rPr>
      <t>２</t>
    </r>
    <r>
      <rPr>
        <sz val="11"/>
        <color theme="1"/>
        <rFont val="UD デジタル 教科書体 NP"/>
      </rPr>
      <t xml:space="preserve">
３　・　４</t>
    </r>
  </si>
  <si>
    <t>⑦貝　　　　NR / DK</t>
    <rPh sb="1" eb="2">
      <t>カイ</t>
    </rPh>
    <phoneticPr fontId="1"/>
  </si>
  <si>
    <t>⑨紙　　　　NR / DK</t>
    <rPh sb="1" eb="2">
      <t>カミ</t>
    </rPh>
    <phoneticPr fontId="1"/>
  </si>
  <si>
    <r>
      <t>１　・　２
３　・　</t>
    </r>
    <r>
      <rPr>
        <b/>
        <sz val="11"/>
        <color theme="1"/>
        <rFont val="UD デジタル 教科書体 NP"/>
      </rPr>
      <t>４</t>
    </r>
  </si>
  <si>
    <t>印刷する児童の名前を選択↓</t>
    <rPh sb="0" eb="2">
      <t>インサツ</t>
    </rPh>
    <rPh sb="4" eb="6">
      <t>ジドウ</t>
    </rPh>
    <rPh sb="7" eb="9">
      <t>ナマエ</t>
    </rPh>
    <rPh sb="10" eb="12">
      <t>センタク</t>
    </rPh>
    <phoneticPr fontId="1"/>
  </si>
  <si>
    <t>①みく</t>
  </si>
  <si>
    <t>②すも</t>
  </si>
  <si>
    <t>③ぬす</t>
  </si>
  <si>
    <t>④くまる</t>
  </si>
  <si>
    <t>⑤へんき</t>
  </si>
  <si>
    <t>ま（　　　）</t>
  </si>
  <si>
    <t>⑥ふらう</t>
  </si>
  <si>
    <t>⑦てふろく</t>
  </si>
  <si>
    <t>⑧きりかま</t>
  </si>
  <si>
    <t>⑨ひこうち</t>
  </si>
  <si>
    <t>注1）2音の単語課題（いぬ～ほし）で3問中2問誤答のとき、3音の単語課題は実施しない。</t>
    <rPh sb="0" eb="1">
      <t>チュウ</t>
    </rPh>
    <rPh sb="4" eb="5">
      <t>オン</t>
    </rPh>
    <rPh sb="6" eb="8">
      <t>タンゴ</t>
    </rPh>
    <rPh sb="8" eb="10">
      <t>カダイ</t>
    </rPh>
    <rPh sb="19" eb="20">
      <t>モン</t>
    </rPh>
    <rPh sb="20" eb="21">
      <t>チュウ</t>
    </rPh>
    <rPh sb="22" eb="23">
      <t>モン</t>
    </rPh>
    <rPh sb="23" eb="25">
      <t>ゴトウ</t>
    </rPh>
    <rPh sb="30" eb="31">
      <t>オン</t>
    </rPh>
    <rPh sb="32" eb="34">
      <t>タンゴ</t>
    </rPh>
    <rPh sb="34" eb="36">
      <t>カダイ</t>
    </rPh>
    <rPh sb="37" eb="39">
      <t>ジッシ</t>
    </rPh>
    <phoneticPr fontId="1"/>
  </si>
  <si>
    <r>
      <rPr>
        <b/>
        <sz val="11"/>
        <color theme="1"/>
        <rFont val="UD デジタル 教科書体 NP"/>
      </rPr>
      <t>1</t>
    </r>
    <r>
      <rPr>
        <sz val="11"/>
        <color theme="1"/>
        <rFont val="UD デジタル 教科書体 NP"/>
      </rPr>
      <t>・２・３・４・５</t>
    </r>
  </si>
  <si>
    <r>
      <t>1・</t>
    </r>
    <r>
      <rPr>
        <b/>
        <sz val="11"/>
        <color theme="1"/>
        <rFont val="UD デジタル 教科書体 NP"/>
      </rPr>
      <t>２</t>
    </r>
    <r>
      <rPr>
        <sz val="11"/>
        <color theme="1"/>
        <rFont val="UD デジタル 教科書体 NP"/>
      </rPr>
      <t>・３・４・5</t>
    </r>
  </si>
  <si>
    <t>⑩玄関　　　NR / DK</t>
    <rPh sb="1" eb="3">
      <t>ゲンカン</t>
    </rPh>
    <phoneticPr fontId="1"/>
  </si>
  <si>
    <t>⑪声　　　　NR / DK</t>
    <rPh sb="1" eb="2">
      <t>コエ</t>
    </rPh>
    <phoneticPr fontId="1"/>
  </si>
  <si>
    <t>⑬天気　　　NR / DK</t>
    <rPh sb="1" eb="2">
      <t>テン</t>
    </rPh>
    <rPh sb="2" eb="3">
      <t>キ</t>
    </rPh>
    <phoneticPr fontId="1"/>
  </si>
  <si>
    <t>⑭出る　　　NR / DK</t>
    <rPh sb="1" eb="2">
      <t>デ</t>
    </rPh>
    <phoneticPr fontId="1"/>
  </si>
  <si>
    <t>⑮天井　　　NR / DK</t>
    <rPh sb="1" eb="3">
      <t>テンジョウ</t>
    </rPh>
    <phoneticPr fontId="1"/>
  </si>
  <si>
    <t>⑯友だち　　NR / DK</t>
    <rPh sb="1" eb="2">
      <t>トモ</t>
    </rPh>
    <phoneticPr fontId="1"/>
  </si>
  <si>
    <t>⑰入る　　　NR / DK</t>
    <rPh sb="1" eb="2">
      <t>ハイ</t>
    </rPh>
    <phoneticPr fontId="1"/>
  </si>
  <si>
    <t>⑱泳ぐ　　　NR / DK</t>
    <rPh sb="1" eb="2">
      <t>オヨ</t>
    </rPh>
    <phoneticPr fontId="1"/>
  </si>
  <si>
    <t>⑲花　　　　NR / DK</t>
    <rPh sb="1" eb="2">
      <t>ハナ</t>
    </rPh>
    <phoneticPr fontId="1"/>
  </si>
  <si>
    <t>☆「つめ」を「ちゅ/め」と分解する・語頭音を尋ねて「ちゅ」と回答した場合は、正答(T)とする。</t>
  </si>
  <si>
    <t>と（　　　）</t>
  </si>
  <si>
    <t>⑳船　　　　NR / DK</t>
    <rPh sb="1" eb="2">
      <t>フネ</t>
    </rPh>
    <phoneticPr fontId="1"/>
  </si>
  <si>
    <t>㉑町　　　　NR / DK</t>
    <rPh sb="1" eb="2">
      <t>マチ</t>
    </rPh>
    <phoneticPr fontId="1"/>
  </si>
  <si>
    <t>ほ（　　　）</t>
  </si>
  <si>
    <t>㉒窓　　　　NR / DK</t>
    <rPh sb="1" eb="2">
      <t>マド</t>
    </rPh>
    <phoneticPr fontId="1"/>
  </si>
  <si>
    <t>㉔見る　　　NR / DK</t>
    <rPh sb="1" eb="2">
      <t>ミ</t>
    </rPh>
    <phoneticPr fontId="1"/>
  </si>
  <si>
    <t>㉕持つ　　　NR / DK</t>
    <rPh sb="1" eb="2">
      <t>モ</t>
    </rPh>
    <phoneticPr fontId="1"/>
  </si>
  <si>
    <t>２音の
単語</t>
    <rPh sb="1" eb="2">
      <t>オン</t>
    </rPh>
    <rPh sb="4" eb="6">
      <t>タンゴ</t>
    </rPh>
    <phoneticPr fontId="1"/>
  </si>
  <si>
    <t>R＊</t>
  </si>
  <si>
    <t>氏名1</t>
    <rPh sb="0" eb="2">
      <t>シメイ</t>
    </rPh>
    <phoneticPr fontId="1"/>
  </si>
  <si>
    <t>ふりがな1</t>
  </si>
  <si>
    <t>３音の
単語</t>
    <rPh sb="1" eb="2">
      <t>オン</t>
    </rPh>
    <rPh sb="4" eb="6">
      <t>タンゴ</t>
    </rPh>
    <phoneticPr fontId="1"/>
  </si>
  <si>
    <r>
      <t>語</t>
    </r>
    <r>
      <rPr>
        <b/>
        <sz val="11"/>
        <color theme="1"/>
        <rFont val="UD デジタル 教科書体 NP"/>
      </rPr>
      <t>尾</t>
    </r>
    <r>
      <rPr>
        <sz val="11"/>
        <color theme="1"/>
        <rFont val="UD デジタル 教科書体 NP"/>
      </rPr>
      <t>音</t>
    </r>
    <rPh sb="0" eb="2">
      <t>ゴビ</t>
    </rPh>
    <rPh sb="2" eb="3">
      <t>オン</t>
    </rPh>
    <phoneticPr fontId="1"/>
  </si>
  <si>
    <r>
      <t>注1）2音の単語で「分解」の3問中2問が誤答のとき、そこで「分解」を中止。「語頭音・語尾音の抽出」も実施しない。
注2）2音の単語で「語</t>
    </r>
    <r>
      <rPr>
        <b/>
        <sz val="9"/>
        <color theme="1"/>
        <rFont val="UD デジタル 教科書体 NP"/>
      </rPr>
      <t>頭</t>
    </r>
    <r>
      <rPr>
        <sz val="9"/>
        <color theme="1"/>
        <rFont val="UD デジタル 教科書体 NP"/>
      </rPr>
      <t>音の抽出」の3問中2問が誤答とき、以降の課題は「分解」のみ実施する。
注3）2音の単語で「語</t>
    </r>
    <r>
      <rPr>
        <b/>
        <sz val="9"/>
        <color theme="1"/>
        <rFont val="UD デジタル 教科書体 NP"/>
      </rPr>
      <t>尾</t>
    </r>
    <r>
      <rPr>
        <sz val="9"/>
        <color theme="1"/>
        <rFont val="UD デジタル 教科書体 NP"/>
      </rPr>
      <t>音の抽出」の3問中2問が誤答とき、以降の課題は「分解」および「語</t>
    </r>
    <r>
      <rPr>
        <b/>
        <sz val="9"/>
        <color theme="1"/>
        <rFont val="UD デジタル 教科書体 NP"/>
      </rPr>
      <t>頭</t>
    </r>
    <r>
      <rPr>
        <sz val="9"/>
        <color theme="1"/>
        <rFont val="UD デジタル 教科書体 NP"/>
      </rPr>
      <t>音の抽出」を実施する。</t>
    </r>
    <rPh sb="0" eb="1">
      <t>チュウ</t>
    </rPh>
    <rPh sb="4" eb="5">
      <t>オン</t>
    </rPh>
    <rPh sb="6" eb="8">
      <t>タンゴ</t>
    </rPh>
    <rPh sb="10" eb="12">
      <t>ブンカイ</t>
    </rPh>
    <rPh sb="15" eb="16">
      <t>モン</t>
    </rPh>
    <rPh sb="16" eb="17">
      <t>チュウ</t>
    </rPh>
    <rPh sb="18" eb="19">
      <t>モン</t>
    </rPh>
    <rPh sb="20" eb="22">
      <t>ゴトウ</t>
    </rPh>
    <rPh sb="30" eb="32">
      <t>ブンカイ</t>
    </rPh>
    <rPh sb="34" eb="36">
      <t>チュウシ</t>
    </rPh>
    <rPh sb="38" eb="41">
      <t>ゴトウオン</t>
    </rPh>
    <rPh sb="42" eb="44">
      <t>ゴビ</t>
    </rPh>
    <rPh sb="44" eb="45">
      <t>オン</t>
    </rPh>
    <rPh sb="46" eb="48">
      <t>チュウシュツ</t>
    </rPh>
    <rPh sb="50" eb="52">
      <t>ジッシ</t>
    </rPh>
    <rPh sb="57" eb="58">
      <t>チュウ</t>
    </rPh>
    <rPh sb="61" eb="62">
      <t>オン</t>
    </rPh>
    <rPh sb="63" eb="65">
      <t>タンゴ</t>
    </rPh>
    <rPh sb="67" eb="70">
      <t>ゴトウオン</t>
    </rPh>
    <rPh sb="71" eb="73">
      <t>チュウシュツ</t>
    </rPh>
    <rPh sb="76" eb="77">
      <t>モン</t>
    </rPh>
    <rPh sb="77" eb="78">
      <t>チュウ</t>
    </rPh>
    <rPh sb="79" eb="80">
      <t>モン</t>
    </rPh>
    <rPh sb="81" eb="83">
      <t>ゴトウ</t>
    </rPh>
    <rPh sb="86" eb="88">
      <t>イコウ</t>
    </rPh>
    <rPh sb="89" eb="91">
      <t>カダイ</t>
    </rPh>
    <rPh sb="93" eb="95">
      <t>ブンカイ</t>
    </rPh>
    <rPh sb="98" eb="100">
      <t>ジッシ</t>
    </rPh>
    <rPh sb="104" eb="105">
      <t>チュウ</t>
    </rPh>
    <rPh sb="108" eb="109">
      <t>オン</t>
    </rPh>
    <rPh sb="110" eb="112">
      <t>タンゴ</t>
    </rPh>
    <rPh sb="114" eb="116">
      <t>ゴビ</t>
    </rPh>
    <rPh sb="116" eb="117">
      <t>オン</t>
    </rPh>
    <rPh sb="118" eb="120">
      <t>チュウシュツ</t>
    </rPh>
    <rPh sb="124" eb="125">
      <t>チュウ</t>
    </rPh>
    <rPh sb="133" eb="135">
      <t>イコウ</t>
    </rPh>
    <rPh sb="136" eb="138">
      <t>カダイ</t>
    </rPh>
    <rPh sb="140" eb="142">
      <t>ブンカイ</t>
    </rPh>
    <rPh sb="147" eb="150">
      <t>ゴトウオン</t>
    </rPh>
    <rPh sb="151" eb="153">
      <t>チュウシュツ</t>
    </rPh>
    <rPh sb="155" eb="157">
      <t>ジッシ</t>
    </rPh>
    <phoneticPr fontId="1"/>
  </si>
  <si>
    <t>2.消したらなにかな？（音韻削除）</t>
    <rPh sb="2" eb="3">
      <t>ケ</t>
    </rPh>
    <rPh sb="12" eb="14">
      <t>オンイン</t>
    </rPh>
    <rPh sb="14" eb="16">
      <t>サクジョ</t>
    </rPh>
    <phoneticPr fontId="1"/>
  </si>
  <si>
    <r>
      <t>〈記入例〉　子どもが指さした選択肢を、丸で囲む。NR：無反応　DK：「分からない」
　　　　　　</t>
    </r>
    <r>
      <rPr>
        <u/>
        <sz val="9"/>
        <color theme="1"/>
        <rFont val="HGｺﾞｼｯｸM"/>
      </rPr>
      <t>番号は、問題冊子（図版）の検査者側・左隅を参照。</t>
    </r>
    <rPh sb="6" eb="7">
      <t>コ</t>
    </rPh>
    <rPh sb="10" eb="11">
      <t>ユビ</t>
    </rPh>
    <rPh sb="14" eb="17">
      <t>センタクシ</t>
    </rPh>
    <rPh sb="19" eb="20">
      <t>マル</t>
    </rPh>
    <rPh sb="21" eb="22">
      <t>カコ</t>
    </rPh>
    <rPh sb="48" eb="50">
      <t>バンゴウ</t>
    </rPh>
    <rPh sb="52" eb="54">
      <t>モンダイ</t>
    </rPh>
    <rPh sb="54" eb="56">
      <t>サッシ</t>
    </rPh>
    <rPh sb="57" eb="59">
      <t>ズハン</t>
    </rPh>
    <rPh sb="61" eb="64">
      <t>ケンサシャ</t>
    </rPh>
    <rPh sb="64" eb="65">
      <t>ガワ</t>
    </rPh>
    <rPh sb="66" eb="68">
      <t>ヒダリスミ</t>
    </rPh>
    <rPh sb="69" eb="71">
      <t>サンショウ</t>
    </rPh>
    <phoneticPr fontId="1"/>
  </si>
  <si>
    <r>
      <t>あ：　</t>
    </r>
    <r>
      <rPr>
        <sz val="11"/>
        <color theme="1"/>
        <rFont val="UD デジタル 教科書体 N"/>
      </rPr>
      <t xml:space="preserve">NR / DK </t>
    </r>
  </si>
  <si>
    <r>
      <t>は：　</t>
    </r>
    <r>
      <rPr>
        <sz val="11"/>
        <color theme="1"/>
        <rFont val="UD デジタル 教科書体 N"/>
      </rPr>
      <t>NR / DK</t>
    </r>
    <r>
      <rPr>
        <sz val="11"/>
        <color theme="1"/>
        <rFont val="UD デジタル 教科書体 NP"/>
      </rPr>
      <t xml:space="preserve"> </t>
    </r>
  </si>
  <si>
    <r>
      <t>き：　</t>
    </r>
    <r>
      <rPr>
        <sz val="11"/>
        <color theme="1"/>
        <rFont val="UD デジタル 教科書体 N"/>
      </rPr>
      <t xml:space="preserve">NR / DK </t>
    </r>
  </si>
  <si>
    <t>２
桁</t>
    <rPh sb="3" eb="4">
      <t>ケタ</t>
    </rPh>
    <phoneticPr fontId="1"/>
  </si>
  <si>
    <t xml:space="preserve">① ８ー２　　     </t>
  </si>
  <si>
    <t xml:space="preserve">④ 3ー8ー2　　     </t>
  </si>
  <si>
    <t>⑤ 5ー7ー3ー8</t>
  </si>
  <si>
    <t xml:space="preserve">⑥ 4ー1ー7ー5　    </t>
  </si>
  <si>
    <t>5
桁</t>
    <rPh sb="3" eb="4">
      <t>ケタ</t>
    </rPh>
    <phoneticPr fontId="1"/>
  </si>
  <si>
    <t xml:space="preserve">⑧ 5ー3ー7ー2ー9    </t>
  </si>
  <si>
    <t>☆例えば「すも」を「しゅも」と言うなど、構音の誤りを含む場合は誤答（F）とする。</t>
    <rPh sb="15" eb="16">
      <t>イ</t>
    </rPh>
    <rPh sb="26" eb="27">
      <t>フク</t>
    </rPh>
    <rPh sb="28" eb="30">
      <t>バアイ</t>
    </rPh>
    <phoneticPr fontId="1"/>
  </si>
  <si>
    <r>
      <t>　全体　《行動特徴：当てはまれば</t>
    </r>
    <r>
      <rPr>
        <sz val="10"/>
        <color theme="1"/>
        <rFont val="Segoe UI Symbol"/>
      </rPr>
      <t>☑</t>
    </r>
    <r>
      <rPr>
        <sz val="10"/>
        <color theme="1"/>
        <rFont val="UD デジタル 教科書体 NP"/>
      </rPr>
      <t>を記入》
　□離席する　　□落ち着きがない　　□不安が強い　</t>
    </r>
    <rPh sb="1" eb="3">
      <t>ゼンタイ</t>
    </rPh>
    <phoneticPr fontId="1"/>
  </si>
  <si>
    <t>い（　　　）</t>
  </si>
  <si>
    <t>ぬ（　　　）</t>
  </si>
  <si>
    <t>あ（　　　）</t>
  </si>
  <si>
    <t>え（　　　）</t>
  </si>
</sst>
</file>

<file path=xl/styles.xml><?xml version="1.0" encoding="utf-8"?>
<styleSheet xmlns:r="http://schemas.openxmlformats.org/officeDocument/2006/relationships" xmlns:mc="http://schemas.openxmlformats.org/markup-compatibility/2006" xmlns="http://schemas.openxmlformats.org/spreadsheetml/2006/main">
  <numFmts count="1">
    <numFmt numFmtId="176" formatCode="yyyy&quot;年&quot;m&quot;月&quot;d&quot;日&quot;;@"/>
  </numFmts>
  <fonts count="62">
    <font>
      <sz val="11"/>
      <color theme="1"/>
      <name val="游ゴシック"/>
    </font>
    <font>
      <sz val="6"/>
      <color auto="1"/>
      <name val="游ゴシック"/>
    </font>
    <font>
      <sz val="11"/>
      <color theme="1"/>
      <name val="Sitka Display Semibold"/>
    </font>
    <font>
      <sz val="18"/>
      <color theme="1" tint="0.25"/>
      <name val="UD デジタル 教科書体 N-B"/>
    </font>
    <font>
      <sz val="11"/>
      <color theme="1" tint="0.25"/>
      <name val="UD デジタル 教科書体 N-B"/>
    </font>
    <font>
      <sz val="11"/>
      <color theme="1"/>
      <name val="UD デジタル 教科書体 N-B"/>
    </font>
    <font>
      <sz val="14"/>
      <color theme="1"/>
      <name val="UD デジタル 教科書体 N-B"/>
    </font>
    <font>
      <sz val="14"/>
      <color theme="1"/>
      <name val="游ゴシック"/>
    </font>
    <font>
      <sz val="11"/>
      <color theme="4" tint="0.4"/>
      <name val="游ゴシック"/>
    </font>
    <font>
      <sz val="12"/>
      <color theme="1"/>
      <name val="游ゴシック"/>
    </font>
    <font>
      <sz val="14"/>
      <color theme="4" tint="0.4"/>
      <name val="UD デジタル 教科書体 N-B"/>
    </font>
    <font>
      <sz val="11"/>
      <color theme="4" tint="0.4"/>
      <name val="UD デジタル 教科書体 N-B"/>
    </font>
    <font>
      <sz val="12"/>
      <color theme="0" tint="-0.5"/>
      <name val="游ゴシック"/>
    </font>
    <font>
      <sz val="12"/>
      <color theme="4" tint="0.4"/>
      <name val="UD デジタル 教科書体 N-B"/>
    </font>
    <font>
      <sz val="12"/>
      <color theme="1"/>
      <name val="UD デジタル 教科書体 N-B"/>
    </font>
    <font>
      <sz val="11"/>
      <color theme="1"/>
      <name val="UD デジタル 教科書体 NP"/>
    </font>
    <font>
      <sz val="12"/>
      <color theme="1"/>
      <name val="UD デジタル 教科書体 NP"/>
    </font>
    <font>
      <sz val="9"/>
      <color theme="1"/>
      <name val="UD デジタル 教科書体 NP"/>
    </font>
    <font>
      <sz val="11"/>
      <color theme="1"/>
      <name val="UD デジタル 教科書体 N"/>
    </font>
    <font>
      <sz val="10"/>
      <color theme="1"/>
      <name val="UD デジタル 教科書体 N"/>
    </font>
    <font>
      <sz val="10"/>
      <color theme="1"/>
      <name val="UD デジタル 教科書体 NP"/>
    </font>
    <font>
      <sz val="12"/>
      <color rgb="FFFF0000"/>
      <name val="UD デジタル 教科書体 NP"/>
    </font>
    <font>
      <sz val="14"/>
      <color theme="1"/>
      <name val="UD デジタル 教科書体 NP"/>
    </font>
    <font>
      <sz val="8"/>
      <color theme="1"/>
      <name val="UD デジタル 教科書体 NP"/>
    </font>
    <font>
      <u/>
      <sz val="8"/>
      <color theme="1"/>
      <name val="UD デジタル 教科書体 NP"/>
    </font>
    <font>
      <sz val="9"/>
      <color theme="1" tint="0.25"/>
      <name val="UD デジタル 教科書体 NP"/>
    </font>
    <font>
      <sz val="12"/>
      <color theme="1" tint="0.25"/>
      <name val="UD デジタル 教科書体 NP"/>
    </font>
    <font>
      <sz val="14"/>
      <color rgb="FFFF0000"/>
      <name val="UD デジタル 教科書体 NP"/>
    </font>
    <font>
      <b/>
      <sz val="11"/>
      <color rgb="FFC00000"/>
      <name val="UD デジタル 教科書体 NP"/>
    </font>
    <font>
      <sz val="16"/>
      <color theme="1"/>
      <name val="UD デジタル 教科書体 N-B"/>
    </font>
    <font>
      <sz val="18"/>
      <color theme="1"/>
      <name val="UD デジタル 教科書体 N-B"/>
    </font>
    <font>
      <sz val="9"/>
      <color theme="1"/>
      <name val="UD デジタル 教科書体 N-B"/>
    </font>
    <font>
      <sz val="18"/>
      <color theme="1"/>
      <name val="游ゴシック"/>
    </font>
    <font>
      <sz val="8"/>
      <color theme="1"/>
      <name val="UD デジタル 教科書体 N-B"/>
    </font>
    <font>
      <sz val="10"/>
      <color theme="1"/>
      <name val="UD デジタル 教科書体 N-B"/>
    </font>
    <font>
      <sz val="8"/>
      <color theme="1"/>
      <name val="游ゴシック"/>
    </font>
    <font>
      <sz val="10"/>
      <color theme="1"/>
      <name val="游ゴシック"/>
    </font>
    <font>
      <sz val="9"/>
      <color theme="1"/>
      <name val="游ゴシック"/>
    </font>
    <font>
      <sz val="20"/>
      <color theme="1"/>
      <name val="游ゴシック"/>
    </font>
    <font>
      <sz val="20"/>
      <color theme="1"/>
      <name val="UD デジタル 教科書体 N-B"/>
    </font>
    <font>
      <sz val="10"/>
      <color theme="1"/>
      <name val="UD デジタル 教科書体 NK-R"/>
    </font>
    <font>
      <sz val="14"/>
      <color rgb="FFFF0000"/>
      <name val="UD デジタル 教科書体 N-B"/>
    </font>
    <font>
      <sz val="11"/>
      <color auto="1"/>
      <name val="游ゴシック"/>
    </font>
    <font>
      <sz val="11"/>
      <color theme="0"/>
      <name val="游ゴシック"/>
    </font>
    <font>
      <sz val="8"/>
      <color theme="0"/>
      <name val="游ゴシック"/>
    </font>
    <font>
      <sz val="11"/>
      <color theme="1"/>
      <name val="UD デジタル 教科書体 NP-R"/>
    </font>
    <font>
      <sz val="14"/>
      <color theme="1"/>
      <name val="UD デジタル 教科書体 NP-R"/>
    </font>
    <font>
      <sz val="9"/>
      <color rgb="FFFF9999"/>
      <name val="UD デジタル 教科書体 NP-R"/>
    </font>
    <font>
      <sz val="9"/>
      <color theme="1"/>
      <name val="UD デジタル 教科書体 NP-R"/>
    </font>
    <font>
      <sz val="9"/>
      <color theme="4"/>
      <name val="UD デジタル 教科書体 NP-R"/>
    </font>
    <font>
      <sz val="8"/>
      <color theme="1"/>
      <name val="UD デジタル 教科書体 NP-R"/>
    </font>
    <font>
      <sz val="9"/>
      <color theme="7"/>
      <name val="UD デジタル 教科書体 NP-R"/>
    </font>
    <font>
      <sz val="9"/>
      <color theme="9" tint="-0.25"/>
      <name val="UD デジタル 教科書体 NP-R"/>
    </font>
    <font>
      <sz val="12"/>
      <color theme="1"/>
      <name val="UD デジタル 教科書体 NP-R"/>
    </font>
    <font>
      <sz val="20"/>
      <color theme="1"/>
      <name val="UD デジタル 教科書体 NP-R"/>
    </font>
    <font>
      <sz val="11"/>
      <color theme="1"/>
      <name val="HGPｺﾞｼｯｸM"/>
    </font>
    <font>
      <b/>
      <sz val="11"/>
      <color theme="1"/>
      <name val="HGPｺﾞｼｯｸM"/>
    </font>
    <font>
      <sz val="9"/>
      <color theme="1"/>
      <name val="UD デジタル 教科書体 NK-R"/>
    </font>
    <font>
      <sz val="12"/>
      <color rgb="FFC00000"/>
      <name val="UD デジタル 教科書体 N-B"/>
    </font>
    <font>
      <sz val="12"/>
      <color theme="7"/>
      <name val="UD デジタル 教科書体 N-B"/>
    </font>
    <font>
      <sz val="12"/>
      <color theme="4"/>
      <name val="UD デジタル 教科書体 N-B"/>
    </font>
    <font>
      <sz val="12"/>
      <color theme="9"/>
      <name val="UD デジタル 教科書体 N-B"/>
    </font>
  </fonts>
  <fills count="10">
    <fill>
      <patternFill patternType="none"/>
    </fill>
    <fill>
      <patternFill patternType="gray125"/>
    </fill>
    <fill>
      <patternFill patternType="solid">
        <fgColor theme="0"/>
        <bgColor indexed="64"/>
      </patternFill>
    </fill>
    <fill>
      <patternFill patternType="solid">
        <fgColor theme="0" tint="-0.15"/>
        <bgColor indexed="64"/>
      </patternFill>
    </fill>
    <fill>
      <patternFill patternType="solid">
        <fgColor theme="0" tint="-5.e-002"/>
        <bgColor indexed="64"/>
      </patternFill>
    </fill>
    <fill>
      <patternFill patternType="solid">
        <fgColor theme="0"/>
        <bgColor theme="0"/>
      </patternFill>
    </fill>
    <fill>
      <patternFill patternType="solid">
        <fgColor rgb="FFFFE1E1"/>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s>
  <borders count="151">
    <border>
      <left/>
      <right/>
      <top/>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thin">
        <color auto="1"/>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style="dotted">
        <color auto="1"/>
      </right>
      <top style="thin">
        <color auto="1"/>
      </top>
      <bottom style="thin">
        <color auto="1"/>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style="double">
        <color auto="1"/>
      </bottom>
      <diagonal/>
    </border>
    <border>
      <left/>
      <right style="dotted">
        <color auto="1"/>
      </right>
      <top style="thin">
        <color auto="1"/>
      </top>
      <bottom/>
      <diagonal/>
    </border>
    <border>
      <left/>
      <right style="dotted">
        <color auto="1"/>
      </right>
      <top/>
      <bottom style="thin">
        <color auto="1"/>
      </bottom>
      <diagonal/>
    </border>
    <border>
      <left style="dotted">
        <color auto="1"/>
      </left>
      <right style="dotted">
        <color auto="1"/>
      </right>
      <top style="thin">
        <color auto="1"/>
      </top>
      <bottom style="thin">
        <color auto="1"/>
      </bottom>
      <diagonal/>
    </border>
    <border>
      <left style="thin">
        <color indexed="64"/>
      </left>
      <right/>
      <top/>
      <bottom style="dotted">
        <color indexed="64"/>
      </bottom>
      <diagonal/>
    </border>
    <border>
      <left style="thin">
        <color auto="1"/>
      </left>
      <right style="thin">
        <color auto="1"/>
      </right>
      <top/>
      <bottom/>
      <diagonal/>
    </border>
    <border>
      <left style="thin">
        <color indexed="64"/>
      </left>
      <right style="thin">
        <color indexed="64"/>
      </right>
      <top style="dotted">
        <color indexed="64"/>
      </top>
      <bottom style="thin">
        <color indexed="64"/>
      </bottom>
      <diagonal/>
    </border>
    <border>
      <left/>
      <right/>
      <top style="double">
        <color auto="1"/>
      </top>
      <bottom style="double">
        <color auto="1"/>
      </bottom>
      <diagonal/>
    </border>
    <border>
      <left style="dotted">
        <color auto="1"/>
      </left>
      <right/>
      <top style="thin">
        <color auto="1"/>
      </top>
      <bottom/>
      <diagonal/>
    </border>
    <border>
      <left style="dotted">
        <color auto="1"/>
      </left>
      <right/>
      <top/>
      <bottom style="thin">
        <color auto="1"/>
      </bottom>
      <diagonal/>
    </border>
    <border>
      <left/>
      <right/>
      <top/>
      <bottom style="dotted">
        <color indexed="64"/>
      </bottom>
      <diagonal/>
    </border>
    <border>
      <left/>
      <right style="dotted">
        <color auto="1"/>
      </right>
      <top style="thin">
        <color auto="1"/>
      </top>
      <bottom style="thin">
        <color auto="1"/>
      </bottom>
      <diagonal/>
    </border>
    <border>
      <left style="dotted">
        <color auto="1"/>
      </left>
      <right style="hair">
        <color auto="1"/>
      </right>
      <top style="hair">
        <color auto="1"/>
      </top>
      <bottom style="thin">
        <color indexed="64"/>
      </bottom>
      <diagonal/>
    </border>
    <border>
      <left style="dotted">
        <color auto="1"/>
      </left>
      <right style="hair">
        <color auto="1"/>
      </right>
      <top style="thin">
        <color auto="1"/>
      </top>
      <bottom style="thin">
        <color auto="1"/>
      </bottom>
      <diagonal/>
    </border>
    <border>
      <left/>
      <right style="thin">
        <color indexed="64"/>
      </right>
      <top/>
      <bottom style="dotted">
        <color indexed="64"/>
      </bottom>
      <diagonal/>
    </border>
    <border>
      <left/>
      <right style="thin">
        <color indexed="64"/>
      </right>
      <top style="thin">
        <color indexed="64"/>
      </top>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bottom/>
      <diagonal/>
    </border>
    <border>
      <left style="hair">
        <color auto="1"/>
      </left>
      <right style="thin">
        <color indexed="64"/>
      </right>
      <top style="hair">
        <color auto="1"/>
      </top>
      <bottom style="thin">
        <color indexed="64"/>
      </bottom>
      <diagonal/>
    </border>
    <border>
      <left style="hair">
        <color auto="1"/>
      </left>
      <right style="thin">
        <color indexed="64"/>
      </right>
      <top style="thin">
        <color indexed="64"/>
      </top>
      <bottom style="thin">
        <color auto="1"/>
      </bottom>
      <diagonal/>
    </border>
    <border>
      <left/>
      <right/>
      <top/>
      <bottom style="hair">
        <color auto="1"/>
      </bottom>
      <diagonal/>
    </border>
    <border>
      <left style="dotted">
        <color auto="1"/>
      </left>
      <right style="thin">
        <color auto="1"/>
      </right>
      <top style="thin">
        <color auto="1"/>
      </top>
      <bottom style="thin">
        <color auto="1"/>
      </bottom>
      <diagonal/>
    </border>
    <border>
      <left/>
      <right style="double">
        <color auto="1"/>
      </right>
      <top style="double">
        <color auto="1"/>
      </top>
      <bottom style="double">
        <color auto="1"/>
      </bottom>
      <diagonal/>
    </border>
    <border>
      <left/>
      <right/>
      <top style="hair">
        <color indexed="64"/>
      </top>
      <bottom style="hair">
        <color indexed="64"/>
      </bottom>
      <diagonal/>
    </border>
    <border>
      <left/>
      <right style="thin">
        <color indexed="64"/>
      </right>
      <top/>
      <bottom style="thin">
        <color indexed="64"/>
      </bottom>
      <diagonal/>
    </border>
    <border>
      <left style="medium">
        <color rgb="FFC00000"/>
      </left>
      <right style="medium">
        <color rgb="FFC00000"/>
      </right>
      <top style="medium">
        <color rgb="FFC00000"/>
      </top>
      <bottom style="medium">
        <color rgb="FFC00000"/>
      </bottom>
      <diagonal/>
    </border>
    <border>
      <left style="thin">
        <color theme="0"/>
      </left>
      <right/>
      <top style="thin">
        <color theme="0"/>
      </top>
      <bottom/>
      <diagonal/>
    </border>
    <border>
      <left style="thin">
        <color theme="0"/>
      </left>
      <right/>
      <top/>
      <bottom/>
      <diagonal/>
    </border>
    <border>
      <left style="thin">
        <color theme="0"/>
      </left>
      <right/>
      <top/>
      <bottom style="thin">
        <color theme="0"/>
      </bottom>
      <diagonal/>
    </border>
    <border>
      <left/>
      <right/>
      <top style="thin">
        <color theme="0"/>
      </top>
      <bottom/>
      <diagonal/>
    </border>
    <border>
      <left/>
      <right/>
      <top/>
      <bottom style="thin">
        <color theme="0"/>
      </bottom>
      <diagonal/>
    </border>
    <border>
      <left style="thick">
        <color rgb="FFFFA3A3"/>
      </left>
      <right/>
      <top style="thick">
        <color rgb="FFFFA3A3"/>
      </top>
      <bottom/>
      <diagonal/>
    </border>
    <border>
      <left style="thick">
        <color rgb="FFFFA3A3"/>
      </left>
      <right/>
      <top/>
      <bottom/>
      <diagonal/>
    </border>
    <border>
      <left style="thick">
        <color rgb="FFFFA3A3"/>
      </left>
      <right/>
      <top/>
      <bottom style="thick">
        <color rgb="FFFFA3A3"/>
      </bottom>
      <diagonal/>
    </border>
    <border>
      <left style="thick">
        <color rgb="FFFFA3A3"/>
      </left>
      <right/>
      <top/>
      <bottom style="thin">
        <color theme="0"/>
      </bottom>
      <diagonal/>
    </border>
    <border>
      <left/>
      <right/>
      <top style="thick">
        <color rgb="FFFFA3A3"/>
      </top>
      <bottom/>
      <diagonal/>
    </border>
    <border>
      <left/>
      <right/>
      <top/>
      <bottom style="thick">
        <color rgb="FFFFA3A3"/>
      </bottom>
      <diagonal/>
    </border>
    <border>
      <left/>
      <right style="thick">
        <color rgb="FFFFA3A3"/>
      </right>
      <top style="thick">
        <color rgb="FFFFA3A3"/>
      </top>
      <bottom/>
      <diagonal/>
    </border>
    <border>
      <left/>
      <right style="thick">
        <color rgb="FFFFA3A3"/>
      </right>
      <top/>
      <bottom/>
      <diagonal/>
    </border>
    <border>
      <left/>
      <right style="thick">
        <color rgb="FFFFA3A3"/>
      </right>
      <top/>
      <bottom style="thick">
        <color rgb="FFFFA3A3"/>
      </bottom>
      <diagonal/>
    </border>
    <border>
      <left/>
      <right style="thick">
        <color rgb="FFFFA3A3"/>
      </right>
      <top/>
      <bottom style="thin">
        <color theme="0"/>
      </bottom>
      <diagonal/>
    </border>
    <border>
      <left style="thick">
        <color theme="7"/>
      </left>
      <right/>
      <top style="thick">
        <color theme="7"/>
      </top>
      <bottom/>
      <diagonal/>
    </border>
    <border>
      <left style="thick">
        <color theme="7"/>
      </left>
      <right/>
      <top/>
      <bottom/>
      <diagonal/>
    </border>
    <border>
      <left style="thick">
        <color theme="7"/>
      </left>
      <right/>
      <top/>
      <bottom style="thick">
        <color theme="7"/>
      </bottom>
      <diagonal/>
    </border>
    <border>
      <left style="thick">
        <color theme="7"/>
      </left>
      <right/>
      <top/>
      <bottom style="thin">
        <color theme="0"/>
      </bottom>
      <diagonal/>
    </border>
    <border>
      <left/>
      <right style="thick">
        <color theme="7"/>
      </right>
      <top style="thick">
        <color theme="7"/>
      </top>
      <bottom/>
      <diagonal/>
    </border>
    <border>
      <left/>
      <right style="thick">
        <color theme="7"/>
      </right>
      <top/>
      <bottom/>
      <diagonal/>
    </border>
    <border>
      <left/>
      <right style="thick">
        <color theme="7"/>
      </right>
      <top/>
      <bottom style="thick">
        <color theme="7"/>
      </bottom>
      <diagonal/>
    </border>
    <border>
      <left/>
      <right style="thick">
        <color theme="7"/>
      </right>
      <top/>
      <bottom style="thin">
        <color theme="0"/>
      </bottom>
      <diagonal/>
    </border>
    <border>
      <left style="thick">
        <color theme="8"/>
      </left>
      <right/>
      <top style="thick">
        <color theme="8"/>
      </top>
      <bottom/>
      <diagonal/>
    </border>
    <border>
      <left style="thick">
        <color theme="8"/>
      </left>
      <right/>
      <top/>
      <bottom/>
      <diagonal/>
    </border>
    <border>
      <left style="thick">
        <color theme="8"/>
      </left>
      <right/>
      <top/>
      <bottom style="thick">
        <color theme="8"/>
      </bottom>
      <diagonal/>
    </border>
    <border>
      <left style="thick">
        <color theme="8"/>
      </left>
      <right/>
      <top/>
      <bottom style="thin">
        <color theme="0"/>
      </bottom>
      <diagonal/>
    </border>
    <border>
      <left/>
      <right style="thick">
        <color theme="8"/>
      </right>
      <top style="thick">
        <color theme="8"/>
      </top>
      <bottom/>
      <diagonal/>
    </border>
    <border>
      <left/>
      <right style="thick">
        <color theme="8"/>
      </right>
      <top/>
      <bottom/>
      <diagonal/>
    </border>
    <border>
      <left/>
      <right style="thick">
        <color theme="8"/>
      </right>
      <top/>
      <bottom style="thick">
        <color theme="8"/>
      </bottom>
      <diagonal/>
    </border>
    <border>
      <left/>
      <right style="thick">
        <color theme="8"/>
      </right>
      <top/>
      <bottom style="thin">
        <color theme="0"/>
      </bottom>
      <diagonal/>
    </border>
    <border>
      <left style="thick">
        <color theme="9" tint="0.4"/>
      </left>
      <right style="thick">
        <color theme="9" tint="0.4"/>
      </right>
      <top style="thick">
        <color theme="9" tint="0.4"/>
      </top>
      <bottom/>
      <diagonal/>
    </border>
    <border>
      <left style="thick">
        <color theme="9" tint="0.4"/>
      </left>
      <right style="thick">
        <color theme="9" tint="0.4"/>
      </right>
      <top/>
      <bottom/>
      <diagonal/>
    </border>
    <border>
      <left style="thick">
        <color theme="9" tint="0.4"/>
      </left>
      <right style="thick">
        <color theme="9" tint="0.4"/>
      </right>
      <top/>
      <bottom style="thick">
        <color theme="9" tint="0.4"/>
      </bottom>
      <diagonal/>
    </border>
    <border>
      <left style="thick">
        <color theme="0" tint="-0.35"/>
      </left>
      <right style="thick">
        <color theme="0" tint="-0.35"/>
      </right>
      <top style="thick">
        <color theme="0" tint="-0.35"/>
      </top>
      <bottom/>
      <diagonal/>
    </border>
    <border>
      <left style="thick">
        <color theme="0" tint="-0.35"/>
      </left>
      <right style="thick">
        <color theme="0" tint="-0.35"/>
      </right>
      <top/>
      <bottom/>
      <diagonal/>
    </border>
    <border>
      <left style="thick">
        <color theme="0" tint="-0.35"/>
      </left>
      <right style="thick">
        <color theme="0" tint="-0.35"/>
      </right>
      <top/>
      <bottom style="thick">
        <color theme="0" tint="-0.35"/>
      </bottom>
      <diagonal/>
    </border>
    <border>
      <left style="thin">
        <color auto="1"/>
      </left>
      <right/>
      <top style="thin">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bottom style="thin">
        <color auto="1"/>
      </bottom>
      <diagonal/>
    </border>
    <border>
      <left/>
      <right/>
      <top style="thin">
        <color auto="1"/>
      </top>
      <bottom style="hair">
        <color auto="1"/>
      </bottom>
      <diagonal/>
    </border>
    <border>
      <left/>
      <right style="hair">
        <color auto="1"/>
      </right>
      <top/>
      <bottom style="thin">
        <color auto="1"/>
      </bottom>
      <diagonal/>
    </border>
    <border>
      <left/>
      <right style="hair">
        <color auto="1"/>
      </right>
      <top style="thin">
        <color auto="1"/>
      </top>
      <bottom style="hair">
        <color auto="1"/>
      </bottom>
      <diagonal/>
    </border>
    <border>
      <left style="hair">
        <color auto="1"/>
      </left>
      <right style="hair">
        <color auto="1"/>
      </right>
      <top style="thin">
        <color indexed="64"/>
      </top>
      <bottom/>
      <diagonal/>
    </border>
    <border>
      <left style="hair">
        <color auto="1"/>
      </left>
      <right style="hair">
        <color auto="1"/>
      </right>
      <top/>
      <bottom style="thin">
        <color auto="1"/>
      </bottom>
      <diagonal/>
    </border>
    <border>
      <left style="hair">
        <color auto="1"/>
      </left>
      <right style="thin">
        <color indexed="64"/>
      </right>
      <top style="thin">
        <color indexed="64"/>
      </top>
      <bottom/>
      <diagonal/>
    </border>
    <border>
      <left style="hair">
        <color auto="1"/>
      </left>
      <right style="thin">
        <color auto="1"/>
      </right>
      <top/>
      <bottom style="thin">
        <color auto="1"/>
      </bottom>
      <diagonal/>
    </border>
    <border>
      <left/>
      <right style="thin">
        <color theme="0"/>
      </right>
      <top style="thin">
        <color theme="0"/>
      </top>
      <bottom/>
      <diagonal/>
    </border>
    <border>
      <left/>
      <right style="thin">
        <color theme="0"/>
      </right>
      <top/>
      <bottom/>
      <diagonal/>
    </border>
    <border>
      <left/>
      <right style="thin">
        <color theme="0"/>
      </right>
      <top/>
      <bottom style="thin">
        <color theme="0"/>
      </bottom>
      <diagonal/>
    </border>
    <border>
      <left/>
      <right/>
      <top/>
      <bottom style="mediumDashed">
        <color indexed="64"/>
      </bottom>
      <diagonal/>
    </border>
    <border>
      <left style="thick">
        <color rgb="FFFFA3A3"/>
      </left>
      <right/>
      <top/>
      <bottom style="mediumDashed">
        <color indexed="64"/>
      </bottom>
      <diagonal/>
    </border>
    <border>
      <left/>
      <right style="thick">
        <color rgb="FFFFA3A3"/>
      </right>
      <top/>
      <bottom style="mediumDashed">
        <color indexed="64"/>
      </bottom>
      <diagonal/>
    </border>
    <border>
      <left style="thick">
        <color theme="7"/>
      </left>
      <right/>
      <top/>
      <bottom style="mediumDashed">
        <color indexed="64"/>
      </bottom>
      <diagonal/>
    </border>
    <border>
      <left/>
      <right style="thick">
        <color theme="7"/>
      </right>
      <top/>
      <bottom style="mediumDashed">
        <color indexed="64"/>
      </bottom>
      <diagonal/>
    </border>
    <border>
      <left style="thick">
        <color theme="8"/>
      </left>
      <right/>
      <top/>
      <bottom style="mediumDashed">
        <color indexed="64"/>
      </bottom>
      <diagonal/>
    </border>
    <border>
      <left/>
      <right style="thick">
        <color theme="8"/>
      </right>
      <top/>
      <bottom style="mediumDashed">
        <color indexed="64"/>
      </bottom>
      <diagonal/>
    </border>
    <border>
      <left/>
      <right style="thin">
        <color theme="0"/>
      </right>
      <top/>
      <bottom style="mediumDashed">
        <color indexed="64"/>
      </bottom>
      <diagonal/>
    </border>
    <border>
      <left style="thin">
        <color indexed="64"/>
      </left>
      <right style="double">
        <color indexed="64"/>
      </right>
      <top style="thin">
        <color indexed="64"/>
      </top>
      <bottom style="thin">
        <color indexed="64"/>
      </bottom>
      <diagonal/>
    </border>
    <border>
      <left style="thin">
        <color indexed="64"/>
      </left>
      <right/>
      <top/>
      <bottom style="hair">
        <color auto="1"/>
      </bottom>
      <diagonal/>
    </border>
    <border>
      <left style="thin">
        <color indexed="64"/>
      </left>
      <right/>
      <top style="hair">
        <color auto="1"/>
      </top>
      <bottom/>
      <diagonal/>
    </border>
    <border>
      <left style="double">
        <color auto="1"/>
      </left>
      <right style="hair">
        <color auto="1"/>
      </right>
      <top style="double">
        <color auto="1"/>
      </top>
      <bottom style="hair">
        <color auto="1"/>
      </bottom>
      <diagonal/>
    </border>
    <border>
      <left style="double">
        <color auto="1"/>
      </left>
      <right style="hair">
        <color auto="1"/>
      </right>
      <top style="hair">
        <color auto="1"/>
      </top>
      <bottom style="hair">
        <color auto="1"/>
      </bottom>
      <diagonal/>
    </border>
    <border>
      <left style="double">
        <color auto="1"/>
      </left>
      <right style="hair">
        <color auto="1"/>
      </right>
      <top style="hair">
        <color auto="1"/>
      </top>
      <bottom style="double">
        <color auto="1"/>
      </bottom>
      <diagonal/>
    </border>
    <border>
      <left/>
      <right/>
      <top style="hair">
        <color auto="1"/>
      </top>
      <bottom/>
      <diagonal/>
    </border>
    <border>
      <left/>
      <right style="hair">
        <color auto="1"/>
      </right>
      <top style="hair">
        <color auto="1"/>
      </top>
      <bottom/>
      <diagonal/>
    </border>
    <border>
      <left style="hair">
        <color auto="1"/>
      </left>
      <right style="hair">
        <color auto="1"/>
      </right>
      <top style="double">
        <color auto="1"/>
      </top>
      <bottom style="hair">
        <color auto="1"/>
      </bottom>
      <diagonal/>
    </border>
    <border>
      <left style="hair">
        <color auto="1"/>
      </left>
      <right style="hair">
        <color auto="1"/>
      </right>
      <top style="hair">
        <color auto="1"/>
      </top>
      <bottom style="double">
        <color auto="1"/>
      </bottom>
      <diagonal/>
    </border>
    <border>
      <left/>
      <right style="hair">
        <color auto="1"/>
      </right>
      <top style="thin">
        <color indexed="64"/>
      </top>
      <bottom/>
      <diagonal/>
    </border>
    <border>
      <left/>
      <right style="hair">
        <color auto="1"/>
      </right>
      <top/>
      <bottom style="hair">
        <color auto="1"/>
      </bottom>
      <diagonal/>
    </border>
    <border>
      <left style="hair">
        <color auto="1"/>
      </left>
      <right/>
      <top style="hair">
        <color auto="1"/>
      </top>
      <bottom/>
      <diagonal/>
    </border>
    <border>
      <left style="hair">
        <color auto="1"/>
      </left>
      <right/>
      <top/>
      <bottom style="thin">
        <color auto="1"/>
      </bottom>
      <diagonal/>
    </border>
    <border>
      <left style="hair">
        <color auto="1"/>
      </left>
      <right/>
      <top style="thin">
        <color indexed="64"/>
      </top>
      <bottom/>
      <diagonal/>
    </border>
    <border>
      <left style="hair">
        <color auto="1"/>
      </left>
      <right/>
      <top/>
      <bottom style="hair">
        <color auto="1"/>
      </bottom>
      <diagonal/>
    </border>
    <border>
      <left/>
      <right style="thin">
        <color indexed="64"/>
      </right>
      <top/>
      <bottom style="hair">
        <color auto="1"/>
      </bottom>
      <diagonal/>
    </border>
    <border>
      <left/>
      <right style="thin">
        <color indexed="64"/>
      </right>
      <top style="hair">
        <color auto="1"/>
      </top>
      <bottom/>
      <diagonal/>
    </border>
    <border>
      <left style="hair">
        <color auto="1"/>
      </left>
      <right style="double">
        <color auto="1"/>
      </right>
      <top style="double">
        <color auto="1"/>
      </top>
      <bottom style="hair">
        <color auto="1"/>
      </bottom>
      <diagonal/>
    </border>
    <border>
      <left style="hair">
        <color auto="1"/>
      </left>
      <right style="double">
        <color auto="1"/>
      </right>
      <top style="hair">
        <color auto="1"/>
      </top>
      <bottom style="hair">
        <color auto="1"/>
      </bottom>
      <diagonal/>
    </border>
    <border>
      <left style="hair">
        <color auto="1"/>
      </left>
      <right style="double">
        <color auto="1"/>
      </right>
      <top style="hair">
        <color auto="1"/>
      </top>
      <bottom style="double">
        <color auto="1"/>
      </bottom>
      <diagonal/>
    </border>
    <border>
      <left style="thin">
        <color indexed="64"/>
      </left>
      <right style="hair">
        <color auto="1"/>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right/>
      <top/>
      <bottom style="medium">
        <color rgb="FFFF9999"/>
      </bottom>
      <diagonal/>
    </border>
    <border>
      <left/>
      <right/>
      <top style="medium">
        <color rgb="FFFF9999"/>
      </top>
      <bottom/>
      <diagonal/>
    </border>
    <border>
      <left/>
      <right/>
      <top/>
      <bottom style="medium">
        <color theme="8"/>
      </bottom>
      <diagonal/>
    </border>
    <border>
      <left/>
      <right/>
      <top style="medium">
        <color theme="8"/>
      </top>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top/>
      <bottom style="medium">
        <color theme="7"/>
      </bottom>
      <diagonal/>
    </border>
    <border>
      <left/>
      <right/>
      <top style="medium">
        <color theme="7"/>
      </top>
      <bottom/>
      <diagonal/>
    </border>
    <border>
      <left/>
      <right/>
      <top/>
      <bottom style="medium">
        <color theme="9"/>
      </bottom>
      <diagonal/>
    </border>
    <border>
      <left/>
      <right/>
      <top style="medium">
        <color theme="9"/>
      </top>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style="hair">
        <color auto="1"/>
      </left>
      <right/>
      <top style="thin">
        <color indexed="64"/>
      </top>
      <bottom style="thin">
        <color indexed="64"/>
      </bottom>
      <diagonal/>
    </border>
    <border>
      <left style="double">
        <color auto="1"/>
      </left>
      <right style="double">
        <color auto="1"/>
      </right>
      <top style="double">
        <color auto="1"/>
      </top>
      <bottom style="double">
        <color auto="1"/>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auto="1"/>
      </left>
      <right style="thin">
        <color auto="1"/>
      </right>
      <top style="hair">
        <color auto="1"/>
      </top>
      <bottom/>
      <diagonal/>
    </border>
    <border>
      <left style="thin">
        <color indexed="64"/>
      </left>
      <right style="thin">
        <color indexed="64"/>
      </right>
      <top style="hair">
        <color auto="1"/>
      </top>
      <bottom style="thin">
        <color indexed="64"/>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diagonal/>
    </border>
  </borders>
  <cellStyleXfs count="1">
    <xf numFmtId="0" fontId="0" fillId="0" borderId="0">
      <alignment vertical="center"/>
    </xf>
  </cellStyleXfs>
  <cellXfs count="398">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5" fillId="2" borderId="0" xfId="0" applyFont="1" applyFill="1">
      <alignment vertical="center"/>
    </xf>
    <xf numFmtId="0" fontId="5"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0" xfId="0" applyFont="1" applyFill="1" applyAlignment="1">
      <alignment horizontal="center" vertical="center"/>
    </xf>
    <xf numFmtId="0" fontId="7" fillId="2" borderId="0" xfId="0" applyFont="1" applyFill="1">
      <alignment vertical="center"/>
    </xf>
    <xf numFmtId="0" fontId="6" fillId="2" borderId="4" xfId="0" applyFont="1" applyFill="1" applyBorder="1" applyAlignment="1" applyProtection="1">
      <alignment horizontal="center" vertical="center"/>
      <protection locked="0"/>
    </xf>
    <xf numFmtId="0" fontId="0" fillId="0" borderId="0" xfId="0" applyFont="1">
      <alignment vertical="center"/>
    </xf>
    <xf numFmtId="0" fontId="0" fillId="0" borderId="0" xfId="0" applyFont="1" applyAlignment="1">
      <alignment horizontal="center" vertical="center"/>
    </xf>
    <xf numFmtId="0" fontId="0" fillId="3" borderId="0" xfId="0" applyFont="1" applyFill="1">
      <alignment vertical="center"/>
    </xf>
    <xf numFmtId="0" fontId="0" fillId="4" borderId="2" xfId="0" applyFont="1" applyFill="1" applyBorder="1" applyAlignment="1">
      <alignment horizontal="center" vertical="center"/>
    </xf>
    <xf numFmtId="0" fontId="8" fillId="0" borderId="2" xfId="0" applyFont="1" applyBorder="1" applyAlignment="1">
      <alignment horizontal="right" vertical="center"/>
    </xf>
    <xf numFmtId="0" fontId="0" fillId="0" borderId="2" xfId="0" applyFont="1" applyBorder="1">
      <alignment vertical="center"/>
    </xf>
    <xf numFmtId="0" fontId="9" fillId="4" borderId="2" xfId="0" applyFont="1" applyFill="1" applyBorder="1" applyAlignment="1">
      <alignment horizontal="center" vertical="center"/>
    </xf>
    <xf numFmtId="0" fontId="10" fillId="0" borderId="2"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0" fillId="2" borderId="0" xfId="0" applyFont="1" applyFill="1" applyAlignment="1">
      <alignment horizontal="center" vertical="center"/>
    </xf>
    <xf numFmtId="0" fontId="11"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0" fillId="3" borderId="0" xfId="0" applyFont="1" applyFill="1" applyAlignment="1">
      <alignment horizontal="center" vertical="center"/>
    </xf>
    <xf numFmtId="0" fontId="12" fillId="4" borderId="2" xfId="0" applyFont="1" applyFill="1" applyBorder="1" applyAlignment="1">
      <alignment horizontal="center" vertical="center"/>
    </xf>
    <xf numFmtId="14" fontId="13" fillId="0" borderId="2" xfId="0" applyNumberFormat="1" applyFont="1" applyBorder="1" applyAlignment="1" applyProtection="1">
      <alignment horizontal="center" vertical="center"/>
      <protection locked="0"/>
    </xf>
    <xf numFmtId="14" fontId="14" fillId="0" borderId="2" xfId="0" applyNumberFormat="1" applyFont="1" applyBorder="1" applyAlignment="1" applyProtection="1">
      <alignment horizontal="center" vertical="center"/>
      <protection locked="0"/>
    </xf>
    <xf numFmtId="0" fontId="5" fillId="0" borderId="2" xfId="0" applyFont="1" applyBorder="1" applyProtection="1">
      <alignment vertical="center"/>
      <protection locked="0"/>
    </xf>
    <xf numFmtId="0" fontId="0" fillId="4"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5" fillId="0" borderId="2" xfId="0" applyFont="1" applyBorder="1" applyAlignment="1">
      <alignment horizontal="center" vertical="center" wrapText="1"/>
    </xf>
    <xf numFmtId="0" fontId="11" fillId="0" borderId="2" xfId="0" applyFont="1" applyBorder="1" applyAlignment="1">
      <alignment horizontal="center" vertical="center"/>
    </xf>
    <xf numFmtId="0" fontId="5" fillId="0" borderId="2" xfId="0" applyFont="1" applyBorder="1" applyAlignment="1">
      <alignment horizontal="center" vertical="center"/>
    </xf>
    <xf numFmtId="0" fontId="11" fillId="0" borderId="3" xfId="0" applyFont="1" applyBorder="1" applyAlignment="1" applyProtection="1">
      <alignment horizontal="right" vertical="center"/>
      <protection locked="0"/>
    </xf>
    <xf numFmtId="0" fontId="5" fillId="0" borderId="3" xfId="0" applyFont="1" applyBorder="1" applyAlignment="1" applyProtection="1">
      <alignment horizontal="right" vertical="center"/>
      <protection locked="0"/>
    </xf>
    <xf numFmtId="0" fontId="8" fillId="0" borderId="4" xfId="0" applyFont="1" applyBorder="1">
      <alignment vertical="center"/>
    </xf>
    <xf numFmtId="0" fontId="0" fillId="0" borderId="4" xfId="0" applyFont="1" applyBorder="1">
      <alignment vertical="center"/>
    </xf>
    <xf numFmtId="0" fontId="15" fillId="0" borderId="0" xfId="0" applyFont="1">
      <alignment vertical="center"/>
    </xf>
    <xf numFmtId="0" fontId="15" fillId="0" borderId="0" xfId="0" applyFont="1" applyAlignment="1">
      <alignment horizontal="left" vertical="center"/>
    </xf>
    <xf numFmtId="0" fontId="16" fillId="2" borderId="5" xfId="0" applyFont="1" applyFill="1" applyBorder="1" applyAlignment="1">
      <alignment horizontal="center" vertical="center"/>
    </xf>
    <xf numFmtId="0" fontId="15" fillId="2" borderId="0" xfId="0" applyFont="1" applyFill="1" applyAlignment="1">
      <alignment horizontal="left" vertical="center"/>
    </xf>
    <xf numFmtId="0" fontId="15" fillId="2" borderId="6" xfId="0" applyFont="1" applyFill="1" applyBorder="1" applyAlignment="1">
      <alignment horizontal="distributed" vertical="center"/>
    </xf>
    <xf numFmtId="0" fontId="15" fillId="2" borderId="7" xfId="0" applyFont="1" applyFill="1" applyBorder="1" applyAlignment="1">
      <alignment horizontal="distributed" vertical="center"/>
    </xf>
    <xf numFmtId="0" fontId="15" fillId="2" borderId="0" xfId="0" applyFont="1" applyFill="1">
      <alignment vertical="center"/>
    </xf>
    <xf numFmtId="0" fontId="16" fillId="3" borderId="0" xfId="0" applyFont="1" applyFill="1" applyAlignment="1">
      <alignment horizontal="left" vertical="center"/>
    </xf>
    <xf numFmtId="0" fontId="15" fillId="5" borderId="8" xfId="0" applyFont="1" applyFill="1" applyBorder="1" applyAlignment="1">
      <alignment horizontal="center" vertical="center" wrapText="1"/>
    </xf>
    <xf numFmtId="0" fontId="15" fillId="5" borderId="9" xfId="0" applyFont="1" applyFill="1" applyBorder="1" applyAlignment="1">
      <alignment horizontal="center" vertical="center"/>
    </xf>
    <xf numFmtId="0" fontId="15" fillId="2" borderId="10" xfId="0" applyFont="1" applyFill="1" applyBorder="1" applyAlignment="1">
      <alignment horizontal="center" vertical="center"/>
    </xf>
    <xf numFmtId="0" fontId="17" fillId="2" borderId="11" xfId="0" applyFont="1" applyFill="1" applyBorder="1" applyAlignment="1">
      <alignment horizontal="left" vertical="top" wrapText="1"/>
    </xf>
    <xf numFmtId="0" fontId="16" fillId="3" borderId="0" xfId="0" applyFont="1" applyFill="1">
      <alignment vertical="center"/>
    </xf>
    <xf numFmtId="0" fontId="15" fillId="2" borderId="5" xfId="0" applyFont="1" applyFill="1" applyBorder="1" applyAlignment="1">
      <alignment horizontal="center" vertical="center"/>
    </xf>
    <xf numFmtId="0" fontId="15" fillId="2" borderId="9" xfId="0" applyFont="1" applyFill="1" applyBorder="1" applyAlignment="1">
      <alignment horizontal="center" vertical="center" wrapText="1"/>
    </xf>
    <xf numFmtId="0" fontId="17" fillId="2" borderId="0" xfId="0" applyFont="1" applyFill="1" applyAlignment="1">
      <alignment horizontal="left"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left" vertical="center" wrapText="1"/>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7" fillId="2" borderId="0" xfId="0" applyFont="1" applyFill="1" applyAlignment="1">
      <alignment horizontal="left" vertical="top"/>
    </xf>
    <xf numFmtId="0" fontId="15" fillId="2" borderId="14" xfId="0" applyFont="1" applyFill="1" applyBorder="1" applyAlignment="1">
      <alignment horizontal="center" vertical="center" wrapText="1"/>
    </xf>
    <xf numFmtId="0" fontId="18" fillId="2" borderId="12" xfId="0" applyFont="1" applyFill="1" applyBorder="1" applyAlignment="1">
      <alignment horizontal="center" vertical="center"/>
    </xf>
    <xf numFmtId="0" fontId="17" fillId="2" borderId="11" xfId="0" applyFont="1" applyFill="1" applyBorder="1" applyAlignment="1">
      <alignment horizontal="left" vertical="top"/>
    </xf>
    <xf numFmtId="0" fontId="19" fillId="2" borderId="12" xfId="0" applyFont="1" applyFill="1" applyBorder="1" applyAlignment="1">
      <alignment horizontal="left" vertical="center"/>
    </xf>
    <xf numFmtId="0" fontId="15" fillId="2" borderId="13" xfId="0" applyFont="1" applyFill="1" applyBorder="1" applyAlignment="1">
      <alignment horizontal="center" vertical="center" wrapText="1"/>
    </xf>
    <xf numFmtId="0" fontId="20" fillId="2" borderId="15" xfId="0" applyFont="1" applyFill="1" applyBorder="1" applyAlignment="1">
      <alignment horizontal="left" vertical="top" wrapText="1"/>
    </xf>
    <xf numFmtId="0" fontId="16" fillId="2" borderId="7" xfId="0" applyFont="1" applyFill="1" applyBorder="1" applyAlignment="1">
      <alignment horizontal="center" vertical="center"/>
    </xf>
    <xf numFmtId="0" fontId="15" fillId="2" borderId="0" xfId="0" applyFont="1" applyFill="1" applyAlignment="1">
      <alignment horizontal="centerContinuous" vertical="center"/>
    </xf>
    <xf numFmtId="0" fontId="15" fillId="5" borderId="16" xfId="0" applyFont="1" applyFill="1" applyBorder="1" applyAlignment="1">
      <alignment horizontal="center" vertical="center"/>
    </xf>
    <xf numFmtId="0" fontId="15" fillId="5" borderId="17"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 xfId="0" applyFont="1" applyFill="1" applyBorder="1" applyAlignment="1">
      <alignment horizontal="left" vertical="center"/>
    </xf>
    <xf numFmtId="0" fontId="15" fillId="2" borderId="12" xfId="0" applyFont="1" applyFill="1" applyBorder="1" applyAlignment="1">
      <alignment horizontal="left" vertical="center"/>
    </xf>
    <xf numFmtId="0" fontId="15" fillId="2" borderId="19"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7" xfId="0" applyFont="1" applyFill="1" applyBorder="1" applyAlignment="1">
      <alignment horizontal="center" vertical="center"/>
    </xf>
    <xf numFmtId="0" fontId="15" fillId="2" borderId="8" xfId="0" applyFont="1" applyFill="1" applyBorder="1" applyAlignment="1">
      <alignment horizontal="left" vertical="center"/>
    </xf>
    <xf numFmtId="0" fontId="21"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0" xfId="0" applyFont="1" applyFill="1" applyAlignment="1">
      <alignment horizontal="center" vertical="center"/>
    </xf>
    <xf numFmtId="0" fontId="20" fillId="2" borderId="22" xfId="0" applyFont="1" applyFill="1" applyBorder="1" applyAlignment="1">
      <alignment horizontal="left" vertical="top" wrapText="1"/>
    </xf>
    <xf numFmtId="0" fontId="22" fillId="2" borderId="6" xfId="0" applyFont="1" applyFill="1" applyBorder="1" applyAlignment="1">
      <alignment horizontal="center" vertical="center" shrinkToFit="1"/>
    </xf>
    <xf numFmtId="176" fontId="15" fillId="2" borderId="7" xfId="0" applyNumberFormat="1" applyFont="1" applyFill="1" applyBorder="1" applyAlignment="1">
      <alignment horizontal="center" vertical="center"/>
    </xf>
    <xf numFmtId="0" fontId="15" fillId="2" borderId="23"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11" xfId="0" applyFont="1" applyFill="1" applyBorder="1" applyAlignment="1">
      <alignment horizontal="left" vertical="center"/>
    </xf>
    <xf numFmtId="0" fontId="15" fillId="2" borderId="16"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26" xfId="0" applyFont="1" applyFill="1" applyBorder="1" applyAlignment="1">
      <alignment horizontal="center" vertical="center"/>
    </xf>
    <xf numFmtId="0" fontId="15" fillId="2" borderId="17"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27" xfId="0" applyFont="1" applyFill="1" applyBorder="1" applyAlignment="1">
      <alignment horizontal="center" vertical="center"/>
    </xf>
    <xf numFmtId="0" fontId="15" fillId="2" borderId="28" xfId="0" applyFont="1" applyFill="1" applyBorder="1" applyAlignment="1">
      <alignment horizontal="left" vertical="center" wrapText="1"/>
    </xf>
    <xf numFmtId="0" fontId="15" fillId="2" borderId="18" xfId="0" applyFont="1" applyFill="1" applyBorder="1" applyAlignment="1">
      <alignment horizontal="center" vertical="top"/>
    </xf>
    <xf numFmtId="0" fontId="15" fillId="2" borderId="29" xfId="0" applyFont="1" applyFill="1" applyBorder="1" applyAlignment="1">
      <alignment horizontal="center" vertical="center"/>
    </xf>
    <xf numFmtId="0" fontId="15" fillId="2" borderId="30" xfId="0" applyFont="1" applyFill="1" applyBorder="1" applyAlignment="1">
      <alignment horizontal="left" vertical="center"/>
    </xf>
    <xf numFmtId="0" fontId="15" fillId="2" borderId="11" xfId="0" applyFont="1" applyFill="1" applyBorder="1" applyAlignment="1">
      <alignment horizontal="center" vertical="center"/>
    </xf>
    <xf numFmtId="0" fontId="15" fillId="2" borderId="31" xfId="0" applyFont="1" applyFill="1" applyBorder="1" applyAlignment="1">
      <alignment horizontal="center" vertical="center"/>
    </xf>
    <xf numFmtId="0" fontId="15" fillId="2" borderId="32" xfId="0" applyFont="1" applyFill="1" applyBorder="1" applyAlignment="1">
      <alignment horizontal="left" vertical="center" wrapText="1"/>
    </xf>
    <xf numFmtId="0" fontId="23" fillId="2" borderId="0" xfId="0" applyFont="1" applyFill="1" applyAlignment="1">
      <alignment horizontal="right" vertical="center"/>
    </xf>
    <xf numFmtId="0" fontId="24" fillId="2" borderId="0" xfId="0" applyFont="1" applyFill="1" applyAlignment="1">
      <alignment horizontal="left" vertical="center"/>
    </xf>
    <xf numFmtId="0" fontId="25" fillId="2" borderId="0" xfId="0" applyFont="1" applyFill="1" applyAlignment="1">
      <alignment vertical="center" wrapText="1"/>
    </xf>
    <xf numFmtId="0" fontId="16" fillId="2" borderId="0" xfId="0" applyFont="1" applyFill="1">
      <alignment vertical="center"/>
    </xf>
    <xf numFmtId="0" fontId="26" fillId="3" borderId="0" xfId="0" applyFont="1" applyFill="1">
      <alignment vertical="center"/>
    </xf>
    <xf numFmtId="0" fontId="17" fillId="2" borderId="0" xfId="0" applyFont="1" applyFill="1">
      <alignment vertical="center"/>
    </xf>
    <xf numFmtId="0" fontId="16" fillId="2" borderId="33" xfId="0" applyFont="1" applyFill="1" applyBorder="1" applyAlignment="1">
      <alignment horizontal="center" vertical="center"/>
    </xf>
    <xf numFmtId="0" fontId="17" fillId="2" borderId="34" xfId="0" applyFont="1" applyFill="1" applyBorder="1" applyAlignment="1">
      <alignment horizontal="left" vertical="center" wrapText="1"/>
    </xf>
    <xf numFmtId="0" fontId="25" fillId="2" borderId="10" xfId="0" applyFont="1" applyFill="1" applyBorder="1" applyAlignment="1">
      <alignment horizontal="center" vertical="center" wrapText="1"/>
    </xf>
    <xf numFmtId="0" fontId="25" fillId="2" borderId="0" xfId="0" applyFont="1" applyFill="1" applyAlignment="1">
      <alignment wrapText="1"/>
    </xf>
    <xf numFmtId="0" fontId="17" fillId="2" borderId="0" xfId="0" applyFont="1" applyFill="1" applyAlignment="1">
      <alignment vertical="top"/>
    </xf>
    <xf numFmtId="0" fontId="15" fillId="2" borderId="30"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36" xfId="0" applyFont="1" applyFill="1" applyBorder="1" applyAlignment="1">
      <alignment horizontal="left" vertical="center" wrapText="1"/>
    </xf>
    <xf numFmtId="0" fontId="25" fillId="2" borderId="18" xfId="0" applyFont="1" applyFill="1" applyBorder="1" applyAlignment="1">
      <alignment horizontal="center" vertical="center" wrapText="1"/>
    </xf>
    <xf numFmtId="0" fontId="24" fillId="2" borderId="37" xfId="0" applyFont="1" applyFill="1" applyBorder="1" applyAlignment="1">
      <alignment horizontal="left" vertical="center"/>
    </xf>
    <xf numFmtId="0" fontId="17" fillId="2" borderId="3" xfId="0" applyFont="1" applyFill="1" applyBorder="1" applyAlignment="1">
      <alignment horizontal="left" vertical="top" wrapText="1"/>
    </xf>
    <xf numFmtId="0" fontId="15" fillId="2" borderId="38" xfId="0" applyFont="1" applyFill="1" applyBorder="1" applyAlignment="1">
      <alignment horizontal="center" vertical="center"/>
    </xf>
    <xf numFmtId="0" fontId="15" fillId="2" borderId="38" xfId="0" applyFont="1" applyFill="1" applyBorder="1" applyAlignment="1">
      <alignment horizontal="center" vertical="top"/>
    </xf>
    <xf numFmtId="0" fontId="20" fillId="2" borderId="39" xfId="0" applyFont="1" applyFill="1" applyBorder="1" applyAlignment="1">
      <alignment horizontal="left" vertical="top" wrapText="1"/>
    </xf>
    <xf numFmtId="0" fontId="25" fillId="2" borderId="18" xfId="0" applyFont="1" applyFill="1" applyBorder="1" applyAlignment="1">
      <alignment horizontal="right" wrapText="1"/>
    </xf>
    <xf numFmtId="0" fontId="17" fillId="2" borderId="40" xfId="0" applyFont="1" applyFill="1" applyBorder="1" applyAlignment="1">
      <alignment horizontal="left" vertical="top" wrapText="1"/>
    </xf>
    <xf numFmtId="0" fontId="18" fillId="2" borderId="0" xfId="0" applyFont="1" applyFill="1" applyAlignment="1">
      <alignment horizontal="center" vertical="center"/>
    </xf>
    <xf numFmtId="0" fontId="15" fillId="2" borderId="6" xfId="0" applyFont="1" applyFill="1" applyBorder="1" applyAlignment="1">
      <alignment horizontal="center" vertical="center"/>
    </xf>
    <xf numFmtId="0" fontId="25" fillId="2" borderId="38" xfId="0" applyFont="1" applyFill="1" applyBorder="1" applyAlignment="1">
      <alignment horizontal="right" wrapText="1"/>
    </xf>
    <xf numFmtId="0" fontId="15" fillId="2" borderId="34" xfId="0" applyFont="1" applyFill="1" applyBorder="1">
      <alignment vertical="center"/>
    </xf>
    <xf numFmtId="0" fontId="25" fillId="2" borderId="26" xfId="0" applyFont="1" applyFill="1" applyBorder="1" applyAlignment="1">
      <alignment horizontal="center" vertical="center" wrapText="1"/>
    </xf>
    <xf numFmtId="176" fontId="15" fillId="2" borderId="6" xfId="0" applyNumberFormat="1" applyFont="1" applyFill="1" applyBorder="1" applyAlignment="1">
      <alignment horizontal="center" vertical="center"/>
    </xf>
    <xf numFmtId="0" fontId="20" fillId="2" borderId="0" xfId="0" applyFont="1" applyFill="1" applyAlignment="1" applyProtection="1">
      <alignment horizontal="right"/>
      <protection locked="0"/>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25" fillId="2" borderId="0" xfId="0" applyFont="1" applyFill="1" applyAlignment="1">
      <alignment horizontal="center" vertical="center" wrapText="1"/>
    </xf>
    <xf numFmtId="0" fontId="17" fillId="2" borderId="4" xfId="0" applyFont="1" applyFill="1" applyBorder="1" applyAlignment="1">
      <alignment horizontal="left" vertical="top" wrapText="1"/>
    </xf>
    <xf numFmtId="0" fontId="27" fillId="2" borderId="18" xfId="0" applyFont="1" applyFill="1" applyBorder="1" applyAlignment="1">
      <alignment horizontal="center" vertical="center" wrapText="1"/>
    </xf>
    <xf numFmtId="0" fontId="25" fillId="2" borderId="0" xfId="0" applyFont="1" applyFill="1" applyAlignment="1">
      <alignment horizontal="right" wrapText="1"/>
    </xf>
    <xf numFmtId="0" fontId="15" fillId="2" borderId="41" xfId="0" applyFont="1" applyFill="1" applyBorder="1" applyAlignment="1">
      <alignment horizontal="center" vertical="center"/>
    </xf>
    <xf numFmtId="0" fontId="20" fillId="2" borderId="0" xfId="0" applyFont="1" applyFill="1" applyAlignment="1">
      <alignment horizontal="center" vertical="top" wrapText="1"/>
    </xf>
    <xf numFmtId="0" fontId="27" fillId="2" borderId="38" xfId="0" applyFont="1" applyFill="1" applyBorder="1" applyAlignment="1">
      <alignment horizontal="center" vertical="center" wrapText="1"/>
    </xf>
    <xf numFmtId="0" fontId="15" fillId="0" borderId="0" xfId="0" applyFont="1" applyAlignment="1">
      <alignment vertical="center" wrapText="1"/>
    </xf>
    <xf numFmtId="0" fontId="28" fillId="3" borderId="0" xfId="0" applyFont="1" applyFill="1">
      <alignment vertical="center"/>
    </xf>
    <xf numFmtId="0" fontId="22" fillId="0" borderId="42" xfId="0" applyFont="1" applyBorder="1" applyProtection="1">
      <alignment vertical="center"/>
      <protection locked="0"/>
    </xf>
    <xf numFmtId="0" fontId="5" fillId="2" borderId="43" xfId="0" applyFont="1" applyFill="1" applyBorder="1" applyAlignment="1">
      <alignment horizontal="center" vertical="center"/>
    </xf>
    <xf numFmtId="0" fontId="5" fillId="2" borderId="44" xfId="0" quotePrefix="1" applyFont="1" applyFill="1" applyBorder="1" applyAlignment="1">
      <alignment horizontal="center" vertical="center"/>
    </xf>
    <xf numFmtId="0" fontId="5" fillId="2" borderId="44"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0" xfId="0" applyFont="1" applyFill="1" applyAlignment="1">
      <alignment horizontal="right" vertical="center"/>
    </xf>
    <xf numFmtId="0" fontId="29" fillId="2" borderId="0" xfId="0" applyFont="1" applyFill="1" applyAlignment="1">
      <alignment horizontal="center" vertical="center"/>
    </xf>
    <xf numFmtId="0" fontId="5" fillId="2" borderId="47" xfId="0" applyFont="1" applyFill="1" applyBorder="1" applyAlignment="1">
      <alignment horizontal="center" vertical="center"/>
    </xf>
    <xf numFmtId="0" fontId="7"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29" fillId="2" borderId="2" xfId="0" applyFont="1" applyFill="1" applyBorder="1" applyAlignment="1">
      <alignment horizontal="center" vertical="center"/>
    </xf>
    <xf numFmtId="0" fontId="30" fillId="2" borderId="0" xfId="0" applyFont="1" applyFill="1" applyAlignment="1">
      <alignment horizontal="center" vertical="center"/>
    </xf>
    <xf numFmtId="0" fontId="29" fillId="2" borderId="0" xfId="0" applyFont="1" applyFill="1" applyAlignment="1">
      <alignment horizontal="left" vertical="center"/>
    </xf>
    <xf numFmtId="0" fontId="31" fillId="2" borderId="2" xfId="0" applyFont="1" applyFill="1" applyBorder="1" applyAlignment="1">
      <alignment horizontal="center" vertical="center"/>
    </xf>
    <xf numFmtId="0" fontId="32" fillId="2" borderId="2" xfId="0" applyFont="1" applyFill="1" applyBorder="1" applyAlignment="1" applyProtection="1">
      <alignment horizontal="center" vertical="center"/>
      <protection locked="0"/>
    </xf>
    <xf numFmtId="0" fontId="33" fillId="2" borderId="2" xfId="0" applyFont="1" applyFill="1" applyBorder="1" applyAlignment="1">
      <alignment horizontal="center" vertical="center"/>
    </xf>
    <xf numFmtId="0" fontId="5" fillId="2" borderId="46" xfId="0" applyFont="1" applyFill="1" applyBorder="1" applyAlignment="1">
      <alignment horizontal="right" vertical="center"/>
    </xf>
    <xf numFmtId="0" fontId="9" fillId="2" borderId="46" xfId="0" applyFont="1" applyFill="1" applyBorder="1" applyAlignment="1">
      <alignment horizontal="left" vertical="center"/>
    </xf>
    <xf numFmtId="0" fontId="34" fillId="2" borderId="46" xfId="0" applyFont="1" applyFill="1" applyBorder="1" applyAlignment="1">
      <alignment horizontal="left" vertical="center"/>
    </xf>
    <xf numFmtId="0" fontId="9" fillId="2" borderId="46" xfId="0" applyFont="1" applyFill="1" applyBorder="1">
      <alignment vertical="center"/>
    </xf>
    <xf numFmtId="0" fontId="5" fillId="2" borderId="48" xfId="0" applyFont="1" applyFill="1" applyBorder="1" applyAlignment="1">
      <alignment horizontal="center" vertical="center"/>
    </xf>
    <xf numFmtId="0" fontId="5" fillId="2" borderId="49"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51" xfId="0" applyFont="1" applyFill="1" applyBorder="1" applyAlignment="1">
      <alignment horizontal="center" vertical="center"/>
    </xf>
    <xf numFmtId="0" fontId="5" fillId="2" borderId="52" xfId="0" applyFont="1" applyFill="1" applyBorder="1" applyAlignment="1">
      <alignment horizontal="center" vertical="center"/>
    </xf>
    <xf numFmtId="0" fontId="0" fillId="2" borderId="53" xfId="0" applyFont="1" applyFill="1" applyBorder="1" applyAlignment="1">
      <alignment horizontal="center" vertical="center"/>
    </xf>
    <xf numFmtId="0" fontId="0" fillId="2" borderId="47" xfId="0" applyFont="1" applyFill="1" applyBorder="1" applyAlignment="1">
      <alignment horizontal="center" vertical="center"/>
    </xf>
    <xf numFmtId="0" fontId="5" fillId="2" borderId="54" xfId="0" applyFont="1" applyFill="1" applyBorder="1" applyAlignment="1">
      <alignment horizontal="center" vertical="center"/>
    </xf>
    <xf numFmtId="0" fontId="0" fillId="2" borderId="55" xfId="0" applyFont="1" applyFill="1" applyBorder="1" applyAlignment="1">
      <alignment horizontal="center" vertical="center"/>
    </xf>
    <xf numFmtId="0" fontId="5" fillId="2" borderId="55" xfId="0" applyFont="1" applyFill="1" applyBorder="1" applyAlignment="1">
      <alignment horizontal="center" vertical="center"/>
    </xf>
    <xf numFmtId="0" fontId="0" fillId="2" borderId="56" xfId="0" applyFont="1" applyFill="1" applyBorder="1" applyAlignment="1">
      <alignment horizontal="center" vertical="center"/>
    </xf>
    <xf numFmtId="0" fontId="0" fillId="2" borderId="57" xfId="0" applyFont="1" applyFill="1" applyBorder="1" applyAlignment="1">
      <alignment horizontal="center" vertical="center"/>
    </xf>
    <xf numFmtId="0" fontId="5" fillId="2" borderId="58" xfId="0" applyFont="1" applyFill="1" applyBorder="1" applyAlignment="1">
      <alignment horizontal="center" vertical="center"/>
    </xf>
    <xf numFmtId="0" fontId="0" fillId="2" borderId="59" xfId="0" applyFont="1" applyFill="1" applyBorder="1" applyAlignment="1">
      <alignment horizontal="center" vertical="center"/>
    </xf>
    <xf numFmtId="0" fontId="5" fillId="2" borderId="59" xfId="0" applyFont="1" applyFill="1" applyBorder="1" applyAlignment="1">
      <alignment horizontal="center" vertical="center"/>
    </xf>
    <xf numFmtId="0" fontId="0" fillId="2" borderId="60" xfId="0" applyFont="1" applyFill="1" applyBorder="1" applyAlignment="1">
      <alignment horizontal="center" vertical="center"/>
    </xf>
    <xf numFmtId="0" fontId="5" fillId="2" borderId="61" xfId="0" applyFont="1" applyFill="1" applyBorder="1" applyAlignment="1">
      <alignment horizontal="center" vertical="center"/>
    </xf>
    <xf numFmtId="0" fontId="5" fillId="2" borderId="62" xfId="0" applyFont="1" applyFill="1" applyBorder="1" applyAlignment="1">
      <alignment horizontal="center" vertical="center"/>
    </xf>
    <xf numFmtId="0" fontId="0" fillId="2" borderId="63" xfId="0" applyFont="1" applyFill="1" applyBorder="1" applyAlignment="1">
      <alignment horizontal="center" vertical="center"/>
    </xf>
    <xf numFmtId="0" fontId="5"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5" fillId="2" borderId="65" xfId="0" applyFont="1" applyFill="1" applyBorder="1" applyAlignment="1">
      <alignment horizontal="center" vertical="center"/>
    </xf>
    <xf numFmtId="0" fontId="5"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5" fillId="2" borderId="67" xfId="0" applyFont="1" applyFill="1" applyBorder="1" applyAlignment="1">
      <alignment horizontal="center" vertical="center"/>
    </xf>
    <xf numFmtId="0" fontId="0" fillId="2" borderId="68" xfId="0" applyFont="1" applyFill="1"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0" fillId="2" borderId="71" xfId="0" applyFont="1" applyFill="1" applyBorder="1" applyAlignment="1">
      <alignment horizontal="center" vertical="center"/>
    </xf>
    <xf numFmtId="0" fontId="5" fillId="2" borderId="71" xfId="0" applyFont="1" applyFill="1" applyBorder="1" applyAlignment="1">
      <alignment horizontal="center" vertical="center"/>
    </xf>
    <xf numFmtId="0" fontId="0" fillId="2" borderId="72" xfId="0" applyFont="1" applyFill="1" applyBorder="1" applyAlignment="1">
      <alignment horizontal="center" vertical="center"/>
    </xf>
    <xf numFmtId="0" fontId="5" fillId="2" borderId="73" xfId="0" applyFont="1" applyFill="1" applyBorder="1" applyAlignment="1">
      <alignment horizontal="center" vertical="center"/>
    </xf>
    <xf numFmtId="0" fontId="5" fillId="2" borderId="74" xfId="0" applyFont="1" applyFill="1" applyBorder="1" applyAlignment="1">
      <alignment horizontal="center" vertical="center"/>
    </xf>
    <xf numFmtId="0" fontId="0" fillId="2" borderId="75" xfId="0" applyFont="1" applyFill="1" applyBorder="1" applyAlignment="1">
      <alignment horizontal="center" vertical="center"/>
    </xf>
    <xf numFmtId="0" fontId="0" fillId="2" borderId="76" xfId="0" applyFont="1" applyFill="1" applyBorder="1" applyAlignment="1">
      <alignment horizontal="center" vertical="center"/>
    </xf>
    <xf numFmtId="0" fontId="5" fillId="2" borderId="77" xfId="0" applyFont="1" applyFill="1" applyBorder="1" applyAlignment="1">
      <alignment horizontal="center" vertical="center"/>
    </xf>
    <xf numFmtId="0" fontId="0" fillId="2" borderId="78" xfId="0" applyFont="1" applyFill="1" applyBorder="1" applyAlignment="1">
      <alignment horizontal="center" vertical="center"/>
    </xf>
    <xf numFmtId="0" fontId="0" fillId="2" borderId="79" xfId="0" applyFont="1" applyFill="1" applyBorder="1" applyAlignment="1">
      <alignment horizontal="center" vertical="center"/>
    </xf>
    <xf numFmtId="0" fontId="5" fillId="2" borderId="80" xfId="0" applyFont="1" applyFill="1" applyBorder="1" applyAlignment="1">
      <alignment horizontal="center" vertical="center"/>
    </xf>
    <xf numFmtId="0" fontId="5" fillId="2" borderId="81" xfId="0" applyFont="1" applyFill="1" applyBorder="1" applyAlignment="1">
      <alignment horizontal="center" vertical="center"/>
    </xf>
    <xf numFmtId="0" fontId="5" fillId="2" borderId="82" xfId="0" applyFont="1" applyFill="1" applyBorder="1" applyAlignment="1">
      <alignment horizontal="center" vertical="center"/>
    </xf>
    <xf numFmtId="0" fontId="5" fillId="2" borderId="83"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84" xfId="0" applyFont="1" applyFill="1" applyBorder="1" applyAlignment="1">
      <alignment horizontal="center" vertical="center"/>
    </xf>
    <xf numFmtId="0" fontId="5" fillId="2" borderId="85" xfId="0" applyFont="1" applyFill="1" applyBorder="1" applyAlignment="1">
      <alignment horizontal="center" vertical="center"/>
    </xf>
    <xf numFmtId="0" fontId="34" fillId="2" borderId="86" xfId="0" applyFont="1" applyFill="1" applyBorder="1" applyAlignment="1">
      <alignment horizontal="center" vertical="center" wrapText="1"/>
    </xf>
    <xf numFmtId="0" fontId="34" fillId="2" borderId="87" xfId="0" applyFont="1" applyFill="1" applyBorder="1" applyAlignment="1">
      <alignment horizontal="center" vertical="center" wrapText="1"/>
    </xf>
    <xf numFmtId="0" fontId="31" fillId="2" borderId="86" xfId="0" applyFont="1" applyFill="1" applyBorder="1" applyAlignment="1">
      <alignment horizontal="center" vertical="center" wrapText="1"/>
    </xf>
    <xf numFmtId="0" fontId="31" fillId="2" borderId="87" xfId="0" applyFont="1" applyFill="1" applyBorder="1" applyAlignment="1">
      <alignment horizontal="center" vertical="center" wrapText="1"/>
    </xf>
    <xf numFmtId="0" fontId="34" fillId="2" borderId="88" xfId="0" applyFont="1" applyFill="1" applyBorder="1" applyAlignment="1">
      <alignment horizontal="center" vertical="center" wrapText="1"/>
    </xf>
    <xf numFmtId="0" fontId="34" fillId="2" borderId="89" xfId="0" applyFont="1" applyFill="1" applyBorder="1" applyAlignment="1">
      <alignment horizontal="center" vertical="center" wrapText="1"/>
    </xf>
    <xf numFmtId="0" fontId="5" fillId="2" borderId="41" xfId="0" applyFont="1" applyFill="1" applyBorder="1" applyAlignment="1">
      <alignment horizontal="center" vertical="center"/>
    </xf>
    <xf numFmtId="0" fontId="5" fillId="2" borderId="89" xfId="0" applyFont="1" applyFill="1" applyBorder="1" applyAlignment="1">
      <alignment horizontal="center" vertical="center"/>
    </xf>
    <xf numFmtId="0" fontId="5" fillId="2" borderId="36" xfId="0" applyFont="1" applyFill="1" applyBorder="1" applyAlignment="1">
      <alignment horizontal="center" vertical="center"/>
    </xf>
    <xf numFmtId="0" fontId="31" fillId="2" borderId="30" xfId="0" applyFont="1" applyFill="1" applyBorder="1" applyAlignment="1">
      <alignment horizontal="center" vertical="center" wrapText="1"/>
    </xf>
    <xf numFmtId="0" fontId="31" fillId="2" borderId="41" xfId="0" applyFont="1" applyFill="1" applyBorder="1" applyAlignment="1">
      <alignment horizontal="center" vertical="center" wrapText="1"/>
    </xf>
    <xf numFmtId="0" fontId="5" fillId="2" borderId="90" xfId="0" applyFont="1" applyFill="1" applyBorder="1" applyAlignment="1">
      <alignment horizontal="center" vertical="center"/>
    </xf>
    <xf numFmtId="0" fontId="5" fillId="2" borderId="91" xfId="0" applyFont="1" applyFill="1" applyBorder="1" applyAlignment="1">
      <alignment horizontal="center" vertical="center"/>
    </xf>
    <xf numFmtId="0" fontId="5" fillId="2" borderId="92" xfId="0" applyFont="1" applyFill="1" applyBorder="1" applyAlignment="1">
      <alignment horizontal="center" vertical="center"/>
    </xf>
    <xf numFmtId="0" fontId="5" fillId="2" borderId="93"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Alignment="1" applyProtection="1">
      <alignment horizontal="center" vertical="center"/>
      <protection locked="0"/>
    </xf>
    <xf numFmtId="0" fontId="29" fillId="2" borderId="0" xfId="0" applyFont="1" applyFill="1" applyAlignment="1" applyProtection="1">
      <alignment horizontal="center" vertical="center"/>
      <protection locked="0"/>
    </xf>
    <xf numFmtId="0" fontId="32" fillId="2" borderId="2" xfId="0" applyFont="1" applyFill="1" applyBorder="1" applyAlignment="1">
      <alignment horizontal="center" vertical="center"/>
    </xf>
    <xf numFmtId="0" fontId="0" fillId="2" borderId="94" xfId="0" applyFont="1" applyFill="1" applyBorder="1" applyAlignment="1">
      <alignment horizontal="center" vertical="center"/>
    </xf>
    <xf numFmtId="0" fontId="0" fillId="2" borderId="93" xfId="0" applyFont="1" applyFill="1" applyBorder="1" applyAlignment="1">
      <alignment horizontal="center" vertical="center"/>
    </xf>
    <xf numFmtId="0" fontId="0" fillId="2" borderId="95" xfId="0" applyFont="1" applyFill="1" applyBorder="1" applyAlignment="1">
      <alignment horizontal="center" vertical="center"/>
    </xf>
    <xf numFmtId="0" fontId="0" fillId="2" borderId="96" xfId="0" applyFont="1" applyFill="1" applyBorder="1" applyAlignment="1">
      <alignment horizontal="center" vertical="center"/>
    </xf>
    <xf numFmtId="0" fontId="0" fillId="2" borderId="97" xfId="0" applyFont="1" applyFill="1" applyBorder="1" applyAlignment="1">
      <alignment horizontal="center" vertical="center"/>
    </xf>
    <xf numFmtId="0" fontId="0" fillId="2" borderId="98" xfId="0" applyFont="1" applyFill="1" applyBorder="1" applyAlignment="1">
      <alignment horizontal="center" vertical="center"/>
    </xf>
    <xf numFmtId="0" fontId="0" fillId="2" borderId="99" xfId="0" applyFont="1" applyFill="1" applyBorder="1" applyAlignment="1">
      <alignment horizontal="center" vertical="center"/>
    </xf>
    <xf numFmtId="0" fontId="5" fillId="2" borderId="0" xfId="0" applyFont="1" applyFill="1" applyBorder="1" applyAlignment="1">
      <alignment horizontal="center" vertical="center"/>
    </xf>
    <xf numFmtId="0" fontId="31" fillId="2" borderId="0" xfId="0" applyFont="1" applyFill="1" applyBorder="1" applyAlignment="1">
      <alignment horizontal="center" vertical="center" wrapText="1"/>
    </xf>
    <xf numFmtId="0" fontId="5" fillId="2" borderId="100" xfId="0" applyFont="1" applyFill="1" applyBorder="1" applyAlignment="1">
      <alignment horizontal="center" vertical="center"/>
    </xf>
    <xf numFmtId="0" fontId="35" fillId="2" borderId="0" xfId="0" applyFont="1" applyFill="1" applyAlignment="1">
      <alignment horizontal="center" vertical="center"/>
    </xf>
    <xf numFmtId="0" fontId="7" fillId="2" borderId="47" xfId="0" applyFont="1" applyFill="1" applyBorder="1" applyAlignment="1">
      <alignment horizontal="center" vertical="center"/>
    </xf>
    <xf numFmtId="0" fontId="0" fillId="2" borderId="43" xfId="0" applyFont="1" applyFill="1" applyBorder="1">
      <alignment vertical="center"/>
    </xf>
    <xf numFmtId="0" fontId="0" fillId="2" borderId="44" xfId="0" applyFont="1" applyFill="1" applyBorder="1">
      <alignment vertical="center"/>
    </xf>
    <xf numFmtId="0" fontId="0" fillId="2" borderId="45" xfId="0" applyFont="1" applyFill="1" applyBorder="1">
      <alignment vertical="center"/>
    </xf>
    <xf numFmtId="0" fontId="35" fillId="2" borderId="46" xfId="0" applyFont="1" applyFill="1" applyBorder="1" applyAlignment="1">
      <alignment horizontal="center" vertical="center"/>
    </xf>
    <xf numFmtId="0" fontId="35" fillId="2" borderId="14" xfId="0" applyFont="1" applyFill="1" applyBorder="1" applyAlignment="1">
      <alignment horizontal="center" vertical="center"/>
    </xf>
    <xf numFmtId="0" fontId="35" fillId="2" borderId="47" xfId="0" applyFont="1" applyFill="1" applyBorder="1" applyAlignment="1">
      <alignment horizontal="center" vertical="center"/>
    </xf>
    <xf numFmtId="0" fontId="0" fillId="2" borderId="46" xfId="0" applyFont="1" applyFill="1" applyBorder="1" applyAlignment="1">
      <alignment horizontal="center" vertical="center"/>
    </xf>
    <xf numFmtId="0" fontId="0" fillId="2" borderId="101" xfId="0" applyFont="1" applyFill="1" applyBorder="1" applyAlignment="1">
      <alignment horizontal="center" vertical="center"/>
    </xf>
    <xf numFmtId="0" fontId="34" fillId="2" borderId="101" xfId="0" applyFont="1" applyFill="1" applyBorder="1" applyAlignment="1">
      <alignment horizontal="center" vertical="center"/>
    </xf>
    <xf numFmtId="0" fontId="0" fillId="3" borderId="33" xfId="0" applyFont="1" applyFill="1" applyBorder="1" applyAlignment="1">
      <alignment horizontal="center" vertical="center"/>
    </xf>
    <xf numFmtId="0" fontId="36" fillId="2" borderId="33" xfId="0" applyFont="1" applyFill="1" applyBorder="1" applyAlignment="1">
      <alignment horizontal="center" vertical="center"/>
    </xf>
    <xf numFmtId="0" fontId="0" fillId="3" borderId="14" xfId="0" applyFont="1" applyFill="1" applyBorder="1" applyAlignment="1">
      <alignment horizontal="center" vertical="center"/>
    </xf>
    <xf numFmtId="0" fontId="36" fillId="2" borderId="14" xfId="0" applyFont="1" applyFill="1" applyBorder="1" applyAlignment="1">
      <alignment horizontal="center" vertical="center"/>
    </xf>
    <xf numFmtId="0" fontId="36" fillId="3" borderId="14" xfId="0" applyFont="1" applyFill="1" applyBorder="1" applyAlignment="1">
      <alignment horizontal="center" vertical="center" wrapText="1"/>
    </xf>
    <xf numFmtId="0" fontId="36" fillId="2" borderId="0" xfId="0" applyFont="1" applyFill="1" applyAlignment="1">
      <alignment horizontal="center" vertical="center"/>
    </xf>
    <xf numFmtId="0" fontId="37" fillId="3" borderId="14" xfId="0" applyFont="1" applyFill="1" applyBorder="1" applyAlignment="1">
      <alignment horizontal="center" vertical="center" wrapText="1"/>
    </xf>
    <xf numFmtId="0" fontId="0" fillId="2" borderId="90" xfId="0" applyFont="1" applyFill="1" applyBorder="1">
      <alignment vertical="center"/>
    </xf>
    <xf numFmtId="0" fontId="0" fillId="2" borderId="91" xfId="0" applyFont="1" applyFill="1" applyBorder="1">
      <alignment vertical="center"/>
    </xf>
    <xf numFmtId="0" fontId="0" fillId="2" borderId="92" xfId="0" applyFont="1" applyFill="1" applyBorder="1">
      <alignment vertical="center"/>
    </xf>
    <xf numFmtId="0" fontId="0" fillId="0" borderId="0" xfId="0" applyAlignment="1">
      <alignment horizontal="left" vertical="center"/>
    </xf>
    <xf numFmtId="0" fontId="0" fillId="2" borderId="0" xfId="0" applyFill="1" applyAlignment="1">
      <alignment horizontal="left" vertical="center"/>
    </xf>
    <xf numFmtId="0" fontId="0" fillId="2" borderId="0" xfId="0" applyFill="1" applyAlignment="1">
      <alignment horizontal="right" vertical="center"/>
    </xf>
    <xf numFmtId="0" fontId="38" fillId="2" borderId="0" xfId="0" applyFont="1" applyFill="1" applyAlignment="1">
      <alignment horizontal="center" vertical="center"/>
    </xf>
    <xf numFmtId="0" fontId="38" fillId="2" borderId="0" xfId="0" applyFont="1" applyFill="1">
      <alignment vertical="center"/>
    </xf>
    <xf numFmtId="0" fontId="0" fillId="2" borderId="8" xfId="0" applyFont="1" applyFill="1" applyBorder="1" applyAlignment="1">
      <alignment horizontal="left" vertical="center"/>
    </xf>
    <xf numFmtId="0" fontId="14" fillId="2" borderId="102" xfId="0" applyFont="1" applyFill="1" applyBorder="1" applyAlignment="1">
      <alignment horizontal="center" vertical="center"/>
    </xf>
    <xf numFmtId="0" fontId="0" fillId="2" borderId="103" xfId="0" applyFont="1" applyFill="1" applyBorder="1">
      <alignment vertical="center"/>
    </xf>
    <xf numFmtId="0" fontId="6" fillId="2" borderId="102" xfId="0" applyFont="1" applyFill="1" applyBorder="1">
      <alignment vertical="center"/>
    </xf>
    <xf numFmtId="0" fontId="0" fillId="2" borderId="103" xfId="0" applyFont="1" applyFill="1" applyBorder="1" applyAlignment="1">
      <alignment horizontal="left" vertical="center"/>
    </xf>
    <xf numFmtId="14" fontId="14" fillId="2" borderId="9" xfId="0" applyNumberFormat="1" applyFont="1" applyFill="1" applyBorder="1" applyAlignment="1">
      <alignment horizontal="center" vertical="center"/>
    </xf>
    <xf numFmtId="0" fontId="5" fillId="6" borderId="104" xfId="0" applyFont="1" applyFill="1" applyBorder="1" applyAlignment="1">
      <alignment horizontal="center" vertical="center"/>
    </xf>
    <xf numFmtId="0" fontId="5" fillId="6" borderId="105" xfId="0" applyFont="1" applyFill="1" applyBorder="1" applyAlignment="1">
      <alignment horizontal="center" vertical="center"/>
    </xf>
    <xf numFmtId="0" fontId="5" fillId="2" borderId="106" xfId="0" applyFont="1" applyFill="1" applyBorder="1" applyAlignment="1">
      <alignment horizontal="center" vertical="center"/>
    </xf>
    <xf numFmtId="0" fontId="0" fillId="2" borderId="11" xfId="0" applyFont="1" applyFill="1" applyBorder="1" applyAlignment="1">
      <alignment horizontal="left" vertical="center"/>
    </xf>
    <xf numFmtId="0" fontId="14" fillId="2" borderId="37" xfId="0" applyFont="1" applyFill="1" applyBorder="1" applyAlignment="1">
      <alignment horizontal="center" vertical="center"/>
    </xf>
    <xf numFmtId="0" fontId="5" fillId="2" borderId="107" xfId="0" applyFont="1" applyFill="1" applyBorder="1" applyAlignment="1">
      <alignment horizontal="center"/>
    </xf>
    <xf numFmtId="0" fontId="39" fillId="2" borderId="37" xfId="0" applyFont="1" applyFill="1" applyBorder="1" applyAlignment="1">
      <alignment horizontal="center" vertical="center"/>
    </xf>
    <xf numFmtId="0" fontId="0" fillId="2" borderId="108" xfId="0" applyFont="1" applyFill="1" applyBorder="1" applyAlignment="1">
      <alignment horizontal="left" vertical="center"/>
    </xf>
    <xf numFmtId="0" fontId="14" fillId="2" borderId="84" xfId="0" applyFont="1" applyFill="1" applyBorder="1" applyAlignment="1">
      <alignment horizontal="center" vertical="center"/>
    </xf>
    <xf numFmtId="0" fontId="5" fillId="6" borderId="109" xfId="0" applyFont="1" applyFill="1" applyBorder="1" applyAlignment="1">
      <alignment horizontal="center" vertical="center"/>
    </xf>
    <xf numFmtId="0" fontId="5" fillId="6" borderId="2" xfId="0" applyFont="1" applyFill="1" applyBorder="1" applyAlignment="1">
      <alignment horizontal="center" vertical="center"/>
    </xf>
    <xf numFmtId="0" fontId="5" fillId="2" borderId="110" xfId="0" applyFont="1" applyFill="1" applyBorder="1" applyAlignment="1">
      <alignment horizontal="center" vertical="center"/>
    </xf>
    <xf numFmtId="0" fontId="0" fillId="2" borderId="111" xfId="0" applyFont="1" applyFill="1" applyBorder="1" applyAlignment="1">
      <alignment horizontal="left" vertical="center"/>
    </xf>
    <xf numFmtId="0" fontId="14" fillId="2" borderId="112" xfId="0" applyFont="1" applyFill="1" applyBorder="1" applyAlignment="1">
      <alignment horizontal="center" vertical="center"/>
    </xf>
    <xf numFmtId="0" fontId="0" fillId="2" borderId="113" xfId="0" applyFont="1" applyFill="1" applyBorder="1" applyAlignment="1">
      <alignment horizontal="left" vertical="center"/>
    </xf>
    <xf numFmtId="14" fontId="14" fillId="2" borderId="114" xfId="0" applyNumberFormat="1" applyFont="1" applyFill="1" applyBorder="1" applyAlignment="1">
      <alignment horizontal="center" vertical="center"/>
    </xf>
    <xf numFmtId="0" fontId="0" fillId="2" borderId="115" xfId="0" applyFont="1" applyFill="1" applyBorder="1" applyAlignment="1">
      <alignment horizontal="left" vertical="center"/>
    </xf>
    <xf numFmtId="0" fontId="14" fillId="2" borderId="116" xfId="0" applyFont="1" applyFill="1" applyBorder="1" applyAlignment="1">
      <alignment horizontal="center" vertical="center"/>
    </xf>
    <xf numFmtId="0" fontId="34" fillId="7" borderId="109" xfId="0" applyFont="1" applyFill="1" applyBorder="1" applyAlignment="1">
      <alignment horizontal="center" vertical="center" wrapText="1"/>
    </xf>
    <xf numFmtId="0" fontId="34" fillId="7" borderId="2" xfId="0" applyFont="1" applyFill="1" applyBorder="1" applyAlignment="1">
      <alignment horizontal="center" vertical="center" wrapText="1"/>
    </xf>
    <xf numFmtId="0" fontId="14" fillId="2" borderId="114" xfId="0" applyFont="1" applyFill="1" applyBorder="1" applyAlignment="1">
      <alignment horizontal="center" vertical="center"/>
    </xf>
    <xf numFmtId="0" fontId="34" fillId="8" borderId="109" xfId="0" applyFont="1" applyFill="1" applyBorder="1" applyAlignment="1">
      <alignment horizontal="center" vertical="center" wrapText="1"/>
    </xf>
    <xf numFmtId="0" fontId="34" fillId="8" borderId="2" xfId="0" applyFont="1" applyFill="1" applyBorder="1" applyAlignment="1">
      <alignment horizontal="center" vertical="center" wrapText="1"/>
    </xf>
    <xf numFmtId="0" fontId="0" fillId="2" borderId="30" xfId="0" applyFont="1" applyFill="1" applyBorder="1" applyAlignment="1">
      <alignment horizontal="left" vertical="center"/>
    </xf>
    <xf numFmtId="0" fontId="14" fillId="2" borderId="117" xfId="0" applyFont="1" applyFill="1" applyBorder="1" applyAlignment="1">
      <alignment horizontal="center" vertical="center"/>
    </xf>
    <xf numFmtId="0" fontId="5" fillId="2" borderId="118" xfId="0" applyFont="1" applyFill="1" applyBorder="1" applyAlignment="1">
      <alignment horizontal="center"/>
    </xf>
    <xf numFmtId="0" fontId="39" fillId="2" borderId="117" xfId="0" applyFont="1" applyFill="1" applyBorder="1" applyAlignment="1">
      <alignment horizontal="center" vertical="center"/>
    </xf>
    <xf numFmtId="0" fontId="0" fillId="2" borderId="118" xfId="0" applyFont="1" applyFill="1" applyBorder="1" applyAlignment="1">
      <alignment horizontal="left" vertical="center"/>
    </xf>
    <xf numFmtId="0" fontId="14" fillId="2" borderId="41" xfId="0" applyFont="1" applyFill="1" applyBorder="1" applyAlignment="1">
      <alignment horizontal="center" vertical="center"/>
    </xf>
    <xf numFmtId="0" fontId="34" fillId="9" borderId="119" xfId="0" applyFont="1" applyFill="1" applyBorder="1" applyAlignment="1">
      <alignment horizontal="center" vertical="center" wrapText="1"/>
    </xf>
    <xf numFmtId="0" fontId="34" fillId="9" borderId="120" xfId="0" applyFont="1" applyFill="1" applyBorder="1" applyAlignment="1">
      <alignment horizontal="center" vertical="center" wrapText="1"/>
    </xf>
    <xf numFmtId="0" fontId="5" fillId="2" borderId="121" xfId="0" applyFont="1" applyFill="1" applyBorder="1" applyAlignment="1">
      <alignment horizontal="center" vertical="center"/>
    </xf>
    <xf numFmtId="0" fontId="0" fillId="0" borderId="122" xfId="0" applyBorder="1" applyAlignment="1">
      <alignment horizontal="left" vertical="center"/>
    </xf>
    <xf numFmtId="0" fontId="40" fillId="0" borderId="123" xfId="0" applyFont="1" applyBorder="1" applyAlignment="1">
      <alignment horizontal="left" vertical="top" wrapText="1"/>
    </xf>
    <xf numFmtId="0" fontId="40" fillId="0" borderId="82" xfId="0" applyFont="1" applyBorder="1" applyAlignment="1">
      <alignment horizontal="left" vertical="top" wrapText="1"/>
    </xf>
    <xf numFmtId="0" fontId="0" fillId="2" borderId="0" xfId="0" applyFill="1" applyAlignment="1">
      <alignment vertical="top"/>
    </xf>
    <xf numFmtId="0" fontId="5" fillId="2" borderId="0" xfId="0" applyFont="1" applyFill="1" applyAlignment="1">
      <alignment horizontal="left" vertical="center" wrapText="1"/>
    </xf>
    <xf numFmtId="0" fontId="14" fillId="2" borderId="0" xfId="0" applyFont="1" applyFill="1" applyAlignment="1">
      <alignment horizontal="right" vertical="center"/>
    </xf>
    <xf numFmtId="0" fontId="14" fillId="2" borderId="0" xfId="0" applyFont="1" applyFill="1">
      <alignment vertical="center"/>
    </xf>
    <xf numFmtId="0" fontId="0" fillId="0" borderId="88" xfId="0" applyBorder="1">
      <alignment vertical="center"/>
    </xf>
    <xf numFmtId="0" fontId="40" fillId="0" borderId="124" xfId="0" applyFont="1" applyBorder="1" applyAlignment="1">
      <alignment horizontal="left" vertical="top" wrapText="1"/>
    </xf>
    <xf numFmtId="0" fontId="40" fillId="0" borderId="89" xfId="0" applyFont="1" applyBorder="1" applyAlignment="1">
      <alignment horizontal="left" vertical="top" wrapText="1"/>
    </xf>
    <xf numFmtId="0" fontId="5" fillId="2" borderId="0" xfId="0" applyFont="1" applyFill="1" applyAlignment="1"/>
    <xf numFmtId="0" fontId="41" fillId="3" borderId="0" xfId="0" applyFont="1" applyFill="1" applyAlignment="1">
      <alignment horizontal="center" vertical="center"/>
    </xf>
    <xf numFmtId="0" fontId="38" fillId="0" borderId="125" xfId="0" applyFont="1" applyBorder="1" applyAlignment="1" applyProtection="1">
      <alignment horizontal="center" vertical="center"/>
      <protection locked="0"/>
    </xf>
    <xf numFmtId="0" fontId="38" fillId="0" borderId="126" xfId="0" applyFont="1" applyBorder="1" applyAlignment="1" applyProtection="1">
      <alignment horizontal="center" vertical="center"/>
      <protection locked="0"/>
    </xf>
    <xf numFmtId="0" fontId="38" fillId="2" borderId="0" xfId="0" applyFont="1" applyFill="1" applyProtection="1">
      <alignment vertical="center"/>
      <protection locked="0"/>
    </xf>
    <xf numFmtId="0" fontId="5" fillId="0" borderId="0" xfId="0" applyFont="1">
      <alignment vertical="center"/>
    </xf>
    <xf numFmtId="0" fontId="42" fillId="2" borderId="0" xfId="0" applyFont="1" applyFill="1">
      <alignment vertical="center"/>
    </xf>
    <xf numFmtId="0" fontId="43" fillId="2" borderId="0" xfId="0" applyFont="1" applyFill="1">
      <alignment vertical="center"/>
    </xf>
    <xf numFmtId="0" fontId="43" fillId="2" borderId="0" xfId="0" applyFont="1" applyFill="1" applyAlignment="1">
      <alignment horizontal="center" vertical="center"/>
    </xf>
    <xf numFmtId="0" fontId="43" fillId="2" borderId="0" xfId="0" applyFont="1" applyFill="1" applyAlignment="1">
      <alignment horizontal="right" vertical="center"/>
    </xf>
    <xf numFmtId="0" fontId="44" fillId="2" borderId="0" xfId="0" applyFont="1" applyFill="1" applyAlignment="1">
      <alignment horizontal="center" vertical="center"/>
    </xf>
    <xf numFmtId="0" fontId="45" fillId="0" borderId="0" xfId="0" applyFont="1">
      <alignment vertical="center"/>
    </xf>
    <xf numFmtId="0" fontId="46" fillId="0" borderId="0" xfId="0" applyFont="1" applyAlignment="1">
      <alignment horizontal="center" vertical="center"/>
    </xf>
    <xf numFmtId="0" fontId="47" fillId="0" borderId="127" xfId="0" applyFont="1" applyBorder="1" applyAlignment="1">
      <alignment horizontal="center" vertical="center"/>
    </xf>
    <xf numFmtId="0" fontId="48" fillId="0" borderId="128" xfId="0" applyFont="1" applyBorder="1" applyAlignment="1">
      <alignment horizontal="left" vertical="top" wrapText="1"/>
    </xf>
    <xf numFmtId="0" fontId="48" fillId="0" borderId="0" xfId="0" applyFont="1" applyAlignment="1">
      <alignment horizontal="left" vertical="top" wrapText="1"/>
    </xf>
    <xf numFmtId="0" fontId="45" fillId="0" borderId="0" xfId="0" applyFont="1" applyAlignment="1">
      <alignment horizontal="center" vertical="center"/>
    </xf>
    <xf numFmtId="0" fontId="49" fillId="0" borderId="129" xfId="0" applyFont="1" applyBorder="1" applyAlignment="1">
      <alignment horizontal="center" vertical="center"/>
    </xf>
    <xf numFmtId="0" fontId="48" fillId="0" borderId="130" xfId="0" applyFont="1" applyBorder="1" applyAlignment="1">
      <alignment horizontal="left" vertical="top" wrapText="1"/>
    </xf>
    <xf numFmtId="0" fontId="45" fillId="0" borderId="127" xfId="0" applyFont="1" applyBorder="1" applyAlignment="1">
      <alignment horizontal="center" vertical="center" wrapText="1"/>
    </xf>
    <xf numFmtId="0" fontId="45" fillId="0" borderId="129" xfId="0" applyFont="1" applyBorder="1" applyAlignment="1">
      <alignment horizontal="center" vertical="center" wrapText="1"/>
    </xf>
    <xf numFmtId="0" fontId="50" fillId="0" borderId="80" xfId="0" applyFont="1" applyBorder="1" applyAlignment="1">
      <alignment horizontal="center" vertical="center"/>
    </xf>
    <xf numFmtId="0" fontId="46" fillId="0" borderId="131" xfId="0" applyFont="1" applyBorder="1" applyAlignment="1">
      <alignment horizontal="center" vertical="center"/>
    </xf>
    <xf numFmtId="0" fontId="50" fillId="0" borderId="85" xfId="0" applyFont="1" applyBorder="1" applyAlignment="1">
      <alignment horizontal="center" vertical="center"/>
    </xf>
    <xf numFmtId="0" fontId="46" fillId="0" borderId="132" xfId="0" applyFont="1" applyBorder="1" applyAlignment="1">
      <alignment horizontal="center" vertical="center"/>
    </xf>
    <xf numFmtId="0" fontId="31" fillId="0" borderId="133" xfId="0" applyFont="1" applyBorder="1" applyAlignment="1">
      <alignment horizontal="center" vertical="center"/>
    </xf>
    <xf numFmtId="0" fontId="29" fillId="0" borderId="134" xfId="0" applyFont="1" applyBorder="1" applyAlignment="1">
      <alignment horizontal="center" vertical="center"/>
    </xf>
    <xf numFmtId="0" fontId="29" fillId="0" borderId="0" xfId="0" applyFont="1" applyAlignment="1">
      <alignment horizontal="center" vertical="center"/>
    </xf>
    <xf numFmtId="0" fontId="45" fillId="0" borderId="0" xfId="0" applyFont="1" applyAlignment="1">
      <alignment horizontal="center" vertical="center" wrapText="1"/>
    </xf>
    <xf numFmtId="0" fontId="31" fillId="0" borderId="83" xfId="0" applyFont="1" applyBorder="1" applyAlignment="1">
      <alignment horizontal="center" vertical="center"/>
    </xf>
    <xf numFmtId="0" fontId="29" fillId="0" borderId="135" xfId="0" applyFont="1" applyBorder="1" applyAlignment="1">
      <alignment horizontal="center" vertical="center"/>
    </xf>
    <xf numFmtId="0" fontId="45" fillId="0" borderId="127" xfId="0" applyFont="1" applyBorder="1">
      <alignment vertical="center"/>
    </xf>
    <xf numFmtId="0" fontId="45" fillId="0" borderId="129" xfId="0" applyFont="1" applyBorder="1">
      <alignment vertical="center"/>
    </xf>
    <xf numFmtId="0" fontId="51" fillId="0" borderId="136" xfId="0" applyFont="1" applyBorder="1" applyAlignment="1">
      <alignment horizontal="center" vertical="center"/>
    </xf>
    <xf numFmtId="0" fontId="48" fillId="0" borderId="137" xfId="0" applyFont="1" applyBorder="1" applyAlignment="1">
      <alignment horizontal="left" vertical="top" wrapText="1"/>
    </xf>
    <xf numFmtId="0" fontId="52" fillId="0" borderId="138" xfId="0" applyFont="1" applyBorder="1" applyAlignment="1">
      <alignment horizontal="center" vertical="center"/>
    </xf>
    <xf numFmtId="0" fontId="48" fillId="0" borderId="139" xfId="0" applyFont="1" applyBorder="1" applyAlignment="1">
      <alignment horizontal="left" vertical="top" wrapText="1"/>
    </xf>
    <xf numFmtId="0" fontId="31" fillId="0" borderId="140" xfId="0" applyFont="1" applyBorder="1" applyAlignment="1">
      <alignment horizontal="center" vertical="center"/>
    </xf>
    <xf numFmtId="0" fontId="29" fillId="0" borderId="141" xfId="0" applyFont="1" applyBorder="1" applyAlignment="1">
      <alignment horizontal="center" vertical="center"/>
    </xf>
    <xf numFmtId="0" fontId="45" fillId="0" borderId="136" xfId="0" applyFont="1" applyBorder="1" applyAlignment="1">
      <alignment horizontal="center" vertical="center" wrapText="1"/>
    </xf>
    <xf numFmtId="0" fontId="45" fillId="0" borderId="138" xfId="0" applyFont="1" applyBorder="1" applyAlignment="1">
      <alignment horizontal="center" vertical="center" wrapText="1"/>
    </xf>
    <xf numFmtId="0" fontId="53" fillId="0" borderId="0" xfId="0" applyFont="1">
      <alignment vertical="center"/>
    </xf>
    <xf numFmtId="0" fontId="53" fillId="0" borderId="0" xfId="0" applyFont="1" applyAlignment="1">
      <alignment horizontal="center" vertical="center"/>
    </xf>
    <xf numFmtId="0" fontId="45" fillId="0" borderId="0" xfId="0" applyFont="1" applyAlignment="1">
      <alignment horizontal="right"/>
    </xf>
    <xf numFmtId="0" fontId="53" fillId="0" borderId="5" xfId="0" applyFont="1" applyBorder="1" applyAlignment="1">
      <alignment horizontal="center" vertical="center"/>
    </xf>
    <xf numFmtId="0" fontId="53" fillId="0" borderId="142" xfId="0" applyFont="1" applyBorder="1" applyAlignment="1">
      <alignment horizontal="center" vertical="center"/>
    </xf>
    <xf numFmtId="0" fontId="53" fillId="0" borderId="7" xfId="0" applyFont="1" applyBorder="1" applyAlignment="1">
      <alignment horizontal="center" vertical="center"/>
    </xf>
    <xf numFmtId="0" fontId="53" fillId="0" borderId="33" xfId="0" applyFont="1" applyBorder="1" applyAlignment="1">
      <alignment horizontal="center" vertical="center"/>
    </xf>
    <xf numFmtId="0" fontId="45" fillId="0" borderId="136" xfId="0" applyFont="1" applyBorder="1">
      <alignment vertical="center"/>
    </xf>
    <xf numFmtId="0" fontId="45" fillId="0" borderId="138" xfId="0" applyFont="1" applyBorder="1">
      <alignment vertical="center"/>
    </xf>
    <xf numFmtId="0" fontId="54" fillId="0" borderId="143" xfId="0" applyFont="1" applyBorder="1" applyAlignment="1" applyProtection="1">
      <alignment horizontal="center" vertical="center"/>
      <protection locked="0"/>
    </xf>
    <xf numFmtId="0" fontId="46" fillId="0" borderId="0" xfId="0" applyFont="1">
      <alignment vertical="center"/>
    </xf>
    <xf numFmtId="0" fontId="50" fillId="0" borderId="0" xfId="0" applyFont="1">
      <alignment vertical="center"/>
    </xf>
    <xf numFmtId="0" fontId="31" fillId="0" borderId="0" xfId="0" applyFont="1">
      <alignment vertical="center"/>
    </xf>
    <xf numFmtId="0" fontId="29" fillId="0" borderId="0" xfId="0" applyFont="1">
      <alignment vertical="center"/>
    </xf>
    <xf numFmtId="0" fontId="55"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37" fillId="0" borderId="0" xfId="0" applyFont="1" applyAlignment="1">
      <alignment horizontal="center" vertical="center"/>
    </xf>
    <xf numFmtId="0" fontId="0" fillId="0" borderId="0" xfId="0" applyAlignment="1">
      <alignment horizontal="right" vertical="center"/>
    </xf>
    <xf numFmtId="0" fontId="56" fillId="0" borderId="0" xfId="0" applyFont="1" applyAlignment="1">
      <alignment horizontal="center" vertical="center"/>
    </xf>
    <xf numFmtId="14" fontId="5" fillId="0" borderId="0" xfId="0" applyNumberFormat="1" applyFont="1" applyAlignment="1">
      <alignment horizontal="center" vertical="center"/>
    </xf>
    <xf numFmtId="0" fontId="0" fillId="0" borderId="0" xfId="0" quotePrefix="1" applyAlignment="1">
      <alignment horizontal="right" vertical="center"/>
    </xf>
    <xf numFmtId="0" fontId="57" fillId="0" borderId="0" xfId="0" applyFont="1">
      <alignment vertical="center"/>
    </xf>
    <xf numFmtId="0" fontId="58" fillId="0" borderId="144" xfId="0" applyFont="1" applyBorder="1" applyAlignment="1">
      <alignment horizontal="center" vertical="center"/>
    </xf>
    <xf numFmtId="0" fontId="58" fillId="0" borderId="145" xfId="0" applyFont="1" applyBorder="1" applyAlignment="1">
      <alignment horizontal="center" vertical="center"/>
    </xf>
    <xf numFmtId="0" fontId="58" fillId="0" borderId="146" xfId="0" applyFont="1" applyBorder="1" applyAlignment="1">
      <alignment horizontal="center" vertical="center"/>
    </xf>
    <xf numFmtId="0" fontId="59" fillId="0" borderId="144" xfId="0" applyFont="1" applyBorder="1" applyAlignment="1">
      <alignment horizontal="center" vertical="center"/>
    </xf>
    <xf numFmtId="0" fontId="59" fillId="0" borderId="145" xfId="0" applyFont="1" applyBorder="1" applyAlignment="1">
      <alignment horizontal="center" vertical="center"/>
    </xf>
    <xf numFmtId="0" fontId="59" fillId="0" borderId="147" xfId="0" applyFont="1" applyBorder="1" applyAlignment="1">
      <alignment horizontal="center" vertical="center"/>
    </xf>
    <xf numFmtId="0" fontId="60" fillId="0" borderId="144" xfId="0" applyFont="1" applyBorder="1" applyAlignment="1">
      <alignment horizontal="center" vertical="center"/>
    </xf>
    <xf numFmtId="0" fontId="60" fillId="0" borderId="145" xfId="0" applyFont="1" applyBorder="1" applyAlignment="1">
      <alignment horizontal="center" vertical="center"/>
    </xf>
    <xf numFmtId="0" fontId="60" fillId="0" borderId="147" xfId="0" applyFont="1" applyBorder="1" applyAlignment="1">
      <alignment horizontal="center" vertical="center"/>
    </xf>
    <xf numFmtId="0" fontId="61" fillId="0" borderId="144" xfId="0" applyFont="1" applyBorder="1" applyAlignment="1">
      <alignment horizontal="center" vertical="center"/>
    </xf>
    <xf numFmtId="0" fontId="61" fillId="0" borderId="145" xfId="0" applyFont="1" applyBorder="1" applyAlignment="1">
      <alignment horizontal="center" vertical="center"/>
    </xf>
    <xf numFmtId="0" fontId="61" fillId="0" borderId="147" xfId="0" applyFont="1" applyBorder="1" applyAlignment="1">
      <alignment horizontal="center" vertical="center"/>
    </xf>
    <xf numFmtId="0" fontId="0" fillId="0" borderId="85" xfId="0" applyBorder="1" applyAlignment="1">
      <alignment horizontal="center" vertical="center"/>
    </xf>
    <xf numFmtId="0" fontId="0" fillId="7" borderId="4" xfId="0" applyFill="1" applyBorder="1" applyAlignment="1">
      <alignment horizontal="center" vertical="center"/>
    </xf>
    <xf numFmtId="0" fontId="0" fillId="6" borderId="108" xfId="0" applyFill="1" applyBorder="1" applyAlignment="1">
      <alignment horizontal="center" vertical="center"/>
    </xf>
    <xf numFmtId="0" fontId="0" fillId="6" borderId="132" xfId="0" applyFill="1" applyBorder="1" applyAlignment="1">
      <alignment horizontal="center" vertical="center"/>
    </xf>
    <xf numFmtId="0" fontId="57" fillId="0" borderId="148" xfId="0" applyFont="1" applyBorder="1" applyAlignment="1">
      <alignment vertical="center" wrapText="1"/>
    </xf>
    <xf numFmtId="0" fontId="57" fillId="0" borderId="149" xfId="0" applyFont="1" applyBorder="1" applyAlignment="1">
      <alignment vertical="center" wrapText="1"/>
    </xf>
    <xf numFmtId="0" fontId="57" fillId="0" borderId="150" xfId="0" applyFont="1" applyBorder="1" applyAlignment="1">
      <alignment vertical="center" wrapText="1"/>
    </xf>
    <xf numFmtId="0" fontId="57" fillId="0" borderId="35" xfId="0" applyFont="1" applyBorder="1" applyAlignment="1">
      <alignment vertical="center" wrapText="1"/>
    </xf>
    <xf numFmtId="0" fontId="35" fillId="0" borderId="0" xfId="0" applyFont="1">
      <alignment vertical="center"/>
    </xf>
  </cellXfs>
  <cellStyles count="1">
    <cellStyle name="標準" xfId="0" builtinId="0"/>
  </cellStyles>
  <dxfs count="44">
    <dxf>
      <fill>
        <patternFill>
          <bgColor rgb="FFFFD9D9"/>
        </patternFill>
      </fill>
    </dxf>
    <dxf>
      <fill>
        <patternFill>
          <bgColor rgb="FFFFFFD9"/>
        </patternFill>
      </fill>
    </dxf>
    <dxf>
      <fill>
        <patternFill>
          <bgColor rgb="FFFF9999"/>
        </patternFill>
      </fill>
    </dxf>
    <dxf>
      <fill>
        <patternFill>
          <bgColor theme="7" tint="0.8"/>
        </patternFill>
      </fill>
    </dxf>
    <dxf>
      <fill>
        <patternFill>
          <bgColor rgb="FFFF9999"/>
        </patternFill>
      </fill>
    </dxf>
    <dxf>
      <fill>
        <patternFill>
          <bgColor theme="7" tint="0.8"/>
        </patternFill>
      </fill>
    </dxf>
    <dxf>
      <fill>
        <patternFill>
          <bgColor rgb="FFFF9999"/>
        </patternFill>
      </fill>
    </dxf>
    <dxf>
      <fill>
        <patternFill>
          <bgColor theme="7" tint="0.8"/>
        </patternFill>
      </fill>
    </dxf>
    <dxf>
      <fill>
        <patternFill>
          <bgColor rgb="FFFF9999"/>
        </patternFill>
      </fill>
    </dxf>
    <dxf>
      <fill>
        <patternFill>
          <bgColor theme="7" tint="0.8"/>
        </patternFill>
      </fill>
    </dxf>
    <dxf>
      <fill>
        <patternFill>
          <bgColor rgb="FFFF9999"/>
        </patternFill>
      </fill>
    </dxf>
    <dxf>
      <fill>
        <patternFill>
          <bgColor theme="7" tint="0.8"/>
        </patternFill>
      </fill>
    </dxf>
    <dxf>
      <fill>
        <patternFill>
          <bgColor rgb="FFFF9999"/>
        </patternFill>
      </fill>
    </dxf>
    <dxf>
      <fill>
        <patternFill>
          <bgColor theme="7" tint="0.8"/>
        </patternFill>
      </fill>
    </dxf>
    <dxf>
      <font>
        <color auto="1"/>
      </font>
      <fill>
        <patternFill>
          <bgColor rgb="FFFF9999"/>
        </patternFill>
      </fill>
    </dxf>
    <dxf>
      <font>
        <color theme="1"/>
      </font>
      <fill>
        <patternFill>
          <bgColor theme="7" tint="0.8"/>
        </patternFill>
      </fill>
    </dxf>
    <dxf>
      <font>
        <color auto="1"/>
      </font>
      <fill>
        <patternFill>
          <bgColor rgb="FFFF9999"/>
        </patternFill>
      </fill>
    </dxf>
    <dxf>
      <font>
        <color theme="1"/>
      </font>
      <fill>
        <patternFill>
          <bgColor theme="7" tint="0.8"/>
        </patternFill>
      </fill>
    </dxf>
    <dxf>
      <fill>
        <patternFill>
          <bgColor rgb="FFFF9999"/>
        </patternFill>
      </fill>
    </dxf>
    <dxf>
      <fill>
        <patternFill>
          <bgColor rgb="FFFF9999"/>
        </patternFill>
      </fill>
    </dxf>
    <dxf>
      <fill>
        <patternFill>
          <bgColor theme="7" tint="0.8"/>
        </patternFill>
      </fill>
    </dxf>
    <dxf>
      <fill>
        <patternFill>
          <bgColor theme="7" tint="0.8"/>
        </patternFill>
      </fill>
    </dxf>
    <dxf>
      <fill>
        <patternFill>
          <bgColor theme="7" tint="0.8"/>
        </patternFill>
      </fill>
    </dxf>
    <dxf>
      <fill>
        <patternFill>
          <bgColor theme="7" tint="0.8"/>
        </patternFill>
      </fill>
    </dxf>
    <dxf>
      <fill>
        <patternFill patternType="gray0625">
          <fgColor theme="8"/>
          <bgColor auto="1"/>
        </patternFill>
      </fill>
    </dxf>
    <dxf>
      <font>
        <color theme="1"/>
      </font>
      <fill>
        <patternFill>
          <bgColor rgb="FFFF9999"/>
        </patternFill>
      </fill>
    </dxf>
    <dxf>
      <font>
        <color theme="1"/>
      </font>
      <fill>
        <patternFill>
          <bgColor rgb="FFFF9999"/>
        </patternFill>
      </fill>
    </dxf>
    <dxf>
      <fill>
        <patternFill>
          <bgColor theme="7" tint="0.8"/>
        </patternFill>
      </fill>
    </dxf>
    <dxf>
      <fill>
        <patternFill>
          <bgColor theme="7" tint="0.8"/>
        </patternFill>
      </fill>
    </dxf>
    <dxf>
      <fill>
        <patternFill>
          <bgColor rgb="FFFF9999"/>
        </patternFill>
      </fill>
    </dxf>
    <dxf>
      <fill>
        <patternFill>
          <bgColor theme="7" tint="0.8"/>
        </patternFill>
      </fill>
    </dxf>
    <dxf>
      <fill>
        <patternFill>
          <bgColor rgb="FFFF9999"/>
        </patternFill>
      </fill>
    </dxf>
    <dxf>
      <fill>
        <patternFill>
          <bgColor theme="7" tint="0.8"/>
        </patternFill>
      </fill>
    </dxf>
    <dxf>
      <fill>
        <patternFill>
          <bgColor rgb="FFFF9999"/>
        </patternFill>
      </fill>
    </dxf>
    <dxf>
      <fill>
        <patternFill>
          <bgColor theme="7" tint="0.8"/>
        </patternFill>
      </fill>
    </dxf>
    <dxf>
      <font>
        <color auto="1"/>
      </font>
      <fill>
        <patternFill>
          <bgColor rgb="FFFF9999"/>
        </patternFill>
      </fill>
    </dxf>
    <dxf>
      <font>
        <color theme="1"/>
      </font>
      <fill>
        <patternFill>
          <bgColor theme="7" tint="0.8"/>
        </patternFill>
      </fill>
    </dxf>
    <dxf>
      <fill>
        <patternFill>
          <bgColor theme="7" tint="0.8"/>
        </patternFill>
      </fill>
    </dxf>
    <dxf>
      <fill>
        <patternFill>
          <bgColor rgb="FFFF9999"/>
        </patternFill>
      </fill>
    </dxf>
    <dxf>
      <fill>
        <patternFill>
          <bgColor theme="7" tint="0.8"/>
        </patternFill>
      </fill>
    </dxf>
    <dxf>
      <fill>
        <patternFill>
          <bgColor theme="7" tint="0.8"/>
        </patternFill>
      </fill>
    </dxf>
    <dxf>
      <fill>
        <patternFill patternType="gray0625">
          <fgColor theme="8"/>
          <bgColor auto="1"/>
        </patternFill>
      </fill>
    </dxf>
    <dxf>
      <font>
        <color theme="1"/>
      </font>
      <fill>
        <patternFill>
          <bgColor rgb="FFFF9999"/>
        </patternFill>
      </fill>
    </dxf>
    <dxf>
      <fill>
        <patternFill>
          <bgColor theme="7" tint="0.8"/>
        </patternFill>
      </fill>
    </dxf>
  </dxfs>
  <tableStyles count="0" defaultTableStyle="TableStyleMedium2" defaultPivotStyle="PivotStyleLight16"/>
  <colors>
    <mruColors>
      <color rgb="FFD0CCCB"/>
      <color rgb="FFFFFFD9"/>
      <color rgb="FFFFD9D9"/>
      <color rgb="FFFFE1E1"/>
      <color rgb="FFD279FF"/>
      <color rgb="FFACB1C4"/>
      <color rgb="FFB5B7B4"/>
      <color rgb="FFCFC0C3"/>
      <color rgb="FFFF9999"/>
      <color rgb="FFCEC2B4"/>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theme" Target="theme/theme1.xml" Id="rId14" /><Relationship Type="http://schemas.openxmlformats.org/officeDocument/2006/relationships/sharedStrings" Target="sharedStrings.xml" Id="rId15" /><Relationship Type="http://schemas.openxmlformats.org/officeDocument/2006/relationships/styles" Target="styles.xml" Id="rId16"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standard"/>
        <c:varyColors val="0"/>
        <c:ser>
          <c:idx val="0"/>
          <c:order val="0"/>
          <c:spPr>
            <a:ln w="28575" cap="rnd">
              <a:solidFill>
                <a:schemeClr val="accent1"/>
              </a:solidFill>
              <a:round/>
            </a:ln>
            <a:effectLst/>
          </c:spPr>
          <c:marker>
            <c:symbol val="none"/>
          </c:marker>
          <c:cat>
            <c:strRef>
              <c:f>結果_個別確認!$U$13:$Z$13</c:f>
              <c:strCache>
                <c:ptCount val="6"/>
                <c:pt idx="0">
                  <c:v>分解</c:v>
                </c:pt>
                <c:pt idx="1">
                  <c:v>抽出</c:v>
                </c:pt>
                <c:pt idx="2">
                  <c:v>削除</c:v>
                </c:pt>
                <c:pt idx="3">
                  <c:v>記憶</c:v>
                </c:pt>
                <c:pt idx="4">
                  <c:v>視空間</c:v>
                </c:pt>
                <c:pt idx="5">
                  <c:v>語彙</c:v>
                </c:pt>
              </c:strCache>
            </c:strRef>
          </c:cat>
          <c:val>
            <c:numRef>
              <c:f>結果_個別確認!$U$14:$Z$14</c:f>
              <c:numCache>
                <c:formatCode>General</c:formatCode>
                <c:ptCount val="6"/>
                <c:pt idx="0">
                  <c:v>1</c:v>
                </c:pt>
                <c:pt idx="1">
                  <c:v>1</c:v>
                </c:pt>
                <c:pt idx="2">
                  <c:v>1</c:v>
                </c:pt>
                <c:pt idx="3">
                  <c:v>1</c:v>
                </c:pt>
                <c:pt idx="4">
                  <c:v>1</c:v>
                </c:pt>
                <c:pt idx="5">
                  <c:v>1</c:v>
                </c:pt>
              </c:numCache>
            </c:numRef>
          </c:val>
        </c:ser>
        <c:dLbls>
          <c:txPr>
            <a:bodyPr rot="0" horzOverflow="overflow" anchor="ctr"/>
            <a:lstStyle/>
            <a:p>
              <a:pPr algn="ctr" rtl="0">
                <a:defRPr sz="1000">
                  <a:solidFill>
                    <a:schemeClr val="tx1"/>
                  </a:solidFill>
                </a:defRPr>
              </a:pPr>
              <a:endParaRPr lang="ja-JP" altLang="en-US"/>
            </a:p>
          </c:txPr>
          <c:showLegendKey val="0"/>
          <c:showVal val="0"/>
          <c:showCatName val="0"/>
          <c:showSerName val="0"/>
          <c:showPercent val="0"/>
          <c:showBubbleSize val="0"/>
        </c:dLbls>
        <c:axId val="1"/>
        <c:axId val="2"/>
      </c:radarChart>
      <c:catAx>
        <c:axId val="1"/>
        <c:scaling>
          <c:orientation val="minMax"/>
        </c:scaling>
        <c:delete val="0"/>
        <c:axPos val="b"/>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horzOverflow="overflow" wrap="square" anchor="ctr" anchorCtr="1"/>
          <a:lstStyle/>
          <a:p>
            <a:pPr algn="ctr" rtl="0">
              <a:defRPr sz="1050" b="0" i="0" u="none" strike="noStrike" kern="1200" baseline="0">
                <a:solidFill>
                  <a:schemeClr val="tx1">
                    <a:lumMod val="65000"/>
                    <a:lumOff val="35000"/>
                  </a:schemeClr>
                </a:solidFill>
                <a:latin typeface="UD デジタル 教科書体 NK-R"/>
                <a:ea typeface="UD デジタル 教科書体 NK-R"/>
                <a:cs typeface="+mn-cs"/>
              </a:defRPr>
            </a:pPr>
            <a:endParaRPr lang="ja-JP" altLang="en-US"/>
          </a:p>
        </c:txPr>
        <c:crossAx val="2"/>
        <c:crosses val="autoZero"/>
        <c:auto val="1"/>
        <c:lblAlgn val="ctr"/>
        <c:lblOffset val="100"/>
        <c:noMultiLvlLbl val="0"/>
      </c:catAx>
      <c:valAx>
        <c:axId val="2"/>
        <c:scaling>
          <c:orientation val="minMax"/>
          <c:max val="3"/>
        </c:scaling>
        <c:delete val="1"/>
        <c:axPos val="l"/>
        <c:majorGridlines>
          <c:spPr>
            <a:ln w="9525" cap="flat" cmpd="sng" algn="ctr">
              <a:solidFill>
                <a:schemeClr val="tx1"/>
              </a:solidFill>
              <a:round/>
            </a:ln>
            <a:effectLst/>
          </c:spPr>
        </c:majorGridlines>
        <c:numFmt formatCode="General" sourceLinked="1"/>
        <c:majorTickMark val="none"/>
        <c:minorTickMark val="none"/>
        <c:tickLblPos val="nextTo"/>
        <c:txPr>
          <a:bodyPr horzOverflow="overflow" anchor="ctr"/>
          <a:lstStyle/>
          <a:p>
            <a:pPr algn="ctr" rtl="0">
              <a:defRPr sz="1000">
                <a:solidFill>
                  <a:schemeClr val="tx1"/>
                </a:solidFill>
              </a:defRPr>
            </a:pPr>
            <a:endParaRPr lang="ja-JP" altLang="en-US"/>
          </a:p>
        </c:txPr>
        <c:crossAx val="1"/>
        <c:crosses val="autoZero"/>
        <c:crossBetween val="between"/>
        <c:majorUnit val="1"/>
      </c:valAx>
      <c:spPr>
        <a:noFill/>
        <a:ln>
          <a:noFill/>
        </a:ln>
        <a:effectLst/>
      </c:spPr>
    </c:plotArea>
    <c:plotVisOnly val="1"/>
    <c:dispBlanksAs val="gap"/>
    <c:showDLblsOverMax val="0"/>
  </c:chart>
  <c:spPr>
    <a:solidFill>
      <a:schemeClr val="bg1"/>
    </a:solidFill>
    <a:ln w="22225" cap="flat" cmpd="dbl" algn="ctr">
      <a:solidFill>
        <a:schemeClr val="tx1"/>
      </a:solidFill>
      <a:round/>
    </a:ln>
    <a:effectLst/>
  </c:spPr>
  <c:txPr>
    <a:bodyPr horzOverflow="overflow" anchor="ctr"/>
    <a:lstStyle/>
    <a:p>
      <a:pPr algn="ctr" rtl="0">
        <a:defRPr lang="ja-JP" altLang="en-US" sz="1000">
          <a:solidFill>
            <a:schemeClr val="tx1"/>
          </a:solidFill>
        </a:defRPr>
      </a:pPr>
      <a:endParaRPr lang="ja-JP" altLang="en-US"/>
    </a:p>
  </c:txPr>
  <c:printSettings>
    <c:pageMargins l="0.7" r="0.7" t="0.75" b="0.75" header="0.3" footer="0.3"/>
    <c:pageSetup/>
  </c:printSettings>
  <c:extLst>
    <c:ext xmlns:c14="http://schemas.microsoft.com/office/drawing/2007/8/2/chart" uri="{781A3756-C4B2-4CAC-9D66-4F8BD8637D16}"/>
  </c:extLst>
</c:chartSpace>
</file>

<file path=xl/diagrams/colors1.xml><?xml version="1.0" encoding="utf-8"?>
<dgm:colorsDef xmlns:dgm="http://schemas.openxmlformats.org/drawingml/2006/diagram" xmlns:a="http://schemas.openxmlformats.org/drawingml/2006/main" uniqueId="urn:microsoft.com/office/officeart/2005/8/colors/accent1_3">
  <dgm:title val=""/>
  <dgm:desc val=""/>
  <dgm:catLst>
    <dgm:cat type="accent1" pri="11300"/>
  </dgm:catLst>
  <dgm:styleLbl name="node0">
    <dgm:fillClrLst meth="repeat">
      <a:schemeClr val="accent1">
        <a:shade val="80000"/>
      </a:schemeClr>
    </dgm:fillClrLst>
    <dgm:linClrLst meth="repeat">
      <a:schemeClr val="lt1"/>
    </dgm:linClrLst>
    <dgm:effectClrLst/>
    <dgm:txLinClrLst/>
    <dgm:txFillClrLst/>
    <dgm:txEffectClrLst/>
  </dgm:styleLbl>
  <dgm:styleLbl name="alignNode1">
    <dgm:fillClrLst>
      <a:schemeClr val="accent1">
        <a:shade val="80000"/>
      </a:schemeClr>
      <a:schemeClr val="accent1">
        <a:tint val="70000"/>
      </a:schemeClr>
    </dgm:fillClrLst>
    <dgm:linClrLst>
      <a:schemeClr val="accent1">
        <a:shade val="80000"/>
      </a:schemeClr>
      <a:schemeClr val="accent1">
        <a:tint val="70000"/>
      </a:schemeClr>
    </dgm:linClrLst>
    <dgm:effectClrLst/>
    <dgm:txLinClrLst/>
    <dgm:txFillClrLst/>
    <dgm:txEffectClrLst/>
  </dgm:styleLbl>
  <dgm:styleLbl name="node1">
    <dgm:fillClrLst>
      <a:schemeClr val="accent1">
        <a:shade val="80000"/>
      </a:schemeClr>
      <a:schemeClr val="accent1">
        <a:tint val="70000"/>
      </a:schemeClr>
    </dgm:fillClrLst>
    <dgm:linClrLst meth="repeat">
      <a:schemeClr val="lt1"/>
    </dgm:linClrLst>
    <dgm:effectClrLst/>
    <dgm:txLinClrLst/>
    <dgm:txFillClrLst/>
    <dgm:txEffectClrLst/>
  </dgm:styleLbl>
  <dgm:styleLbl name="lnNode1">
    <dgm:fillClrLst>
      <a:schemeClr val="accent1">
        <a:shade val="80000"/>
      </a:schemeClr>
      <a:schemeClr val="accent1">
        <a:tint val="70000"/>
      </a:schemeClr>
    </dgm:fillClrLst>
    <dgm:linClrLst meth="repeat">
      <a:schemeClr val="lt1"/>
    </dgm:linClrLst>
    <dgm:effectClrLst/>
    <dgm:txLinClrLst/>
    <dgm:txFillClrLst/>
    <dgm:txEffectClrLst/>
  </dgm:styleLbl>
  <dgm:styleLbl name="vennNode1">
    <dgm:fillClrLst>
      <a:schemeClr val="accent1">
        <a:shade val="80000"/>
        <a:alpha val="50000"/>
      </a:schemeClr>
      <a:schemeClr val="accent1">
        <a:tint val="70000"/>
        <a:alpha val="50000"/>
      </a:schemeClr>
    </dgm:fillClrLst>
    <dgm:linClrLst meth="repeat">
      <a:schemeClr val="lt1"/>
    </dgm:linClrLst>
    <dgm:effectClrLst/>
    <dgm:txLinClrLst/>
    <dgm:txFillClrLst/>
    <dgm:txEffectClrLst/>
  </dgm:styleLbl>
  <dgm:styleLbl name="node2">
    <dgm:fillClrLst>
      <a:schemeClr val="accent1">
        <a:tint val="99000"/>
      </a:schemeClr>
    </dgm:fillClrLst>
    <dgm:linClrLst meth="repeat">
      <a:schemeClr val="lt1"/>
    </dgm:linClrLst>
    <dgm:effectClrLst/>
    <dgm:txLinClrLst/>
    <dgm:txFillClrLst/>
    <dgm:txEffectClrLst/>
  </dgm:styleLbl>
  <dgm:styleLbl name="node3">
    <dgm:fillClrLst>
      <a:schemeClr val="accent1">
        <a:tint val="80000"/>
      </a:schemeClr>
    </dgm:fillClrLst>
    <dgm:linClrLst meth="repeat">
      <a:schemeClr val="lt1"/>
    </dgm:linClrLst>
    <dgm:effectClrLst/>
    <dgm:txLinClrLst/>
    <dgm:txFillClrLst/>
    <dgm:txEffectClrLst/>
  </dgm:styleLbl>
  <dgm:styleLbl name="node4">
    <dgm:fillClrLst>
      <a:schemeClr val="accent1">
        <a:tint val="70000"/>
      </a:schemeClr>
    </dgm:fillClrLst>
    <dgm:linClrLst meth="repeat">
      <a:schemeClr val="lt1"/>
    </dgm:linClrLst>
    <dgm:effectClrLst/>
    <dgm:txLinClrLst/>
    <dgm:txFillClrLst/>
    <dgm:txEffectClrLst/>
  </dgm:styleLbl>
  <dgm:styleLbl name="f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dgm:txEffectClrLst/>
  </dgm:styleLbl>
  <dgm:styleLbl name="fg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lt1"/>
    </dgm:txFillClrLst>
    <dgm:txEffectClrLst/>
  </dgm:styleLbl>
  <dgm:styleLbl name="bg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lt1"/>
    </dgm:txFillClrLst>
    <dgm:txEffectClrLst/>
  </dgm:styleLbl>
  <dgm:styleLbl name="sibTrans1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accent1">
        <a:shade val="80000"/>
      </a:schemeClr>
    </dgm:fillClrLst>
    <dgm:linClrLst meth="repeat">
      <a:schemeClr val="lt1"/>
    </dgm:linClrLst>
    <dgm:effectClrLst/>
    <dgm:txLinClrLst/>
    <dgm:txFillClrLst/>
    <dgm:txEffectClrLst/>
  </dgm:styleLbl>
  <dgm:styleLbl name="asst1">
    <dgm:fillClrLst meth="repeat">
      <a:schemeClr val="accent1">
        <a:shade val="80000"/>
      </a:schemeClr>
    </dgm:fillClrLst>
    <dgm:linClrLst meth="repeat">
      <a:schemeClr val="lt1"/>
    </dgm:linClrLst>
    <dgm:effectClrLst/>
    <dgm:txLinClrLst/>
    <dgm:txFillClrLst/>
    <dgm:txEffectClrLst/>
  </dgm:styleLbl>
  <dgm:styleLbl name="asst2">
    <dgm:fillClrLst>
      <a:schemeClr val="accent1">
        <a:tint val="99000"/>
      </a:schemeClr>
    </dgm:fillClrLst>
    <dgm:linClrLst meth="repeat">
      <a:schemeClr val="lt1"/>
    </dgm:linClrLst>
    <dgm:effectClrLst/>
    <dgm:txLinClrLst/>
    <dgm:txFillClrLst/>
    <dgm:txEffectClrLst/>
  </dgm:styleLbl>
  <dgm:styleLbl name="asst3">
    <dgm:fillClrLst>
      <a:schemeClr val="accent1">
        <a:tint val="80000"/>
      </a:schemeClr>
    </dgm:fillClrLst>
    <dgm:linClrLst meth="repeat">
      <a:schemeClr val="lt1"/>
    </dgm:linClrLst>
    <dgm:effectClrLst/>
    <dgm:txLinClrLst/>
    <dgm:txFillClrLst/>
    <dgm:txEffectClrLst/>
  </dgm:styleLbl>
  <dgm:styleLbl name="asst4">
    <dgm:fillClrLst>
      <a:schemeClr val="accent1">
        <a:tint val="70000"/>
      </a:schemeClr>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a:tint val="90000"/>
      </a:schemeClr>
    </dgm:fillClrLst>
    <dgm:linClrLst meth="repeat">
      <a:schemeClr val="accent1">
        <a:tint val="90000"/>
      </a:schemeClr>
    </dgm:linClrLst>
    <dgm:effectClrLst/>
    <dgm:txLinClrLst/>
    <dgm:txFillClrLst/>
    <dgm:txEffectClrLst/>
  </dgm:styleLbl>
  <dgm:styleLbl name="parChTrans2D3">
    <dgm:fillClrLst meth="repeat">
      <a:schemeClr val="accent1">
        <a:tint val="70000"/>
      </a:schemeClr>
    </dgm:fillClrLst>
    <dgm:linClrLst meth="repeat">
      <a:schemeClr val="accent1">
        <a:tint val="70000"/>
      </a:schemeClr>
    </dgm:linClrLst>
    <dgm:effectClrLst/>
    <dgm:txLinClrLst/>
    <dgm:txFillClrLst/>
    <dgm:txEffectClrLst/>
  </dgm:styleLbl>
  <dgm:styleLbl name="parChTrans2D4">
    <dgm:fillClrLst meth="repeat">
      <a:schemeClr val="accent1">
        <a:tint val="50000"/>
      </a:schemeClr>
    </dgm:fillClrLst>
    <dgm:linClrLst meth="repeat">
      <a:schemeClr val="accent1">
        <a:tint val="50000"/>
      </a:schemeClr>
    </dgm:linClrLst>
    <dgm:effectClrLst/>
    <dgm:txLinClrLst/>
    <dgm:txFillClrLst meth="repeat">
      <a:schemeClr val="lt1"/>
    </dgm:txFillClrLst>
    <dgm:txEffectClrLst/>
  </dgm:styleLbl>
  <dgm:styleLbl name="parChTrans1D1">
    <dgm:fillClrLst meth="repeat">
      <a:schemeClr val="accent1">
        <a:shade val="80000"/>
      </a:schemeClr>
    </dgm:fillClrLst>
    <dgm:linClrLst meth="repeat">
      <a:schemeClr val="accent1">
        <a:shade val="80000"/>
      </a:schemeClr>
    </dgm:linClrLst>
    <dgm:effectClrLst/>
    <dgm:txLinClrLst/>
    <dgm:txFillClrLst meth="repeat">
      <a:schemeClr val="tx1"/>
    </dgm:txFillClrLst>
    <dgm:txEffectClrLst/>
  </dgm:styleLbl>
  <dgm:styleLbl name="parChTrans1D2">
    <dgm:fillClrLst meth="repeat">
      <a:schemeClr val="accent1">
        <a:tint val="99000"/>
      </a:schemeClr>
    </dgm:fillClrLst>
    <dgm:linClrLst meth="repeat">
      <a:schemeClr val="accent1">
        <a:tint val="99000"/>
      </a:schemeClr>
    </dgm:linClrLst>
    <dgm:effectClrLst/>
    <dgm:txLinClrLst/>
    <dgm:txFillClrLst meth="repeat">
      <a:schemeClr val="tx1"/>
    </dgm:txFillClrLst>
    <dgm:txEffectClrLst/>
  </dgm:styleLbl>
  <dgm:styleLbl name="parChTrans1D3">
    <dgm:fillClrLst meth="repeat">
      <a:schemeClr val="accent1">
        <a:tint val="80000"/>
      </a:schemeClr>
    </dgm:fillClrLst>
    <dgm:linClrLst meth="repeat">
      <a:schemeClr val="accent1">
        <a:tint val="80000"/>
      </a:schemeClr>
    </dgm:linClrLst>
    <dgm:effectClrLst/>
    <dgm:txLinClrLst/>
    <dgm:txFillClrLst meth="repeat">
      <a:schemeClr val="tx1"/>
    </dgm:txFillClrLst>
    <dgm:txEffectClrLst/>
  </dgm:styleLbl>
  <dgm:styleLbl name="parChTrans1D4">
    <dgm:fillClrLst meth="repeat">
      <a:schemeClr val="accent1">
        <a:tint val="70000"/>
      </a:schemeClr>
    </dgm:fillClrLst>
    <dgm:linClrLst meth="repeat">
      <a:schemeClr val="accent1">
        <a:tint val="7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solidFgAcc1">
    <dgm:fillClrLst meth="repeat">
      <a:schemeClr val="lt1"/>
    </dgm:fillClrLst>
    <dgm:linClrLst>
      <a:schemeClr val="accent1">
        <a:shade val="80000"/>
      </a:schemeClr>
      <a:schemeClr val="accent1">
        <a:tint val="7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tint val="40000"/>
        <a:alpha val="90000"/>
      </a:schemeClr>
    </dgm:fillClrLst>
    <dgm:linClrLst meth="repeat">
      <a:schemeClr val="accent1">
        <a:tint val="40000"/>
        <a:alpha val="90000"/>
      </a:schemeClr>
    </dgm:linClrLst>
    <dgm:effectClrLst/>
    <dgm:txLinClrLst/>
    <dgm:txFillClrLst meth="repeat">
      <a:schemeClr val="dk1"/>
    </dgm:txFillClrLst>
    <dgm:txEffectClrLst/>
  </dgm:styleLbl>
  <dgm:styleLbl name="alignAccFollowNode1">
    <dgm:fillClrLst meth="repeat">
      <a:schemeClr val="accent1">
        <a:tint val="40000"/>
        <a:alpha val="90000"/>
      </a:schemeClr>
    </dgm:fillClrLst>
    <dgm:linClrLst meth="repeat">
      <a:schemeClr val="accent1">
        <a:tint val="40000"/>
        <a:alpha val="90000"/>
      </a:schemeClr>
    </dgm:linClrLst>
    <dgm:effectClrLst/>
    <dgm:txLinClrLst/>
    <dgm:txFillClrLst meth="repeat">
      <a:schemeClr val="dk1"/>
    </dgm:txFillClrLst>
    <dgm:txEffectClrLst/>
  </dgm:styleLbl>
  <dgm:styleLbl name="bgAccFollowNode1">
    <dgm:fillClrLst meth="repeat">
      <a:schemeClr val="accent1">
        <a:tint val="40000"/>
        <a:alpha val="9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a:tint val="99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a:tint val="8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a:tint val="70000"/>
      </a:schemeClr>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1">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1E7E449-B09C-41B5-A9E6-6F303E98E98D}" type="doc">
      <dgm:prSet loTypeId="urn:microsoft.com/office/officeart/2005/8/layout/pyramid3" loCatId="pyramid" qsTypeId="urn:microsoft.com/office/officeart/2005/8/quickstyle/simple1" qsCatId="simple" csTypeId="urn:microsoft.com/office/officeart/2005/8/colors/accent1_3" csCatId="accent1" phldr="1"/>
      <dgm:spPr/>
    </dgm:pt>
    <dgm:pt modelId="{9E614AC0-7AEC-4A99-A359-1143DE4845D8}" type="pres">
      <dgm:prSet presAssocID="{31E7E449-B09C-41B5-A9E6-6F303E98E98D}" presName="Name0" presStyleCnt="0">
        <dgm:presLayoutVars>
          <dgm:dir/>
          <dgm:animLvl val="lvl"/>
          <dgm:resizeHandles val="exact"/>
        </dgm:presLayoutVars>
      </dgm:prSet>
      <dgm:spPr/>
    </dgm:pt>
    <dgm:pt modelId="{800E0474-C15D-46B2-AF31-74EB11C7C06B}" type="pres">
      <dgm:prSet presAssocID="{08EFA2E6-20E6-4346-B1AA-A661AE63A18A}" presName="Name8" presStyleLbl="node1" presStyleIdx="0" presStyleCnt="3"/>
      <dgm:spPr/>
    </dgm:pt>
    <dgm:pt modelId="{95BF27D3-D976-48A9-8198-2A9D50383A1E}" type="pres">
      <dgm:prSet presAssocID="{DC5CF52E-3BAF-4659-AEE5-AB11DC411933}" presName="Name8" presStyleLbl="node1" presStyleIdx="1" presStyleCnt="3"/>
      <dgm:spPr/>
    </dgm:pt>
    <dgm:pt modelId="{1D8A141E-3929-46C2-A4EF-1C5DB2C352B6}" type="pres">
      <dgm:prSet presAssocID="{5849C64C-4C9E-4E4F-B10B-8B86620D59A7}" presName="Name8" presStyleLbl="node1" presStyleIdx="2" presStyleCnt="3"/>
      <dgm:spPr/>
    </dgm:pt>
    <dgm:pt modelId="{08EFA2E6-20E6-4346-B1AA-A661AE63A18A}">
      <dgm:prSet phldrT="[テキスト]"/>
      <dgm:spPr>
        <a:solidFill>
          <a:schemeClr val="bg1"/>
        </a:solidFill>
        <a:ln>
          <a:solidFill>
            <a:schemeClr val="bg1">
              <a:lumMod val="50000"/>
            </a:schemeClr>
          </a:solidFill>
        </a:ln>
      </dgm:spPr>
      <dgm:t>
        <a:bodyPr/>
        <a:lstStyle/>
        <a:p>
          <a:endParaRPr kumimoji="1" lang="ja-JP" altLang="en-US">
            <a:solidFill>
              <a:schemeClr val="accent6">
                <a:lumMod val="40000"/>
                <a:lumOff val="60000"/>
              </a:schemeClr>
            </a:solidFill>
          </a:endParaRPr>
        </a:p>
      </dgm:t>
    </dgm:pt>
    <dgm:pt modelId="{FDCF2BC2-EF69-428E-94D5-C7841F79B4EF}" type="pres">
      <dgm:prSet presAssocID="{08EFA2E6-20E6-4346-B1AA-A661AE63A18A}" presName="level" presStyleLbl="node1" presStyleIdx="0" presStyleCnt="3" custLinFactNeighborX="-632" custLinFactNeighborY="-743">
        <dgm:presLayoutVars>
          <dgm:chMax val="1"/>
          <dgm:bulletEnabled val="1"/>
        </dgm:presLayoutVars>
      </dgm:prSet>
      <dgm:spPr/>
    </dgm:pt>
    <dgm:pt modelId="{4B2CD679-1703-485A-B4DA-0A78717DC2A1}" type="pres">
      <dgm:prSet presAssocID="{08EFA2E6-20E6-4346-B1AA-A661AE63A18A}" presName="levelTx" presStyleLbl="revTx" presStyleIdx="0" presStyleCnt="0">
        <dgm:presLayoutVars>
          <dgm:chMax val="1"/>
          <dgm:bulletEnabled val="1"/>
        </dgm:presLayoutVars>
      </dgm:prSet>
      <dgm:spPr/>
    </dgm:pt>
    <dgm:pt modelId="{040B7F39-DB11-4CF0-973B-A2BE280FBF09}" type="parTrans" cxnId="{1C59A8F1-1B51-481D-B3D9-1282E23C49FB}">
      <dgm:prSet/>
      <dgm:spPr/>
      <dgm:t>
        <a:bodyPr/>
        <a:lstStyle/>
        <a:p>
          <a:endParaRPr kumimoji="1" lang="ja-JP" altLang="en-US"/>
        </a:p>
      </dgm:t>
    </dgm:pt>
    <dgm:pt modelId="{7893EA8F-01B8-45C4-AEBD-EF536D47B368}" type="sibTrans" cxnId="{1C59A8F1-1B51-481D-B3D9-1282E23C49FB}">
      <dgm:prSet/>
      <dgm:spPr/>
      <dgm:t>
        <a:bodyPr/>
        <a:lstStyle/>
        <a:p>
          <a:endParaRPr kumimoji="1" lang="ja-JP" altLang="en-US"/>
        </a:p>
      </dgm:t>
    </dgm:pt>
    <dgm:pt modelId="{DC5CF52E-3BAF-4659-AEE5-AB11DC411933}">
      <dgm:prSet phldrT="[テキスト]"/>
      <dgm:spPr>
        <a:solidFill>
          <a:schemeClr val="accent4">
            <a:lumMod val="60000"/>
            <a:lumOff val="40000"/>
          </a:schemeClr>
        </a:solidFill>
        <a:ln>
          <a:noFill/>
        </a:ln>
      </dgm:spPr>
      <dgm:t>
        <a:bodyPr/>
        <a:lstStyle/>
        <a:p>
          <a:endParaRPr kumimoji="1" lang="ja-JP" altLang="en-US"/>
        </a:p>
      </dgm:t>
    </dgm:pt>
    <dgm:pt modelId="{9A10D091-537A-486C-B104-E9E69B9DA37B}" type="pres">
      <dgm:prSet presAssocID="{DC5CF52E-3BAF-4659-AEE5-AB11DC411933}" presName="level" presStyleLbl="node1" presStyleIdx="1" presStyleCnt="3" custScaleY="100000">
        <dgm:presLayoutVars>
          <dgm:chMax val="1"/>
          <dgm:bulletEnabled val="1"/>
        </dgm:presLayoutVars>
      </dgm:prSet>
      <dgm:spPr/>
    </dgm:pt>
    <dgm:pt modelId="{84AB4FA3-DCAC-434A-8E04-406EEE5F94A8}" type="pres">
      <dgm:prSet presAssocID="{DC5CF52E-3BAF-4659-AEE5-AB11DC411933}" presName="levelTx" presStyleLbl="revTx" presStyleIdx="0" presStyleCnt="0">
        <dgm:presLayoutVars>
          <dgm:chMax val="1"/>
          <dgm:bulletEnabled val="1"/>
        </dgm:presLayoutVars>
      </dgm:prSet>
      <dgm:spPr/>
    </dgm:pt>
    <dgm:pt modelId="{D07D569C-1B91-4B8D-B088-949723734847}" type="parTrans" cxnId="{CCB4F685-AA2E-478A-956A-18D2A71FE5B4}">
      <dgm:prSet/>
      <dgm:spPr/>
      <dgm:t>
        <a:bodyPr/>
        <a:lstStyle/>
        <a:p>
          <a:endParaRPr kumimoji="1" lang="ja-JP" altLang="en-US"/>
        </a:p>
      </dgm:t>
    </dgm:pt>
    <dgm:pt modelId="{8F2A62CC-7EB8-44FA-971D-7D457ABDDEC4}" type="sibTrans" cxnId="{CCB4F685-AA2E-478A-956A-18D2A71FE5B4}">
      <dgm:prSet/>
      <dgm:spPr/>
      <dgm:t>
        <a:bodyPr/>
        <a:lstStyle/>
        <a:p>
          <a:endParaRPr kumimoji="1" lang="ja-JP" altLang="en-US"/>
        </a:p>
      </dgm:t>
    </dgm:pt>
    <dgm:pt modelId="{5849C64C-4C9E-4E4F-B10B-8B86620D59A7}">
      <dgm:prSet phldrT="[テキスト]"/>
      <dgm:spPr>
        <a:solidFill>
          <a:srgbClr val="FF9999"/>
        </a:solidFill>
      </dgm:spPr>
      <dgm:t>
        <a:bodyPr/>
        <a:lstStyle/>
        <a:p>
          <a:endParaRPr kumimoji="1" lang="ja-JP" altLang="en-US"/>
        </a:p>
      </dgm:t>
    </dgm:pt>
    <dgm:pt modelId="{45272775-A237-4F94-9DB3-297F129DE99B}" type="pres">
      <dgm:prSet presAssocID="{5849C64C-4C9E-4E4F-B10B-8B86620D59A7}" presName="level" presStyleLbl="node1" presStyleIdx="2" presStyleCnt="3" custLinFactNeighborX="0">
        <dgm:presLayoutVars>
          <dgm:chMax val="1"/>
          <dgm:bulletEnabled val="1"/>
        </dgm:presLayoutVars>
      </dgm:prSet>
      <dgm:spPr/>
    </dgm:pt>
    <dgm:pt modelId="{365C87A1-603F-4334-81B1-C26E87965936}" type="pres">
      <dgm:prSet presAssocID="{5849C64C-4C9E-4E4F-B10B-8B86620D59A7}" presName="levelTx" presStyleLbl="revTx" presStyleIdx="0" presStyleCnt="0">
        <dgm:presLayoutVars>
          <dgm:chMax val="1"/>
          <dgm:bulletEnabled val="1"/>
        </dgm:presLayoutVars>
      </dgm:prSet>
      <dgm:spPr/>
    </dgm:pt>
    <dgm:pt modelId="{37E10346-9190-473A-B624-DADD45E0EE97}" type="parTrans" cxnId="{B4F3029E-4D7C-4DFC-B9B1-3A7F7B34A182}">
      <dgm:prSet/>
      <dgm:spPr/>
      <dgm:t>
        <a:bodyPr/>
        <a:lstStyle/>
        <a:p>
          <a:endParaRPr kumimoji="1" lang="ja-JP" altLang="en-US"/>
        </a:p>
      </dgm:t>
    </dgm:pt>
    <dgm:pt modelId="{65C691C5-7D9C-4269-A9EF-6E9D6842D3B9}" type="sibTrans" cxnId="{B4F3029E-4D7C-4DFC-B9B1-3A7F7B34A182}">
      <dgm:prSet/>
      <dgm:spPr/>
      <dgm:t>
        <a:bodyPr/>
        <a:lstStyle/>
        <a:p>
          <a:endParaRPr kumimoji="1" lang="ja-JP" altLang="en-US"/>
        </a:p>
      </dgm:t>
    </dgm:pt>
  </dgm:ptLst>
  <dgm:cxnLst>
    <dgm:cxn modelId="{4ECABFBA-9A55-4CE9-BFC9-01BB65551941}" type="presOf" srcId="{31E7E449-B09C-41B5-A9E6-6F303E98E98D}" destId="{9E614AC0-7AEC-4A99-A359-1143DE4845D8}" srcOrd="0" destOrd="0" presId="urn:microsoft.com/office/officeart/2005/8/layout/pyramid3"/>
    <dgm:cxn modelId="{AB4F8C7A-5607-4B89-AC95-BB88F5AF9B97}" type="presOf" srcId="{31E7E449-B09C-41B5-A9E6-6F303E98E98D}" destId="{800E0474-C15D-46B2-AF31-74EB11C7C06B}" srcOrd="1" destOrd="1" presId="urn:microsoft.com/office/officeart/2005/8/layout/pyramid3"/>
    <dgm:cxn modelId="{3D911F4C-58C2-4B6E-AAF0-028E9F948CD0}" type="presOf" srcId="{31E7E449-B09C-41B5-A9E6-6F303E98E98D}" destId="{95BF27D3-D976-48A9-8198-2A9D50383A1E}" srcOrd="2" destOrd="1" presId="urn:microsoft.com/office/officeart/2005/8/layout/pyramid3"/>
    <dgm:cxn modelId="{F7C45BBE-20AC-45B6-88DA-58E71F726A7C}" type="presOf" srcId="{31E7E449-B09C-41B5-A9E6-6F303E98E98D}" destId="{1D8A141E-3929-46C2-A4EF-1C5DB2C352B6}" srcOrd="3" destOrd="1" presId="urn:microsoft.com/office/officeart/2005/8/layout/pyramid3"/>
    <dgm:cxn modelId="{6565CDE0-6DC4-4C04-9028-D2EB6B465305}" type="presOf" srcId="{08EFA2E6-20E6-4346-B1AA-A661AE63A18A}" destId="{FDCF2BC2-EF69-428E-94D5-C7841F79B4EF}" srcOrd="0" destOrd="0" presId="urn:microsoft.com/office/officeart/2005/8/layout/pyramid3"/>
    <dgm:cxn modelId="{197B2BCE-0DA7-4756-8701-2080F2512189}" type="presOf" srcId="{08EFA2E6-20E6-4346-B1AA-A661AE63A18A}" destId="{4B2CD679-1703-485A-B4DA-0A78717DC2A1}" srcOrd="1" destOrd="0" presId="urn:microsoft.com/office/officeart/2005/8/layout/pyramid3"/>
    <dgm:cxn modelId="{B0DCDFF8-4161-45DA-8030-ED07F15C3295}" type="presOf" srcId="{08EFA2E6-20E6-4346-B1AA-A661AE63A18A}" destId="{FDCF2BC2-EF69-428E-94D5-C7841F79B4EF}" srcOrd="2" destOrd="0" presId="urn:microsoft.com/office/officeart/2005/8/layout/pyramid3"/>
    <dgm:cxn modelId="{B5AF3340-6074-418B-9A7B-41EE95D99AA4}" type="presOf" srcId="{08EFA2E6-20E6-4346-B1AA-A661AE63A18A}" destId="{4B2CD679-1703-485A-B4DA-0A78717DC2A1}" srcOrd="3" destOrd="0" presId="urn:microsoft.com/office/officeart/2005/8/layout/pyramid3"/>
    <dgm:cxn modelId="{1C59A8F1-1B51-481D-B3D9-1282E23C49FB}" srcId="{31E7E449-B09C-41B5-A9E6-6F303E98E98D}" destId="{08EFA2E6-20E6-4346-B1AA-A661AE63A18A}" srcOrd="0" destOrd="0" parTransId="{040B7F39-DB11-4CF0-973B-A2BE280FBF09}" sibTransId="{7893EA8F-01B8-45C4-AEBD-EF536D47B368}" presId="urn:microsoft.com/office/officeart/2005/8/layout/pyramid3"/>
    <dgm:cxn modelId="{3AE489FE-AB6C-43C1-8C04-8426DBC36957}" type="presOf" srcId="{DC5CF52E-3BAF-4659-AEE5-AB11DC411933}" destId="{9A10D091-537A-486C-B104-E9E69B9DA37B}" srcOrd="0" destOrd="0" presId="urn:microsoft.com/office/officeart/2005/8/layout/pyramid3"/>
    <dgm:cxn modelId="{BF582B09-76F8-4C83-AA63-7406FD212D1A}" type="presOf" srcId="{DC5CF52E-3BAF-4659-AEE5-AB11DC411933}" destId="{84AB4FA3-DCAC-434A-8E04-406EEE5F94A8}" srcOrd="1" destOrd="0" presId="urn:microsoft.com/office/officeart/2005/8/layout/pyramid3"/>
    <dgm:cxn modelId="{E8C2AC22-23A8-4595-AAA4-AABD9DFBA04C}" type="presOf" srcId="{DC5CF52E-3BAF-4659-AEE5-AB11DC411933}" destId="{9A10D091-537A-486C-B104-E9E69B9DA37B}" srcOrd="2" destOrd="0" presId="urn:microsoft.com/office/officeart/2005/8/layout/pyramid3"/>
    <dgm:cxn modelId="{77FB3DEE-6CA4-4788-9AC0-5EE9C9013CE5}" type="presOf" srcId="{DC5CF52E-3BAF-4659-AEE5-AB11DC411933}" destId="{84AB4FA3-DCAC-434A-8E04-406EEE5F94A8}" srcOrd="3" destOrd="0" presId="urn:microsoft.com/office/officeart/2005/8/layout/pyramid3"/>
    <dgm:cxn modelId="{CCB4F685-AA2E-478A-956A-18D2A71FE5B4}" srcId="{31E7E449-B09C-41B5-A9E6-6F303E98E98D}" destId="{DC5CF52E-3BAF-4659-AEE5-AB11DC411933}" srcOrd="1" destOrd="0" parTransId="{D07D569C-1B91-4B8D-B088-949723734847}" sibTransId="{8F2A62CC-7EB8-44FA-971D-7D457ABDDEC4}" presId="urn:microsoft.com/office/officeart/2005/8/layout/pyramid3"/>
    <dgm:cxn modelId="{DC816C6B-0FC6-474F-A142-404135F59572}" type="presOf" srcId="{5849C64C-4C9E-4E4F-B10B-8B86620D59A7}" destId="{45272775-A237-4F94-9DB3-297F129DE99B}" srcOrd="0" destOrd="0" presId="urn:microsoft.com/office/officeart/2005/8/layout/pyramid3"/>
    <dgm:cxn modelId="{7E9E45E4-C8AD-4160-AF68-9D60735DCBCD}" type="presOf" srcId="{5849C64C-4C9E-4E4F-B10B-8B86620D59A7}" destId="{365C87A1-603F-4334-81B1-C26E87965936}" srcOrd="1" destOrd="0" presId="urn:microsoft.com/office/officeart/2005/8/layout/pyramid3"/>
    <dgm:cxn modelId="{B3CE7996-033E-4DFF-BF6B-2571DA3E629F}" type="presOf" srcId="{5849C64C-4C9E-4E4F-B10B-8B86620D59A7}" destId="{45272775-A237-4F94-9DB3-297F129DE99B}" srcOrd="2" destOrd="0" presId="urn:microsoft.com/office/officeart/2005/8/layout/pyramid3"/>
    <dgm:cxn modelId="{4D0B29A9-43E1-4089-AF61-858A47A0B7C5}" type="presOf" srcId="{5849C64C-4C9E-4E4F-B10B-8B86620D59A7}" destId="{365C87A1-603F-4334-81B1-C26E87965936}" srcOrd="3" destOrd="0" presId="urn:microsoft.com/office/officeart/2005/8/layout/pyramid3"/>
    <dgm:cxn modelId="{B4F3029E-4D7C-4DFC-B9B1-3A7F7B34A182}" srcId="{31E7E449-B09C-41B5-A9E6-6F303E98E98D}" destId="{5849C64C-4C9E-4E4F-B10B-8B86620D59A7}" srcOrd="2" destOrd="0" parTransId="{37E10346-9190-473A-B624-DADD45E0EE97}" sibTransId="{65C691C5-7D9C-4269-A9EF-6E9D6842D3B9}" presId="urn:microsoft.com/office/officeart/2005/8/layout/pyramid3"/>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DCF2BC2-EF69-428E-94D5-C7841F79B4EF}">
      <dsp:nvSpPr>
        <dsp:cNvPr id="0" name=""/>
        <dsp:cNvSpPr/>
      </dsp:nvSpPr>
      <dsp:spPr>
        <a:xfrm rot="10800000">
          <a:off x="0" y="0"/>
          <a:ext cx="3118485" cy="948055"/>
        </a:xfrm>
        <a:prstGeom prst="trapezoid">
          <a:avLst>
            <a:gd name="adj" fmla="val 54823"/>
          </a:avLst>
        </a:prstGeom>
        <a:solidFill>
          <a:schemeClr val="bg1"/>
        </a:solidFill>
        <a:ln>
          <a:solidFill>
            <a:schemeClr val="bg1">
              <a:lumMod val="50000"/>
            </a:schemeClr>
          </a:solidFill>
        </a:ln>
        <a:effectLst/>
      </dsp:spPr>
      <dsp:style>
        <a:lnRef idx="2">
          <a:schemeClr val="lt1"/>
        </a:lnRef>
        <a:fillRef idx="1">
          <a:schemeClr val="accent1">
            <a:shade val="80000"/>
            <a:hueOff val="0"/>
            <a:satOff val="0"/>
            <a:lumOff val="0"/>
          </a:schemeClr>
        </a:fillRef>
        <a:effectRef idx="0">
          <a:scrgbClr r="0" g="0" b="0"/>
        </a:effectRef>
        <a:fontRef idx="minor">
          <a:schemeClr val="tx1"/>
        </a:fontRef>
      </dsp:style>
      <dsp:txBody>
        <a:bodyPr spcFirstLastPara="0" vert="horz" wrap="square" lIns="72390" tIns="72390" rIns="72390" bIns="72390" numCol="1" spcCol="1270" anchor="ctr" anchorCtr="0">
          <a:noAutofit/>
        </a:bodyPr>
        <a:p>
          <a:pPr lvl="0" algn="ctr" defTabSz="2533650">
            <a:lnSpc>
              <a:spcPct val="90000"/>
            </a:lnSpc>
            <a:spcBef>
              <a:spcPct val="0"/>
            </a:spcBef>
            <a:spcAft>
              <a:spcPct val="35000"/>
            </a:spcAft>
          </a:pPr>
          <a:endParaRPr kumimoji="1" lang="ja-JP" altLang="en-US" sz="5700" kern="1200">
            <a:solidFill>
              <a:schemeClr val="accent6">
                <a:lumMod val="40000"/>
                <a:lumOff val="60000"/>
              </a:schemeClr>
            </a:solidFill>
          </a:endParaRPr>
        </a:p>
      </dsp:txBody>
      <dsp:txXfrm rot="10800000">
        <a:off x="545735" y="0"/>
        <a:ext cx="2027015" cy="947208"/>
      </dsp:txXfrm>
    </dsp:sp>
    <dsp:sp modelId="{9A10D091-537A-486C-B104-E9E69B9DA37B}">
      <dsp:nvSpPr>
        <dsp:cNvPr id="0" name=""/>
        <dsp:cNvSpPr/>
      </dsp:nvSpPr>
      <dsp:spPr>
        <a:xfrm rot="10800000">
          <a:off x="519748" y="948055"/>
          <a:ext cx="2078990" cy="948055"/>
        </a:xfrm>
        <a:prstGeom prst="trapezoid">
          <a:avLst>
            <a:gd name="adj" fmla="val 54823"/>
          </a:avLst>
        </a:prstGeom>
        <a:solidFill>
          <a:schemeClr val="accent4">
            <a:lumMod val="60000"/>
            <a:lumOff val="40000"/>
          </a:schemeClr>
        </a:solidFill>
        <a:ln>
          <a:noFill/>
        </a:ln>
        <a:effectLst/>
      </dsp:spPr>
      <dsp:style>
        <a:lnRef idx="2">
          <a:schemeClr val="lt1"/>
        </a:lnRef>
        <a:fillRef idx="1">
          <a:schemeClr val="accent1">
            <a:shade val="80000"/>
            <a:hueOff val="180000"/>
            <a:satOff val="-3125"/>
            <a:lumOff val="13125"/>
          </a:schemeClr>
        </a:fillRef>
        <a:effectRef idx="0">
          <a:scrgbClr r="0" g="0" b="0"/>
        </a:effectRef>
        <a:fontRef idx="minor">
          <a:schemeClr val="tx1"/>
        </a:fontRef>
      </dsp:style>
      <dsp:txBody>
        <a:bodyPr spcFirstLastPara="0" vert="horz" wrap="square" lIns="72390" tIns="72390" rIns="72390" bIns="72390" numCol="1" spcCol="1270" anchor="ctr" anchorCtr="0">
          <a:noAutofit/>
        </a:bodyPr>
        <a:p>
          <a:pPr lvl="0" algn="ctr" defTabSz="2533650">
            <a:lnSpc>
              <a:spcPct val="90000"/>
            </a:lnSpc>
            <a:spcBef>
              <a:spcPct val="0"/>
            </a:spcBef>
            <a:spcAft>
              <a:spcPct val="35000"/>
            </a:spcAft>
          </a:pPr>
          <a:endParaRPr kumimoji="1" lang="ja-JP" altLang="en-US" sz="5700" kern="1200"/>
        </a:p>
      </dsp:txBody>
      <dsp:txXfrm rot="10800000">
        <a:off x="883571" y="947208"/>
        <a:ext cx="1351344" cy="947208"/>
      </dsp:txXfrm>
    </dsp:sp>
    <dsp:sp modelId="{45272775-A237-4F94-9DB3-297F129DE99B}">
      <dsp:nvSpPr>
        <dsp:cNvPr id="0" name=""/>
        <dsp:cNvSpPr/>
      </dsp:nvSpPr>
      <dsp:spPr>
        <a:xfrm rot="10800000">
          <a:off x="1039495" y="1896110"/>
          <a:ext cx="1039495" cy="948055"/>
        </a:xfrm>
        <a:prstGeom prst="trapezoid">
          <a:avLst>
            <a:gd name="adj" fmla="val 54823"/>
          </a:avLst>
        </a:prstGeom>
        <a:solidFill>
          <a:srgbClr val="FF9999"/>
        </a:solidFill>
        <a:ln>
          <a:solidFill>
            <a:schemeClr val="lt1"/>
          </a:solidFill>
        </a:ln>
        <a:effectLst/>
      </dsp:spPr>
      <dsp:style>
        <a:lnRef idx="2">
          <a:schemeClr val="lt1"/>
        </a:lnRef>
        <a:fillRef idx="1">
          <a:schemeClr val="accent1">
            <a:shade val="80000"/>
            <a:hueOff val="360000"/>
            <a:satOff val="-6250"/>
            <a:lumOff val="26250"/>
          </a:schemeClr>
        </a:fillRef>
        <a:effectRef idx="0">
          <a:scrgbClr r="0" g="0" b="0"/>
        </a:effectRef>
        <a:fontRef idx="minor">
          <a:schemeClr val="tx1"/>
        </a:fontRef>
      </dsp:style>
      <dsp:txBody>
        <a:bodyPr spcFirstLastPara="0" vert="horz" wrap="square" lIns="72390" tIns="72390" rIns="72390" bIns="72390" numCol="1" spcCol="1270" anchor="ctr" anchorCtr="0">
          <a:noAutofit/>
        </a:bodyPr>
        <a:p>
          <a:pPr lvl="0" algn="ctr" defTabSz="2533650">
            <a:lnSpc>
              <a:spcPct val="90000"/>
            </a:lnSpc>
            <a:spcBef>
              <a:spcPct val="0"/>
            </a:spcBef>
            <a:spcAft>
              <a:spcPct val="35000"/>
            </a:spcAft>
          </a:pPr>
          <a:endParaRPr kumimoji="1" lang="ja-JP" altLang="en-US" sz="5700" kern="1200"/>
        </a:p>
      </dsp:txBody>
      <dsp:txXfrm rot="10800000">
        <a:off x="1039495" y="1894417"/>
        <a:ext cx="1039495" cy="947208"/>
      </dsp:txXfrm>
    </dsp:sp>
  </dsp:spTree>
</dsp:drawing>
</file>

<file path=xl/diagrams/layout1.xml><?xml version="1.0" encoding="utf-8"?>
<dgm:layoutDef xmlns:dgm="http://schemas.openxmlformats.org/drawingml/2006/diagram" xmlns:a="http://schemas.openxmlformats.org/drawingml/2006/main" uniqueId="urn:microsoft.com/office/officeart/2005/8/layout/pyramid3">
  <dgm:title val=""/>
  <dgm:desc val=""/>
  <dgm:catLst>
    <dgm:cat type="pyramid" pri="2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pyra">
          <dgm:param type="linDir" val="fromT"/>
          <dgm:param type="txDir" val="fromT"/>
          <dgm:param type="pyraAcctPos" val="aft"/>
          <dgm:param type="pyraAcctTxMar" val="step"/>
          <dgm:param type="pyraAcctBkgdNode" val="acctBkgd"/>
          <dgm:param type="pyraAcctTxNode" val="acctTx"/>
          <dgm:param type="pyraLvlNode" val="level"/>
        </dgm:alg>
      </dgm:if>
      <dgm:else name="Name3">
        <dgm:alg type="pyra">
          <dgm:param type="linDir" val="fromT"/>
          <dgm:param type="txDir" val="fromT"/>
          <dgm:param type="pyraAcctPos" val="bef"/>
          <dgm:param type="pyraAcctTxMar" val="step"/>
          <dgm:param type="pyraAcctBkgdNode" val="acctBkgd"/>
          <dgm:param type="pyraAcctTxNode" val="acctTx"/>
          <dgm:param type="pyraLvlNode" val="level"/>
        </dgm:alg>
      </dgm:else>
    </dgm:choose>
    <dgm:shape xmlns:r="http://schemas.openxmlformats.org/officeDocument/2006/relationships" r:blip="">
      <dgm:adjLst/>
    </dgm:shape>
    <dgm:presOf/>
    <dgm:choose name="Name4">
      <dgm:if name="Name5" axis="root des" ptType="all node" func="maxDepth" op="gte" val="2">
        <dgm:constrLst>
          <dgm:constr type="primFontSz" for="des" forName="levelTx" op="equ"/>
          <dgm:constr type="secFontSz" for="des" forName="acctTx" op="equ"/>
          <dgm:constr type="pyraAcctRatio" val="0.32"/>
        </dgm:constrLst>
      </dgm:if>
      <dgm:else name="Name6">
        <dgm:constrLst>
          <dgm:constr type="primFontSz" for="des" forName="levelTx" op="equ"/>
          <dgm:constr type="secFontSz" for="des" forName="acctTx" op="equ"/>
          <dgm:constr type="pyraAcctRatio"/>
        </dgm:constrLst>
      </dgm:else>
    </dgm:choose>
    <dgm:ruleLst/>
    <dgm:forEach name="Name7" axis="ch" ptType="node">
      <dgm:layoutNode name="Name8">
        <dgm:alg type="composite">
          <dgm:param type="horzAlign" val="none"/>
        </dgm:alg>
        <dgm:shape xmlns:r="http://schemas.openxmlformats.org/officeDocument/2006/relationships" r:blip="">
          <dgm:adjLst/>
        </dgm:shape>
        <dgm:presOf/>
        <dgm:choose name="Name9">
          <dgm:if name="Name10" axis="self" ptType="node" func="revPos" op="equ" val="1">
            <dgm:constrLst>
              <dgm:constr type="ctrX" for="ch" forName="acctBkgd" val="1"/>
              <dgm:constr type="ctrY" for="ch" forName="acctBkgd" val="1"/>
              <dgm:constr type="w" for="ch" forName="acctBkgd" val="1"/>
              <dgm:constr type="h" for="ch" forName="acctBkgd" val="1"/>
              <dgm:constr type="ctrX" for="ch" forName="acctTx" val="1"/>
              <dgm:constr type="ctrY" for="ch" forName="acctTx" val="1"/>
              <dgm:constr type="w" for="ch" forName="acctTx" val="1"/>
              <dgm:constr type="h" for="ch" forName="acctTx" val="1"/>
              <dgm:constr type="ctrX" for="ch" forName="level" val="1"/>
              <dgm:constr type="ctrY" for="ch" forName="level" val="1"/>
              <dgm:constr type="w" for="ch" forName="level" val="1"/>
              <dgm:constr type="h" for="ch" forName="level" val="1"/>
              <dgm:constr type="ctrX" for="ch" forName="levelTx" refType="ctrX" refFor="ch" refForName="level"/>
              <dgm:constr type="ctrY" for="ch" forName="levelTx" refType="ctrY" refFor="ch" refForName="level"/>
              <dgm:constr type="w" for="ch" forName="levelTx" refType="w" refFor="ch" refForName="level"/>
              <dgm:constr type="h" for="ch" forName="levelTx" refType="h" refFor="ch" refForName="level"/>
            </dgm:constrLst>
          </dgm:if>
          <dgm:else name="Name11">
            <dgm:constrLst>
              <dgm:constr type="ctrX" for="ch" forName="acctBkgd" val="1"/>
              <dgm:constr type="ctrY" for="ch" forName="acctBkgd" val="1"/>
              <dgm:constr type="w" for="ch" forName="acctBkgd" val="1"/>
              <dgm:constr type="h" for="ch" forName="acctBkgd" val="1"/>
              <dgm:constr type="ctrX" for="ch" forName="acctTx" val="1"/>
              <dgm:constr type="ctrY" for="ch" forName="acctTx" val="1"/>
              <dgm:constr type="w" for="ch" forName="acctTx" val="1"/>
              <dgm:constr type="h" for="ch" forName="acctTx" val="1"/>
              <dgm:constr type="ctrX" for="ch" forName="level" val="1"/>
              <dgm:constr type="ctrY" for="ch" forName="level" val="1"/>
              <dgm:constr type="w" for="ch" forName="level" val="1"/>
              <dgm:constr type="h" for="ch" forName="level" val="1"/>
              <dgm:constr type="ctrX" for="ch" forName="levelTx" refType="ctrX" refFor="ch" refForName="level"/>
              <dgm:constr type="ctrY" for="ch" forName="levelTx" refType="ctrY" refFor="ch" refForName="level"/>
              <dgm:constr type="w" for="ch" forName="levelTx" refType="w" refFor="ch" refForName="level" fact="0.65"/>
              <dgm:constr type="h" for="ch" forName="levelTx" refType="h" refFor="ch" refForName="level"/>
            </dgm:constrLst>
          </dgm:else>
        </dgm:choose>
        <dgm:ruleLst/>
        <dgm:choose name="Name12">
          <dgm:if name="Name13" axis="ch" ptType="node" func="cnt" op="gte" val="1">
            <dgm:layoutNode name="acctBkgd" styleLbl="alignAcc1">
              <dgm:alg type="sp"/>
              <dgm:shape xmlns:r="http://schemas.openxmlformats.org/officeDocument/2006/relationships" type="nonIsoscelesTrapezoid" r:blip="">
                <dgm:adjLst/>
              </dgm:shape>
              <dgm:presOf axis="des" ptType="node"/>
              <dgm:constrLst/>
              <dgm:ruleLst/>
            </dgm:layoutNode>
            <dgm:layoutNode name="acctTx" styleLbl="alignAcc1">
              <dgm:varLst>
                <dgm:bulletEnabled val="1"/>
              </dgm:varLst>
              <dgm:alg type="tx">
                <dgm:param type="stBulletLvl" val="1"/>
                <dgm:param type="txAnchorVertCh" val="t"/>
              </dgm:alg>
              <dgm:shape xmlns:r="http://schemas.openxmlformats.org/officeDocument/2006/relationships" type="nonIsoscelesTrapezoid" r:blip="" hideGeom="1">
                <dgm:adjLst/>
              </dgm:shape>
              <dgm:presOf axis="des" ptType="node"/>
              <dgm:constrLst>
                <dgm:constr type="secFontSz" val="65"/>
                <dgm:constr type="primFontSz" refType="secFontSz"/>
                <dgm:constr type="tMarg" refType="secFontSz" fact="0.3"/>
                <dgm:constr type="bMarg" refType="secFontSz" fact="0.3"/>
                <dgm:constr type="lMarg" refType="secFontSz" fact="0.3"/>
                <dgm:constr type="rMarg" refType="secFontSz" fact="0.3"/>
              </dgm:constrLst>
              <dgm:ruleLst>
                <dgm:rule type="secFontSz" val="5" fact="NaN" max="NaN"/>
              </dgm:ruleLst>
            </dgm:layoutNode>
          </dgm:if>
          <dgm:else name="Name14"/>
        </dgm:choose>
        <dgm:layoutNode name="level">
          <dgm:varLst>
            <dgm:chMax val="1"/>
            <dgm:bulletEnabled val="1"/>
          </dgm:varLst>
          <dgm:alg type="sp"/>
          <dgm:shape xmlns:r="http://schemas.openxmlformats.org/officeDocument/2006/relationships" type="trapezoid" r:blip="">
            <dgm:adjLst/>
          </dgm:shape>
          <dgm:presOf axis="self"/>
          <dgm:constrLst>
            <dgm:constr type="h" val="500"/>
            <dgm:constr type="w" val="1"/>
          </dgm:constrLst>
          <dgm:ruleLst/>
        </dgm:layoutNode>
        <dgm:layoutNode name="levelTx" styleLbl="revTx">
          <dgm:varLst>
            <dgm:chMax val="1"/>
            <dgm:bulletEnabled val="1"/>
          </dgm:varLst>
          <dgm:alg type="tx"/>
          <dgm:shape xmlns:r="http://schemas.openxmlformats.org/officeDocument/2006/relationships" type="rect" r:blip="" hideGeom="1">
            <dgm:adjLst/>
          </dgm:shape>
          <dgm:presOf axis="self"/>
          <dgm:constrLst>
            <dgm:constr type="tMarg" refType="primFontSz" fact="0.1"/>
            <dgm:constr type="bMarg" refType="primFontSz" fact="0.1"/>
            <dgm:constr type="lMarg" refType="primFontSz" fact="0.1"/>
            <dgm:constr type="rMarg" refType="primFontSz" fact="0.1"/>
            <dgm:constr type="primFontSz" val="65"/>
          </dgm:constrLst>
          <dgm:ruleLst>
            <dgm:rule type="primFontSz" val="5" fact="NaN" max="NaN"/>
          </dgm:ruleLst>
        </dgm:layoutNode>
      </dgm:layoutNod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&#65279;<?xml version="1.0" encoding="utf-8"?><Relationships xmlns="http://schemas.openxmlformats.org/package/2006/relationships"><Relationship Type="http://schemas.openxmlformats.org/officeDocument/2006/relationships/image" Target="../media/image1.png" Id="rId1" /><Relationship Type="http://schemas.openxmlformats.org/officeDocument/2006/relationships/hyperlink" Target="#&#12506;&#12540;&#12472;&#36984;&#25246;!A1" Id="rId2" /><Relationship Type="http://schemas.openxmlformats.org/officeDocument/2006/relationships/hyperlink" Target="#&#22522;&#26412;&#24773;&#22577;&#20837;&#21147;!A1" Id="rId3" /><Relationship Type="http://schemas.openxmlformats.org/officeDocument/2006/relationships/hyperlink" Target="#&#35352;&#37682;&#29992;&#32025;!A1" Id="rId4" /></Relationships>
</file>

<file path=xl/drawings/_rels/drawing10.xml.rels>&#65279;<?xml version="1.0" encoding="utf-8"?><Relationships xmlns="http://schemas.openxmlformats.org/package/2006/relationships"><Relationship Type="http://schemas.openxmlformats.org/officeDocument/2006/relationships/image" Target="../media/image14.png" Id="rId1" /><Relationship Type="http://schemas.openxmlformats.org/officeDocument/2006/relationships/hyperlink" Target="#&#12506;&#12540;&#12472;&#36984;&#25246;!A1" Id="rId2" /></Relationships>
</file>

<file path=xl/drawings/_rels/drawing2.xml.rels>&#65279;<?xml version="1.0" encoding="utf-8"?><Relationships xmlns="http://schemas.openxmlformats.org/package/2006/relationships"><Relationship Type="http://schemas.openxmlformats.org/officeDocument/2006/relationships/hyperlink" Target="#&#22522;&#26412;&#24773;&#22577;&#20837;&#21147;!A1" Id="rId1" /><Relationship Type="http://schemas.openxmlformats.org/officeDocument/2006/relationships/hyperlink" Target="#&#20816;&#31461;&#24773;&#22577;&#20837;&#21147;!A1" Id="rId2" /><Relationship Type="http://schemas.openxmlformats.org/officeDocument/2006/relationships/hyperlink" Target="#&#32080;&#26524;&#20837;&#21147;&#12501;&#12457;&#12540;&#12512;!A1" Id="rId3" /><Relationship Type="http://schemas.openxmlformats.org/officeDocument/2006/relationships/hyperlink" Target="#&#32080;&#26524;_&#12463;&#12521;&#12473;&#19968;&#35239;!A1" Id="rId4" /><Relationship Type="http://schemas.openxmlformats.org/officeDocument/2006/relationships/hyperlink" Target="#'&#12388;&#12394;&#12364;&#12426;&#12471;&#12540;&#12488;&#65288;&#20445;&#35703;&#32773;&#65289;'!A1" Id="rId5" /><Relationship Type="http://schemas.openxmlformats.org/officeDocument/2006/relationships/image" Target="../media/image2.png" Id="rId6" /><Relationship Type="http://schemas.openxmlformats.org/officeDocument/2006/relationships/image" Target="../media/image3.png" Id="rId7" /><Relationship Type="http://schemas.openxmlformats.org/officeDocument/2006/relationships/image" Target="../media/image4.png" Id="rId8" /><Relationship Type="http://schemas.openxmlformats.org/officeDocument/2006/relationships/hyperlink" Target="#&#32080;&#26524;_&#20491;&#21029;&#30906;&#35469;!A1" Id="rId9" /><Relationship Type="http://schemas.openxmlformats.org/officeDocument/2006/relationships/hyperlink" Target="#&#22290;&#34920;&#32025;!A1" Id="rId10" /></Relationships>
</file>

<file path=xl/drawings/_rels/drawing3.xml.rels>&#65279;<?xml version="1.0" encoding="utf-8"?><Relationships xmlns="http://schemas.openxmlformats.org/package/2006/relationships"><Relationship Type="http://schemas.openxmlformats.org/officeDocument/2006/relationships/image" Target="../media/image5.png" Id="rId1" /><Relationship Type="http://schemas.openxmlformats.org/officeDocument/2006/relationships/hyperlink" Target="#&#20816;&#31461;&#24773;&#22577;&#20837;&#21147;!A1" Id="rId2" /></Relationships>
</file>

<file path=xl/drawings/_rels/drawing4.xml.rels>&#65279;<?xml version="1.0" encoding="utf-8"?><Relationships xmlns="http://schemas.openxmlformats.org/package/2006/relationships"><Relationship Type="http://schemas.openxmlformats.org/officeDocument/2006/relationships/image" Target="../media/image5.png" Id="rId1" /><Relationship Type="http://schemas.openxmlformats.org/officeDocument/2006/relationships/hyperlink" Target="#&#32080;&#26524;&#20837;&#21147;&#12501;&#12457;&#12540;&#12512;!A1" Id="rId2" /><Relationship Type="http://schemas.openxmlformats.org/officeDocument/2006/relationships/image" Target="../media/image6.png" Id="rId3" /><Relationship Type="http://schemas.openxmlformats.org/officeDocument/2006/relationships/image" Target="../media/image7.png" Id="rId4" /><Relationship Type="http://schemas.openxmlformats.org/officeDocument/2006/relationships/image" Target="../media/image3.png" Id="rId5" /></Relationships>
</file>

<file path=xl/drawings/_rels/drawing5.xml.rels>&#65279;<?xml version="1.0" encoding="utf-8"?><Relationships xmlns="http://schemas.openxmlformats.org/package/2006/relationships"><Relationship Type="http://schemas.openxmlformats.org/officeDocument/2006/relationships/hyperlink" Target="#&#22290;&#34920;&#32025;!A1" Id="rId1" /></Relationships>
</file>

<file path=xl/drawings/_rels/drawing6.xml.rels>&#65279;<?xml version="1.0" encoding="utf-8"?><Relationships xmlns="http://schemas.openxmlformats.org/package/2006/relationships"><Relationship Type="http://schemas.openxmlformats.org/officeDocument/2006/relationships/image" Target="../media/image5.png" Id="rId1" /><Relationship Type="http://schemas.openxmlformats.org/officeDocument/2006/relationships/hyperlink" Target="#&#12506;&#12540;&#12472;&#36984;&#25246;!A1" Id="rId2" /><Relationship Type="http://schemas.openxmlformats.org/officeDocument/2006/relationships/hyperlink" Target="#&#20184;&#37682;_&#32080;&#26524;&#20837;&#21147;&#26041;&#27861;!A1" Id="rId3" /><Relationship Type="http://schemas.openxmlformats.org/officeDocument/2006/relationships/image" Target="../media/image3.png" Id="rId4" /><Relationship Type="http://schemas.openxmlformats.org/officeDocument/2006/relationships/image" Target="../media/image4.png" Id="rId5" /></Relationships>
</file>

<file path=xl/drawings/_rels/drawing7.xml.rels>&#65279;<?xml version="1.0" encoding="utf-8"?><Relationships xmlns="http://schemas.openxmlformats.org/package/2006/relationships"><Relationship Type="http://schemas.openxmlformats.org/officeDocument/2006/relationships/image" Target="../media/image8.png" Id="rId1" /><Relationship Type="http://schemas.openxmlformats.org/officeDocument/2006/relationships/image" Target="../media/image9.png" Id="rId2" /><Relationship Type="http://schemas.openxmlformats.org/officeDocument/2006/relationships/image" Target="../media/image10.png" Id="rId3" /><Relationship Type="http://schemas.openxmlformats.org/officeDocument/2006/relationships/image" Target="../media/image11.png" Id="rId4" /><Relationship Type="http://schemas.openxmlformats.org/officeDocument/2006/relationships/image" Target="../media/image5.png" Id="rId5" /><Relationship Type="http://schemas.microsoft.com/office/2007/relationships/diagramDrawing" Target="../diagrams/drawing1.xml" Id="rId6" /><Relationship Type="http://schemas.openxmlformats.org/officeDocument/2006/relationships/diagramData" Target="../diagrams/data1.xml" Id="rId7" /><Relationship Type="http://schemas.openxmlformats.org/officeDocument/2006/relationships/diagramLayout" Target="../diagrams/layout1.xml" Id="rId8" /><Relationship Type="http://schemas.openxmlformats.org/officeDocument/2006/relationships/diagramQuickStyle" Target="../diagrams/quickStyle1.xml" Id="rId9" /><Relationship Type="http://schemas.openxmlformats.org/officeDocument/2006/relationships/diagramColors" Target="../diagrams/colors1.xml" Id="rId10" /><Relationship Type="http://schemas.openxmlformats.org/officeDocument/2006/relationships/image" Target="../media/image12.png" Id="rId11" /><Relationship Type="http://schemas.openxmlformats.org/officeDocument/2006/relationships/hyperlink" Target="#&#32080;&#26524;&#20837;&#21147;&#12501;&#12457;&#12540;&#12512;!A1" Id="rId12" /></Relationships>
</file>

<file path=xl/drawings/_rels/drawing8.xml.rels>&#65279;<?xml version="1.0" encoding="utf-8"?><Relationships xmlns="http://schemas.openxmlformats.org/package/2006/relationships"><Relationship Type="http://schemas.openxmlformats.org/officeDocument/2006/relationships/hyperlink" Target="#&#12506;&#12540;&#12472;&#36984;&#25246;!A1" Id="rId1" /></Relationships>
</file>

<file path=xl/drawings/_rels/drawing9.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image" Target="../media/image13.png" Id="rId2" /><Relationship Type="http://schemas.openxmlformats.org/officeDocument/2006/relationships/hyperlink" Target="#&#12506;&#12540;&#12472;&#36984;&#25246;!A1" Id="rId3"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0</xdr:row>
      <xdr:rowOff>0</xdr:rowOff>
    </xdr:from>
    <xdr:to xmlns:xdr="http://schemas.openxmlformats.org/drawingml/2006/spreadsheetDrawing">
      <xdr:col>13</xdr:col>
      <xdr:colOff>0</xdr:colOff>
      <xdr:row>19</xdr:row>
      <xdr:rowOff>204470</xdr:rowOff>
    </xdr:to>
    <xdr:grpSp>
      <xdr:nvGrpSpPr>
        <xdr:cNvPr id="2" name="グループ化 1"/>
        <xdr:cNvGrpSpPr/>
      </xdr:nvGrpSpPr>
      <xdr:grpSpPr>
        <a:xfrm>
          <a:off x="0" y="0"/>
          <a:ext cx="8915400" cy="4728845"/>
          <a:chOff x="0" y="0"/>
          <a:chExt cx="8683037" cy="4494718"/>
        </a:xfrm>
      </xdr:grpSpPr>
      <xdr:pic macro="">
        <xdr:nvPicPr>
          <xdr:cNvPr id="3" name="図 2"/>
          <xdr:cNvPicPr>
            <a:picLocks noChangeAspect="1"/>
          </xdr:cNvPicPr>
        </xdr:nvPicPr>
        <xdr:blipFill>
          <a:blip xmlns:r="http://schemas.openxmlformats.org/officeDocument/2006/relationships" r:embed="rId1"/>
          <a:srcRect t="9645"/>
          <a:stretch>
            <a:fillRect/>
          </a:stretch>
        </xdr:blipFill>
        <xdr:spPr>
          <a:xfrm>
            <a:off x="0" y="0"/>
            <a:ext cx="8683037" cy="4494718"/>
          </a:xfrm>
          <a:prstGeom prst="rect">
            <a:avLst/>
          </a:prstGeom>
        </xdr:spPr>
      </xdr:pic>
      <xdr:sp macro="" textlink="">
        <xdr:nvSpPr>
          <xdr:cNvPr id="4" name="正方形/長方形 3"/>
          <xdr:cNvSpPr/>
        </xdr:nvSpPr>
        <xdr:spPr>
          <a:xfrm>
            <a:off x="451554" y="319852"/>
            <a:ext cx="5381037" cy="914400"/>
          </a:xfrm>
          <a:prstGeom prst="rect">
            <a:avLst/>
          </a:prstGeom>
          <a:solidFill>
            <a:srgbClr val="FFCDCD"/>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xdr:cNvSpPr/>
        </xdr:nvSpPr>
        <xdr:spPr>
          <a:xfrm>
            <a:off x="5937954" y="538104"/>
            <a:ext cx="684861" cy="571970"/>
          </a:xfrm>
          <a:prstGeom prst="rect">
            <a:avLst/>
          </a:prstGeom>
          <a:solidFill>
            <a:srgbClr val="FFCDCD"/>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mlns:xdr="http://schemas.openxmlformats.org/drawingml/2006/spreadsheetDrawing">
      <xdr:col>0</xdr:col>
      <xdr:colOff>66675</xdr:colOff>
      <xdr:row>1</xdr:row>
      <xdr:rowOff>74930</xdr:rowOff>
    </xdr:from>
    <xdr:to xmlns:xdr="http://schemas.openxmlformats.org/drawingml/2006/spreadsheetDrawing">
      <xdr:col>9</xdr:col>
      <xdr:colOff>423545</xdr:colOff>
      <xdr:row>5</xdr:row>
      <xdr:rowOff>140335</xdr:rowOff>
    </xdr:to>
    <xdr:sp macro="" textlink="">
      <xdr:nvSpPr>
        <xdr:cNvPr id="6" name="テキスト ボックス 5"/>
        <xdr:cNvSpPr txBox="1"/>
      </xdr:nvSpPr>
      <xdr:spPr>
        <a:xfrm>
          <a:off x="66675" y="313055"/>
          <a:ext cx="6529070" cy="1017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4800" b="1">
              <a:ln w="19050">
                <a:solidFill>
                  <a:srgbClr val="C00000"/>
                </a:solidFill>
              </a:ln>
              <a:solidFill>
                <a:schemeClr val="bg1"/>
              </a:solidFill>
              <a:latin typeface="UD デジタル 教科書体 N-B"/>
              <a:ea typeface="UD デジタル 教科書体 N-B"/>
            </a:rPr>
            <a:t>Spring</a:t>
          </a:r>
          <a:r>
            <a:rPr kumimoji="1" lang="ja-JP" altLang="en-US" sz="4800" b="1">
              <a:ln w="19050">
                <a:solidFill>
                  <a:srgbClr val="C00000"/>
                </a:solidFill>
              </a:ln>
              <a:solidFill>
                <a:schemeClr val="bg1"/>
              </a:solidFill>
              <a:latin typeface="UD デジタル 教科書体 N-B"/>
              <a:ea typeface="UD デジタル 教科書体 N-B"/>
            </a:rPr>
            <a:t>アセスメント</a:t>
          </a:r>
          <a:endParaRPr kumimoji="1" lang="ja-JP" altLang="en-US" sz="4800" b="1">
            <a:ln>
              <a:noFill/>
            </a:ln>
            <a:solidFill>
              <a:schemeClr val="bg1"/>
            </a:solidFill>
          </a:endParaRPr>
        </a:p>
      </xdr:txBody>
    </xdr:sp>
    <xdr:clientData/>
  </xdr:twoCellAnchor>
  <xdr:twoCellAnchor>
    <xdr:from xmlns:xdr="http://schemas.openxmlformats.org/drawingml/2006/spreadsheetDrawing">
      <xdr:col>5</xdr:col>
      <xdr:colOff>78740</xdr:colOff>
      <xdr:row>18</xdr:row>
      <xdr:rowOff>0</xdr:rowOff>
    </xdr:from>
    <xdr:to xmlns:xdr="http://schemas.openxmlformats.org/drawingml/2006/spreadsheetDrawing">
      <xdr:col>8</xdr:col>
      <xdr:colOff>19050</xdr:colOff>
      <xdr:row>22</xdr:row>
      <xdr:rowOff>177165</xdr:rowOff>
    </xdr:to>
    <xdr:sp macro="" textlink="">
      <xdr:nvSpPr>
        <xdr:cNvPr id="7" name="楕円 6">
          <a:hlinkClick xmlns:r="http://schemas.openxmlformats.org/officeDocument/2006/relationships" r:id="rId2"/>
        </xdr:cNvPr>
        <xdr:cNvSpPr/>
      </xdr:nvSpPr>
      <xdr:spPr>
        <a:xfrm>
          <a:off x="3507740" y="4286250"/>
          <a:ext cx="1997710" cy="1129665"/>
        </a:xfrm>
        <a:prstGeom prst="bevel">
          <a:avLst/>
        </a:prstGeom>
        <a:solidFill>
          <a:srgbClr val="F1DFD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CF915D"/>
              </a:solidFill>
              <a:latin typeface="UD デジタル 教科書体 N-B"/>
              <a:ea typeface="UD デジタル 教科書体 N-B"/>
            </a:rPr>
            <a:t>データを開く</a:t>
          </a:r>
          <a:endParaRPr kumimoji="1" lang="en-US" altLang="ja-JP" sz="1800">
            <a:solidFill>
              <a:srgbClr val="CF915D"/>
            </a:solidFill>
            <a:latin typeface="UD デジタル 教科書体 N-B"/>
            <a:ea typeface="UD デジタル 教科書体 N-B"/>
          </a:endParaRPr>
        </a:p>
        <a:p>
          <a:pPr algn="ctr"/>
          <a:r>
            <a:rPr kumimoji="1" lang="ja-JP" altLang="en-US" sz="1400">
              <a:solidFill>
                <a:schemeClr val="bg1"/>
              </a:solidFill>
              <a:latin typeface="UD デジタル 教科書体 N-B"/>
              <a:ea typeface="UD デジタル 教科書体 N-B"/>
            </a:rPr>
            <a:t>情報の追加・編集</a:t>
          </a:r>
        </a:p>
      </xdr:txBody>
    </xdr:sp>
    <xdr:clientData/>
  </xdr:twoCellAnchor>
  <xdr:twoCellAnchor>
    <xdr:from xmlns:xdr="http://schemas.openxmlformats.org/drawingml/2006/spreadsheetDrawing">
      <xdr:col>1</xdr:col>
      <xdr:colOff>103505</xdr:colOff>
      <xdr:row>18</xdr:row>
      <xdr:rowOff>0</xdr:rowOff>
    </xdr:from>
    <xdr:to xmlns:xdr="http://schemas.openxmlformats.org/drawingml/2006/spreadsheetDrawing">
      <xdr:col>4</xdr:col>
      <xdr:colOff>43815</xdr:colOff>
      <xdr:row>22</xdr:row>
      <xdr:rowOff>177165</xdr:rowOff>
    </xdr:to>
    <xdr:sp macro="" textlink="">
      <xdr:nvSpPr>
        <xdr:cNvPr id="8" name="楕円 6">
          <a:hlinkClick xmlns:r="http://schemas.openxmlformats.org/officeDocument/2006/relationships" r:id="rId3"/>
        </xdr:cNvPr>
        <xdr:cNvSpPr/>
      </xdr:nvSpPr>
      <xdr:spPr>
        <a:xfrm>
          <a:off x="789305" y="4286250"/>
          <a:ext cx="1997710" cy="1129665"/>
        </a:xfrm>
        <a:prstGeom prst="bevel">
          <a:avLst/>
        </a:prstGeom>
        <a:solidFill>
          <a:srgbClr val="A8D6DB"/>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i="0">
              <a:solidFill>
                <a:srgbClr val="47A1AB"/>
              </a:solidFill>
              <a:latin typeface="UD デジタル 教科書体 N-B"/>
              <a:ea typeface="UD デジタル 教科書体 N-B"/>
            </a:rPr>
            <a:t>新規作成</a:t>
          </a:r>
          <a:endParaRPr kumimoji="1" lang="en-US" altLang="ja-JP" sz="2000" b="1" i="0">
            <a:solidFill>
              <a:srgbClr val="47A1AB"/>
            </a:solidFill>
            <a:latin typeface="UD デジタル 教科書体 N-B"/>
            <a:ea typeface="UD デジタル 教科書体 N-B"/>
          </a:endParaRPr>
        </a:p>
        <a:p>
          <a:pPr algn="ctr"/>
          <a:r>
            <a:rPr kumimoji="1" lang="ja-JP" altLang="en-US" sz="1200" b="0" i="0">
              <a:solidFill>
                <a:schemeClr val="bg1"/>
              </a:solidFill>
              <a:latin typeface="UD デジタル 教科書体 N-B"/>
              <a:ea typeface="UD デジタル 教科書体 N-B"/>
            </a:rPr>
            <a:t>はじめてはこちら</a:t>
          </a:r>
        </a:p>
      </xdr:txBody>
    </xdr:sp>
    <xdr:clientData/>
  </xdr:twoCellAnchor>
  <xdr:twoCellAnchor>
    <xdr:from xmlns:xdr="http://schemas.openxmlformats.org/drawingml/2006/spreadsheetDrawing">
      <xdr:col>9</xdr:col>
      <xdr:colOff>54610</xdr:colOff>
      <xdr:row>18</xdr:row>
      <xdr:rowOff>0</xdr:rowOff>
    </xdr:from>
    <xdr:to xmlns:xdr="http://schemas.openxmlformats.org/drawingml/2006/spreadsheetDrawing">
      <xdr:col>11</xdr:col>
      <xdr:colOff>662940</xdr:colOff>
      <xdr:row>22</xdr:row>
      <xdr:rowOff>177165</xdr:rowOff>
    </xdr:to>
    <xdr:sp macro="" textlink="">
      <xdr:nvSpPr>
        <xdr:cNvPr id="9" name="楕円 6">
          <a:hlinkClick xmlns:r="http://schemas.openxmlformats.org/officeDocument/2006/relationships" r:id="rId4"/>
        </xdr:cNvPr>
        <xdr:cNvSpPr/>
      </xdr:nvSpPr>
      <xdr:spPr>
        <a:xfrm>
          <a:off x="6226810" y="4286250"/>
          <a:ext cx="1979930" cy="1129665"/>
        </a:xfrm>
        <a:prstGeom prst="bevel">
          <a:avLst/>
        </a:prstGeom>
        <a:solidFill>
          <a:schemeClr val="accent6">
            <a:lumMod val="40000"/>
            <a:lumOff val="6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accent6">
                  <a:lumMod val="75000"/>
                </a:schemeClr>
              </a:solidFill>
              <a:latin typeface="UD デジタル 教科書体 N-B"/>
              <a:ea typeface="UD デジタル 教科書体 N-B"/>
            </a:rPr>
            <a:t>記録用紙を</a:t>
          </a:r>
          <a:endParaRPr kumimoji="1" lang="en-US" altLang="ja-JP" sz="1800">
            <a:solidFill>
              <a:schemeClr val="accent6">
                <a:lumMod val="75000"/>
              </a:schemeClr>
            </a:solidFill>
            <a:latin typeface="UD デジタル 教科書体 N-B"/>
            <a:ea typeface="UD デジタル 教科書体 N-B"/>
          </a:endParaRPr>
        </a:p>
        <a:p>
          <a:pPr algn="ctr"/>
          <a:r>
            <a:rPr kumimoji="1" lang="ja-JP" altLang="en-US" sz="1800">
              <a:solidFill>
                <a:schemeClr val="accent6">
                  <a:lumMod val="75000"/>
                </a:schemeClr>
              </a:solidFill>
              <a:latin typeface="UD デジタル 教科書体 N-B"/>
              <a:ea typeface="UD デジタル 教科書体 N-B"/>
            </a:rPr>
            <a:t>印刷する</a:t>
          </a:r>
          <a:endParaRPr kumimoji="1" lang="ja-JP" altLang="en-US" sz="1400">
            <a:solidFill>
              <a:schemeClr val="accent6">
                <a:lumMod val="75000"/>
              </a:schemeClr>
            </a:solidFill>
            <a:latin typeface="UD デジタル 教科書体 N-B"/>
            <a:ea typeface="UD デジタル 教科書体 N-B"/>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5</xdr:col>
      <xdr:colOff>7620</xdr:colOff>
      <xdr:row>6</xdr:row>
      <xdr:rowOff>6985</xdr:rowOff>
    </xdr:from>
    <xdr:to xmlns:xdr="http://schemas.openxmlformats.org/drawingml/2006/spreadsheetDrawing">
      <xdr:col>15</xdr:col>
      <xdr:colOff>0</xdr:colOff>
      <xdr:row>12</xdr:row>
      <xdr:rowOff>0</xdr:rowOff>
    </xdr:to>
    <xdr:sp macro="" textlink="">
      <xdr:nvSpPr>
        <xdr:cNvPr id="2" name="四角形: 角を丸くする 1"/>
        <xdr:cNvSpPr/>
      </xdr:nvSpPr>
      <xdr:spPr>
        <a:xfrm>
          <a:off x="3441700" y="1538605"/>
          <a:ext cx="4183380" cy="2583815"/>
        </a:xfrm>
        <a:prstGeom prst="roundRect">
          <a:avLst>
            <a:gd name="adj" fmla="val 3211"/>
          </a:avLst>
        </a:prstGeom>
        <a:noFill/>
        <a:ln w="19050">
          <a:solidFill>
            <a:srgbClr val="FF999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16</xdr:col>
      <xdr:colOff>7620</xdr:colOff>
      <xdr:row>6</xdr:row>
      <xdr:rowOff>6985</xdr:rowOff>
    </xdr:from>
    <xdr:to xmlns:xdr="http://schemas.openxmlformats.org/drawingml/2006/spreadsheetDrawing">
      <xdr:col>26</xdr:col>
      <xdr:colOff>0</xdr:colOff>
      <xdr:row>12</xdr:row>
      <xdr:rowOff>0</xdr:rowOff>
    </xdr:to>
    <xdr:sp macro="" textlink="">
      <xdr:nvSpPr>
        <xdr:cNvPr id="3" name="四角形: 角を丸くする 2"/>
        <xdr:cNvSpPr/>
      </xdr:nvSpPr>
      <xdr:spPr>
        <a:xfrm>
          <a:off x="7861300" y="1538605"/>
          <a:ext cx="4183380" cy="2583815"/>
        </a:xfrm>
        <a:prstGeom prst="roundRect">
          <a:avLst>
            <a:gd name="adj" fmla="val 3211"/>
          </a:avLst>
        </a:prstGeom>
        <a:noFill/>
        <a:ln w="19050">
          <a:solidFill>
            <a:schemeClr val="accent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xdr:col>
      <xdr:colOff>7620</xdr:colOff>
      <xdr:row>12</xdr:row>
      <xdr:rowOff>182880</xdr:rowOff>
    </xdr:from>
    <xdr:to xmlns:xdr="http://schemas.openxmlformats.org/drawingml/2006/spreadsheetDrawing">
      <xdr:col>15</xdr:col>
      <xdr:colOff>0</xdr:colOff>
      <xdr:row>18</xdr:row>
      <xdr:rowOff>373380</xdr:rowOff>
    </xdr:to>
    <xdr:sp macro="" textlink="">
      <xdr:nvSpPr>
        <xdr:cNvPr id="4" name="四角形: 角を丸くする 3"/>
        <xdr:cNvSpPr/>
      </xdr:nvSpPr>
      <xdr:spPr>
        <a:xfrm>
          <a:off x="3441700" y="4305300"/>
          <a:ext cx="4183380" cy="2727960"/>
        </a:xfrm>
        <a:prstGeom prst="roundRect">
          <a:avLst>
            <a:gd name="adj" fmla="val 3211"/>
          </a:avLst>
        </a:prstGeom>
        <a:noFill/>
        <a:ln w="19050">
          <a:solidFill>
            <a:schemeClr val="accent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16</xdr:col>
      <xdr:colOff>7620</xdr:colOff>
      <xdr:row>13</xdr:row>
      <xdr:rowOff>0</xdr:rowOff>
    </xdr:from>
    <xdr:to xmlns:xdr="http://schemas.openxmlformats.org/drawingml/2006/spreadsheetDrawing">
      <xdr:col>25</xdr:col>
      <xdr:colOff>419100</xdr:colOff>
      <xdr:row>18</xdr:row>
      <xdr:rowOff>381000</xdr:rowOff>
    </xdr:to>
    <xdr:sp macro="" textlink="">
      <xdr:nvSpPr>
        <xdr:cNvPr id="5" name="四角形: 角を丸くする 4"/>
        <xdr:cNvSpPr/>
      </xdr:nvSpPr>
      <xdr:spPr>
        <a:xfrm>
          <a:off x="7861300" y="4312920"/>
          <a:ext cx="4183380" cy="2727960"/>
        </a:xfrm>
        <a:prstGeom prst="roundRect">
          <a:avLst>
            <a:gd name="adj" fmla="val 3211"/>
          </a:avLst>
        </a:prstGeom>
        <a:noFill/>
        <a:ln w="19050">
          <a:solidFill>
            <a:schemeClr val="accent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6</xdr:col>
      <xdr:colOff>238125</xdr:colOff>
      <xdr:row>1</xdr:row>
      <xdr:rowOff>92075</xdr:rowOff>
    </xdr:from>
    <xdr:ext cx="1414780" cy="1016635"/>
    <xdr:sp macro="" textlink="">
      <xdr:nvSpPr>
        <xdr:cNvPr id="6" name="テキスト ボックス 5"/>
        <xdr:cNvSpPr txBox="1"/>
      </xdr:nvSpPr>
      <xdr:spPr>
        <a:xfrm>
          <a:off x="4091305" y="259715"/>
          <a:ext cx="1414780" cy="1016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ja-JP" altLang="en-US" sz="2400">
              <a:solidFill>
                <a:schemeClr val="tx1">
                  <a:lumMod val="65000"/>
                  <a:lumOff val="35000"/>
                </a:schemeClr>
              </a:solidFill>
              <a:latin typeface="UD デジタル 教科書体 N-B"/>
              <a:ea typeface="UD デジタル 教科書体 N-B"/>
            </a:rPr>
            <a:t>つながり</a:t>
          </a:r>
          <a:endParaRPr kumimoji="1" lang="en-US" altLang="ja-JP" sz="2400">
            <a:solidFill>
              <a:schemeClr val="tx1">
                <a:lumMod val="65000"/>
                <a:lumOff val="35000"/>
              </a:schemeClr>
            </a:solidFill>
            <a:latin typeface="UD デジタル 教科書体 N-B"/>
            <a:ea typeface="UD デジタル 教科書体 N-B"/>
          </a:endParaRPr>
        </a:p>
        <a:p>
          <a:pPr algn="ctr"/>
          <a:r>
            <a:rPr kumimoji="1" lang="ja-JP" altLang="en-US" sz="2400">
              <a:solidFill>
                <a:schemeClr val="tx1">
                  <a:lumMod val="65000"/>
                  <a:lumOff val="35000"/>
                </a:schemeClr>
              </a:solidFill>
              <a:latin typeface="UD デジタル 教科書体 N-B"/>
              <a:ea typeface="UD デジタル 教科書体 N-B"/>
            </a:rPr>
            <a:t>シート</a:t>
          </a:r>
        </a:p>
      </xdr:txBody>
    </xdr:sp>
    <xdr:clientData/>
  </xdr:oneCellAnchor>
  <xdr:twoCellAnchor editAs="oneCell">
    <xdr:from xmlns:xdr="http://schemas.openxmlformats.org/drawingml/2006/spreadsheetDrawing">
      <xdr:col>4</xdr:col>
      <xdr:colOff>129540</xdr:colOff>
      <xdr:row>1</xdr:row>
      <xdr:rowOff>175260</xdr:rowOff>
    </xdr:from>
    <xdr:to xmlns:xdr="http://schemas.openxmlformats.org/drawingml/2006/spreadsheetDrawing">
      <xdr:col>6</xdr:col>
      <xdr:colOff>281940</xdr:colOff>
      <xdr:row>4</xdr:row>
      <xdr:rowOff>55880</xdr:rowOff>
    </xdr:to>
    <xdr:pic macro="">
      <xdr:nvPicPr>
        <xdr:cNvPr id="7" name="図 6"/>
        <xdr:cNvPicPr>
          <a:picLocks noChangeAspect="1"/>
        </xdr:cNvPicPr>
      </xdr:nvPicPr>
      <xdr:blipFill>
        <a:blip xmlns:r="http://schemas.openxmlformats.org/officeDocument/2006/relationships" r:embed="rId1"/>
        <a:stretch>
          <a:fillRect/>
        </a:stretch>
      </xdr:blipFill>
      <xdr:spPr>
        <a:xfrm>
          <a:off x="3373120" y="342900"/>
          <a:ext cx="762000" cy="795020"/>
        </a:xfrm>
        <a:prstGeom prst="rect">
          <a:avLst/>
        </a:prstGeom>
        <a:noFill/>
        <a:ln>
          <a:noFill/>
        </a:ln>
      </xdr:spPr>
    </xdr:pic>
    <xdr:clientData/>
  </xdr:twoCellAnchor>
  <xdr:twoCellAnchor>
    <xdr:from xmlns:xdr="http://schemas.openxmlformats.org/drawingml/2006/spreadsheetDrawing">
      <xdr:col>29</xdr:col>
      <xdr:colOff>22860</xdr:colOff>
      <xdr:row>8</xdr:row>
      <xdr:rowOff>213360</xdr:rowOff>
    </xdr:from>
    <xdr:to xmlns:xdr="http://schemas.openxmlformats.org/drawingml/2006/spreadsheetDrawing">
      <xdr:col>29</xdr:col>
      <xdr:colOff>1714500</xdr:colOff>
      <xdr:row>11</xdr:row>
      <xdr:rowOff>133985</xdr:rowOff>
    </xdr:to>
    <xdr:sp macro="" textlink="">
      <xdr:nvSpPr>
        <xdr:cNvPr id="8" name="楕円 6">
          <a:hlinkClick xmlns:r="http://schemas.openxmlformats.org/officeDocument/2006/relationships" r:id="rId2"/>
        </xdr:cNvPr>
        <xdr:cNvSpPr/>
      </xdr:nvSpPr>
      <xdr:spPr>
        <a:xfrm>
          <a:off x="13164185" y="2499360"/>
          <a:ext cx="1691640" cy="1368425"/>
        </a:xfrm>
        <a:prstGeom prst="bevel">
          <a:avLst/>
        </a:prstGeom>
        <a:solidFill>
          <a:srgbClr val="A8D6DB"/>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i="0">
              <a:solidFill>
                <a:srgbClr val="47A1AB"/>
              </a:solidFill>
              <a:latin typeface="UD デジタル 教科書体 N-B"/>
              <a:ea typeface="UD デジタル 教科書体 N-B"/>
            </a:rPr>
            <a:t>もどる</a:t>
          </a:r>
          <a:endParaRPr kumimoji="1" lang="ja-JP" altLang="en-US" sz="1200" b="0" i="0">
            <a:solidFill>
              <a:schemeClr val="bg1"/>
            </a:solidFill>
            <a:latin typeface="UD デジタル 教科書体 N-B"/>
            <a:ea typeface="UD デジタル 教科書体 N-B"/>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517525</xdr:colOff>
      <xdr:row>2</xdr:row>
      <xdr:rowOff>0</xdr:rowOff>
    </xdr:from>
    <xdr:to xmlns:xdr="http://schemas.openxmlformats.org/drawingml/2006/spreadsheetDrawing">
      <xdr:col>11</xdr:col>
      <xdr:colOff>510540</xdr:colOff>
      <xdr:row>7</xdr:row>
      <xdr:rowOff>8255</xdr:rowOff>
    </xdr:to>
    <xdr:sp macro="" textlink="">
      <xdr:nvSpPr>
        <xdr:cNvPr id="18" name="四角形: 角を丸くする 17"/>
        <xdr:cNvSpPr/>
      </xdr:nvSpPr>
      <xdr:spPr>
        <a:xfrm>
          <a:off x="1187450" y="1055370"/>
          <a:ext cx="7530465" cy="1414145"/>
        </a:xfrm>
        <a:prstGeom prst="roundRect">
          <a:avLst/>
        </a:prstGeom>
        <a:noFill/>
        <a:ln>
          <a:solidFill>
            <a:schemeClr val="tx1">
              <a:lumMod val="65000"/>
              <a:lumOff val="3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97790</xdr:colOff>
      <xdr:row>2</xdr:row>
      <xdr:rowOff>171450</xdr:rowOff>
    </xdr:from>
    <xdr:to xmlns:xdr="http://schemas.openxmlformats.org/drawingml/2006/spreadsheetDrawing">
      <xdr:col>4</xdr:col>
      <xdr:colOff>575310</xdr:colOff>
      <xdr:row>6</xdr:row>
      <xdr:rowOff>35560</xdr:rowOff>
    </xdr:to>
    <xdr:sp macro="" textlink="">
      <xdr:nvSpPr>
        <xdr:cNvPr id="3" name="楕円 9">
          <a:hlinkClick xmlns:r="http://schemas.openxmlformats.org/officeDocument/2006/relationships" r:id="rId1"/>
        </xdr:cNvPr>
        <xdr:cNvSpPr/>
      </xdr:nvSpPr>
      <xdr:spPr>
        <a:xfrm>
          <a:off x="2275840" y="1226820"/>
          <a:ext cx="1817370" cy="1098550"/>
        </a:xfrm>
        <a:custGeom>
          <a:avLst/>
          <a:gdLst>
            <a:gd name="connsiteX0" fmla="*/ 0 w 1424940"/>
            <a:gd name="connsiteY0" fmla="*/ 377190 h 754380"/>
            <a:gd name="connsiteX1" fmla="*/ 712470 w 1424940"/>
            <a:gd name="connsiteY1" fmla="*/ 0 h 754380"/>
            <a:gd name="connsiteX2" fmla="*/ 1424940 w 1424940"/>
            <a:gd name="connsiteY2" fmla="*/ 377190 h 754380"/>
            <a:gd name="connsiteX3" fmla="*/ 712470 w 1424940"/>
            <a:gd name="connsiteY3" fmla="*/ 754380 h 754380"/>
            <a:gd name="connsiteX4" fmla="*/ 0 w 1424940"/>
            <a:gd name="connsiteY4" fmla="*/ 377190 h 754380"/>
            <a:gd name="connsiteX0" fmla="*/ 66168 w 1491108"/>
            <a:gd name="connsiteY0" fmla="*/ 864870 h 1242060"/>
            <a:gd name="connsiteX1" fmla="*/ 298578 w 1491108"/>
            <a:gd name="connsiteY1" fmla="*/ 0 h 1242060"/>
            <a:gd name="connsiteX2" fmla="*/ 1491108 w 1491108"/>
            <a:gd name="connsiteY2" fmla="*/ 864870 h 1242060"/>
            <a:gd name="connsiteX3" fmla="*/ 778638 w 1491108"/>
            <a:gd name="connsiteY3" fmla="*/ 1242060 h 1242060"/>
            <a:gd name="connsiteX4" fmla="*/ 66168 w 1491108"/>
            <a:gd name="connsiteY4" fmla="*/ 864870 h 1242060"/>
            <a:gd name="connsiteX0" fmla="*/ 41432 w 1824512"/>
            <a:gd name="connsiteY0" fmla="*/ 870783 h 1256920"/>
            <a:gd name="connsiteX1" fmla="*/ 273842 w 1824512"/>
            <a:gd name="connsiteY1" fmla="*/ 5913 h 1256920"/>
            <a:gd name="connsiteX2" fmla="*/ 1824512 w 1824512"/>
            <a:gd name="connsiteY2" fmla="*/ 527883 h 1256920"/>
            <a:gd name="connsiteX3" fmla="*/ 753902 w 1824512"/>
            <a:gd name="connsiteY3" fmla="*/ 1247973 h 1256920"/>
            <a:gd name="connsiteX4" fmla="*/ 41432 w 1824512"/>
            <a:gd name="connsiteY4" fmla="*/ 870783 h 1256920"/>
            <a:gd name="connsiteX0" fmla="*/ 67936 w 1851016"/>
            <a:gd name="connsiteY0" fmla="*/ 870783 h 1227327"/>
            <a:gd name="connsiteX1" fmla="*/ 300346 w 1851016"/>
            <a:gd name="connsiteY1" fmla="*/ 5913 h 1227327"/>
            <a:gd name="connsiteX2" fmla="*/ 1851016 w 1851016"/>
            <a:gd name="connsiteY2" fmla="*/ 527883 h 1227327"/>
            <a:gd name="connsiteX3" fmla="*/ 1138546 w 1851016"/>
            <a:gd name="connsiteY3" fmla="*/ 1217493 h 1227327"/>
            <a:gd name="connsiteX4" fmla="*/ 67936 w 1851016"/>
            <a:gd name="connsiteY4" fmla="*/ 870783 h 1227327"/>
            <a:gd name="connsiteX0" fmla="*/ 63368 w 1869308"/>
            <a:gd name="connsiteY0" fmla="*/ 1163209 h 1310681"/>
            <a:gd name="connsiteX1" fmla="*/ 318638 w 1869308"/>
            <a:gd name="connsiteY1" fmla="*/ 16399 h 1310681"/>
            <a:gd name="connsiteX2" fmla="*/ 1869308 w 1869308"/>
            <a:gd name="connsiteY2" fmla="*/ 538369 h 1310681"/>
            <a:gd name="connsiteX3" fmla="*/ 1156838 w 1869308"/>
            <a:gd name="connsiteY3" fmla="*/ 1227979 h 1310681"/>
            <a:gd name="connsiteX4" fmla="*/ 63368 w 1869308"/>
            <a:gd name="connsiteY4" fmla="*/ 1163209 h 1310681"/>
            <a:gd name="connsiteX0" fmla="*/ 63368 w 1871339"/>
            <a:gd name="connsiteY0" fmla="*/ 1200156 h 1347628"/>
            <a:gd name="connsiteX1" fmla="*/ 318638 w 1871339"/>
            <a:gd name="connsiteY1" fmla="*/ 53346 h 1347628"/>
            <a:gd name="connsiteX2" fmla="*/ 1335908 w 1871339"/>
            <a:gd name="connsiteY2" fmla="*/ 228607 h 1347628"/>
            <a:gd name="connsiteX3" fmla="*/ 1869308 w 1871339"/>
            <a:gd name="connsiteY3" fmla="*/ 575316 h 1347628"/>
            <a:gd name="connsiteX4" fmla="*/ 1156838 w 1871339"/>
            <a:gd name="connsiteY4" fmla="*/ 1264926 h 1347628"/>
            <a:gd name="connsiteX5" fmla="*/ 63368 w 1871339"/>
            <a:gd name="connsiteY5" fmla="*/ 1200156 h 1347628"/>
            <a:gd name="connsiteX0" fmla="*/ 50304 w 1858728"/>
            <a:gd name="connsiteY0" fmla="*/ 1241866 h 1389338"/>
            <a:gd name="connsiteX1" fmla="*/ 305574 w 1858728"/>
            <a:gd name="connsiteY1" fmla="*/ 95056 h 1389338"/>
            <a:gd name="connsiteX2" fmla="*/ 1383804 w 1858728"/>
            <a:gd name="connsiteY2" fmla="*/ 125537 h 1389338"/>
            <a:gd name="connsiteX3" fmla="*/ 1856244 w 1858728"/>
            <a:gd name="connsiteY3" fmla="*/ 617026 h 1389338"/>
            <a:gd name="connsiteX4" fmla="*/ 1143774 w 1858728"/>
            <a:gd name="connsiteY4" fmla="*/ 1306636 h 1389338"/>
            <a:gd name="connsiteX5" fmla="*/ 50304 w 1858728"/>
            <a:gd name="connsiteY5" fmla="*/ 1241866 h 1389338"/>
            <a:gd name="connsiteX0" fmla="*/ 50304 w 1972294"/>
            <a:gd name="connsiteY0" fmla="*/ 1241866 h 1388839"/>
            <a:gd name="connsiteX1" fmla="*/ 305574 w 1972294"/>
            <a:gd name="connsiteY1" fmla="*/ 95056 h 1388839"/>
            <a:gd name="connsiteX2" fmla="*/ 1383804 w 1972294"/>
            <a:gd name="connsiteY2" fmla="*/ 125537 h 1388839"/>
            <a:gd name="connsiteX3" fmla="*/ 1970544 w 1972294"/>
            <a:gd name="connsiteY3" fmla="*/ 624646 h 1388839"/>
            <a:gd name="connsiteX4" fmla="*/ 1143774 w 1972294"/>
            <a:gd name="connsiteY4" fmla="*/ 1306636 h 1388839"/>
            <a:gd name="connsiteX5" fmla="*/ 50304 w 1972294"/>
            <a:gd name="connsiteY5" fmla="*/ 1241866 h 1388839"/>
            <a:gd name="connsiteX0" fmla="*/ 77417 w 1999407"/>
            <a:gd name="connsiteY0" fmla="*/ 1241866 h 1352743"/>
            <a:gd name="connsiteX1" fmla="*/ 332687 w 1999407"/>
            <a:gd name="connsiteY1" fmla="*/ 95056 h 1352743"/>
            <a:gd name="connsiteX2" fmla="*/ 1410917 w 1999407"/>
            <a:gd name="connsiteY2" fmla="*/ 125537 h 1352743"/>
            <a:gd name="connsiteX3" fmla="*/ 1997657 w 1999407"/>
            <a:gd name="connsiteY3" fmla="*/ 624646 h 1352743"/>
            <a:gd name="connsiteX4" fmla="*/ 1551887 w 1999407"/>
            <a:gd name="connsiteY4" fmla="*/ 1238056 h 1352743"/>
            <a:gd name="connsiteX5" fmla="*/ 77417 w 1999407"/>
            <a:gd name="connsiteY5" fmla="*/ 1241866 h 1352743"/>
            <a:gd name="connsiteX0" fmla="*/ 146664 w 2068654"/>
            <a:gd name="connsiteY0" fmla="*/ 1138638 h 1227934"/>
            <a:gd name="connsiteX1" fmla="*/ 203814 w 2068654"/>
            <a:gd name="connsiteY1" fmla="*/ 304248 h 1227934"/>
            <a:gd name="connsiteX2" fmla="*/ 1480164 w 2068654"/>
            <a:gd name="connsiteY2" fmla="*/ 22309 h 1227934"/>
            <a:gd name="connsiteX3" fmla="*/ 2066904 w 2068654"/>
            <a:gd name="connsiteY3" fmla="*/ 521418 h 1227934"/>
            <a:gd name="connsiteX4" fmla="*/ 1621134 w 2068654"/>
            <a:gd name="connsiteY4" fmla="*/ 1134828 h 1227934"/>
            <a:gd name="connsiteX5" fmla="*/ 146664 w 2068654"/>
            <a:gd name="connsiteY5" fmla="*/ 1138638 h 1227934"/>
            <a:gd name="connsiteX0" fmla="*/ 180642 w 2102632"/>
            <a:gd name="connsiteY0" fmla="*/ 1134269 h 1223565"/>
            <a:gd name="connsiteX1" fmla="*/ 237792 w 2102632"/>
            <a:gd name="connsiteY1" fmla="*/ 299879 h 1223565"/>
            <a:gd name="connsiteX2" fmla="*/ 1514142 w 2102632"/>
            <a:gd name="connsiteY2" fmla="*/ 17940 h 1223565"/>
            <a:gd name="connsiteX3" fmla="*/ 2100882 w 2102632"/>
            <a:gd name="connsiteY3" fmla="*/ 517049 h 1223565"/>
            <a:gd name="connsiteX4" fmla="*/ 1655112 w 2102632"/>
            <a:gd name="connsiteY4" fmla="*/ 1130459 h 1223565"/>
            <a:gd name="connsiteX5" fmla="*/ 180642 w 2102632"/>
            <a:gd name="connsiteY5" fmla="*/ 1134269 h 12235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102632" h="1223565">
              <a:moveTo>
                <a:pt x="180642" y="1134269"/>
              </a:moveTo>
              <a:cubicBezTo>
                <a:pt x="-55578" y="995839"/>
                <a:pt x="-83518" y="417354"/>
                <a:pt x="237792" y="299879"/>
              </a:cubicBezTo>
              <a:cubicBezTo>
                <a:pt x="559102" y="182404"/>
                <a:pt x="1255697" y="-69055"/>
                <a:pt x="1514142" y="17940"/>
              </a:cubicBezTo>
              <a:cubicBezTo>
                <a:pt x="1772587" y="104935"/>
                <a:pt x="2130727" y="344329"/>
                <a:pt x="2100882" y="517049"/>
              </a:cubicBezTo>
              <a:cubicBezTo>
                <a:pt x="2071037" y="689769"/>
                <a:pt x="1975152" y="1027589"/>
                <a:pt x="1655112" y="1130459"/>
              </a:cubicBezTo>
              <a:cubicBezTo>
                <a:pt x="1335072" y="1233329"/>
                <a:pt x="416862" y="1272699"/>
                <a:pt x="180642" y="1134269"/>
              </a:cubicBezTo>
              <a:close/>
            </a:path>
          </a:pathLst>
        </a:custGeom>
        <a:solidFill>
          <a:srgbClr val="CEC2B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bg1"/>
              </a:solidFill>
              <a:latin typeface="UD デジタル 教科書体 N-B"/>
              <a:ea typeface="UD デジタル 教科書体 N-B"/>
            </a:rPr>
            <a:t>基本情報</a:t>
          </a:r>
          <a:endParaRPr kumimoji="1" lang="en-US" altLang="ja-JP" sz="2000">
            <a:solidFill>
              <a:schemeClr val="bg1"/>
            </a:solidFill>
            <a:latin typeface="UD デジタル 教科書体 N-B"/>
            <a:ea typeface="UD デジタル 教科書体 N-B"/>
          </a:endParaRPr>
        </a:p>
        <a:p>
          <a:pPr algn="ctr"/>
          <a:r>
            <a:rPr kumimoji="1" lang="ja-JP" altLang="en-US" sz="1100">
              <a:solidFill>
                <a:schemeClr val="bg1"/>
              </a:solidFill>
              <a:latin typeface="UD デジタル 教科書体 N-B"/>
              <a:ea typeface="UD デジタル 教科書体 N-B"/>
            </a:rPr>
            <a:t>年度・園名・クラス名</a:t>
          </a:r>
          <a:endParaRPr kumimoji="1" lang="en-US" altLang="ja-JP" sz="1100">
            <a:solidFill>
              <a:schemeClr val="bg1"/>
            </a:solidFill>
            <a:latin typeface="UD デジタル 教科書体 N-B"/>
            <a:ea typeface="UD デジタル 教科書体 N-B"/>
          </a:endParaRPr>
        </a:p>
      </xdr:txBody>
    </xdr:sp>
    <xdr:clientData/>
  </xdr:twoCellAnchor>
  <xdr:twoCellAnchor>
    <xdr:from xmlns:xdr="http://schemas.openxmlformats.org/drawingml/2006/spreadsheetDrawing">
      <xdr:col>5</xdr:col>
      <xdr:colOff>30480</xdr:colOff>
      <xdr:row>2</xdr:row>
      <xdr:rowOff>171450</xdr:rowOff>
    </xdr:from>
    <xdr:to xmlns:xdr="http://schemas.openxmlformats.org/drawingml/2006/spreadsheetDrawing">
      <xdr:col>7</xdr:col>
      <xdr:colOff>465455</xdr:colOff>
      <xdr:row>6</xdr:row>
      <xdr:rowOff>38100</xdr:rowOff>
    </xdr:to>
    <xdr:sp macro="" textlink="">
      <xdr:nvSpPr>
        <xdr:cNvPr id="4" name="楕円 6">
          <a:hlinkClick xmlns:r="http://schemas.openxmlformats.org/officeDocument/2006/relationships" r:id="rId2"/>
        </xdr:cNvPr>
        <xdr:cNvSpPr/>
      </xdr:nvSpPr>
      <xdr:spPr>
        <a:xfrm>
          <a:off x="4218305" y="1226820"/>
          <a:ext cx="1774825" cy="1101090"/>
        </a:xfrm>
        <a:custGeom>
          <a:avLst/>
          <a:gdLst>
            <a:gd name="connsiteX0" fmla="*/ 0 w 1767840"/>
            <a:gd name="connsiteY0" fmla="*/ 586740 h 1173480"/>
            <a:gd name="connsiteX1" fmla="*/ 883920 w 1767840"/>
            <a:gd name="connsiteY1" fmla="*/ 0 h 1173480"/>
            <a:gd name="connsiteX2" fmla="*/ 1767840 w 1767840"/>
            <a:gd name="connsiteY2" fmla="*/ 586740 h 1173480"/>
            <a:gd name="connsiteX3" fmla="*/ 883920 w 1767840"/>
            <a:gd name="connsiteY3" fmla="*/ 1173480 h 1173480"/>
            <a:gd name="connsiteX4" fmla="*/ 0 w 1767840"/>
            <a:gd name="connsiteY4" fmla="*/ 586740 h 1173480"/>
            <a:gd name="connsiteX0" fmla="*/ 1308 w 1769148"/>
            <a:gd name="connsiteY0" fmla="*/ 305018 h 891758"/>
            <a:gd name="connsiteX1" fmla="*/ 1052868 w 1769148"/>
            <a:gd name="connsiteY1" fmla="*/ 218 h 891758"/>
            <a:gd name="connsiteX2" fmla="*/ 1769148 w 1769148"/>
            <a:gd name="connsiteY2" fmla="*/ 305018 h 891758"/>
            <a:gd name="connsiteX3" fmla="*/ 885228 w 1769148"/>
            <a:gd name="connsiteY3" fmla="*/ 891758 h 891758"/>
            <a:gd name="connsiteX4" fmla="*/ 1308 w 1769148"/>
            <a:gd name="connsiteY4" fmla="*/ 305018 h 891758"/>
            <a:gd name="connsiteX0" fmla="*/ 805 w 1875325"/>
            <a:gd name="connsiteY0" fmla="*/ 70678 h 999114"/>
            <a:gd name="connsiteX1" fmla="*/ 1159045 w 1875325"/>
            <a:gd name="connsiteY1" fmla="*/ 101158 h 999114"/>
            <a:gd name="connsiteX2" fmla="*/ 1875325 w 1875325"/>
            <a:gd name="connsiteY2" fmla="*/ 405958 h 999114"/>
            <a:gd name="connsiteX3" fmla="*/ 991405 w 1875325"/>
            <a:gd name="connsiteY3" fmla="*/ 992698 h 999114"/>
            <a:gd name="connsiteX4" fmla="*/ 805 w 1875325"/>
            <a:gd name="connsiteY4" fmla="*/ 70678 h 999114"/>
            <a:gd name="connsiteX0" fmla="*/ 68714 w 1943234"/>
            <a:gd name="connsiteY0" fmla="*/ 155277 h 1083713"/>
            <a:gd name="connsiteX1" fmla="*/ 1226954 w 1943234"/>
            <a:gd name="connsiteY1" fmla="*/ 185757 h 1083713"/>
            <a:gd name="connsiteX2" fmla="*/ 1943234 w 1943234"/>
            <a:gd name="connsiteY2" fmla="*/ 490557 h 1083713"/>
            <a:gd name="connsiteX3" fmla="*/ 1059314 w 1943234"/>
            <a:gd name="connsiteY3" fmla="*/ 1077297 h 1083713"/>
            <a:gd name="connsiteX4" fmla="*/ 68714 w 1943234"/>
            <a:gd name="connsiteY4" fmla="*/ 155277 h 1083713"/>
            <a:gd name="connsiteX0" fmla="*/ 878 w 1875398"/>
            <a:gd name="connsiteY0" fmla="*/ 122205 h 1050641"/>
            <a:gd name="connsiteX1" fmla="*/ 1166738 w 1875398"/>
            <a:gd name="connsiteY1" fmla="*/ 46005 h 1050641"/>
            <a:gd name="connsiteX2" fmla="*/ 1875398 w 1875398"/>
            <a:gd name="connsiteY2" fmla="*/ 457485 h 1050641"/>
            <a:gd name="connsiteX3" fmla="*/ 991478 w 1875398"/>
            <a:gd name="connsiteY3" fmla="*/ 1044225 h 1050641"/>
            <a:gd name="connsiteX4" fmla="*/ 878 w 1875398"/>
            <a:gd name="connsiteY4" fmla="*/ 122205 h 1050641"/>
            <a:gd name="connsiteX0" fmla="*/ 91206 w 1965726"/>
            <a:gd name="connsiteY0" fmla="*/ 194229 h 1122665"/>
            <a:gd name="connsiteX1" fmla="*/ 1257066 w 1965726"/>
            <a:gd name="connsiteY1" fmla="*/ 118029 h 1122665"/>
            <a:gd name="connsiteX2" fmla="*/ 1965726 w 1965726"/>
            <a:gd name="connsiteY2" fmla="*/ 529509 h 1122665"/>
            <a:gd name="connsiteX3" fmla="*/ 1081806 w 1965726"/>
            <a:gd name="connsiteY3" fmla="*/ 1116249 h 1122665"/>
            <a:gd name="connsiteX4" fmla="*/ 91206 w 1965726"/>
            <a:gd name="connsiteY4" fmla="*/ 194229 h 1122665"/>
            <a:gd name="connsiteX0" fmla="*/ 36980 w 1911500"/>
            <a:gd name="connsiteY0" fmla="*/ 194229 h 1125714"/>
            <a:gd name="connsiteX1" fmla="*/ 1202840 w 1911500"/>
            <a:gd name="connsiteY1" fmla="*/ 118029 h 1125714"/>
            <a:gd name="connsiteX2" fmla="*/ 1911500 w 1911500"/>
            <a:gd name="connsiteY2" fmla="*/ 529509 h 1125714"/>
            <a:gd name="connsiteX3" fmla="*/ 1027580 w 1911500"/>
            <a:gd name="connsiteY3" fmla="*/ 1116249 h 1125714"/>
            <a:gd name="connsiteX4" fmla="*/ 357021 w 1911500"/>
            <a:gd name="connsiteY4" fmla="*/ 841930 h 1125714"/>
            <a:gd name="connsiteX5" fmla="*/ 36980 w 1911500"/>
            <a:gd name="connsiteY5" fmla="*/ 194229 h 1125714"/>
            <a:gd name="connsiteX0" fmla="*/ 96264 w 1970784"/>
            <a:gd name="connsiteY0" fmla="*/ 115293 h 1071997"/>
            <a:gd name="connsiteX1" fmla="*/ 1262124 w 1970784"/>
            <a:gd name="connsiteY1" fmla="*/ 39093 h 1071997"/>
            <a:gd name="connsiteX2" fmla="*/ 1970784 w 1970784"/>
            <a:gd name="connsiteY2" fmla="*/ 450573 h 1071997"/>
            <a:gd name="connsiteX3" fmla="*/ 1086864 w 1970784"/>
            <a:gd name="connsiteY3" fmla="*/ 1037313 h 1071997"/>
            <a:gd name="connsiteX4" fmla="*/ 180085 w 1970784"/>
            <a:gd name="connsiteY4" fmla="*/ 907774 h 1071997"/>
            <a:gd name="connsiteX5" fmla="*/ 96264 w 1970784"/>
            <a:gd name="connsiteY5" fmla="*/ 115293 h 1071997"/>
            <a:gd name="connsiteX0" fmla="*/ 96264 w 1970784"/>
            <a:gd name="connsiteY0" fmla="*/ 115293 h 970216"/>
            <a:gd name="connsiteX1" fmla="*/ 1262124 w 1970784"/>
            <a:gd name="connsiteY1" fmla="*/ 39093 h 970216"/>
            <a:gd name="connsiteX2" fmla="*/ 1970784 w 1970784"/>
            <a:gd name="connsiteY2" fmla="*/ 450573 h 970216"/>
            <a:gd name="connsiteX3" fmla="*/ 1079244 w 1970784"/>
            <a:gd name="connsiteY3" fmla="*/ 816333 h 970216"/>
            <a:gd name="connsiteX4" fmla="*/ 180085 w 1970784"/>
            <a:gd name="connsiteY4" fmla="*/ 907774 h 970216"/>
            <a:gd name="connsiteX5" fmla="*/ 96264 w 1970784"/>
            <a:gd name="connsiteY5" fmla="*/ 115293 h 970216"/>
            <a:gd name="connsiteX0" fmla="*/ 96264 w 1970784"/>
            <a:gd name="connsiteY0" fmla="*/ 115293 h 1051160"/>
            <a:gd name="connsiteX1" fmla="*/ 1262124 w 1970784"/>
            <a:gd name="connsiteY1" fmla="*/ 39093 h 1051160"/>
            <a:gd name="connsiteX2" fmla="*/ 1970784 w 1970784"/>
            <a:gd name="connsiteY2" fmla="*/ 450573 h 1051160"/>
            <a:gd name="connsiteX3" fmla="*/ 1079244 w 1970784"/>
            <a:gd name="connsiteY3" fmla="*/ 816333 h 1051160"/>
            <a:gd name="connsiteX4" fmla="*/ 180085 w 1970784"/>
            <a:gd name="connsiteY4" fmla="*/ 907774 h 1051160"/>
            <a:gd name="connsiteX5" fmla="*/ 96264 w 1970784"/>
            <a:gd name="connsiteY5" fmla="*/ 115293 h 1051160"/>
            <a:gd name="connsiteX0" fmla="*/ 96264 w 1970784"/>
            <a:gd name="connsiteY0" fmla="*/ 123825 h 1059692"/>
            <a:gd name="connsiteX1" fmla="*/ 637285 w 1970784"/>
            <a:gd name="connsiteY1" fmla="*/ 17145 h 1059692"/>
            <a:gd name="connsiteX2" fmla="*/ 1262124 w 1970784"/>
            <a:gd name="connsiteY2" fmla="*/ 47625 h 1059692"/>
            <a:gd name="connsiteX3" fmla="*/ 1970784 w 1970784"/>
            <a:gd name="connsiteY3" fmla="*/ 459105 h 1059692"/>
            <a:gd name="connsiteX4" fmla="*/ 1079244 w 1970784"/>
            <a:gd name="connsiteY4" fmla="*/ 824865 h 1059692"/>
            <a:gd name="connsiteX5" fmla="*/ 180085 w 1970784"/>
            <a:gd name="connsiteY5" fmla="*/ 916306 h 1059692"/>
            <a:gd name="connsiteX6" fmla="*/ 96264 w 1970784"/>
            <a:gd name="connsiteY6" fmla="*/ 123825 h 1059692"/>
            <a:gd name="connsiteX0" fmla="*/ 55383 w 1929903"/>
            <a:gd name="connsiteY0" fmla="*/ 93563 h 1029430"/>
            <a:gd name="connsiteX1" fmla="*/ 657364 w 1929903"/>
            <a:gd name="connsiteY1" fmla="*/ 78323 h 1029430"/>
            <a:gd name="connsiteX2" fmla="*/ 1221243 w 1929903"/>
            <a:gd name="connsiteY2" fmla="*/ 17363 h 1029430"/>
            <a:gd name="connsiteX3" fmla="*/ 1929903 w 1929903"/>
            <a:gd name="connsiteY3" fmla="*/ 428843 h 1029430"/>
            <a:gd name="connsiteX4" fmla="*/ 1038363 w 1929903"/>
            <a:gd name="connsiteY4" fmla="*/ 794603 h 1029430"/>
            <a:gd name="connsiteX5" fmla="*/ 139204 w 1929903"/>
            <a:gd name="connsiteY5" fmla="*/ 886044 h 1029430"/>
            <a:gd name="connsiteX6" fmla="*/ 55383 w 1929903"/>
            <a:gd name="connsiteY6" fmla="*/ 93563 h 1029430"/>
            <a:gd name="connsiteX0" fmla="*/ 54296 w 1928816"/>
            <a:gd name="connsiteY0" fmla="*/ 366379 h 1302246"/>
            <a:gd name="connsiteX1" fmla="*/ 641037 w 1928816"/>
            <a:gd name="connsiteY1" fmla="*/ 619 h 1302246"/>
            <a:gd name="connsiteX2" fmla="*/ 1220156 w 1928816"/>
            <a:gd name="connsiteY2" fmla="*/ 290179 h 1302246"/>
            <a:gd name="connsiteX3" fmla="*/ 1928816 w 1928816"/>
            <a:gd name="connsiteY3" fmla="*/ 701659 h 1302246"/>
            <a:gd name="connsiteX4" fmla="*/ 1037276 w 1928816"/>
            <a:gd name="connsiteY4" fmla="*/ 1067419 h 1302246"/>
            <a:gd name="connsiteX5" fmla="*/ 138117 w 1928816"/>
            <a:gd name="connsiteY5" fmla="*/ 1158860 h 1302246"/>
            <a:gd name="connsiteX6" fmla="*/ 54296 w 1928816"/>
            <a:gd name="connsiteY6" fmla="*/ 366379 h 1302246"/>
            <a:gd name="connsiteX0" fmla="*/ 54296 w 1928816"/>
            <a:gd name="connsiteY0" fmla="*/ 369967 h 1305834"/>
            <a:gd name="connsiteX1" fmla="*/ 641037 w 1928816"/>
            <a:gd name="connsiteY1" fmla="*/ 4207 h 1305834"/>
            <a:gd name="connsiteX2" fmla="*/ 1677356 w 1928816"/>
            <a:gd name="connsiteY2" fmla="*/ 118507 h 1305834"/>
            <a:gd name="connsiteX3" fmla="*/ 1928816 w 1928816"/>
            <a:gd name="connsiteY3" fmla="*/ 705247 h 1305834"/>
            <a:gd name="connsiteX4" fmla="*/ 1037276 w 1928816"/>
            <a:gd name="connsiteY4" fmla="*/ 1071007 h 1305834"/>
            <a:gd name="connsiteX5" fmla="*/ 138117 w 1928816"/>
            <a:gd name="connsiteY5" fmla="*/ 1162448 h 1305834"/>
            <a:gd name="connsiteX6" fmla="*/ 54296 w 1928816"/>
            <a:gd name="connsiteY6" fmla="*/ 369967 h 1305834"/>
            <a:gd name="connsiteX0" fmla="*/ 54296 w 1928816"/>
            <a:gd name="connsiteY0" fmla="*/ 369967 h 1330658"/>
            <a:gd name="connsiteX1" fmla="*/ 641037 w 1928816"/>
            <a:gd name="connsiteY1" fmla="*/ 4207 h 1330658"/>
            <a:gd name="connsiteX2" fmla="*/ 1677356 w 1928816"/>
            <a:gd name="connsiteY2" fmla="*/ 118507 h 1330658"/>
            <a:gd name="connsiteX3" fmla="*/ 1928816 w 1928816"/>
            <a:gd name="connsiteY3" fmla="*/ 705247 h 1330658"/>
            <a:gd name="connsiteX4" fmla="*/ 1372556 w 1928816"/>
            <a:gd name="connsiteY4" fmla="*/ 1116727 h 1330658"/>
            <a:gd name="connsiteX5" fmla="*/ 138117 w 1928816"/>
            <a:gd name="connsiteY5" fmla="*/ 1162448 h 1330658"/>
            <a:gd name="connsiteX6" fmla="*/ 54296 w 1928816"/>
            <a:gd name="connsiteY6" fmla="*/ 369967 h 1330658"/>
            <a:gd name="connsiteX0" fmla="*/ 91250 w 1965770"/>
            <a:gd name="connsiteY0" fmla="*/ 280723 h 1241414"/>
            <a:gd name="connsiteX1" fmla="*/ 1188531 w 1965770"/>
            <a:gd name="connsiteY1" fmla="*/ 90223 h 1241414"/>
            <a:gd name="connsiteX2" fmla="*/ 1714310 w 1965770"/>
            <a:gd name="connsiteY2" fmla="*/ 29263 h 1241414"/>
            <a:gd name="connsiteX3" fmla="*/ 1965770 w 1965770"/>
            <a:gd name="connsiteY3" fmla="*/ 616003 h 1241414"/>
            <a:gd name="connsiteX4" fmla="*/ 1409510 w 1965770"/>
            <a:gd name="connsiteY4" fmla="*/ 1027483 h 1241414"/>
            <a:gd name="connsiteX5" fmla="*/ 175071 w 1965770"/>
            <a:gd name="connsiteY5" fmla="*/ 1073204 h 1241414"/>
            <a:gd name="connsiteX6" fmla="*/ 91250 w 1965770"/>
            <a:gd name="connsiteY6" fmla="*/ 280723 h 1241414"/>
            <a:gd name="connsiteX0" fmla="*/ 91250 w 1965770"/>
            <a:gd name="connsiteY0" fmla="*/ 346096 h 1306787"/>
            <a:gd name="connsiteX1" fmla="*/ 1188531 w 1965770"/>
            <a:gd name="connsiteY1" fmla="*/ 155596 h 1306787"/>
            <a:gd name="connsiteX2" fmla="*/ 1714310 w 1965770"/>
            <a:gd name="connsiteY2" fmla="*/ 94636 h 1306787"/>
            <a:gd name="connsiteX3" fmla="*/ 1965770 w 1965770"/>
            <a:gd name="connsiteY3" fmla="*/ 681376 h 1306787"/>
            <a:gd name="connsiteX4" fmla="*/ 1409510 w 1965770"/>
            <a:gd name="connsiteY4" fmla="*/ 1092856 h 1306787"/>
            <a:gd name="connsiteX5" fmla="*/ 175071 w 1965770"/>
            <a:gd name="connsiteY5" fmla="*/ 1138577 h 1306787"/>
            <a:gd name="connsiteX6" fmla="*/ 91250 w 1965770"/>
            <a:gd name="connsiteY6" fmla="*/ 346096 h 1306787"/>
            <a:gd name="connsiteX0" fmla="*/ 104904 w 1941324"/>
            <a:gd name="connsiteY0" fmla="*/ 195542 h 1369593"/>
            <a:gd name="connsiteX1" fmla="*/ 1164085 w 1941324"/>
            <a:gd name="connsiteY1" fmla="*/ 218402 h 1369593"/>
            <a:gd name="connsiteX2" fmla="*/ 1689864 w 1941324"/>
            <a:gd name="connsiteY2" fmla="*/ 157442 h 1369593"/>
            <a:gd name="connsiteX3" fmla="*/ 1941324 w 1941324"/>
            <a:gd name="connsiteY3" fmla="*/ 744182 h 1369593"/>
            <a:gd name="connsiteX4" fmla="*/ 1385064 w 1941324"/>
            <a:gd name="connsiteY4" fmla="*/ 1155662 h 1369593"/>
            <a:gd name="connsiteX5" fmla="*/ 150625 w 1941324"/>
            <a:gd name="connsiteY5" fmla="*/ 1201383 h 1369593"/>
            <a:gd name="connsiteX6" fmla="*/ 104904 w 1941324"/>
            <a:gd name="connsiteY6" fmla="*/ 195542 h 1369593"/>
            <a:gd name="connsiteX0" fmla="*/ 57639 w 2084559"/>
            <a:gd name="connsiteY0" fmla="*/ 364151 h 1301982"/>
            <a:gd name="connsiteX1" fmla="*/ 1307320 w 2084559"/>
            <a:gd name="connsiteY1" fmla="*/ 150791 h 1301982"/>
            <a:gd name="connsiteX2" fmla="*/ 1833099 w 2084559"/>
            <a:gd name="connsiteY2" fmla="*/ 89831 h 1301982"/>
            <a:gd name="connsiteX3" fmla="*/ 2084559 w 2084559"/>
            <a:gd name="connsiteY3" fmla="*/ 676571 h 1301982"/>
            <a:gd name="connsiteX4" fmla="*/ 1528299 w 2084559"/>
            <a:gd name="connsiteY4" fmla="*/ 1088051 h 1301982"/>
            <a:gd name="connsiteX5" fmla="*/ 293860 w 2084559"/>
            <a:gd name="connsiteY5" fmla="*/ 1133772 h 1301982"/>
            <a:gd name="connsiteX6" fmla="*/ 57639 w 2084559"/>
            <a:gd name="connsiteY6" fmla="*/ 364151 h 1301982"/>
            <a:gd name="connsiteX0" fmla="*/ 48597 w 2075517"/>
            <a:gd name="connsiteY0" fmla="*/ 369780 h 1367841"/>
            <a:gd name="connsiteX1" fmla="*/ 1298278 w 2075517"/>
            <a:gd name="connsiteY1" fmla="*/ 156420 h 1367841"/>
            <a:gd name="connsiteX2" fmla="*/ 1824057 w 2075517"/>
            <a:gd name="connsiteY2" fmla="*/ 95460 h 1367841"/>
            <a:gd name="connsiteX3" fmla="*/ 2075517 w 2075517"/>
            <a:gd name="connsiteY3" fmla="*/ 682200 h 1367841"/>
            <a:gd name="connsiteX4" fmla="*/ 1519257 w 2075517"/>
            <a:gd name="connsiteY4" fmla="*/ 1093680 h 1367841"/>
            <a:gd name="connsiteX5" fmla="*/ 330538 w 2075517"/>
            <a:gd name="connsiteY5" fmla="*/ 1322281 h 1367841"/>
            <a:gd name="connsiteX6" fmla="*/ 48597 w 2075517"/>
            <a:gd name="connsiteY6" fmla="*/ 369780 h 1367841"/>
            <a:gd name="connsiteX0" fmla="*/ 48597 w 2075517"/>
            <a:gd name="connsiteY0" fmla="*/ 369780 h 1452420"/>
            <a:gd name="connsiteX1" fmla="*/ 1298278 w 2075517"/>
            <a:gd name="connsiteY1" fmla="*/ 156420 h 1452420"/>
            <a:gd name="connsiteX2" fmla="*/ 1824057 w 2075517"/>
            <a:gd name="connsiteY2" fmla="*/ 95460 h 1452420"/>
            <a:gd name="connsiteX3" fmla="*/ 2075517 w 2075517"/>
            <a:gd name="connsiteY3" fmla="*/ 682200 h 1452420"/>
            <a:gd name="connsiteX4" fmla="*/ 1648797 w 2075517"/>
            <a:gd name="connsiteY4" fmla="*/ 1383240 h 1452420"/>
            <a:gd name="connsiteX5" fmla="*/ 330538 w 2075517"/>
            <a:gd name="connsiteY5" fmla="*/ 1322281 h 1452420"/>
            <a:gd name="connsiteX6" fmla="*/ 48597 w 2075517"/>
            <a:gd name="connsiteY6" fmla="*/ 369780 h 1452420"/>
            <a:gd name="connsiteX0" fmla="*/ 48597 w 2080815"/>
            <a:gd name="connsiteY0" fmla="*/ 369780 h 1403988"/>
            <a:gd name="connsiteX1" fmla="*/ 1298278 w 2080815"/>
            <a:gd name="connsiteY1" fmla="*/ 156420 h 1403988"/>
            <a:gd name="connsiteX2" fmla="*/ 1824057 w 2080815"/>
            <a:gd name="connsiteY2" fmla="*/ 95460 h 1403988"/>
            <a:gd name="connsiteX3" fmla="*/ 2075517 w 2080815"/>
            <a:gd name="connsiteY3" fmla="*/ 682200 h 1403988"/>
            <a:gd name="connsiteX4" fmla="*/ 1648797 w 2080815"/>
            <a:gd name="connsiteY4" fmla="*/ 1383240 h 1403988"/>
            <a:gd name="connsiteX5" fmla="*/ 330538 w 2080815"/>
            <a:gd name="connsiteY5" fmla="*/ 1322281 h 1403988"/>
            <a:gd name="connsiteX6" fmla="*/ 48597 w 2080815"/>
            <a:gd name="connsiteY6" fmla="*/ 369780 h 1403988"/>
            <a:gd name="connsiteX0" fmla="*/ 20384 w 2047304"/>
            <a:gd name="connsiteY0" fmla="*/ 363242 h 1391980"/>
            <a:gd name="connsiteX1" fmla="*/ 1270065 w 2047304"/>
            <a:gd name="connsiteY1" fmla="*/ 149882 h 1391980"/>
            <a:gd name="connsiteX2" fmla="*/ 1795844 w 2047304"/>
            <a:gd name="connsiteY2" fmla="*/ 88922 h 1391980"/>
            <a:gd name="connsiteX3" fmla="*/ 2047304 w 2047304"/>
            <a:gd name="connsiteY3" fmla="*/ 675662 h 1391980"/>
            <a:gd name="connsiteX4" fmla="*/ 1620584 w 2047304"/>
            <a:gd name="connsiteY4" fmla="*/ 1376702 h 1391980"/>
            <a:gd name="connsiteX5" fmla="*/ 530925 w 2047304"/>
            <a:gd name="connsiteY5" fmla="*/ 1102383 h 1391980"/>
            <a:gd name="connsiteX6" fmla="*/ 20384 w 2047304"/>
            <a:gd name="connsiteY6" fmla="*/ 363242 h 1391980"/>
            <a:gd name="connsiteX0" fmla="*/ 43062 w 1765182"/>
            <a:gd name="connsiteY0" fmla="*/ 339168 h 1398386"/>
            <a:gd name="connsiteX1" fmla="*/ 987943 w 1765182"/>
            <a:gd name="connsiteY1" fmla="*/ 156288 h 1398386"/>
            <a:gd name="connsiteX2" fmla="*/ 1513722 w 1765182"/>
            <a:gd name="connsiteY2" fmla="*/ 95328 h 1398386"/>
            <a:gd name="connsiteX3" fmla="*/ 1765182 w 1765182"/>
            <a:gd name="connsiteY3" fmla="*/ 682068 h 1398386"/>
            <a:gd name="connsiteX4" fmla="*/ 1338462 w 1765182"/>
            <a:gd name="connsiteY4" fmla="*/ 1383108 h 1398386"/>
            <a:gd name="connsiteX5" fmla="*/ 248803 w 1765182"/>
            <a:gd name="connsiteY5" fmla="*/ 1108789 h 1398386"/>
            <a:gd name="connsiteX6" fmla="*/ 43062 w 1765182"/>
            <a:gd name="connsiteY6" fmla="*/ 339168 h 1398386"/>
            <a:gd name="connsiteX0" fmla="*/ 43062 w 1978542"/>
            <a:gd name="connsiteY0" fmla="*/ 339168 h 1388525"/>
            <a:gd name="connsiteX1" fmla="*/ 987943 w 1978542"/>
            <a:gd name="connsiteY1" fmla="*/ 156288 h 1388525"/>
            <a:gd name="connsiteX2" fmla="*/ 1513722 w 1978542"/>
            <a:gd name="connsiteY2" fmla="*/ 95328 h 1388525"/>
            <a:gd name="connsiteX3" fmla="*/ 1978542 w 1978542"/>
            <a:gd name="connsiteY3" fmla="*/ 887808 h 1388525"/>
            <a:gd name="connsiteX4" fmla="*/ 1338462 w 1978542"/>
            <a:gd name="connsiteY4" fmla="*/ 1383108 h 1388525"/>
            <a:gd name="connsiteX5" fmla="*/ 248803 w 1978542"/>
            <a:gd name="connsiteY5" fmla="*/ 1108789 h 1388525"/>
            <a:gd name="connsiteX6" fmla="*/ 43062 w 1978542"/>
            <a:gd name="connsiteY6" fmla="*/ 339168 h 1388525"/>
            <a:gd name="connsiteX0" fmla="*/ 44658 w 1980138"/>
            <a:gd name="connsiteY0" fmla="*/ 332984 h 1382341"/>
            <a:gd name="connsiteX1" fmla="*/ 1012399 w 1980138"/>
            <a:gd name="connsiteY1" fmla="*/ 157724 h 1382341"/>
            <a:gd name="connsiteX2" fmla="*/ 1515318 w 1980138"/>
            <a:gd name="connsiteY2" fmla="*/ 89144 h 1382341"/>
            <a:gd name="connsiteX3" fmla="*/ 1980138 w 1980138"/>
            <a:gd name="connsiteY3" fmla="*/ 881624 h 1382341"/>
            <a:gd name="connsiteX4" fmla="*/ 1340058 w 1980138"/>
            <a:gd name="connsiteY4" fmla="*/ 1376924 h 1382341"/>
            <a:gd name="connsiteX5" fmla="*/ 250399 w 1980138"/>
            <a:gd name="connsiteY5" fmla="*/ 1102605 h 1382341"/>
            <a:gd name="connsiteX6" fmla="*/ 44658 w 1980138"/>
            <a:gd name="connsiteY6" fmla="*/ 332984 h 1382341"/>
            <a:gd name="connsiteX0" fmla="*/ 44658 w 1980138"/>
            <a:gd name="connsiteY0" fmla="*/ 285813 h 1335170"/>
            <a:gd name="connsiteX1" fmla="*/ 1012399 w 1980138"/>
            <a:gd name="connsiteY1" fmla="*/ 110553 h 1335170"/>
            <a:gd name="connsiteX2" fmla="*/ 1515318 w 1980138"/>
            <a:gd name="connsiteY2" fmla="*/ 41973 h 1335170"/>
            <a:gd name="connsiteX3" fmla="*/ 1980138 w 1980138"/>
            <a:gd name="connsiteY3" fmla="*/ 834453 h 1335170"/>
            <a:gd name="connsiteX4" fmla="*/ 1340058 w 1980138"/>
            <a:gd name="connsiteY4" fmla="*/ 1329753 h 1335170"/>
            <a:gd name="connsiteX5" fmla="*/ 250399 w 1980138"/>
            <a:gd name="connsiteY5" fmla="*/ 1055434 h 1335170"/>
            <a:gd name="connsiteX6" fmla="*/ 44658 w 1980138"/>
            <a:gd name="connsiteY6" fmla="*/ 285813 h 1335170"/>
            <a:gd name="connsiteX0" fmla="*/ 44658 w 1980138"/>
            <a:gd name="connsiteY0" fmla="*/ 302918 h 1352275"/>
            <a:gd name="connsiteX1" fmla="*/ 1012399 w 1980138"/>
            <a:gd name="connsiteY1" fmla="*/ 127658 h 1352275"/>
            <a:gd name="connsiteX2" fmla="*/ 1515318 w 1980138"/>
            <a:gd name="connsiteY2" fmla="*/ 59078 h 1352275"/>
            <a:gd name="connsiteX3" fmla="*/ 1980138 w 1980138"/>
            <a:gd name="connsiteY3" fmla="*/ 851558 h 1352275"/>
            <a:gd name="connsiteX4" fmla="*/ 1340058 w 1980138"/>
            <a:gd name="connsiteY4" fmla="*/ 1346858 h 1352275"/>
            <a:gd name="connsiteX5" fmla="*/ 250399 w 1980138"/>
            <a:gd name="connsiteY5" fmla="*/ 1072539 h 1352275"/>
            <a:gd name="connsiteX6" fmla="*/ 44658 w 1980138"/>
            <a:gd name="connsiteY6" fmla="*/ 302918 h 1352275"/>
            <a:gd name="connsiteX0" fmla="*/ 44658 w 1980138"/>
            <a:gd name="connsiteY0" fmla="*/ 292203 h 1341560"/>
            <a:gd name="connsiteX1" fmla="*/ 1012399 w 1980138"/>
            <a:gd name="connsiteY1" fmla="*/ 116943 h 1341560"/>
            <a:gd name="connsiteX2" fmla="*/ 1804878 w 1980138"/>
            <a:gd name="connsiteY2" fmla="*/ 63603 h 1341560"/>
            <a:gd name="connsiteX3" fmla="*/ 1980138 w 1980138"/>
            <a:gd name="connsiteY3" fmla="*/ 840843 h 1341560"/>
            <a:gd name="connsiteX4" fmla="*/ 1340058 w 1980138"/>
            <a:gd name="connsiteY4" fmla="*/ 1336143 h 1341560"/>
            <a:gd name="connsiteX5" fmla="*/ 250399 w 1980138"/>
            <a:gd name="connsiteY5" fmla="*/ 1061824 h 1341560"/>
            <a:gd name="connsiteX6" fmla="*/ 44658 w 1980138"/>
            <a:gd name="connsiteY6" fmla="*/ 292203 h 1341560"/>
            <a:gd name="connsiteX0" fmla="*/ 46793 w 1982273"/>
            <a:gd name="connsiteY0" fmla="*/ 462620 h 1511977"/>
            <a:gd name="connsiteX1" fmla="*/ 1045014 w 1982273"/>
            <a:gd name="connsiteY1" fmla="*/ 35900 h 1511977"/>
            <a:gd name="connsiteX2" fmla="*/ 1807013 w 1982273"/>
            <a:gd name="connsiteY2" fmla="*/ 234020 h 1511977"/>
            <a:gd name="connsiteX3" fmla="*/ 1982273 w 1982273"/>
            <a:gd name="connsiteY3" fmla="*/ 1011260 h 1511977"/>
            <a:gd name="connsiteX4" fmla="*/ 1342193 w 1982273"/>
            <a:gd name="connsiteY4" fmla="*/ 1506560 h 1511977"/>
            <a:gd name="connsiteX5" fmla="*/ 252534 w 1982273"/>
            <a:gd name="connsiteY5" fmla="*/ 1232241 h 1511977"/>
            <a:gd name="connsiteX6" fmla="*/ 46793 w 1982273"/>
            <a:gd name="connsiteY6" fmla="*/ 462620 h 1511977"/>
            <a:gd name="connsiteX0" fmla="*/ 46793 w 1982273"/>
            <a:gd name="connsiteY0" fmla="*/ 462620 h 1511977"/>
            <a:gd name="connsiteX1" fmla="*/ 1045014 w 1982273"/>
            <a:gd name="connsiteY1" fmla="*/ 35900 h 1511977"/>
            <a:gd name="connsiteX2" fmla="*/ 1807013 w 1982273"/>
            <a:gd name="connsiteY2" fmla="*/ 234020 h 1511977"/>
            <a:gd name="connsiteX3" fmla="*/ 1982273 w 1982273"/>
            <a:gd name="connsiteY3" fmla="*/ 1011260 h 1511977"/>
            <a:gd name="connsiteX4" fmla="*/ 1342193 w 1982273"/>
            <a:gd name="connsiteY4" fmla="*/ 1506560 h 1511977"/>
            <a:gd name="connsiteX5" fmla="*/ 252534 w 1982273"/>
            <a:gd name="connsiteY5" fmla="*/ 1232241 h 1511977"/>
            <a:gd name="connsiteX6" fmla="*/ 46793 w 1982273"/>
            <a:gd name="connsiteY6" fmla="*/ 462620 h 1511977"/>
            <a:gd name="connsiteX0" fmla="*/ 53772 w 1989252"/>
            <a:gd name="connsiteY0" fmla="*/ 320569 h 1369926"/>
            <a:gd name="connsiteX1" fmla="*/ 1151053 w 1989252"/>
            <a:gd name="connsiteY1" fmla="*/ 84349 h 1369926"/>
            <a:gd name="connsiteX2" fmla="*/ 1813992 w 1989252"/>
            <a:gd name="connsiteY2" fmla="*/ 91969 h 1369926"/>
            <a:gd name="connsiteX3" fmla="*/ 1989252 w 1989252"/>
            <a:gd name="connsiteY3" fmla="*/ 869209 h 1369926"/>
            <a:gd name="connsiteX4" fmla="*/ 1349172 w 1989252"/>
            <a:gd name="connsiteY4" fmla="*/ 1364509 h 1369926"/>
            <a:gd name="connsiteX5" fmla="*/ 259513 w 1989252"/>
            <a:gd name="connsiteY5" fmla="*/ 1090190 h 1369926"/>
            <a:gd name="connsiteX6" fmla="*/ 53772 w 1989252"/>
            <a:gd name="connsiteY6" fmla="*/ 320569 h 1369926"/>
            <a:gd name="connsiteX0" fmla="*/ 18509 w 1953989"/>
            <a:gd name="connsiteY0" fmla="*/ 320569 h 1373108"/>
            <a:gd name="connsiteX1" fmla="*/ 1115790 w 1953989"/>
            <a:gd name="connsiteY1" fmla="*/ 84349 h 1373108"/>
            <a:gd name="connsiteX2" fmla="*/ 1778729 w 1953989"/>
            <a:gd name="connsiteY2" fmla="*/ 91969 h 1373108"/>
            <a:gd name="connsiteX3" fmla="*/ 1953989 w 1953989"/>
            <a:gd name="connsiteY3" fmla="*/ 869209 h 1373108"/>
            <a:gd name="connsiteX4" fmla="*/ 1313909 w 1953989"/>
            <a:gd name="connsiteY4" fmla="*/ 1364509 h 1373108"/>
            <a:gd name="connsiteX5" fmla="*/ 468090 w 1953989"/>
            <a:gd name="connsiteY5" fmla="*/ 1128290 h 1373108"/>
            <a:gd name="connsiteX6" fmla="*/ 18509 w 1953989"/>
            <a:gd name="connsiteY6" fmla="*/ 320569 h 1373108"/>
            <a:gd name="connsiteX0" fmla="*/ 47077 w 1982557"/>
            <a:gd name="connsiteY0" fmla="*/ 320569 h 1373108"/>
            <a:gd name="connsiteX1" fmla="*/ 1144358 w 1982557"/>
            <a:gd name="connsiteY1" fmla="*/ 84349 h 1373108"/>
            <a:gd name="connsiteX2" fmla="*/ 1807297 w 1982557"/>
            <a:gd name="connsiteY2" fmla="*/ 91969 h 1373108"/>
            <a:gd name="connsiteX3" fmla="*/ 1982557 w 1982557"/>
            <a:gd name="connsiteY3" fmla="*/ 869209 h 1373108"/>
            <a:gd name="connsiteX4" fmla="*/ 1342477 w 1982557"/>
            <a:gd name="connsiteY4" fmla="*/ 1364509 h 1373108"/>
            <a:gd name="connsiteX5" fmla="*/ 496658 w 1982557"/>
            <a:gd name="connsiteY5" fmla="*/ 1128290 h 1373108"/>
            <a:gd name="connsiteX6" fmla="*/ 47077 w 1982557"/>
            <a:gd name="connsiteY6" fmla="*/ 320569 h 1373108"/>
            <a:gd name="connsiteX0" fmla="*/ 35590 w 1971070"/>
            <a:gd name="connsiteY0" fmla="*/ 398590 h 1451129"/>
            <a:gd name="connsiteX1" fmla="*/ 972851 w 1971070"/>
            <a:gd name="connsiteY1" fmla="*/ 48070 h 1451129"/>
            <a:gd name="connsiteX2" fmla="*/ 1795810 w 1971070"/>
            <a:gd name="connsiteY2" fmla="*/ 169990 h 1451129"/>
            <a:gd name="connsiteX3" fmla="*/ 1971070 w 1971070"/>
            <a:gd name="connsiteY3" fmla="*/ 947230 h 1451129"/>
            <a:gd name="connsiteX4" fmla="*/ 1330990 w 1971070"/>
            <a:gd name="connsiteY4" fmla="*/ 1442530 h 1451129"/>
            <a:gd name="connsiteX5" fmla="*/ 485171 w 1971070"/>
            <a:gd name="connsiteY5" fmla="*/ 1206311 h 1451129"/>
            <a:gd name="connsiteX6" fmla="*/ 35590 w 1971070"/>
            <a:gd name="connsiteY6" fmla="*/ 398590 h 1451129"/>
            <a:gd name="connsiteX0" fmla="*/ 60551 w 1996031"/>
            <a:gd name="connsiteY0" fmla="*/ 398590 h 1522019"/>
            <a:gd name="connsiteX1" fmla="*/ 997812 w 1996031"/>
            <a:gd name="connsiteY1" fmla="*/ 48070 h 1522019"/>
            <a:gd name="connsiteX2" fmla="*/ 1820771 w 1996031"/>
            <a:gd name="connsiteY2" fmla="*/ 169990 h 1522019"/>
            <a:gd name="connsiteX3" fmla="*/ 1996031 w 1996031"/>
            <a:gd name="connsiteY3" fmla="*/ 947230 h 1522019"/>
            <a:gd name="connsiteX4" fmla="*/ 1355951 w 1996031"/>
            <a:gd name="connsiteY4" fmla="*/ 1442530 h 1522019"/>
            <a:gd name="connsiteX5" fmla="*/ 426312 w 1996031"/>
            <a:gd name="connsiteY5" fmla="*/ 1425275 h 1522019"/>
            <a:gd name="connsiteX6" fmla="*/ 60551 w 1996031"/>
            <a:gd name="connsiteY6" fmla="*/ 398590 h 1522019"/>
            <a:gd name="connsiteX0" fmla="*/ 52051 w 1987531"/>
            <a:gd name="connsiteY0" fmla="*/ 398590 h 1522019"/>
            <a:gd name="connsiteX1" fmla="*/ 989312 w 1987531"/>
            <a:gd name="connsiteY1" fmla="*/ 48070 h 1522019"/>
            <a:gd name="connsiteX2" fmla="*/ 1812271 w 1987531"/>
            <a:gd name="connsiteY2" fmla="*/ 169990 h 1522019"/>
            <a:gd name="connsiteX3" fmla="*/ 1987531 w 1987531"/>
            <a:gd name="connsiteY3" fmla="*/ 947230 h 1522019"/>
            <a:gd name="connsiteX4" fmla="*/ 1347451 w 1987531"/>
            <a:gd name="connsiteY4" fmla="*/ 1442530 h 1522019"/>
            <a:gd name="connsiteX5" fmla="*/ 417812 w 1987531"/>
            <a:gd name="connsiteY5" fmla="*/ 1425275 h 1522019"/>
            <a:gd name="connsiteX6" fmla="*/ 52051 w 1987531"/>
            <a:gd name="connsiteY6" fmla="*/ 398590 h 1522019"/>
            <a:gd name="connsiteX0" fmla="*/ 100594 w 2036074"/>
            <a:gd name="connsiteY0" fmla="*/ 398590 h 1457785"/>
            <a:gd name="connsiteX1" fmla="*/ 1037855 w 2036074"/>
            <a:gd name="connsiteY1" fmla="*/ 48070 h 1457785"/>
            <a:gd name="connsiteX2" fmla="*/ 1860814 w 2036074"/>
            <a:gd name="connsiteY2" fmla="*/ 169990 h 1457785"/>
            <a:gd name="connsiteX3" fmla="*/ 2036074 w 2036074"/>
            <a:gd name="connsiteY3" fmla="*/ 947230 h 1457785"/>
            <a:gd name="connsiteX4" fmla="*/ 1395994 w 2036074"/>
            <a:gd name="connsiteY4" fmla="*/ 1442530 h 1457785"/>
            <a:gd name="connsiteX5" fmla="*/ 344435 w 2036074"/>
            <a:gd name="connsiteY5" fmla="*/ 1256841 h 1457785"/>
            <a:gd name="connsiteX6" fmla="*/ 100594 w 2036074"/>
            <a:gd name="connsiteY6" fmla="*/ 398590 h 1457785"/>
            <a:gd name="connsiteX0" fmla="*/ 100069 w 2035549"/>
            <a:gd name="connsiteY0" fmla="*/ 291586 h 1350781"/>
            <a:gd name="connsiteX1" fmla="*/ 1029710 w 2035549"/>
            <a:gd name="connsiteY1" fmla="*/ 117921 h 1350781"/>
            <a:gd name="connsiteX2" fmla="*/ 1860289 w 2035549"/>
            <a:gd name="connsiteY2" fmla="*/ 62986 h 1350781"/>
            <a:gd name="connsiteX3" fmla="*/ 2035549 w 2035549"/>
            <a:gd name="connsiteY3" fmla="*/ 840226 h 1350781"/>
            <a:gd name="connsiteX4" fmla="*/ 1395469 w 2035549"/>
            <a:gd name="connsiteY4" fmla="*/ 1335526 h 1350781"/>
            <a:gd name="connsiteX5" fmla="*/ 343910 w 2035549"/>
            <a:gd name="connsiteY5" fmla="*/ 1149837 h 1350781"/>
            <a:gd name="connsiteX6" fmla="*/ 100069 w 2035549"/>
            <a:gd name="connsiteY6" fmla="*/ 291586 h 1350781"/>
            <a:gd name="connsiteX0" fmla="*/ 100069 w 2035549"/>
            <a:gd name="connsiteY0" fmla="*/ 255480 h 1314675"/>
            <a:gd name="connsiteX1" fmla="*/ 1029710 w 2035549"/>
            <a:gd name="connsiteY1" fmla="*/ 81815 h 1314675"/>
            <a:gd name="connsiteX2" fmla="*/ 1860289 w 2035549"/>
            <a:gd name="connsiteY2" fmla="*/ 26880 h 1314675"/>
            <a:gd name="connsiteX3" fmla="*/ 2035549 w 2035549"/>
            <a:gd name="connsiteY3" fmla="*/ 804120 h 1314675"/>
            <a:gd name="connsiteX4" fmla="*/ 1395469 w 2035549"/>
            <a:gd name="connsiteY4" fmla="*/ 1299420 h 1314675"/>
            <a:gd name="connsiteX5" fmla="*/ 343910 w 2035549"/>
            <a:gd name="connsiteY5" fmla="*/ 1113731 h 1314675"/>
            <a:gd name="connsiteX6" fmla="*/ 100069 w 2035549"/>
            <a:gd name="connsiteY6" fmla="*/ 255480 h 1314675"/>
            <a:gd name="connsiteX0" fmla="*/ 100069 w 2035549"/>
            <a:gd name="connsiteY0" fmla="*/ 296441 h 1355636"/>
            <a:gd name="connsiteX1" fmla="*/ 1029710 w 2035549"/>
            <a:gd name="connsiteY1" fmla="*/ 122776 h 1355636"/>
            <a:gd name="connsiteX2" fmla="*/ 1860289 w 2035549"/>
            <a:gd name="connsiteY2" fmla="*/ 67841 h 1355636"/>
            <a:gd name="connsiteX3" fmla="*/ 2035549 w 2035549"/>
            <a:gd name="connsiteY3" fmla="*/ 845081 h 1355636"/>
            <a:gd name="connsiteX4" fmla="*/ 1395469 w 2035549"/>
            <a:gd name="connsiteY4" fmla="*/ 1340381 h 1355636"/>
            <a:gd name="connsiteX5" fmla="*/ 343910 w 2035549"/>
            <a:gd name="connsiteY5" fmla="*/ 1154692 h 1355636"/>
            <a:gd name="connsiteX6" fmla="*/ 100069 w 2035549"/>
            <a:gd name="connsiteY6" fmla="*/ 296441 h 1355636"/>
            <a:gd name="connsiteX0" fmla="*/ 100069 w 2035549"/>
            <a:gd name="connsiteY0" fmla="*/ 296441 h 1355636"/>
            <a:gd name="connsiteX1" fmla="*/ 1029710 w 2035549"/>
            <a:gd name="connsiteY1" fmla="*/ 122776 h 1355636"/>
            <a:gd name="connsiteX2" fmla="*/ 1860289 w 2035549"/>
            <a:gd name="connsiteY2" fmla="*/ 67841 h 1355636"/>
            <a:gd name="connsiteX3" fmla="*/ 2035549 w 2035549"/>
            <a:gd name="connsiteY3" fmla="*/ 845081 h 1355636"/>
            <a:gd name="connsiteX4" fmla="*/ 1395469 w 2035549"/>
            <a:gd name="connsiteY4" fmla="*/ 1340381 h 1355636"/>
            <a:gd name="connsiteX5" fmla="*/ 343910 w 2035549"/>
            <a:gd name="connsiteY5" fmla="*/ 1154692 h 1355636"/>
            <a:gd name="connsiteX6" fmla="*/ 100069 w 2035549"/>
            <a:gd name="connsiteY6" fmla="*/ 296441 h 1355636"/>
            <a:gd name="connsiteX0" fmla="*/ 100069 w 2036598"/>
            <a:gd name="connsiteY0" fmla="*/ 296441 h 1355636"/>
            <a:gd name="connsiteX1" fmla="*/ 1029710 w 2036598"/>
            <a:gd name="connsiteY1" fmla="*/ 122776 h 1355636"/>
            <a:gd name="connsiteX2" fmla="*/ 1890769 w 2036598"/>
            <a:gd name="connsiteY2" fmla="*/ 261540 h 1355636"/>
            <a:gd name="connsiteX3" fmla="*/ 2035549 w 2036598"/>
            <a:gd name="connsiteY3" fmla="*/ 845081 h 1355636"/>
            <a:gd name="connsiteX4" fmla="*/ 1395469 w 2036598"/>
            <a:gd name="connsiteY4" fmla="*/ 1340381 h 1355636"/>
            <a:gd name="connsiteX5" fmla="*/ 343910 w 2036598"/>
            <a:gd name="connsiteY5" fmla="*/ 1154692 h 1355636"/>
            <a:gd name="connsiteX6" fmla="*/ 100069 w 2036598"/>
            <a:gd name="connsiteY6" fmla="*/ 296441 h 1355636"/>
            <a:gd name="connsiteX0" fmla="*/ 100069 w 2035549"/>
            <a:gd name="connsiteY0" fmla="*/ 296441 h 1355636"/>
            <a:gd name="connsiteX1" fmla="*/ 1029710 w 2035549"/>
            <a:gd name="connsiteY1" fmla="*/ 122776 h 1355636"/>
            <a:gd name="connsiteX2" fmla="*/ 1890769 w 2035549"/>
            <a:gd name="connsiteY2" fmla="*/ 261540 h 1355636"/>
            <a:gd name="connsiteX3" fmla="*/ 2035549 w 2035549"/>
            <a:gd name="connsiteY3" fmla="*/ 845081 h 1355636"/>
            <a:gd name="connsiteX4" fmla="*/ 1395469 w 2035549"/>
            <a:gd name="connsiteY4" fmla="*/ 1340381 h 1355636"/>
            <a:gd name="connsiteX5" fmla="*/ 343910 w 2035549"/>
            <a:gd name="connsiteY5" fmla="*/ 1154692 h 1355636"/>
            <a:gd name="connsiteX6" fmla="*/ 100069 w 2035549"/>
            <a:gd name="connsiteY6" fmla="*/ 296441 h 13556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035549" h="1355636">
              <a:moveTo>
                <a:pt x="100069" y="296441"/>
              </a:moveTo>
              <a:cubicBezTo>
                <a:pt x="214369" y="124455"/>
                <a:pt x="431540" y="-166903"/>
                <a:pt x="1029710" y="122776"/>
              </a:cubicBezTo>
              <a:cubicBezTo>
                <a:pt x="1498340" y="144961"/>
                <a:pt x="1768849" y="23252"/>
                <a:pt x="1890769" y="261540"/>
              </a:cubicBezTo>
              <a:cubicBezTo>
                <a:pt x="2012689" y="499828"/>
                <a:pt x="2035549" y="521033"/>
                <a:pt x="2035549" y="845081"/>
              </a:cubicBezTo>
              <a:cubicBezTo>
                <a:pt x="2035549" y="1169129"/>
                <a:pt x="1677409" y="1288779"/>
                <a:pt x="1395469" y="1340381"/>
              </a:cubicBezTo>
              <a:cubicBezTo>
                <a:pt x="1113529" y="1391983"/>
                <a:pt x="509010" y="1308362"/>
                <a:pt x="343910" y="1154692"/>
              </a:cubicBezTo>
              <a:cubicBezTo>
                <a:pt x="-125990" y="796100"/>
                <a:pt x="-14231" y="468427"/>
                <a:pt x="100069" y="296441"/>
              </a:cubicBezTo>
              <a:close/>
            </a:path>
          </a:pathLst>
        </a:custGeom>
        <a:solidFill>
          <a:srgbClr val="A8D6DB"/>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0" i="0">
              <a:solidFill>
                <a:schemeClr val="bg1"/>
              </a:solidFill>
              <a:latin typeface="UD デジタル 教科書体 N-B"/>
              <a:ea typeface="UD デジタル 教科書体 N-B"/>
            </a:rPr>
            <a:t>児童情報</a:t>
          </a:r>
          <a:endParaRPr kumimoji="1" lang="en-US" altLang="ja-JP" sz="2000" b="0" i="0">
            <a:solidFill>
              <a:schemeClr val="bg1"/>
            </a:solidFill>
            <a:latin typeface="UD デジタル 教科書体 N-B"/>
            <a:ea typeface="UD デジタル 教科書体 N-B"/>
          </a:endParaRPr>
        </a:p>
        <a:p>
          <a:pPr algn="ctr"/>
          <a:r>
            <a:rPr kumimoji="1" lang="ja-JP" altLang="en-US" sz="1200" b="0" i="0">
              <a:solidFill>
                <a:schemeClr val="bg1"/>
              </a:solidFill>
              <a:latin typeface="UD デジタル 教科書体 N-B"/>
              <a:ea typeface="UD デジタル 教科書体 N-B"/>
            </a:rPr>
            <a:t>氏名・生年月日　他</a:t>
          </a:r>
        </a:p>
      </xdr:txBody>
    </xdr:sp>
    <xdr:clientData/>
  </xdr:twoCellAnchor>
  <xdr:twoCellAnchor>
    <xdr:from xmlns:xdr="http://schemas.openxmlformats.org/drawingml/2006/spreadsheetDrawing">
      <xdr:col>7</xdr:col>
      <xdr:colOff>601345</xdr:colOff>
      <xdr:row>2</xdr:row>
      <xdr:rowOff>171450</xdr:rowOff>
    </xdr:from>
    <xdr:to xmlns:xdr="http://schemas.openxmlformats.org/drawingml/2006/spreadsheetDrawing">
      <xdr:col>10</xdr:col>
      <xdr:colOff>601980</xdr:colOff>
      <xdr:row>6</xdr:row>
      <xdr:rowOff>57785</xdr:rowOff>
    </xdr:to>
    <xdr:sp macro="" textlink="">
      <xdr:nvSpPr>
        <xdr:cNvPr id="5" name="楕円 6">
          <a:hlinkClick xmlns:r="http://schemas.openxmlformats.org/officeDocument/2006/relationships" r:id="rId3"/>
        </xdr:cNvPr>
        <xdr:cNvSpPr/>
      </xdr:nvSpPr>
      <xdr:spPr>
        <a:xfrm>
          <a:off x="6129020" y="1226820"/>
          <a:ext cx="2010410" cy="1120775"/>
        </a:xfrm>
        <a:custGeom>
          <a:avLst/>
          <a:gdLst>
            <a:gd name="connsiteX0" fmla="*/ 0 w 1767840"/>
            <a:gd name="connsiteY0" fmla="*/ 586740 h 1173480"/>
            <a:gd name="connsiteX1" fmla="*/ 883920 w 1767840"/>
            <a:gd name="connsiteY1" fmla="*/ 0 h 1173480"/>
            <a:gd name="connsiteX2" fmla="*/ 1767840 w 1767840"/>
            <a:gd name="connsiteY2" fmla="*/ 586740 h 1173480"/>
            <a:gd name="connsiteX3" fmla="*/ 883920 w 1767840"/>
            <a:gd name="connsiteY3" fmla="*/ 1173480 h 1173480"/>
            <a:gd name="connsiteX4" fmla="*/ 0 w 1767840"/>
            <a:gd name="connsiteY4" fmla="*/ 586740 h 1173480"/>
            <a:gd name="connsiteX0" fmla="*/ 1308 w 1769148"/>
            <a:gd name="connsiteY0" fmla="*/ 305018 h 891758"/>
            <a:gd name="connsiteX1" fmla="*/ 1052868 w 1769148"/>
            <a:gd name="connsiteY1" fmla="*/ 218 h 891758"/>
            <a:gd name="connsiteX2" fmla="*/ 1769148 w 1769148"/>
            <a:gd name="connsiteY2" fmla="*/ 305018 h 891758"/>
            <a:gd name="connsiteX3" fmla="*/ 885228 w 1769148"/>
            <a:gd name="connsiteY3" fmla="*/ 891758 h 891758"/>
            <a:gd name="connsiteX4" fmla="*/ 1308 w 1769148"/>
            <a:gd name="connsiteY4" fmla="*/ 305018 h 891758"/>
            <a:gd name="connsiteX0" fmla="*/ 805 w 1875325"/>
            <a:gd name="connsiteY0" fmla="*/ 70678 h 999114"/>
            <a:gd name="connsiteX1" fmla="*/ 1159045 w 1875325"/>
            <a:gd name="connsiteY1" fmla="*/ 101158 h 999114"/>
            <a:gd name="connsiteX2" fmla="*/ 1875325 w 1875325"/>
            <a:gd name="connsiteY2" fmla="*/ 405958 h 999114"/>
            <a:gd name="connsiteX3" fmla="*/ 991405 w 1875325"/>
            <a:gd name="connsiteY3" fmla="*/ 992698 h 999114"/>
            <a:gd name="connsiteX4" fmla="*/ 805 w 1875325"/>
            <a:gd name="connsiteY4" fmla="*/ 70678 h 999114"/>
            <a:gd name="connsiteX0" fmla="*/ 68714 w 1943234"/>
            <a:gd name="connsiteY0" fmla="*/ 155277 h 1083713"/>
            <a:gd name="connsiteX1" fmla="*/ 1226954 w 1943234"/>
            <a:gd name="connsiteY1" fmla="*/ 185757 h 1083713"/>
            <a:gd name="connsiteX2" fmla="*/ 1943234 w 1943234"/>
            <a:gd name="connsiteY2" fmla="*/ 490557 h 1083713"/>
            <a:gd name="connsiteX3" fmla="*/ 1059314 w 1943234"/>
            <a:gd name="connsiteY3" fmla="*/ 1077297 h 1083713"/>
            <a:gd name="connsiteX4" fmla="*/ 68714 w 1943234"/>
            <a:gd name="connsiteY4" fmla="*/ 155277 h 1083713"/>
            <a:gd name="connsiteX0" fmla="*/ 878 w 1875398"/>
            <a:gd name="connsiteY0" fmla="*/ 122205 h 1050641"/>
            <a:gd name="connsiteX1" fmla="*/ 1166738 w 1875398"/>
            <a:gd name="connsiteY1" fmla="*/ 46005 h 1050641"/>
            <a:gd name="connsiteX2" fmla="*/ 1875398 w 1875398"/>
            <a:gd name="connsiteY2" fmla="*/ 457485 h 1050641"/>
            <a:gd name="connsiteX3" fmla="*/ 991478 w 1875398"/>
            <a:gd name="connsiteY3" fmla="*/ 1044225 h 1050641"/>
            <a:gd name="connsiteX4" fmla="*/ 878 w 1875398"/>
            <a:gd name="connsiteY4" fmla="*/ 122205 h 1050641"/>
            <a:gd name="connsiteX0" fmla="*/ 91206 w 1965726"/>
            <a:gd name="connsiteY0" fmla="*/ 194229 h 1122665"/>
            <a:gd name="connsiteX1" fmla="*/ 1257066 w 1965726"/>
            <a:gd name="connsiteY1" fmla="*/ 118029 h 1122665"/>
            <a:gd name="connsiteX2" fmla="*/ 1965726 w 1965726"/>
            <a:gd name="connsiteY2" fmla="*/ 529509 h 1122665"/>
            <a:gd name="connsiteX3" fmla="*/ 1081806 w 1965726"/>
            <a:gd name="connsiteY3" fmla="*/ 1116249 h 1122665"/>
            <a:gd name="connsiteX4" fmla="*/ 91206 w 1965726"/>
            <a:gd name="connsiteY4" fmla="*/ 194229 h 1122665"/>
            <a:gd name="connsiteX0" fmla="*/ 36980 w 1911500"/>
            <a:gd name="connsiteY0" fmla="*/ 194229 h 1125714"/>
            <a:gd name="connsiteX1" fmla="*/ 1202840 w 1911500"/>
            <a:gd name="connsiteY1" fmla="*/ 118029 h 1125714"/>
            <a:gd name="connsiteX2" fmla="*/ 1911500 w 1911500"/>
            <a:gd name="connsiteY2" fmla="*/ 529509 h 1125714"/>
            <a:gd name="connsiteX3" fmla="*/ 1027580 w 1911500"/>
            <a:gd name="connsiteY3" fmla="*/ 1116249 h 1125714"/>
            <a:gd name="connsiteX4" fmla="*/ 357021 w 1911500"/>
            <a:gd name="connsiteY4" fmla="*/ 841930 h 1125714"/>
            <a:gd name="connsiteX5" fmla="*/ 36980 w 1911500"/>
            <a:gd name="connsiteY5" fmla="*/ 194229 h 1125714"/>
            <a:gd name="connsiteX0" fmla="*/ 96264 w 1970784"/>
            <a:gd name="connsiteY0" fmla="*/ 115293 h 1071997"/>
            <a:gd name="connsiteX1" fmla="*/ 1262124 w 1970784"/>
            <a:gd name="connsiteY1" fmla="*/ 39093 h 1071997"/>
            <a:gd name="connsiteX2" fmla="*/ 1970784 w 1970784"/>
            <a:gd name="connsiteY2" fmla="*/ 450573 h 1071997"/>
            <a:gd name="connsiteX3" fmla="*/ 1086864 w 1970784"/>
            <a:gd name="connsiteY3" fmla="*/ 1037313 h 1071997"/>
            <a:gd name="connsiteX4" fmla="*/ 180085 w 1970784"/>
            <a:gd name="connsiteY4" fmla="*/ 907774 h 1071997"/>
            <a:gd name="connsiteX5" fmla="*/ 96264 w 1970784"/>
            <a:gd name="connsiteY5" fmla="*/ 115293 h 1071997"/>
            <a:gd name="connsiteX0" fmla="*/ 96264 w 1970784"/>
            <a:gd name="connsiteY0" fmla="*/ 115293 h 970216"/>
            <a:gd name="connsiteX1" fmla="*/ 1262124 w 1970784"/>
            <a:gd name="connsiteY1" fmla="*/ 39093 h 970216"/>
            <a:gd name="connsiteX2" fmla="*/ 1970784 w 1970784"/>
            <a:gd name="connsiteY2" fmla="*/ 450573 h 970216"/>
            <a:gd name="connsiteX3" fmla="*/ 1079244 w 1970784"/>
            <a:gd name="connsiteY3" fmla="*/ 816333 h 970216"/>
            <a:gd name="connsiteX4" fmla="*/ 180085 w 1970784"/>
            <a:gd name="connsiteY4" fmla="*/ 907774 h 970216"/>
            <a:gd name="connsiteX5" fmla="*/ 96264 w 1970784"/>
            <a:gd name="connsiteY5" fmla="*/ 115293 h 970216"/>
            <a:gd name="connsiteX0" fmla="*/ 96264 w 1970784"/>
            <a:gd name="connsiteY0" fmla="*/ 115293 h 1051160"/>
            <a:gd name="connsiteX1" fmla="*/ 1262124 w 1970784"/>
            <a:gd name="connsiteY1" fmla="*/ 39093 h 1051160"/>
            <a:gd name="connsiteX2" fmla="*/ 1970784 w 1970784"/>
            <a:gd name="connsiteY2" fmla="*/ 450573 h 1051160"/>
            <a:gd name="connsiteX3" fmla="*/ 1079244 w 1970784"/>
            <a:gd name="connsiteY3" fmla="*/ 816333 h 1051160"/>
            <a:gd name="connsiteX4" fmla="*/ 180085 w 1970784"/>
            <a:gd name="connsiteY4" fmla="*/ 907774 h 1051160"/>
            <a:gd name="connsiteX5" fmla="*/ 96264 w 1970784"/>
            <a:gd name="connsiteY5" fmla="*/ 115293 h 1051160"/>
            <a:gd name="connsiteX0" fmla="*/ 96264 w 1970784"/>
            <a:gd name="connsiteY0" fmla="*/ 123825 h 1059692"/>
            <a:gd name="connsiteX1" fmla="*/ 637285 w 1970784"/>
            <a:gd name="connsiteY1" fmla="*/ 17145 h 1059692"/>
            <a:gd name="connsiteX2" fmla="*/ 1262124 w 1970784"/>
            <a:gd name="connsiteY2" fmla="*/ 47625 h 1059692"/>
            <a:gd name="connsiteX3" fmla="*/ 1970784 w 1970784"/>
            <a:gd name="connsiteY3" fmla="*/ 459105 h 1059692"/>
            <a:gd name="connsiteX4" fmla="*/ 1079244 w 1970784"/>
            <a:gd name="connsiteY4" fmla="*/ 824865 h 1059692"/>
            <a:gd name="connsiteX5" fmla="*/ 180085 w 1970784"/>
            <a:gd name="connsiteY5" fmla="*/ 916306 h 1059692"/>
            <a:gd name="connsiteX6" fmla="*/ 96264 w 1970784"/>
            <a:gd name="connsiteY6" fmla="*/ 123825 h 1059692"/>
            <a:gd name="connsiteX0" fmla="*/ 55383 w 1929903"/>
            <a:gd name="connsiteY0" fmla="*/ 93563 h 1029430"/>
            <a:gd name="connsiteX1" fmla="*/ 657364 w 1929903"/>
            <a:gd name="connsiteY1" fmla="*/ 78323 h 1029430"/>
            <a:gd name="connsiteX2" fmla="*/ 1221243 w 1929903"/>
            <a:gd name="connsiteY2" fmla="*/ 17363 h 1029430"/>
            <a:gd name="connsiteX3" fmla="*/ 1929903 w 1929903"/>
            <a:gd name="connsiteY3" fmla="*/ 428843 h 1029430"/>
            <a:gd name="connsiteX4" fmla="*/ 1038363 w 1929903"/>
            <a:gd name="connsiteY4" fmla="*/ 794603 h 1029430"/>
            <a:gd name="connsiteX5" fmla="*/ 139204 w 1929903"/>
            <a:gd name="connsiteY5" fmla="*/ 886044 h 1029430"/>
            <a:gd name="connsiteX6" fmla="*/ 55383 w 1929903"/>
            <a:gd name="connsiteY6" fmla="*/ 93563 h 1029430"/>
            <a:gd name="connsiteX0" fmla="*/ 54296 w 1928816"/>
            <a:gd name="connsiteY0" fmla="*/ 366379 h 1302246"/>
            <a:gd name="connsiteX1" fmla="*/ 641037 w 1928816"/>
            <a:gd name="connsiteY1" fmla="*/ 619 h 1302246"/>
            <a:gd name="connsiteX2" fmla="*/ 1220156 w 1928816"/>
            <a:gd name="connsiteY2" fmla="*/ 290179 h 1302246"/>
            <a:gd name="connsiteX3" fmla="*/ 1928816 w 1928816"/>
            <a:gd name="connsiteY3" fmla="*/ 701659 h 1302246"/>
            <a:gd name="connsiteX4" fmla="*/ 1037276 w 1928816"/>
            <a:gd name="connsiteY4" fmla="*/ 1067419 h 1302246"/>
            <a:gd name="connsiteX5" fmla="*/ 138117 w 1928816"/>
            <a:gd name="connsiteY5" fmla="*/ 1158860 h 1302246"/>
            <a:gd name="connsiteX6" fmla="*/ 54296 w 1928816"/>
            <a:gd name="connsiteY6" fmla="*/ 366379 h 1302246"/>
            <a:gd name="connsiteX0" fmla="*/ 54296 w 1928816"/>
            <a:gd name="connsiteY0" fmla="*/ 369967 h 1305834"/>
            <a:gd name="connsiteX1" fmla="*/ 641037 w 1928816"/>
            <a:gd name="connsiteY1" fmla="*/ 4207 h 1305834"/>
            <a:gd name="connsiteX2" fmla="*/ 1677356 w 1928816"/>
            <a:gd name="connsiteY2" fmla="*/ 118507 h 1305834"/>
            <a:gd name="connsiteX3" fmla="*/ 1928816 w 1928816"/>
            <a:gd name="connsiteY3" fmla="*/ 705247 h 1305834"/>
            <a:gd name="connsiteX4" fmla="*/ 1037276 w 1928816"/>
            <a:gd name="connsiteY4" fmla="*/ 1071007 h 1305834"/>
            <a:gd name="connsiteX5" fmla="*/ 138117 w 1928816"/>
            <a:gd name="connsiteY5" fmla="*/ 1162448 h 1305834"/>
            <a:gd name="connsiteX6" fmla="*/ 54296 w 1928816"/>
            <a:gd name="connsiteY6" fmla="*/ 369967 h 1305834"/>
            <a:gd name="connsiteX0" fmla="*/ 54296 w 1928816"/>
            <a:gd name="connsiteY0" fmla="*/ 369967 h 1283410"/>
            <a:gd name="connsiteX1" fmla="*/ 641037 w 1928816"/>
            <a:gd name="connsiteY1" fmla="*/ 4207 h 1283410"/>
            <a:gd name="connsiteX2" fmla="*/ 1677356 w 1928816"/>
            <a:gd name="connsiteY2" fmla="*/ 118507 h 1283410"/>
            <a:gd name="connsiteX3" fmla="*/ 1928816 w 1928816"/>
            <a:gd name="connsiteY3" fmla="*/ 705247 h 1283410"/>
            <a:gd name="connsiteX4" fmla="*/ 1037276 w 1928816"/>
            <a:gd name="connsiteY4" fmla="*/ 1071007 h 1283410"/>
            <a:gd name="connsiteX5" fmla="*/ 138117 w 1928816"/>
            <a:gd name="connsiteY5" fmla="*/ 1162448 h 1283410"/>
            <a:gd name="connsiteX6" fmla="*/ 54296 w 1928816"/>
            <a:gd name="connsiteY6" fmla="*/ 369967 h 1283410"/>
            <a:gd name="connsiteX0" fmla="*/ 54296 w 1928816"/>
            <a:gd name="connsiteY0" fmla="*/ 369967 h 1273353"/>
            <a:gd name="connsiteX1" fmla="*/ 641037 w 1928816"/>
            <a:gd name="connsiteY1" fmla="*/ 4207 h 1273353"/>
            <a:gd name="connsiteX2" fmla="*/ 1677356 w 1928816"/>
            <a:gd name="connsiteY2" fmla="*/ 118507 h 1273353"/>
            <a:gd name="connsiteX3" fmla="*/ 1928816 w 1928816"/>
            <a:gd name="connsiteY3" fmla="*/ 705247 h 1273353"/>
            <a:gd name="connsiteX4" fmla="*/ 1448756 w 1928816"/>
            <a:gd name="connsiteY4" fmla="*/ 1048147 h 1273353"/>
            <a:gd name="connsiteX5" fmla="*/ 138117 w 1928816"/>
            <a:gd name="connsiteY5" fmla="*/ 1162448 h 1273353"/>
            <a:gd name="connsiteX6" fmla="*/ 54296 w 1928816"/>
            <a:gd name="connsiteY6" fmla="*/ 369967 h 1273353"/>
            <a:gd name="connsiteX0" fmla="*/ 54296 w 1928816"/>
            <a:gd name="connsiteY0" fmla="*/ 369967 h 1244080"/>
            <a:gd name="connsiteX1" fmla="*/ 641037 w 1928816"/>
            <a:gd name="connsiteY1" fmla="*/ 4207 h 1244080"/>
            <a:gd name="connsiteX2" fmla="*/ 1677356 w 1928816"/>
            <a:gd name="connsiteY2" fmla="*/ 118507 h 1244080"/>
            <a:gd name="connsiteX3" fmla="*/ 1928816 w 1928816"/>
            <a:gd name="connsiteY3" fmla="*/ 705247 h 1244080"/>
            <a:gd name="connsiteX4" fmla="*/ 1448756 w 1928816"/>
            <a:gd name="connsiteY4" fmla="*/ 1048147 h 1244080"/>
            <a:gd name="connsiteX5" fmla="*/ 138117 w 1928816"/>
            <a:gd name="connsiteY5" fmla="*/ 1162448 h 1244080"/>
            <a:gd name="connsiteX6" fmla="*/ 54296 w 1928816"/>
            <a:gd name="connsiteY6" fmla="*/ 369967 h 1244080"/>
            <a:gd name="connsiteX0" fmla="*/ 54296 w 1928816"/>
            <a:gd name="connsiteY0" fmla="*/ 369967 h 1419329"/>
            <a:gd name="connsiteX1" fmla="*/ 641037 w 1928816"/>
            <a:gd name="connsiteY1" fmla="*/ 4207 h 1419329"/>
            <a:gd name="connsiteX2" fmla="*/ 1677356 w 1928816"/>
            <a:gd name="connsiteY2" fmla="*/ 118507 h 1419329"/>
            <a:gd name="connsiteX3" fmla="*/ 1928816 w 1928816"/>
            <a:gd name="connsiteY3" fmla="*/ 705247 h 1419329"/>
            <a:gd name="connsiteX4" fmla="*/ 1723076 w 1928816"/>
            <a:gd name="connsiteY4" fmla="*/ 1345327 h 1419329"/>
            <a:gd name="connsiteX5" fmla="*/ 138117 w 1928816"/>
            <a:gd name="connsiteY5" fmla="*/ 1162448 h 1419329"/>
            <a:gd name="connsiteX6" fmla="*/ 54296 w 1928816"/>
            <a:gd name="connsiteY6" fmla="*/ 369967 h 1419329"/>
            <a:gd name="connsiteX0" fmla="*/ 42166 w 1928942"/>
            <a:gd name="connsiteY0" fmla="*/ 369967 h 1410254"/>
            <a:gd name="connsiteX1" fmla="*/ 628907 w 1928942"/>
            <a:gd name="connsiteY1" fmla="*/ 4207 h 1410254"/>
            <a:gd name="connsiteX2" fmla="*/ 1665226 w 1928942"/>
            <a:gd name="connsiteY2" fmla="*/ 118507 h 1410254"/>
            <a:gd name="connsiteX3" fmla="*/ 1916686 w 1928942"/>
            <a:gd name="connsiteY3" fmla="*/ 705247 h 1410254"/>
            <a:gd name="connsiteX4" fmla="*/ 1710946 w 1928942"/>
            <a:gd name="connsiteY4" fmla="*/ 1345327 h 1410254"/>
            <a:gd name="connsiteX5" fmla="*/ 156467 w 1928942"/>
            <a:gd name="connsiteY5" fmla="*/ 1284368 h 1410254"/>
            <a:gd name="connsiteX6" fmla="*/ 42166 w 1928942"/>
            <a:gd name="connsiteY6" fmla="*/ 369967 h 1410254"/>
            <a:gd name="connsiteX0" fmla="*/ 103894 w 1861130"/>
            <a:gd name="connsiteY0" fmla="*/ 629047 h 1410254"/>
            <a:gd name="connsiteX1" fmla="*/ 561095 w 1861130"/>
            <a:gd name="connsiteY1" fmla="*/ 4207 h 1410254"/>
            <a:gd name="connsiteX2" fmla="*/ 1597414 w 1861130"/>
            <a:gd name="connsiteY2" fmla="*/ 118507 h 1410254"/>
            <a:gd name="connsiteX3" fmla="*/ 1848874 w 1861130"/>
            <a:gd name="connsiteY3" fmla="*/ 705247 h 1410254"/>
            <a:gd name="connsiteX4" fmla="*/ 1643134 w 1861130"/>
            <a:gd name="connsiteY4" fmla="*/ 1345327 h 1410254"/>
            <a:gd name="connsiteX5" fmla="*/ 88655 w 1861130"/>
            <a:gd name="connsiteY5" fmla="*/ 1284368 h 1410254"/>
            <a:gd name="connsiteX6" fmla="*/ 103894 w 1861130"/>
            <a:gd name="connsiteY6" fmla="*/ 629047 h 1410254"/>
            <a:gd name="connsiteX0" fmla="*/ 84254 w 1841490"/>
            <a:gd name="connsiteY0" fmla="*/ 629047 h 1410254"/>
            <a:gd name="connsiteX1" fmla="*/ 541455 w 1841490"/>
            <a:gd name="connsiteY1" fmla="*/ 4207 h 1410254"/>
            <a:gd name="connsiteX2" fmla="*/ 1577774 w 1841490"/>
            <a:gd name="connsiteY2" fmla="*/ 118507 h 1410254"/>
            <a:gd name="connsiteX3" fmla="*/ 1829234 w 1841490"/>
            <a:gd name="connsiteY3" fmla="*/ 705247 h 1410254"/>
            <a:gd name="connsiteX4" fmla="*/ 1623494 w 1841490"/>
            <a:gd name="connsiteY4" fmla="*/ 1345327 h 1410254"/>
            <a:gd name="connsiteX5" fmla="*/ 69015 w 1841490"/>
            <a:gd name="connsiteY5" fmla="*/ 1284368 h 1410254"/>
            <a:gd name="connsiteX6" fmla="*/ 84254 w 1841490"/>
            <a:gd name="connsiteY6" fmla="*/ 629047 h 1410254"/>
            <a:gd name="connsiteX0" fmla="*/ 62968 w 2086904"/>
            <a:gd name="connsiteY0" fmla="*/ 690007 h 1410254"/>
            <a:gd name="connsiteX1" fmla="*/ 786869 w 2086904"/>
            <a:gd name="connsiteY1" fmla="*/ 4207 h 1410254"/>
            <a:gd name="connsiteX2" fmla="*/ 1823188 w 2086904"/>
            <a:gd name="connsiteY2" fmla="*/ 118507 h 1410254"/>
            <a:gd name="connsiteX3" fmla="*/ 2074648 w 2086904"/>
            <a:gd name="connsiteY3" fmla="*/ 705247 h 1410254"/>
            <a:gd name="connsiteX4" fmla="*/ 1868908 w 2086904"/>
            <a:gd name="connsiteY4" fmla="*/ 1345327 h 1410254"/>
            <a:gd name="connsiteX5" fmla="*/ 314429 w 2086904"/>
            <a:gd name="connsiteY5" fmla="*/ 1284368 h 1410254"/>
            <a:gd name="connsiteX6" fmla="*/ 62968 w 2086904"/>
            <a:gd name="connsiteY6" fmla="*/ 690007 h 1410254"/>
            <a:gd name="connsiteX0" fmla="*/ 21163 w 2045099"/>
            <a:gd name="connsiteY0" fmla="*/ 690007 h 1410254"/>
            <a:gd name="connsiteX1" fmla="*/ 760304 w 2045099"/>
            <a:gd name="connsiteY1" fmla="*/ 4207 h 1410254"/>
            <a:gd name="connsiteX2" fmla="*/ 1781383 w 2045099"/>
            <a:gd name="connsiteY2" fmla="*/ 118507 h 1410254"/>
            <a:gd name="connsiteX3" fmla="*/ 2032843 w 2045099"/>
            <a:gd name="connsiteY3" fmla="*/ 705247 h 1410254"/>
            <a:gd name="connsiteX4" fmla="*/ 1827103 w 2045099"/>
            <a:gd name="connsiteY4" fmla="*/ 1345327 h 1410254"/>
            <a:gd name="connsiteX5" fmla="*/ 272624 w 2045099"/>
            <a:gd name="connsiteY5" fmla="*/ 1284368 h 1410254"/>
            <a:gd name="connsiteX6" fmla="*/ 21163 w 2045099"/>
            <a:gd name="connsiteY6" fmla="*/ 690007 h 1410254"/>
            <a:gd name="connsiteX0" fmla="*/ 21163 w 2045099"/>
            <a:gd name="connsiteY0" fmla="*/ 686953 h 1407200"/>
            <a:gd name="connsiteX1" fmla="*/ 760304 w 2045099"/>
            <a:gd name="connsiteY1" fmla="*/ 1153 h 1407200"/>
            <a:gd name="connsiteX2" fmla="*/ 1545163 w 2045099"/>
            <a:gd name="connsiteY2" fmla="*/ 199273 h 1407200"/>
            <a:gd name="connsiteX3" fmla="*/ 2032843 w 2045099"/>
            <a:gd name="connsiteY3" fmla="*/ 702193 h 1407200"/>
            <a:gd name="connsiteX4" fmla="*/ 1827103 w 2045099"/>
            <a:gd name="connsiteY4" fmla="*/ 1342273 h 1407200"/>
            <a:gd name="connsiteX5" fmla="*/ 272624 w 2045099"/>
            <a:gd name="connsiteY5" fmla="*/ 1281314 h 1407200"/>
            <a:gd name="connsiteX6" fmla="*/ 21163 w 2045099"/>
            <a:gd name="connsiteY6" fmla="*/ 686953 h 1407200"/>
            <a:gd name="connsiteX0" fmla="*/ 21163 w 2045099"/>
            <a:gd name="connsiteY0" fmla="*/ 687343 h 1407590"/>
            <a:gd name="connsiteX1" fmla="*/ 760304 w 2045099"/>
            <a:gd name="connsiteY1" fmla="*/ 1543 h 1407590"/>
            <a:gd name="connsiteX2" fmla="*/ 1545163 w 2045099"/>
            <a:gd name="connsiteY2" fmla="*/ 199663 h 1407590"/>
            <a:gd name="connsiteX3" fmla="*/ 2032843 w 2045099"/>
            <a:gd name="connsiteY3" fmla="*/ 702583 h 1407590"/>
            <a:gd name="connsiteX4" fmla="*/ 1827103 w 2045099"/>
            <a:gd name="connsiteY4" fmla="*/ 1342663 h 1407590"/>
            <a:gd name="connsiteX5" fmla="*/ 272624 w 2045099"/>
            <a:gd name="connsiteY5" fmla="*/ 1281704 h 1407590"/>
            <a:gd name="connsiteX6" fmla="*/ 21163 w 2045099"/>
            <a:gd name="connsiteY6" fmla="*/ 687343 h 1407590"/>
            <a:gd name="connsiteX0" fmla="*/ 32754 w 1965250"/>
            <a:gd name="connsiteY0" fmla="*/ 725341 h 1407488"/>
            <a:gd name="connsiteX1" fmla="*/ 680455 w 1965250"/>
            <a:gd name="connsiteY1" fmla="*/ 1441 h 1407488"/>
            <a:gd name="connsiteX2" fmla="*/ 1465314 w 1965250"/>
            <a:gd name="connsiteY2" fmla="*/ 199561 h 1407488"/>
            <a:gd name="connsiteX3" fmla="*/ 1952994 w 1965250"/>
            <a:gd name="connsiteY3" fmla="*/ 702481 h 1407488"/>
            <a:gd name="connsiteX4" fmla="*/ 1747254 w 1965250"/>
            <a:gd name="connsiteY4" fmla="*/ 1342561 h 1407488"/>
            <a:gd name="connsiteX5" fmla="*/ 192775 w 1965250"/>
            <a:gd name="connsiteY5" fmla="*/ 1281602 h 1407488"/>
            <a:gd name="connsiteX6" fmla="*/ 32754 w 1965250"/>
            <a:gd name="connsiteY6" fmla="*/ 725341 h 1407488"/>
            <a:gd name="connsiteX0" fmla="*/ 103094 w 2035590"/>
            <a:gd name="connsiteY0" fmla="*/ 725251 h 1407398"/>
            <a:gd name="connsiteX1" fmla="*/ 750795 w 2035590"/>
            <a:gd name="connsiteY1" fmla="*/ 1351 h 1407398"/>
            <a:gd name="connsiteX2" fmla="*/ 1535654 w 2035590"/>
            <a:gd name="connsiteY2" fmla="*/ 199471 h 1407398"/>
            <a:gd name="connsiteX3" fmla="*/ 2023334 w 2035590"/>
            <a:gd name="connsiteY3" fmla="*/ 702391 h 1407398"/>
            <a:gd name="connsiteX4" fmla="*/ 1817594 w 2035590"/>
            <a:gd name="connsiteY4" fmla="*/ 1342471 h 1407398"/>
            <a:gd name="connsiteX5" fmla="*/ 263115 w 2035590"/>
            <a:gd name="connsiteY5" fmla="*/ 1281512 h 1407398"/>
            <a:gd name="connsiteX6" fmla="*/ 103094 w 2035590"/>
            <a:gd name="connsiteY6" fmla="*/ 725251 h 1407398"/>
            <a:gd name="connsiteX0" fmla="*/ 103094 w 1991920"/>
            <a:gd name="connsiteY0" fmla="*/ 725251 h 1402658"/>
            <a:gd name="connsiteX1" fmla="*/ 750795 w 1991920"/>
            <a:gd name="connsiteY1" fmla="*/ 1351 h 1402658"/>
            <a:gd name="connsiteX2" fmla="*/ 1535654 w 1991920"/>
            <a:gd name="connsiteY2" fmla="*/ 199471 h 1402658"/>
            <a:gd name="connsiteX3" fmla="*/ 1954754 w 1991920"/>
            <a:gd name="connsiteY3" fmla="*/ 770971 h 1402658"/>
            <a:gd name="connsiteX4" fmla="*/ 1817594 w 1991920"/>
            <a:gd name="connsiteY4" fmla="*/ 1342471 h 1402658"/>
            <a:gd name="connsiteX5" fmla="*/ 263115 w 1991920"/>
            <a:gd name="connsiteY5" fmla="*/ 1281512 h 1402658"/>
            <a:gd name="connsiteX6" fmla="*/ 103094 w 1991920"/>
            <a:gd name="connsiteY6" fmla="*/ 725251 h 1402658"/>
            <a:gd name="connsiteX0" fmla="*/ 103094 w 1991920"/>
            <a:gd name="connsiteY0" fmla="*/ 725251 h 1402658"/>
            <a:gd name="connsiteX1" fmla="*/ 750795 w 1991920"/>
            <a:gd name="connsiteY1" fmla="*/ 1351 h 1402658"/>
            <a:gd name="connsiteX2" fmla="*/ 1764254 w 1991920"/>
            <a:gd name="connsiteY2" fmla="*/ 229951 h 1402658"/>
            <a:gd name="connsiteX3" fmla="*/ 1954754 w 1991920"/>
            <a:gd name="connsiteY3" fmla="*/ 770971 h 1402658"/>
            <a:gd name="connsiteX4" fmla="*/ 1817594 w 1991920"/>
            <a:gd name="connsiteY4" fmla="*/ 1342471 h 1402658"/>
            <a:gd name="connsiteX5" fmla="*/ 263115 w 1991920"/>
            <a:gd name="connsiteY5" fmla="*/ 1281512 h 1402658"/>
            <a:gd name="connsiteX6" fmla="*/ 103094 w 1991920"/>
            <a:gd name="connsiteY6" fmla="*/ 725251 h 1402658"/>
            <a:gd name="connsiteX0" fmla="*/ 103094 w 2099981"/>
            <a:gd name="connsiteY0" fmla="*/ 725336 h 1385958"/>
            <a:gd name="connsiteX1" fmla="*/ 750795 w 2099981"/>
            <a:gd name="connsiteY1" fmla="*/ 1436 h 1385958"/>
            <a:gd name="connsiteX2" fmla="*/ 1764254 w 2099981"/>
            <a:gd name="connsiteY2" fmla="*/ 230036 h 1385958"/>
            <a:gd name="connsiteX3" fmla="*/ 2099534 w 2099981"/>
            <a:gd name="connsiteY3" fmla="*/ 1022516 h 1385958"/>
            <a:gd name="connsiteX4" fmla="*/ 1817594 w 2099981"/>
            <a:gd name="connsiteY4" fmla="*/ 1342556 h 1385958"/>
            <a:gd name="connsiteX5" fmla="*/ 263115 w 2099981"/>
            <a:gd name="connsiteY5" fmla="*/ 1281597 h 1385958"/>
            <a:gd name="connsiteX6" fmla="*/ 103094 w 2099981"/>
            <a:gd name="connsiteY6" fmla="*/ 725336 h 1385958"/>
            <a:gd name="connsiteX0" fmla="*/ 103094 w 2099534"/>
            <a:gd name="connsiteY0" fmla="*/ 725336 h 1353647"/>
            <a:gd name="connsiteX1" fmla="*/ 750795 w 2099534"/>
            <a:gd name="connsiteY1" fmla="*/ 1436 h 1353647"/>
            <a:gd name="connsiteX2" fmla="*/ 1764254 w 2099534"/>
            <a:gd name="connsiteY2" fmla="*/ 230036 h 1353647"/>
            <a:gd name="connsiteX3" fmla="*/ 2099534 w 2099534"/>
            <a:gd name="connsiteY3" fmla="*/ 1022516 h 1353647"/>
            <a:gd name="connsiteX4" fmla="*/ 1147034 w 2099534"/>
            <a:gd name="connsiteY4" fmla="*/ 1258736 h 1353647"/>
            <a:gd name="connsiteX5" fmla="*/ 263115 w 2099534"/>
            <a:gd name="connsiteY5" fmla="*/ 1281597 h 1353647"/>
            <a:gd name="connsiteX6" fmla="*/ 103094 w 2099534"/>
            <a:gd name="connsiteY6" fmla="*/ 725336 h 1353647"/>
            <a:gd name="connsiteX0" fmla="*/ 82221 w 2192961"/>
            <a:gd name="connsiteY0" fmla="*/ 596076 h 1353927"/>
            <a:gd name="connsiteX1" fmla="*/ 844222 w 2192961"/>
            <a:gd name="connsiteY1" fmla="*/ 1716 h 1353927"/>
            <a:gd name="connsiteX2" fmla="*/ 1857681 w 2192961"/>
            <a:gd name="connsiteY2" fmla="*/ 230316 h 1353927"/>
            <a:gd name="connsiteX3" fmla="*/ 2192961 w 2192961"/>
            <a:gd name="connsiteY3" fmla="*/ 1022796 h 1353927"/>
            <a:gd name="connsiteX4" fmla="*/ 1240461 w 2192961"/>
            <a:gd name="connsiteY4" fmla="*/ 1259016 h 1353927"/>
            <a:gd name="connsiteX5" fmla="*/ 356542 w 2192961"/>
            <a:gd name="connsiteY5" fmla="*/ 1281877 h 1353927"/>
            <a:gd name="connsiteX6" fmla="*/ 82221 w 2192961"/>
            <a:gd name="connsiteY6" fmla="*/ 596076 h 1353927"/>
            <a:gd name="connsiteX0" fmla="*/ 66448 w 2177188"/>
            <a:gd name="connsiteY0" fmla="*/ 596801 h 1354652"/>
            <a:gd name="connsiteX1" fmla="*/ 828449 w 2177188"/>
            <a:gd name="connsiteY1" fmla="*/ 2441 h 1354652"/>
            <a:gd name="connsiteX2" fmla="*/ 1841908 w 2177188"/>
            <a:gd name="connsiteY2" fmla="*/ 231041 h 1354652"/>
            <a:gd name="connsiteX3" fmla="*/ 2177188 w 2177188"/>
            <a:gd name="connsiteY3" fmla="*/ 1023521 h 1354652"/>
            <a:gd name="connsiteX4" fmla="*/ 1224688 w 2177188"/>
            <a:gd name="connsiteY4" fmla="*/ 1259741 h 1354652"/>
            <a:gd name="connsiteX5" fmla="*/ 340769 w 2177188"/>
            <a:gd name="connsiteY5" fmla="*/ 1282602 h 1354652"/>
            <a:gd name="connsiteX6" fmla="*/ 66448 w 2177188"/>
            <a:gd name="connsiteY6" fmla="*/ 596801 h 1354652"/>
            <a:gd name="connsiteX0" fmla="*/ 66448 w 2177188"/>
            <a:gd name="connsiteY0" fmla="*/ 596801 h 1340811"/>
            <a:gd name="connsiteX1" fmla="*/ 828449 w 2177188"/>
            <a:gd name="connsiteY1" fmla="*/ 2441 h 1340811"/>
            <a:gd name="connsiteX2" fmla="*/ 1841908 w 2177188"/>
            <a:gd name="connsiteY2" fmla="*/ 231041 h 1340811"/>
            <a:gd name="connsiteX3" fmla="*/ 2177188 w 2177188"/>
            <a:gd name="connsiteY3" fmla="*/ 1023521 h 1340811"/>
            <a:gd name="connsiteX4" fmla="*/ 1232308 w 2177188"/>
            <a:gd name="connsiteY4" fmla="*/ 1198781 h 1340811"/>
            <a:gd name="connsiteX5" fmla="*/ 340769 w 2177188"/>
            <a:gd name="connsiteY5" fmla="*/ 1282602 h 1340811"/>
            <a:gd name="connsiteX6" fmla="*/ 66448 w 2177188"/>
            <a:gd name="connsiteY6" fmla="*/ 596801 h 13408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177188" h="1340811">
              <a:moveTo>
                <a:pt x="66448" y="596801"/>
              </a:moveTo>
              <a:cubicBezTo>
                <a:pt x="269648" y="276761"/>
                <a:pt x="-173581" y="-30579"/>
                <a:pt x="828449" y="2441"/>
              </a:cubicBezTo>
              <a:cubicBezTo>
                <a:pt x="1022759" y="-10259"/>
                <a:pt x="1617118" y="60861"/>
                <a:pt x="1841908" y="231041"/>
              </a:cubicBezTo>
              <a:cubicBezTo>
                <a:pt x="2066698" y="401221"/>
                <a:pt x="2177188" y="699473"/>
                <a:pt x="2177188" y="1023521"/>
              </a:cubicBezTo>
              <a:cubicBezTo>
                <a:pt x="2177188" y="1347569"/>
                <a:pt x="1538378" y="1155601"/>
                <a:pt x="1232308" y="1198781"/>
              </a:cubicBezTo>
              <a:cubicBezTo>
                <a:pt x="926238" y="1241961"/>
                <a:pt x="505869" y="1436272"/>
                <a:pt x="340769" y="1282602"/>
              </a:cubicBezTo>
              <a:cubicBezTo>
                <a:pt x="175669" y="1128932"/>
                <a:pt x="-136752" y="916841"/>
                <a:pt x="66448" y="596801"/>
              </a:cubicBezTo>
              <a:close/>
            </a:path>
          </a:pathLst>
        </a:custGeom>
        <a:solidFill>
          <a:srgbClr val="CFC0C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bg1"/>
              </a:solidFill>
              <a:latin typeface="UD デジタル 教科書体 N-B"/>
              <a:ea typeface="UD デジタル 教科書体 N-B"/>
            </a:rPr>
            <a:t>アセスメント</a:t>
          </a:r>
          <a:endParaRPr kumimoji="1" lang="en-US" altLang="ja-JP" sz="2000">
            <a:solidFill>
              <a:schemeClr val="bg1"/>
            </a:solidFill>
            <a:latin typeface="UD デジタル 教科書体 N-B"/>
            <a:ea typeface="UD デジタル 教科書体 N-B"/>
          </a:endParaRPr>
        </a:p>
        <a:p>
          <a:pPr algn="ctr"/>
          <a:r>
            <a:rPr kumimoji="1" lang="ja-JP" altLang="en-US" sz="2000">
              <a:solidFill>
                <a:schemeClr val="bg1"/>
              </a:solidFill>
              <a:latin typeface="UD デジタル 教科書体 N-B"/>
              <a:ea typeface="UD デジタル 教科書体 N-B"/>
            </a:rPr>
            <a:t>結果</a:t>
          </a:r>
        </a:p>
      </xdr:txBody>
    </xdr:sp>
    <xdr:clientData/>
  </xdr:twoCellAnchor>
  <xdr:twoCellAnchor>
    <xdr:from xmlns:xdr="http://schemas.openxmlformats.org/drawingml/2006/spreadsheetDrawing">
      <xdr:col>0</xdr:col>
      <xdr:colOff>106680</xdr:colOff>
      <xdr:row>3</xdr:row>
      <xdr:rowOff>72390</xdr:rowOff>
    </xdr:from>
    <xdr:to xmlns:xdr="http://schemas.openxmlformats.org/drawingml/2006/spreadsheetDrawing">
      <xdr:col>2</xdr:col>
      <xdr:colOff>6350</xdr:colOff>
      <xdr:row>5</xdr:row>
      <xdr:rowOff>122555</xdr:rowOff>
    </xdr:to>
    <xdr:sp macro="" textlink="">
      <xdr:nvSpPr>
        <xdr:cNvPr id="2" name="テキスト ボックス 1"/>
        <xdr:cNvSpPr txBox="1"/>
      </xdr:nvSpPr>
      <xdr:spPr>
        <a:xfrm>
          <a:off x="106680" y="1299210"/>
          <a:ext cx="2077720" cy="922655"/>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2000">
              <a:solidFill>
                <a:schemeClr val="tx1">
                  <a:lumMod val="65000"/>
                  <a:lumOff val="35000"/>
                </a:schemeClr>
              </a:solidFill>
              <a:latin typeface="UD デジタル 教科書体 N-B"/>
              <a:ea typeface="UD デジタル 教科書体 N-B"/>
            </a:rPr>
            <a:t>―</a:t>
          </a:r>
          <a:r>
            <a:rPr kumimoji="1" lang="ja-JP" altLang="en-US" sz="2000">
              <a:solidFill>
                <a:schemeClr val="tx1">
                  <a:lumMod val="65000"/>
                  <a:lumOff val="35000"/>
                </a:schemeClr>
              </a:solidFill>
              <a:latin typeface="UD デジタル 教科書体 N-B"/>
              <a:ea typeface="UD デジタル 教科書体 N-B"/>
            </a:rPr>
            <a:t>入力</a:t>
          </a:r>
          <a:r>
            <a:rPr kumimoji="1" lang="en-US" altLang="ja-JP" sz="2000">
              <a:solidFill>
                <a:schemeClr val="tx1">
                  <a:lumMod val="65000"/>
                  <a:lumOff val="35000"/>
                </a:schemeClr>
              </a:solidFill>
              <a:latin typeface="UD デジタル 教科書体 N-B"/>
              <a:ea typeface="UD デジタル 教科書体 N-B"/>
            </a:rPr>
            <a:t>―</a:t>
          </a:r>
        </a:p>
        <a:p>
          <a:pPr algn="ctr"/>
          <a:endParaRPr kumimoji="1" lang="en-US" altLang="ja-JP" sz="1100">
            <a:solidFill>
              <a:schemeClr val="tx1">
                <a:lumMod val="65000"/>
                <a:lumOff val="35000"/>
              </a:schemeClr>
            </a:solidFill>
            <a:latin typeface="UD デジタル 教科書体 N-B"/>
            <a:ea typeface="UD デジタル 教科書体 N-B"/>
          </a:endParaRPr>
        </a:p>
        <a:p>
          <a:pPr algn="ctr"/>
          <a:r>
            <a:rPr kumimoji="1" lang="ja-JP" altLang="en-US" sz="1200">
              <a:solidFill>
                <a:schemeClr val="tx1">
                  <a:lumMod val="65000"/>
                  <a:lumOff val="35000"/>
                </a:schemeClr>
              </a:solidFill>
              <a:latin typeface="UD デジタル 教科書体 N-B"/>
              <a:ea typeface="UD デジタル 教科書体 N-B"/>
            </a:rPr>
            <a:t>情報を追加・編集する</a:t>
          </a:r>
        </a:p>
      </xdr:txBody>
    </xdr:sp>
    <xdr:clientData/>
  </xdr:twoCellAnchor>
  <xdr:twoCellAnchor>
    <xdr:from xmlns:xdr="http://schemas.openxmlformats.org/drawingml/2006/spreadsheetDrawing">
      <xdr:col>1</xdr:col>
      <xdr:colOff>517525</xdr:colOff>
      <xdr:row>8</xdr:row>
      <xdr:rowOff>129540</xdr:rowOff>
    </xdr:from>
    <xdr:to xmlns:xdr="http://schemas.openxmlformats.org/drawingml/2006/spreadsheetDrawing">
      <xdr:col>11</xdr:col>
      <xdr:colOff>581025</xdr:colOff>
      <xdr:row>15</xdr:row>
      <xdr:rowOff>17145</xdr:rowOff>
    </xdr:to>
    <xdr:sp macro="" textlink="">
      <xdr:nvSpPr>
        <xdr:cNvPr id="19" name="四角形: 角を丸くする 18"/>
        <xdr:cNvSpPr/>
      </xdr:nvSpPr>
      <xdr:spPr>
        <a:xfrm>
          <a:off x="1187450" y="2762250"/>
          <a:ext cx="7600950" cy="1636395"/>
        </a:xfrm>
        <a:prstGeom prst="roundRect">
          <a:avLst/>
        </a:prstGeom>
        <a:noFill/>
        <a:ln>
          <a:solidFill>
            <a:schemeClr val="tx1">
              <a:lumMod val="65000"/>
              <a:lumOff val="3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xdr:col>
      <xdr:colOff>255270</xdr:colOff>
      <xdr:row>10</xdr:row>
      <xdr:rowOff>22225</xdr:rowOff>
    </xdr:from>
    <xdr:to xmlns:xdr="http://schemas.openxmlformats.org/drawingml/2006/spreadsheetDrawing">
      <xdr:col>7</xdr:col>
      <xdr:colOff>622935</xdr:colOff>
      <xdr:row>14</xdr:row>
      <xdr:rowOff>8255</xdr:rowOff>
    </xdr:to>
    <xdr:sp macro="" textlink="">
      <xdr:nvSpPr>
        <xdr:cNvPr id="6" name="楕円 5">
          <a:hlinkClick xmlns:r="http://schemas.openxmlformats.org/officeDocument/2006/relationships" r:id="rId4"/>
        </xdr:cNvPr>
        <xdr:cNvSpPr/>
      </xdr:nvSpPr>
      <xdr:spPr>
        <a:xfrm>
          <a:off x="4443095" y="2997835"/>
          <a:ext cx="1707515" cy="1220470"/>
        </a:xfrm>
        <a:custGeom>
          <a:avLst/>
          <a:gdLst>
            <a:gd name="connsiteX0" fmla="*/ 0 w 1684020"/>
            <a:gd name="connsiteY0" fmla="*/ 590550 h 1181100"/>
            <a:gd name="connsiteX1" fmla="*/ 842010 w 1684020"/>
            <a:gd name="connsiteY1" fmla="*/ 0 h 1181100"/>
            <a:gd name="connsiteX2" fmla="*/ 1684020 w 1684020"/>
            <a:gd name="connsiteY2" fmla="*/ 590550 h 1181100"/>
            <a:gd name="connsiteX3" fmla="*/ 842010 w 1684020"/>
            <a:gd name="connsiteY3" fmla="*/ 1181100 h 1181100"/>
            <a:gd name="connsiteX4" fmla="*/ 0 w 1684020"/>
            <a:gd name="connsiteY4" fmla="*/ 590550 h 1181100"/>
            <a:gd name="connsiteX0" fmla="*/ 34310 w 1718330"/>
            <a:gd name="connsiteY0" fmla="*/ 582930 h 1173480"/>
            <a:gd name="connsiteX1" fmla="*/ 434360 w 1718330"/>
            <a:gd name="connsiteY1" fmla="*/ 0 h 1173480"/>
            <a:gd name="connsiteX2" fmla="*/ 1718330 w 1718330"/>
            <a:gd name="connsiteY2" fmla="*/ 582930 h 1173480"/>
            <a:gd name="connsiteX3" fmla="*/ 876320 w 1718330"/>
            <a:gd name="connsiteY3" fmla="*/ 1173480 h 1173480"/>
            <a:gd name="connsiteX4" fmla="*/ 34310 w 1718330"/>
            <a:gd name="connsiteY4" fmla="*/ 582930 h 1173480"/>
            <a:gd name="connsiteX0" fmla="*/ 43700 w 1727720"/>
            <a:gd name="connsiteY0" fmla="*/ 582930 h 1325880"/>
            <a:gd name="connsiteX1" fmla="*/ 443750 w 1727720"/>
            <a:gd name="connsiteY1" fmla="*/ 0 h 1325880"/>
            <a:gd name="connsiteX2" fmla="*/ 1727720 w 1727720"/>
            <a:gd name="connsiteY2" fmla="*/ 582930 h 1325880"/>
            <a:gd name="connsiteX3" fmla="*/ 1015250 w 1727720"/>
            <a:gd name="connsiteY3" fmla="*/ 1325880 h 1325880"/>
            <a:gd name="connsiteX4" fmla="*/ 43700 w 1727720"/>
            <a:gd name="connsiteY4" fmla="*/ 582930 h 1325880"/>
            <a:gd name="connsiteX0" fmla="*/ 43700 w 1727720"/>
            <a:gd name="connsiteY0" fmla="*/ 582930 h 1343292"/>
            <a:gd name="connsiteX1" fmla="*/ 443750 w 1727720"/>
            <a:gd name="connsiteY1" fmla="*/ 0 h 1343292"/>
            <a:gd name="connsiteX2" fmla="*/ 1727720 w 1727720"/>
            <a:gd name="connsiteY2" fmla="*/ 582930 h 1343292"/>
            <a:gd name="connsiteX3" fmla="*/ 1015250 w 1727720"/>
            <a:gd name="connsiteY3" fmla="*/ 1325880 h 1343292"/>
            <a:gd name="connsiteX4" fmla="*/ 435686 w 1727720"/>
            <a:gd name="connsiteY4" fmla="*/ 1065302 h 1343292"/>
            <a:gd name="connsiteX5" fmla="*/ 43700 w 1727720"/>
            <a:gd name="connsiteY5" fmla="*/ 582930 h 1343292"/>
            <a:gd name="connsiteX0" fmla="*/ 644 w 1684664"/>
            <a:gd name="connsiteY0" fmla="*/ 582930 h 1380407"/>
            <a:gd name="connsiteX1" fmla="*/ 400694 w 1684664"/>
            <a:gd name="connsiteY1" fmla="*/ 0 h 1380407"/>
            <a:gd name="connsiteX2" fmla="*/ 1684664 w 1684664"/>
            <a:gd name="connsiteY2" fmla="*/ 582930 h 1380407"/>
            <a:gd name="connsiteX3" fmla="*/ 972194 w 1684664"/>
            <a:gd name="connsiteY3" fmla="*/ 1325880 h 1380407"/>
            <a:gd name="connsiteX4" fmla="*/ 325023 w 1684664"/>
            <a:gd name="connsiteY4" fmla="*/ 1241575 h 1380407"/>
            <a:gd name="connsiteX5" fmla="*/ 644 w 1684664"/>
            <a:gd name="connsiteY5" fmla="*/ 582930 h 13804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684664" h="1380407">
              <a:moveTo>
                <a:pt x="644" y="582930"/>
              </a:moveTo>
              <a:cubicBezTo>
                <a:pt x="13256" y="376001"/>
                <a:pt x="-64335" y="0"/>
                <a:pt x="400694" y="0"/>
              </a:cubicBezTo>
              <a:cubicBezTo>
                <a:pt x="865723" y="0"/>
                <a:pt x="1684664" y="256778"/>
                <a:pt x="1684664" y="582930"/>
              </a:cubicBezTo>
              <a:cubicBezTo>
                <a:pt x="1684664" y="909082"/>
                <a:pt x="1198801" y="1216106"/>
                <a:pt x="972194" y="1325880"/>
              </a:cubicBezTo>
              <a:cubicBezTo>
                <a:pt x="745587" y="1435654"/>
                <a:pt x="486948" y="1365400"/>
                <a:pt x="325023" y="1241575"/>
              </a:cubicBezTo>
              <a:cubicBezTo>
                <a:pt x="163098" y="1117750"/>
                <a:pt x="-11968" y="789859"/>
                <a:pt x="644" y="582930"/>
              </a:cubicBezTo>
              <a:close/>
            </a:path>
          </a:pathLst>
        </a:custGeom>
        <a:solidFill>
          <a:srgbClr val="ACB1C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latin typeface="UD デジタル 教科書体 N-B"/>
              <a:ea typeface="UD デジタル 教科書体 N-B"/>
            </a:rPr>
            <a:t>クラス一覧</a:t>
          </a:r>
          <a:endParaRPr kumimoji="1" lang="en-US" altLang="ja-JP" sz="2000">
            <a:latin typeface="UD デジタル 教科書体 N-B"/>
            <a:ea typeface="UD デジタル 教科書体 N-B"/>
          </a:endParaRPr>
        </a:p>
      </xdr:txBody>
    </xdr:sp>
    <xdr:clientData/>
  </xdr:twoCellAnchor>
  <xdr:twoCellAnchor>
    <xdr:from xmlns:xdr="http://schemas.openxmlformats.org/drawingml/2006/spreadsheetDrawing">
      <xdr:col>8</xdr:col>
      <xdr:colOff>291465</xdr:colOff>
      <xdr:row>10</xdr:row>
      <xdr:rowOff>96520</xdr:rowOff>
    </xdr:from>
    <xdr:to xmlns:xdr="http://schemas.openxmlformats.org/drawingml/2006/spreadsheetDrawing">
      <xdr:col>10</xdr:col>
      <xdr:colOff>633730</xdr:colOff>
      <xdr:row>13</xdr:row>
      <xdr:rowOff>123825</xdr:rowOff>
    </xdr:to>
    <xdr:sp macro="" textlink="">
      <xdr:nvSpPr>
        <xdr:cNvPr id="7" name="楕円 5">
          <a:hlinkClick xmlns:r="http://schemas.openxmlformats.org/officeDocument/2006/relationships" r:id="rId5"/>
        </xdr:cNvPr>
        <xdr:cNvSpPr/>
      </xdr:nvSpPr>
      <xdr:spPr>
        <a:xfrm>
          <a:off x="6489065" y="3072130"/>
          <a:ext cx="1682115" cy="1090295"/>
        </a:xfrm>
        <a:custGeom>
          <a:avLst/>
          <a:gdLst>
            <a:gd name="connsiteX0" fmla="*/ 0 w 1684020"/>
            <a:gd name="connsiteY0" fmla="*/ 590550 h 1181100"/>
            <a:gd name="connsiteX1" fmla="*/ 842010 w 1684020"/>
            <a:gd name="connsiteY1" fmla="*/ 0 h 1181100"/>
            <a:gd name="connsiteX2" fmla="*/ 1684020 w 1684020"/>
            <a:gd name="connsiteY2" fmla="*/ 590550 h 1181100"/>
            <a:gd name="connsiteX3" fmla="*/ 842010 w 1684020"/>
            <a:gd name="connsiteY3" fmla="*/ 1181100 h 1181100"/>
            <a:gd name="connsiteX4" fmla="*/ 0 w 1684020"/>
            <a:gd name="connsiteY4" fmla="*/ 590550 h 1181100"/>
            <a:gd name="connsiteX0" fmla="*/ 34310 w 1718330"/>
            <a:gd name="connsiteY0" fmla="*/ 582930 h 1173480"/>
            <a:gd name="connsiteX1" fmla="*/ 434360 w 1718330"/>
            <a:gd name="connsiteY1" fmla="*/ 0 h 1173480"/>
            <a:gd name="connsiteX2" fmla="*/ 1718330 w 1718330"/>
            <a:gd name="connsiteY2" fmla="*/ 582930 h 1173480"/>
            <a:gd name="connsiteX3" fmla="*/ 876320 w 1718330"/>
            <a:gd name="connsiteY3" fmla="*/ 1173480 h 1173480"/>
            <a:gd name="connsiteX4" fmla="*/ 34310 w 1718330"/>
            <a:gd name="connsiteY4" fmla="*/ 582930 h 1173480"/>
            <a:gd name="connsiteX0" fmla="*/ 43700 w 1727720"/>
            <a:gd name="connsiteY0" fmla="*/ 582930 h 1325880"/>
            <a:gd name="connsiteX1" fmla="*/ 443750 w 1727720"/>
            <a:gd name="connsiteY1" fmla="*/ 0 h 1325880"/>
            <a:gd name="connsiteX2" fmla="*/ 1727720 w 1727720"/>
            <a:gd name="connsiteY2" fmla="*/ 582930 h 1325880"/>
            <a:gd name="connsiteX3" fmla="*/ 1015250 w 1727720"/>
            <a:gd name="connsiteY3" fmla="*/ 1325880 h 1325880"/>
            <a:gd name="connsiteX4" fmla="*/ 43700 w 1727720"/>
            <a:gd name="connsiteY4" fmla="*/ 582930 h 1325880"/>
            <a:gd name="connsiteX0" fmla="*/ 26421 w 1984761"/>
            <a:gd name="connsiteY0" fmla="*/ 611316 h 1357739"/>
            <a:gd name="connsiteX1" fmla="*/ 426471 w 1984761"/>
            <a:gd name="connsiteY1" fmla="*/ 28386 h 1357739"/>
            <a:gd name="connsiteX2" fmla="*/ 1984761 w 1984761"/>
            <a:gd name="connsiteY2" fmla="*/ 291276 h 1357739"/>
            <a:gd name="connsiteX3" fmla="*/ 997971 w 1984761"/>
            <a:gd name="connsiteY3" fmla="*/ 1354266 h 1357739"/>
            <a:gd name="connsiteX4" fmla="*/ 26421 w 1984761"/>
            <a:gd name="connsiteY4" fmla="*/ 611316 h 1357739"/>
            <a:gd name="connsiteX0" fmla="*/ 57835 w 2016175"/>
            <a:gd name="connsiteY0" fmla="*/ 611316 h 1342572"/>
            <a:gd name="connsiteX1" fmla="*/ 457885 w 2016175"/>
            <a:gd name="connsiteY1" fmla="*/ 28386 h 1342572"/>
            <a:gd name="connsiteX2" fmla="*/ 2016175 w 2016175"/>
            <a:gd name="connsiteY2" fmla="*/ 291276 h 1342572"/>
            <a:gd name="connsiteX3" fmla="*/ 1509445 w 2016175"/>
            <a:gd name="connsiteY3" fmla="*/ 1339026 h 1342572"/>
            <a:gd name="connsiteX4" fmla="*/ 57835 w 2016175"/>
            <a:gd name="connsiteY4" fmla="*/ 611316 h 1342572"/>
            <a:gd name="connsiteX0" fmla="*/ 58701 w 2009421"/>
            <a:gd name="connsiteY0" fmla="*/ 1323201 h 1500318"/>
            <a:gd name="connsiteX1" fmla="*/ 451131 w 2009421"/>
            <a:gd name="connsiteY1" fmla="*/ 77331 h 1500318"/>
            <a:gd name="connsiteX2" fmla="*/ 2009421 w 2009421"/>
            <a:gd name="connsiteY2" fmla="*/ 340221 h 1500318"/>
            <a:gd name="connsiteX3" fmla="*/ 1502691 w 2009421"/>
            <a:gd name="connsiteY3" fmla="*/ 1387971 h 1500318"/>
            <a:gd name="connsiteX4" fmla="*/ 58701 w 2009421"/>
            <a:gd name="connsiteY4" fmla="*/ 1323201 h 1500318"/>
            <a:gd name="connsiteX0" fmla="*/ 101810 w 2052530"/>
            <a:gd name="connsiteY0" fmla="*/ 1144385 h 1303585"/>
            <a:gd name="connsiteX1" fmla="*/ 334220 w 2052530"/>
            <a:gd name="connsiteY1" fmla="*/ 241415 h 1303585"/>
            <a:gd name="connsiteX2" fmla="*/ 2052530 w 2052530"/>
            <a:gd name="connsiteY2" fmla="*/ 161405 h 1303585"/>
            <a:gd name="connsiteX3" fmla="*/ 1545800 w 2052530"/>
            <a:gd name="connsiteY3" fmla="*/ 1209155 h 1303585"/>
            <a:gd name="connsiteX4" fmla="*/ 101810 w 2052530"/>
            <a:gd name="connsiteY4" fmla="*/ 1144385 h 1303585"/>
            <a:gd name="connsiteX0" fmla="*/ 101810 w 2094824"/>
            <a:gd name="connsiteY0" fmla="*/ 1062317 h 1221517"/>
            <a:gd name="connsiteX1" fmla="*/ 334220 w 2094824"/>
            <a:gd name="connsiteY1" fmla="*/ 159347 h 1221517"/>
            <a:gd name="connsiteX2" fmla="*/ 559010 w 2094824"/>
            <a:gd name="connsiteY2" fmla="*/ 83148 h 1221517"/>
            <a:gd name="connsiteX3" fmla="*/ 2052530 w 2094824"/>
            <a:gd name="connsiteY3" fmla="*/ 79337 h 1221517"/>
            <a:gd name="connsiteX4" fmla="*/ 1545800 w 2094824"/>
            <a:gd name="connsiteY4" fmla="*/ 1127087 h 1221517"/>
            <a:gd name="connsiteX5" fmla="*/ 101810 w 2094824"/>
            <a:gd name="connsiteY5" fmla="*/ 1062317 h 1221517"/>
            <a:gd name="connsiteX0" fmla="*/ 65040 w 2058054"/>
            <a:gd name="connsiteY0" fmla="*/ 1172657 h 1331857"/>
            <a:gd name="connsiteX1" fmla="*/ 297450 w 2058054"/>
            <a:gd name="connsiteY1" fmla="*/ 269687 h 1331857"/>
            <a:gd name="connsiteX2" fmla="*/ 735600 w 2058054"/>
            <a:gd name="connsiteY2" fmla="*/ 2988 h 1331857"/>
            <a:gd name="connsiteX3" fmla="*/ 2015760 w 2058054"/>
            <a:gd name="connsiteY3" fmla="*/ 189677 h 1331857"/>
            <a:gd name="connsiteX4" fmla="*/ 1509030 w 2058054"/>
            <a:gd name="connsiteY4" fmla="*/ 1237427 h 1331857"/>
            <a:gd name="connsiteX5" fmla="*/ 65040 w 2058054"/>
            <a:gd name="connsiteY5" fmla="*/ 1172657 h 1331857"/>
            <a:gd name="connsiteX0" fmla="*/ 72104 w 2065118"/>
            <a:gd name="connsiteY0" fmla="*/ 1089545 h 1248745"/>
            <a:gd name="connsiteX1" fmla="*/ 304514 w 2065118"/>
            <a:gd name="connsiteY1" fmla="*/ 186575 h 1248745"/>
            <a:gd name="connsiteX2" fmla="*/ 1062704 w 2065118"/>
            <a:gd name="connsiteY2" fmla="*/ 34176 h 1248745"/>
            <a:gd name="connsiteX3" fmla="*/ 2022824 w 2065118"/>
            <a:gd name="connsiteY3" fmla="*/ 106565 h 1248745"/>
            <a:gd name="connsiteX4" fmla="*/ 1516094 w 2065118"/>
            <a:gd name="connsiteY4" fmla="*/ 1154315 h 1248745"/>
            <a:gd name="connsiteX5" fmla="*/ 72104 w 2065118"/>
            <a:gd name="connsiteY5" fmla="*/ 1089545 h 1248745"/>
            <a:gd name="connsiteX0" fmla="*/ 109615 w 2102629"/>
            <a:gd name="connsiteY0" fmla="*/ 1089545 h 1242682"/>
            <a:gd name="connsiteX1" fmla="*/ 212485 w 2102629"/>
            <a:gd name="connsiteY1" fmla="*/ 316115 h 1242682"/>
            <a:gd name="connsiteX2" fmla="*/ 1100215 w 2102629"/>
            <a:gd name="connsiteY2" fmla="*/ 34176 h 1242682"/>
            <a:gd name="connsiteX3" fmla="*/ 2060335 w 2102629"/>
            <a:gd name="connsiteY3" fmla="*/ 106565 h 1242682"/>
            <a:gd name="connsiteX4" fmla="*/ 1553605 w 2102629"/>
            <a:gd name="connsiteY4" fmla="*/ 1154315 h 1242682"/>
            <a:gd name="connsiteX5" fmla="*/ 109615 w 2102629"/>
            <a:gd name="connsiteY5" fmla="*/ 1089545 h 1242682"/>
            <a:gd name="connsiteX0" fmla="*/ 109615 w 1683940"/>
            <a:gd name="connsiteY0" fmla="*/ 1055903 h 1185292"/>
            <a:gd name="connsiteX1" fmla="*/ 212485 w 1683940"/>
            <a:gd name="connsiteY1" fmla="*/ 282473 h 1185292"/>
            <a:gd name="connsiteX2" fmla="*/ 1100215 w 1683940"/>
            <a:gd name="connsiteY2" fmla="*/ 534 h 1185292"/>
            <a:gd name="connsiteX3" fmla="*/ 1504075 w 1683940"/>
            <a:gd name="connsiteY3" fmla="*/ 400583 h 1185292"/>
            <a:gd name="connsiteX4" fmla="*/ 1553605 w 1683940"/>
            <a:gd name="connsiteY4" fmla="*/ 1120673 h 1185292"/>
            <a:gd name="connsiteX5" fmla="*/ 109615 w 1683940"/>
            <a:gd name="connsiteY5" fmla="*/ 1055903 h 11852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683940" h="1185292">
              <a:moveTo>
                <a:pt x="109615" y="1055903"/>
              </a:moveTo>
              <a:cubicBezTo>
                <a:pt x="-113905" y="916203"/>
                <a:pt x="47385" y="458368"/>
                <a:pt x="212485" y="282473"/>
              </a:cubicBezTo>
              <a:cubicBezTo>
                <a:pt x="377585" y="106578"/>
                <a:pt x="813830" y="13869"/>
                <a:pt x="1100215" y="534"/>
              </a:cubicBezTo>
              <a:cubicBezTo>
                <a:pt x="1386600" y="-12801"/>
                <a:pt x="1339610" y="226593"/>
                <a:pt x="1504075" y="400583"/>
              </a:cubicBezTo>
              <a:cubicBezTo>
                <a:pt x="1668540" y="574573"/>
                <a:pt x="1786015" y="1011453"/>
                <a:pt x="1553605" y="1120673"/>
              </a:cubicBezTo>
              <a:cubicBezTo>
                <a:pt x="1321195" y="1229893"/>
                <a:pt x="333135" y="1195603"/>
                <a:pt x="109615" y="1055903"/>
              </a:cubicBezTo>
              <a:close/>
            </a:path>
          </a:pathLst>
        </a:custGeom>
        <a:solidFill>
          <a:srgbClr val="B5B7B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latin typeface="UD デジタル 教科書体 N-B"/>
              <a:ea typeface="UD デジタル 教科書体 N-B"/>
            </a:rPr>
            <a:t>つながり</a:t>
          </a:r>
          <a:endParaRPr kumimoji="1" lang="en-US" altLang="ja-JP" sz="2000">
            <a:latin typeface="UD デジタル 教科書体 N-B"/>
            <a:ea typeface="UD デジタル 教科書体 N-B"/>
          </a:endParaRPr>
        </a:p>
        <a:p>
          <a:pPr algn="ctr"/>
          <a:r>
            <a:rPr kumimoji="1" lang="ja-JP" altLang="en-US" sz="2000">
              <a:latin typeface="UD デジタル 教科書体 N-B"/>
              <a:ea typeface="UD デジタル 教科書体 N-B"/>
            </a:rPr>
            <a:t>シート</a:t>
          </a:r>
          <a:endParaRPr kumimoji="1" lang="en-US" altLang="ja-JP" sz="2000">
            <a:latin typeface="UD デジタル 教科書体 N-B"/>
            <a:ea typeface="UD デジタル 教科書体 N-B"/>
          </a:endParaRPr>
        </a:p>
      </xdr:txBody>
    </xdr:sp>
    <xdr:clientData/>
  </xdr:twoCellAnchor>
  <xdr:twoCellAnchor>
    <xdr:from xmlns:xdr="http://schemas.openxmlformats.org/drawingml/2006/spreadsheetDrawing">
      <xdr:col>0</xdr:col>
      <xdr:colOff>106680</xdr:colOff>
      <xdr:row>10</xdr:row>
      <xdr:rowOff>133350</xdr:rowOff>
    </xdr:from>
    <xdr:to xmlns:xdr="http://schemas.openxmlformats.org/drawingml/2006/spreadsheetDrawing">
      <xdr:col>2</xdr:col>
      <xdr:colOff>6350</xdr:colOff>
      <xdr:row>12</xdr:row>
      <xdr:rowOff>168275</xdr:rowOff>
    </xdr:to>
    <xdr:sp macro="" textlink="">
      <xdr:nvSpPr>
        <xdr:cNvPr id="15" name="テキスト ボックス 14"/>
        <xdr:cNvSpPr txBox="1"/>
      </xdr:nvSpPr>
      <xdr:spPr>
        <a:xfrm>
          <a:off x="106680" y="3108960"/>
          <a:ext cx="2077720" cy="907415"/>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2000">
              <a:solidFill>
                <a:schemeClr val="tx1">
                  <a:lumMod val="65000"/>
                  <a:lumOff val="35000"/>
                </a:schemeClr>
              </a:solidFill>
              <a:latin typeface="UD デジタル 教科書体 N-B"/>
              <a:ea typeface="UD デジタル 教科書体 N-B"/>
            </a:rPr>
            <a:t>―</a:t>
          </a:r>
          <a:r>
            <a:rPr kumimoji="1" lang="ja-JP" altLang="en-US" sz="2000">
              <a:solidFill>
                <a:schemeClr val="tx1">
                  <a:lumMod val="65000"/>
                  <a:lumOff val="35000"/>
                </a:schemeClr>
              </a:solidFill>
              <a:latin typeface="UD デジタル 教科書体 N-B"/>
              <a:ea typeface="UD デジタル 教科書体 N-B"/>
            </a:rPr>
            <a:t>出力</a:t>
          </a:r>
          <a:r>
            <a:rPr kumimoji="1" lang="en-US" altLang="ja-JP" sz="2000">
              <a:solidFill>
                <a:schemeClr val="tx1">
                  <a:lumMod val="65000"/>
                  <a:lumOff val="35000"/>
                </a:schemeClr>
              </a:solidFill>
              <a:latin typeface="UD デジタル 教科書体 N-B"/>
              <a:ea typeface="UD デジタル 教科書体 N-B"/>
            </a:rPr>
            <a:t>―</a:t>
          </a:r>
        </a:p>
        <a:p>
          <a:pPr algn="ctr"/>
          <a:endParaRPr kumimoji="1" lang="en-US" altLang="ja-JP" sz="1100">
            <a:solidFill>
              <a:schemeClr val="tx1">
                <a:lumMod val="65000"/>
                <a:lumOff val="35000"/>
              </a:schemeClr>
            </a:solidFill>
            <a:latin typeface="UD デジタル 教科書体 N-B"/>
            <a:ea typeface="UD デジタル 教科書体 N-B"/>
          </a:endParaRPr>
        </a:p>
        <a:p>
          <a:pPr algn="ctr"/>
          <a:r>
            <a:rPr kumimoji="1" lang="ja-JP" altLang="en-US" sz="1200">
              <a:solidFill>
                <a:schemeClr val="tx1">
                  <a:lumMod val="65000"/>
                  <a:lumOff val="35000"/>
                </a:schemeClr>
              </a:solidFill>
              <a:latin typeface="UD デジタル 教科書体 N-B"/>
              <a:ea typeface="UD デジタル 教科書体 N-B"/>
            </a:rPr>
            <a:t>確認する</a:t>
          </a:r>
          <a:r>
            <a:rPr kumimoji="1" lang="en-US" altLang="ja-JP" sz="1200">
              <a:solidFill>
                <a:schemeClr val="tx1">
                  <a:lumMod val="65000"/>
                  <a:lumOff val="35000"/>
                </a:schemeClr>
              </a:solidFill>
              <a:latin typeface="UD デジタル 教科書体 N-B"/>
              <a:ea typeface="UD デジタル 教科書体 N-B"/>
            </a:rPr>
            <a:t>/</a:t>
          </a:r>
          <a:r>
            <a:rPr kumimoji="1" lang="ja-JP" altLang="en-US" sz="1200">
              <a:solidFill>
                <a:schemeClr val="tx1">
                  <a:lumMod val="65000"/>
                  <a:lumOff val="35000"/>
                </a:schemeClr>
              </a:solidFill>
              <a:latin typeface="UD デジタル 教科書体 N-B"/>
              <a:ea typeface="UD デジタル 教科書体 N-B"/>
            </a:rPr>
            <a:t>印刷する</a:t>
          </a:r>
        </a:p>
      </xdr:txBody>
    </xdr:sp>
    <xdr:clientData/>
  </xdr:twoCellAnchor>
  <xdr:twoCellAnchor editAs="oneCell">
    <xdr:from xmlns:xdr="http://schemas.openxmlformats.org/drawingml/2006/spreadsheetDrawing">
      <xdr:col>12</xdr:col>
      <xdr:colOff>297180</xdr:colOff>
      <xdr:row>9</xdr:row>
      <xdr:rowOff>22860</xdr:rowOff>
    </xdr:from>
    <xdr:to xmlns:xdr="http://schemas.openxmlformats.org/drawingml/2006/spreadsheetDrawing">
      <xdr:col>14</xdr:col>
      <xdr:colOff>548640</xdr:colOff>
      <xdr:row>15</xdr:row>
      <xdr:rowOff>39370</xdr:rowOff>
    </xdr:to>
    <xdr:pic macro="">
      <xdr:nvPicPr>
        <xdr:cNvPr id="20" name="図 19" descr="クリップアート が含まれている画像&#10;&#10;自動的に生成された説明"/>
        <xdr:cNvPicPr>
          <a:picLocks noChangeAspect="1"/>
        </xdr:cNvPicPr>
      </xdr:nvPicPr>
      <xdr:blipFill>
        <a:blip xmlns:r="http://schemas.openxmlformats.org/officeDocument/2006/relationships" r:embed="rId6"/>
        <a:stretch>
          <a:fillRect/>
        </a:stretch>
      </xdr:blipFill>
      <xdr:spPr>
        <a:xfrm>
          <a:off x="9174480" y="2827020"/>
          <a:ext cx="1591310" cy="1593850"/>
        </a:xfrm>
        <a:prstGeom prst="rect">
          <a:avLst/>
        </a:prstGeom>
      </xdr:spPr>
    </xdr:pic>
    <xdr:clientData/>
  </xdr:twoCellAnchor>
  <xdr:twoCellAnchor>
    <xdr:from xmlns:xdr="http://schemas.openxmlformats.org/drawingml/2006/spreadsheetDrawing">
      <xdr:col>14</xdr:col>
      <xdr:colOff>647700</xdr:colOff>
      <xdr:row>11</xdr:row>
      <xdr:rowOff>189865</xdr:rowOff>
    </xdr:from>
    <xdr:to xmlns:xdr="http://schemas.openxmlformats.org/drawingml/2006/spreadsheetDrawing">
      <xdr:col>22</xdr:col>
      <xdr:colOff>1905</xdr:colOff>
      <xdr:row>14</xdr:row>
      <xdr:rowOff>40640</xdr:rowOff>
    </xdr:to>
    <xdr:grpSp>
      <xdr:nvGrpSpPr>
        <xdr:cNvPr id="8" name="グループ化 7"/>
        <xdr:cNvGrpSpPr/>
      </xdr:nvGrpSpPr>
      <xdr:grpSpPr>
        <a:xfrm>
          <a:off x="10864850" y="3336925"/>
          <a:ext cx="4713605" cy="913765"/>
          <a:chOff x="12998754" y="326572"/>
          <a:chExt cx="4688113" cy="1012372"/>
        </a:xfrm>
      </xdr:grpSpPr>
      <xdr:sp macro="" textlink="">
        <xdr:nvSpPr>
          <xdr:cNvPr id="9" name="正方形/長方形 8"/>
          <xdr:cNvSpPr/>
        </xdr:nvSpPr>
        <xdr:spPr>
          <a:xfrm>
            <a:off x="12998754" y="326572"/>
            <a:ext cx="4688113" cy="1012372"/>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■保存して終了（手動）</a:t>
            </a:r>
          </a:p>
        </xdr:txBody>
      </xdr:sp>
      <xdr:pic macro="">
        <xdr:nvPicPr>
          <xdr:cNvPr id="10" name="図 9"/>
          <xdr:cNvPicPr>
            <a:picLocks noChangeAspect="1"/>
          </xdr:cNvPicPr>
        </xdr:nvPicPr>
        <xdr:blipFill>
          <a:blip xmlns:r="http://schemas.openxmlformats.org/officeDocument/2006/relationships" r:embed="rId7"/>
          <a:stretch>
            <a:fillRect/>
          </a:stretch>
        </xdr:blipFill>
        <xdr:spPr>
          <a:xfrm>
            <a:off x="13569648" y="772885"/>
            <a:ext cx="1397803" cy="438211"/>
          </a:xfrm>
          <a:prstGeom prst="rect">
            <a:avLst/>
          </a:prstGeom>
        </xdr:spPr>
      </xdr:pic>
      <xdr:sp macro="" textlink="">
        <xdr:nvSpPr>
          <xdr:cNvPr id="11" name="テキスト ボックス 10"/>
          <xdr:cNvSpPr txBox="1"/>
        </xdr:nvSpPr>
        <xdr:spPr>
          <a:xfrm>
            <a:off x="13085839" y="762000"/>
            <a:ext cx="443532" cy="4038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800"/>
              <a:t>①</a:t>
            </a:r>
            <a:endParaRPr kumimoji="1" lang="ja-JP" altLang="en-US" sz="1100"/>
          </a:p>
        </xdr:txBody>
      </xdr:sp>
      <xdr:sp macro="" textlink="">
        <xdr:nvSpPr>
          <xdr:cNvPr id="12" name="矢印: 左 11"/>
          <xdr:cNvSpPr/>
        </xdr:nvSpPr>
        <xdr:spPr>
          <a:xfrm rot="2853720">
            <a:off x="13953056" y="1021553"/>
            <a:ext cx="328678" cy="259530"/>
          </a:xfrm>
          <a:prstGeom prst="leftArrow">
            <a:avLst>
              <a:gd name="adj1" fmla="val 50000"/>
              <a:gd name="adj2" fmla="val 95963"/>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xdr:cNvSpPr txBox="1"/>
        </xdr:nvSpPr>
        <xdr:spPr>
          <a:xfrm>
            <a:off x="15138401" y="770467"/>
            <a:ext cx="443532" cy="4038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800"/>
              <a:t>②</a:t>
            </a:r>
            <a:endParaRPr kumimoji="1" lang="ja-JP" altLang="en-US" sz="1100"/>
          </a:p>
        </xdr:txBody>
      </xdr:sp>
      <xdr:pic macro="">
        <xdr:nvPicPr>
          <xdr:cNvPr id="14" name="図 13"/>
          <xdr:cNvPicPr>
            <a:picLocks noChangeAspect="1"/>
          </xdr:cNvPicPr>
        </xdr:nvPicPr>
        <xdr:blipFill>
          <a:blip xmlns:r="http://schemas.openxmlformats.org/officeDocument/2006/relationships" r:embed="rId8"/>
          <a:stretch>
            <a:fillRect/>
          </a:stretch>
        </xdr:blipFill>
        <xdr:spPr>
          <a:xfrm>
            <a:off x="15621001" y="762001"/>
            <a:ext cx="1533347" cy="439200"/>
          </a:xfrm>
          <a:prstGeom prst="rect">
            <a:avLst/>
          </a:prstGeom>
        </xdr:spPr>
      </xdr:pic>
      <xdr:sp macro="" textlink="">
        <xdr:nvSpPr>
          <xdr:cNvPr id="16" name="矢印: 左 15"/>
          <xdr:cNvSpPr/>
        </xdr:nvSpPr>
        <xdr:spPr>
          <a:xfrm rot="2853720">
            <a:off x="16967190" y="1021552"/>
            <a:ext cx="328678" cy="259530"/>
          </a:xfrm>
          <a:prstGeom prst="leftArrow">
            <a:avLst>
              <a:gd name="adj1" fmla="val 50000"/>
              <a:gd name="adj2" fmla="val 95963"/>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mlns:xdr="http://schemas.openxmlformats.org/drawingml/2006/spreadsheetDrawing">
      <xdr:col>2</xdr:col>
      <xdr:colOff>22225</xdr:colOff>
      <xdr:row>10</xdr:row>
      <xdr:rowOff>35560</xdr:rowOff>
    </xdr:from>
    <xdr:to xmlns:xdr="http://schemas.openxmlformats.org/drawingml/2006/spreadsheetDrawing">
      <xdr:col>4</xdr:col>
      <xdr:colOff>641350</xdr:colOff>
      <xdr:row>13</xdr:row>
      <xdr:rowOff>171450</xdr:rowOff>
    </xdr:to>
    <xdr:sp macro="" textlink="">
      <xdr:nvSpPr>
        <xdr:cNvPr id="17" name="楕円 16">
          <a:hlinkClick xmlns:r="http://schemas.openxmlformats.org/officeDocument/2006/relationships" r:id="rId9"/>
        </xdr:cNvPr>
        <xdr:cNvSpPr/>
      </xdr:nvSpPr>
      <xdr:spPr>
        <a:xfrm>
          <a:off x="2200275" y="3011170"/>
          <a:ext cx="1958975" cy="1198880"/>
        </a:xfrm>
        <a:custGeom>
          <a:avLst/>
          <a:gdLst>
            <a:gd name="connsiteX0" fmla="*/ 0 w 1600200"/>
            <a:gd name="connsiteY0" fmla="*/ 585788 h 1171575"/>
            <a:gd name="connsiteX1" fmla="*/ 800100 w 1600200"/>
            <a:gd name="connsiteY1" fmla="*/ 0 h 1171575"/>
            <a:gd name="connsiteX2" fmla="*/ 1600200 w 1600200"/>
            <a:gd name="connsiteY2" fmla="*/ 585788 h 1171575"/>
            <a:gd name="connsiteX3" fmla="*/ 800100 w 1600200"/>
            <a:gd name="connsiteY3" fmla="*/ 1171576 h 1171575"/>
            <a:gd name="connsiteX4" fmla="*/ 0 w 1600200"/>
            <a:gd name="connsiteY4" fmla="*/ 585788 h 1171575"/>
            <a:gd name="connsiteX0" fmla="*/ 0 w 1800225"/>
            <a:gd name="connsiteY0" fmla="*/ 589566 h 1187207"/>
            <a:gd name="connsiteX1" fmla="*/ 800100 w 1800225"/>
            <a:gd name="connsiteY1" fmla="*/ 3778 h 1187207"/>
            <a:gd name="connsiteX2" fmla="*/ 1800225 w 1800225"/>
            <a:gd name="connsiteY2" fmla="*/ 837216 h 1187207"/>
            <a:gd name="connsiteX3" fmla="*/ 800100 w 1800225"/>
            <a:gd name="connsiteY3" fmla="*/ 1175354 h 1187207"/>
            <a:gd name="connsiteX4" fmla="*/ 0 w 1800225"/>
            <a:gd name="connsiteY4" fmla="*/ 589566 h 1187207"/>
            <a:gd name="connsiteX0" fmla="*/ 1629 w 1801854"/>
            <a:gd name="connsiteY0" fmla="*/ 635958 h 1233599"/>
            <a:gd name="connsiteX1" fmla="*/ 1011279 w 1801854"/>
            <a:gd name="connsiteY1" fmla="*/ 2545 h 1233599"/>
            <a:gd name="connsiteX2" fmla="*/ 1801854 w 1801854"/>
            <a:gd name="connsiteY2" fmla="*/ 883608 h 1233599"/>
            <a:gd name="connsiteX3" fmla="*/ 801729 w 1801854"/>
            <a:gd name="connsiteY3" fmla="*/ 1221746 h 1233599"/>
            <a:gd name="connsiteX4" fmla="*/ 1629 w 1801854"/>
            <a:gd name="connsiteY4" fmla="*/ 635958 h 1233599"/>
            <a:gd name="connsiteX0" fmla="*/ 1808 w 1735358"/>
            <a:gd name="connsiteY0" fmla="*/ 881063 h 1219201"/>
            <a:gd name="connsiteX1" fmla="*/ 944783 w 1735358"/>
            <a:gd name="connsiteY1" fmla="*/ 0 h 1219201"/>
            <a:gd name="connsiteX2" fmla="*/ 1735358 w 1735358"/>
            <a:gd name="connsiteY2" fmla="*/ 881063 h 1219201"/>
            <a:gd name="connsiteX3" fmla="*/ 735233 w 1735358"/>
            <a:gd name="connsiteY3" fmla="*/ 1219201 h 1219201"/>
            <a:gd name="connsiteX4" fmla="*/ 1808 w 1735358"/>
            <a:gd name="connsiteY4" fmla="*/ 881063 h 1219201"/>
            <a:gd name="connsiteX0" fmla="*/ 5820 w 1739370"/>
            <a:gd name="connsiteY0" fmla="*/ 901111 h 1239249"/>
            <a:gd name="connsiteX1" fmla="*/ 424920 w 1739370"/>
            <a:gd name="connsiteY1" fmla="*/ 334373 h 1239249"/>
            <a:gd name="connsiteX2" fmla="*/ 948795 w 1739370"/>
            <a:gd name="connsiteY2" fmla="*/ 20048 h 1239249"/>
            <a:gd name="connsiteX3" fmla="*/ 1739370 w 1739370"/>
            <a:gd name="connsiteY3" fmla="*/ 901111 h 1239249"/>
            <a:gd name="connsiteX4" fmla="*/ 739245 w 1739370"/>
            <a:gd name="connsiteY4" fmla="*/ 1239249 h 1239249"/>
            <a:gd name="connsiteX5" fmla="*/ 5820 w 1739370"/>
            <a:gd name="connsiteY5" fmla="*/ 901111 h 1239249"/>
            <a:gd name="connsiteX0" fmla="*/ 111036 w 1844586"/>
            <a:gd name="connsiteY0" fmla="*/ 900074 h 1238212"/>
            <a:gd name="connsiteX1" fmla="*/ 101511 w 1844586"/>
            <a:gd name="connsiteY1" fmla="*/ 342861 h 1238212"/>
            <a:gd name="connsiteX2" fmla="*/ 1054011 w 1844586"/>
            <a:gd name="connsiteY2" fmla="*/ 19011 h 1238212"/>
            <a:gd name="connsiteX3" fmla="*/ 1844586 w 1844586"/>
            <a:gd name="connsiteY3" fmla="*/ 900074 h 1238212"/>
            <a:gd name="connsiteX4" fmla="*/ 844461 w 1844586"/>
            <a:gd name="connsiteY4" fmla="*/ 1238212 h 1238212"/>
            <a:gd name="connsiteX5" fmla="*/ 111036 w 1844586"/>
            <a:gd name="connsiteY5" fmla="*/ 900074 h 1238212"/>
            <a:gd name="connsiteX0" fmla="*/ 111036 w 1954719"/>
            <a:gd name="connsiteY0" fmla="*/ 883000 h 1221138"/>
            <a:gd name="connsiteX1" fmla="*/ 101511 w 1954719"/>
            <a:gd name="connsiteY1" fmla="*/ 325787 h 1221138"/>
            <a:gd name="connsiteX2" fmla="*/ 1054011 w 1954719"/>
            <a:gd name="connsiteY2" fmla="*/ 1937 h 1221138"/>
            <a:gd name="connsiteX3" fmla="*/ 1854111 w 1954719"/>
            <a:gd name="connsiteY3" fmla="*/ 468661 h 1221138"/>
            <a:gd name="connsiteX4" fmla="*/ 1844586 w 1954719"/>
            <a:gd name="connsiteY4" fmla="*/ 883000 h 1221138"/>
            <a:gd name="connsiteX5" fmla="*/ 844461 w 1954719"/>
            <a:gd name="connsiteY5" fmla="*/ 1221138 h 1221138"/>
            <a:gd name="connsiteX6" fmla="*/ 111036 w 1954719"/>
            <a:gd name="connsiteY6" fmla="*/ 883000 h 1221138"/>
            <a:gd name="connsiteX0" fmla="*/ 111036 w 1933173"/>
            <a:gd name="connsiteY0" fmla="*/ 883000 h 1263404"/>
            <a:gd name="connsiteX1" fmla="*/ 101511 w 1933173"/>
            <a:gd name="connsiteY1" fmla="*/ 325787 h 1263404"/>
            <a:gd name="connsiteX2" fmla="*/ 1054011 w 1933173"/>
            <a:gd name="connsiteY2" fmla="*/ 1937 h 1263404"/>
            <a:gd name="connsiteX3" fmla="*/ 1854111 w 1933173"/>
            <a:gd name="connsiteY3" fmla="*/ 468661 h 1263404"/>
            <a:gd name="connsiteX4" fmla="*/ 1844586 w 1933173"/>
            <a:gd name="connsiteY4" fmla="*/ 883000 h 1263404"/>
            <a:gd name="connsiteX5" fmla="*/ 1587411 w 1933173"/>
            <a:gd name="connsiteY5" fmla="*/ 1221136 h 1263404"/>
            <a:gd name="connsiteX6" fmla="*/ 844461 w 1933173"/>
            <a:gd name="connsiteY6" fmla="*/ 1221138 h 1263404"/>
            <a:gd name="connsiteX7" fmla="*/ 111036 w 1933173"/>
            <a:gd name="connsiteY7" fmla="*/ 883000 h 1263404"/>
            <a:gd name="connsiteX0" fmla="*/ 91272 w 1951509"/>
            <a:gd name="connsiteY0" fmla="*/ 1054450 h 1253551"/>
            <a:gd name="connsiteX1" fmla="*/ 119847 w 1951509"/>
            <a:gd name="connsiteY1" fmla="*/ 325787 h 1253551"/>
            <a:gd name="connsiteX2" fmla="*/ 1072347 w 1951509"/>
            <a:gd name="connsiteY2" fmla="*/ 1937 h 1253551"/>
            <a:gd name="connsiteX3" fmla="*/ 1872447 w 1951509"/>
            <a:gd name="connsiteY3" fmla="*/ 468661 h 1253551"/>
            <a:gd name="connsiteX4" fmla="*/ 1862922 w 1951509"/>
            <a:gd name="connsiteY4" fmla="*/ 883000 h 1253551"/>
            <a:gd name="connsiteX5" fmla="*/ 1605747 w 1951509"/>
            <a:gd name="connsiteY5" fmla="*/ 1221136 h 1253551"/>
            <a:gd name="connsiteX6" fmla="*/ 862797 w 1951509"/>
            <a:gd name="connsiteY6" fmla="*/ 1221138 h 1253551"/>
            <a:gd name="connsiteX7" fmla="*/ 91272 w 1951509"/>
            <a:gd name="connsiteY7" fmla="*/ 1054450 h 1253551"/>
            <a:gd name="connsiteX0" fmla="*/ 91892 w 1952129"/>
            <a:gd name="connsiteY0" fmla="*/ 1054450 h 1497730"/>
            <a:gd name="connsiteX1" fmla="*/ 120467 w 1952129"/>
            <a:gd name="connsiteY1" fmla="*/ 325787 h 1497730"/>
            <a:gd name="connsiteX2" fmla="*/ 1072967 w 1952129"/>
            <a:gd name="connsiteY2" fmla="*/ 1937 h 1497730"/>
            <a:gd name="connsiteX3" fmla="*/ 1873067 w 1952129"/>
            <a:gd name="connsiteY3" fmla="*/ 468661 h 1497730"/>
            <a:gd name="connsiteX4" fmla="*/ 1863542 w 1952129"/>
            <a:gd name="connsiteY4" fmla="*/ 883000 h 1497730"/>
            <a:gd name="connsiteX5" fmla="*/ 1606367 w 1952129"/>
            <a:gd name="connsiteY5" fmla="*/ 1221136 h 1497730"/>
            <a:gd name="connsiteX6" fmla="*/ 872942 w 1952129"/>
            <a:gd name="connsiteY6" fmla="*/ 1495550 h 1497730"/>
            <a:gd name="connsiteX7" fmla="*/ 91892 w 1952129"/>
            <a:gd name="connsiteY7" fmla="*/ 1054450 h 1497730"/>
            <a:gd name="connsiteX0" fmla="*/ 91892 w 1952129"/>
            <a:gd name="connsiteY0" fmla="*/ 1054450 h 1517081"/>
            <a:gd name="connsiteX1" fmla="*/ 120467 w 1952129"/>
            <a:gd name="connsiteY1" fmla="*/ 325787 h 1517081"/>
            <a:gd name="connsiteX2" fmla="*/ 1072967 w 1952129"/>
            <a:gd name="connsiteY2" fmla="*/ 1937 h 1517081"/>
            <a:gd name="connsiteX3" fmla="*/ 1873067 w 1952129"/>
            <a:gd name="connsiteY3" fmla="*/ 468661 h 1517081"/>
            <a:gd name="connsiteX4" fmla="*/ 1863542 w 1952129"/>
            <a:gd name="connsiteY4" fmla="*/ 883000 h 1517081"/>
            <a:gd name="connsiteX5" fmla="*/ 1549217 w 1952129"/>
            <a:gd name="connsiteY5" fmla="*/ 1418713 h 1517081"/>
            <a:gd name="connsiteX6" fmla="*/ 872942 w 1952129"/>
            <a:gd name="connsiteY6" fmla="*/ 1495550 h 1517081"/>
            <a:gd name="connsiteX7" fmla="*/ 91892 w 1952129"/>
            <a:gd name="connsiteY7" fmla="*/ 1054450 h 15170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952129" h="1517081">
              <a:moveTo>
                <a:pt x="91892" y="1054450"/>
              </a:moveTo>
              <a:cubicBezTo>
                <a:pt x="-33521" y="859490"/>
                <a:pt x="-36695" y="472631"/>
                <a:pt x="120467" y="325787"/>
              </a:cubicBezTo>
              <a:cubicBezTo>
                <a:pt x="277629" y="178943"/>
                <a:pt x="780867" y="-21875"/>
                <a:pt x="1072967" y="1937"/>
              </a:cubicBezTo>
              <a:cubicBezTo>
                <a:pt x="1365067" y="25749"/>
                <a:pt x="1741304" y="321817"/>
                <a:pt x="1873067" y="468661"/>
              </a:cubicBezTo>
              <a:cubicBezTo>
                <a:pt x="2004830" y="615505"/>
                <a:pt x="1950855" y="773463"/>
                <a:pt x="1863542" y="883000"/>
              </a:cubicBezTo>
              <a:cubicBezTo>
                <a:pt x="1776230" y="992538"/>
                <a:pt x="1715904" y="1362357"/>
                <a:pt x="1549217" y="1418713"/>
              </a:cubicBezTo>
              <a:cubicBezTo>
                <a:pt x="1382530" y="1475069"/>
                <a:pt x="1115829" y="1556260"/>
                <a:pt x="872942" y="1495550"/>
              </a:cubicBezTo>
              <a:cubicBezTo>
                <a:pt x="630055" y="1434840"/>
                <a:pt x="217305" y="1249411"/>
                <a:pt x="91892" y="1054450"/>
              </a:cubicBezTo>
              <a:close/>
            </a:path>
          </a:pathLst>
        </a:custGeom>
        <a:solidFill>
          <a:srgbClr val="D0CCCB"/>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latin typeface="UD デジタル 教科書体 N-B"/>
              <a:ea typeface="UD デジタル 教科書体 N-B"/>
            </a:rPr>
            <a:t>個別結果</a:t>
          </a:r>
          <a:endParaRPr kumimoji="1" lang="en-US" altLang="ja-JP" sz="2000">
            <a:latin typeface="UD デジタル 教科書体 N-B"/>
            <a:ea typeface="UD デジタル 教科書体 N-B"/>
          </a:endParaRPr>
        </a:p>
        <a:p>
          <a:pPr algn="ctr"/>
          <a:r>
            <a:rPr kumimoji="1" lang="ja-JP" altLang="en-US" sz="2000">
              <a:latin typeface="UD デジタル 教科書体 N-B"/>
              <a:ea typeface="UD デジタル 教科書体 N-B"/>
            </a:rPr>
            <a:t>確認</a:t>
          </a:r>
          <a:endParaRPr kumimoji="1" lang="en-US" altLang="ja-JP" sz="2000">
            <a:latin typeface="UD デジタル 教科書体 N-B"/>
            <a:ea typeface="UD デジタル 教科書体 N-B"/>
          </a:endParaRPr>
        </a:p>
      </xdr:txBody>
    </xdr:sp>
    <xdr:clientData/>
  </xdr:twoCellAnchor>
  <xdr:twoCellAnchor>
    <xdr:from xmlns:xdr="http://schemas.openxmlformats.org/drawingml/2006/spreadsheetDrawing">
      <xdr:col>12</xdr:col>
      <xdr:colOff>123825</xdr:colOff>
      <xdr:row>2</xdr:row>
      <xdr:rowOff>76200</xdr:rowOff>
    </xdr:from>
    <xdr:to xmlns:xdr="http://schemas.openxmlformats.org/drawingml/2006/spreadsheetDrawing">
      <xdr:col>15</xdr:col>
      <xdr:colOff>131445</xdr:colOff>
      <xdr:row>7</xdr:row>
      <xdr:rowOff>14605</xdr:rowOff>
    </xdr:to>
    <xdr:sp macro="" textlink="">
      <xdr:nvSpPr>
        <xdr:cNvPr id="21" name="楕円 20">
          <a:hlinkClick xmlns:r="http://schemas.openxmlformats.org/officeDocument/2006/relationships" r:id="rId10"/>
        </xdr:cNvPr>
        <xdr:cNvSpPr/>
      </xdr:nvSpPr>
      <xdr:spPr>
        <a:xfrm>
          <a:off x="9001125" y="1131570"/>
          <a:ext cx="2017395" cy="1344295"/>
        </a:xfrm>
        <a:custGeom>
          <a:avLst/>
          <a:gdLst>
            <a:gd name="connsiteX0" fmla="*/ 0 w 1552574"/>
            <a:gd name="connsiteY0" fmla="*/ 633413 h 1266825"/>
            <a:gd name="connsiteX1" fmla="*/ 776287 w 1552574"/>
            <a:gd name="connsiteY1" fmla="*/ 0 h 1266825"/>
            <a:gd name="connsiteX2" fmla="*/ 1552574 w 1552574"/>
            <a:gd name="connsiteY2" fmla="*/ 633413 h 1266825"/>
            <a:gd name="connsiteX3" fmla="*/ 776287 w 1552574"/>
            <a:gd name="connsiteY3" fmla="*/ 1266826 h 1266825"/>
            <a:gd name="connsiteX4" fmla="*/ 0 w 1552574"/>
            <a:gd name="connsiteY4" fmla="*/ 633413 h 1266825"/>
            <a:gd name="connsiteX0" fmla="*/ 0 w 1600199"/>
            <a:gd name="connsiteY0" fmla="*/ 483667 h 1270943"/>
            <a:gd name="connsiteX1" fmla="*/ 823912 w 1600199"/>
            <a:gd name="connsiteY1" fmla="*/ 2654 h 1270943"/>
            <a:gd name="connsiteX2" fmla="*/ 1600199 w 1600199"/>
            <a:gd name="connsiteY2" fmla="*/ 636067 h 1270943"/>
            <a:gd name="connsiteX3" fmla="*/ 823912 w 1600199"/>
            <a:gd name="connsiteY3" fmla="*/ 1269480 h 1270943"/>
            <a:gd name="connsiteX4" fmla="*/ 0 w 1600199"/>
            <a:gd name="connsiteY4" fmla="*/ 483667 h 1270943"/>
            <a:gd name="connsiteX0" fmla="*/ 0 w 1981199"/>
            <a:gd name="connsiteY0" fmla="*/ 481465 h 1267449"/>
            <a:gd name="connsiteX1" fmla="*/ 823912 w 1981199"/>
            <a:gd name="connsiteY1" fmla="*/ 452 h 1267449"/>
            <a:gd name="connsiteX2" fmla="*/ 1981199 w 1981199"/>
            <a:gd name="connsiteY2" fmla="*/ 538615 h 1267449"/>
            <a:gd name="connsiteX3" fmla="*/ 823912 w 1981199"/>
            <a:gd name="connsiteY3" fmla="*/ 1267278 h 1267449"/>
            <a:gd name="connsiteX4" fmla="*/ 0 w 1981199"/>
            <a:gd name="connsiteY4" fmla="*/ 481465 h 1267449"/>
            <a:gd name="connsiteX0" fmla="*/ 3 w 1981202"/>
            <a:gd name="connsiteY0" fmla="*/ 481290 h 1514858"/>
            <a:gd name="connsiteX1" fmla="*/ 823915 w 1981202"/>
            <a:gd name="connsiteY1" fmla="*/ 277 h 1514858"/>
            <a:gd name="connsiteX2" fmla="*/ 1981202 w 1981202"/>
            <a:gd name="connsiteY2" fmla="*/ 538440 h 1514858"/>
            <a:gd name="connsiteX3" fmla="*/ 814390 w 1981202"/>
            <a:gd name="connsiteY3" fmla="*/ 1514753 h 1514858"/>
            <a:gd name="connsiteX4" fmla="*/ 3 w 1981202"/>
            <a:gd name="connsiteY4" fmla="*/ 481290 h 1514858"/>
            <a:gd name="connsiteX0" fmla="*/ 3 w 1998194"/>
            <a:gd name="connsiteY0" fmla="*/ 481290 h 1541898"/>
            <a:gd name="connsiteX1" fmla="*/ 823915 w 1998194"/>
            <a:gd name="connsiteY1" fmla="*/ 277 h 1541898"/>
            <a:gd name="connsiteX2" fmla="*/ 1981202 w 1998194"/>
            <a:gd name="connsiteY2" fmla="*/ 538440 h 1541898"/>
            <a:gd name="connsiteX3" fmla="*/ 1466853 w 1998194"/>
            <a:gd name="connsiteY3" fmla="*/ 1181376 h 1541898"/>
            <a:gd name="connsiteX4" fmla="*/ 814390 w 1998194"/>
            <a:gd name="connsiteY4" fmla="*/ 1514753 h 1541898"/>
            <a:gd name="connsiteX5" fmla="*/ 3 w 1998194"/>
            <a:gd name="connsiteY5" fmla="*/ 481290 h 1541898"/>
            <a:gd name="connsiteX0" fmla="*/ 3 w 2007954"/>
            <a:gd name="connsiteY0" fmla="*/ 481290 h 1558798"/>
            <a:gd name="connsiteX1" fmla="*/ 823915 w 2007954"/>
            <a:gd name="connsiteY1" fmla="*/ 277 h 1558798"/>
            <a:gd name="connsiteX2" fmla="*/ 1981202 w 2007954"/>
            <a:gd name="connsiteY2" fmla="*/ 538440 h 1558798"/>
            <a:gd name="connsiteX3" fmla="*/ 1657353 w 2007954"/>
            <a:gd name="connsiteY3" fmla="*/ 1286151 h 1558798"/>
            <a:gd name="connsiteX4" fmla="*/ 814390 w 2007954"/>
            <a:gd name="connsiteY4" fmla="*/ 1514753 h 1558798"/>
            <a:gd name="connsiteX5" fmla="*/ 3 w 2007954"/>
            <a:gd name="connsiteY5" fmla="*/ 481290 h 155879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007954" h="1558798">
              <a:moveTo>
                <a:pt x="3" y="481290"/>
              </a:moveTo>
              <a:cubicBezTo>
                <a:pt x="1591" y="228877"/>
                <a:pt x="493715" y="-9248"/>
                <a:pt x="823915" y="277"/>
              </a:cubicBezTo>
              <a:cubicBezTo>
                <a:pt x="1154115" y="9802"/>
                <a:pt x="1874046" y="341590"/>
                <a:pt x="1981202" y="538440"/>
              </a:cubicBezTo>
              <a:cubicBezTo>
                <a:pt x="2088358" y="735290"/>
                <a:pt x="1851822" y="1123432"/>
                <a:pt x="1657353" y="1286151"/>
              </a:cubicBezTo>
              <a:cubicBezTo>
                <a:pt x="1462884" y="1448870"/>
                <a:pt x="1090615" y="1648896"/>
                <a:pt x="814390" y="1514753"/>
              </a:cubicBezTo>
              <a:cubicBezTo>
                <a:pt x="538165" y="1380610"/>
                <a:pt x="-1585" y="733703"/>
                <a:pt x="3" y="481290"/>
              </a:cubicBezTo>
              <a:close/>
            </a:path>
          </a:pathLst>
        </a:custGeom>
        <a:solidFill>
          <a:schemeClr val="accent1">
            <a:lumMod val="60000"/>
            <a:lumOff val="40000"/>
          </a:schemeClr>
        </a:solidFill>
        <a:ln>
          <a:noFill/>
        </a:ln>
        <a:effectLst/>
        <a:scene3d>
          <a:camera prst="orthographicFront"/>
          <a:lightRig rig="contrasting" dir="t">
            <a:rot lat="0" lon="0" rev="1500000"/>
          </a:lightRig>
        </a:scene3d>
        <a:sp3d prstMaterial="meta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latin typeface="UD デジタル 教科書体 NP-B"/>
              <a:ea typeface="UD デジタル 教科書体 NP-B"/>
            </a:rPr>
            <a:t>表紙へ</a:t>
          </a:r>
          <a:endParaRPr kumimoji="1" lang="en-US" altLang="ja-JP" sz="2000">
            <a:latin typeface="UD デジタル 教科書体 NP-B"/>
            <a:ea typeface="UD デジタル 教科書体 NP-B"/>
          </a:endParaRPr>
        </a:p>
        <a:p>
          <a:pPr algn="ctr"/>
          <a:r>
            <a:rPr kumimoji="1" lang="ja-JP" altLang="en-US" sz="2000">
              <a:latin typeface="UD デジタル 教科書体 NP-B"/>
              <a:ea typeface="UD デジタル 教科書体 NP-B"/>
            </a:rPr>
            <a:t>もどる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173355</xdr:colOff>
      <xdr:row>1</xdr:row>
      <xdr:rowOff>15240</xdr:rowOff>
    </xdr:from>
    <xdr:to xmlns:xdr="http://schemas.openxmlformats.org/drawingml/2006/spreadsheetDrawing">
      <xdr:col>2</xdr:col>
      <xdr:colOff>276225</xdr:colOff>
      <xdr:row>5</xdr:row>
      <xdr:rowOff>49530</xdr:rowOff>
    </xdr:to>
    <xdr:grpSp>
      <xdr:nvGrpSpPr>
        <xdr:cNvPr id="5" name="グループ化 4"/>
        <xdr:cNvGrpSpPr/>
      </xdr:nvGrpSpPr>
      <xdr:grpSpPr>
        <a:xfrm>
          <a:off x="173355" y="198120"/>
          <a:ext cx="3303270" cy="765810"/>
          <a:chOff x="104188" y="-29768"/>
          <a:chExt cx="2583853" cy="598440"/>
        </a:xfrm>
      </xdr:grpSpPr>
      <xdr:pic macro="">
        <xdr:nvPicPr>
          <xdr:cNvPr id="6" name="図 5"/>
          <xdr:cNvPicPr>
            <a:picLocks noChangeAspect="1"/>
          </xdr:cNvPicPr>
        </xdr:nvPicPr>
        <xdr:blipFill>
          <a:blip xmlns:r="http://schemas.openxmlformats.org/officeDocument/2006/relationships" r:embed="rId1"/>
          <a:stretch>
            <a:fillRect/>
          </a:stretch>
        </xdr:blipFill>
        <xdr:spPr>
          <a:xfrm>
            <a:off x="104188" y="0"/>
            <a:ext cx="573733" cy="598440"/>
          </a:xfrm>
          <a:prstGeom prst="rect">
            <a:avLst/>
          </a:prstGeom>
          <a:noFill/>
          <a:ln>
            <a:noFill/>
          </a:ln>
        </xdr:spPr>
      </xdr:pic>
      <xdr:sp macro="" textlink="">
        <xdr:nvSpPr>
          <xdr:cNvPr id="7" name="四角形: 角を丸くする 6"/>
          <xdr:cNvSpPr/>
        </xdr:nvSpPr>
        <xdr:spPr>
          <a:xfrm>
            <a:off x="625145" y="80280"/>
            <a:ext cx="2062896" cy="487680"/>
          </a:xfrm>
          <a:prstGeom prst="roundRect">
            <a:avLst>
              <a:gd name="adj" fmla="val 50000"/>
            </a:avLst>
          </a:prstGeom>
          <a:solidFill>
            <a:srgbClr val="FFCDCD"/>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2400" b="1" baseline="0"/>
              <a:t> 基本情報</a:t>
            </a:r>
            <a:r>
              <a:rPr kumimoji="1" lang="ja-JP" altLang="en-US" sz="2400" b="1"/>
              <a:t>の入力</a:t>
            </a:r>
          </a:p>
        </xdr:txBody>
      </xdr:sp>
    </xdr:grpSp>
    <xdr:clientData/>
  </xdr:twoCellAnchor>
  <xdr:twoCellAnchor>
    <xdr:from xmlns:xdr="http://schemas.openxmlformats.org/drawingml/2006/spreadsheetDrawing">
      <xdr:col>1</xdr:col>
      <xdr:colOff>814705</xdr:colOff>
      <xdr:row>12</xdr:row>
      <xdr:rowOff>36195</xdr:rowOff>
    </xdr:from>
    <xdr:to xmlns:xdr="http://schemas.openxmlformats.org/drawingml/2006/spreadsheetDrawing">
      <xdr:col>2</xdr:col>
      <xdr:colOff>1424940</xdr:colOff>
      <xdr:row>12</xdr:row>
      <xdr:rowOff>1115695</xdr:rowOff>
    </xdr:to>
    <xdr:sp macro="" textlink="">
      <xdr:nvSpPr>
        <xdr:cNvPr id="2" name="楕円 6">
          <a:hlinkClick xmlns:r="http://schemas.openxmlformats.org/officeDocument/2006/relationships" r:id="rId2"/>
        </xdr:cNvPr>
        <xdr:cNvSpPr/>
      </xdr:nvSpPr>
      <xdr:spPr>
        <a:xfrm>
          <a:off x="2681605" y="3594735"/>
          <a:ext cx="1943735" cy="1079500"/>
        </a:xfrm>
        <a:prstGeom prst="bevel">
          <a:avLst/>
        </a:prstGeom>
        <a:solidFill>
          <a:srgbClr val="A8D6DB"/>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defRPr/>
          </a:pPr>
          <a:r>
            <a:rPr lang="ja-JP" altLang="en-US" sz="1200">
              <a:effectLst/>
              <a:latin typeface="UD デジタル 教科書体 N-B"/>
              <a:ea typeface="UD デジタル 教科書体 N-B"/>
            </a:rPr>
            <a:t>児童情報の入力へ</a:t>
          </a:r>
          <a:endParaRPr lang="ja-JP" altLang="ja-JP" sz="1200">
            <a:effectLst/>
            <a:latin typeface="UD デジタル 教科書体 N-B"/>
            <a:ea typeface="UD デジタル 教科書体 N-B"/>
          </a:endParaRPr>
        </a:p>
        <a:p>
          <a:pPr algn="ctr"/>
          <a:r>
            <a:rPr kumimoji="1" lang="ja-JP" altLang="en-US" sz="2000" b="1" i="0">
              <a:solidFill>
                <a:srgbClr val="47A1AB"/>
              </a:solidFill>
              <a:latin typeface="UD デジタル 教科書体 N-B"/>
              <a:ea typeface="UD デジタル 教科書体 N-B"/>
            </a:rPr>
            <a:t>すすむ</a:t>
          </a:r>
          <a:endParaRPr kumimoji="1" lang="en-US" altLang="ja-JP" sz="2000" b="1" i="0">
            <a:solidFill>
              <a:srgbClr val="47A1AB"/>
            </a:solidFill>
            <a:latin typeface="UD デジタル 教科書体 N-B"/>
            <a:ea typeface="UD デジタル 教科書体 N-B"/>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137160</xdr:colOff>
      <xdr:row>0</xdr:row>
      <xdr:rowOff>38100</xdr:rowOff>
    </xdr:from>
    <xdr:to xmlns:xdr="http://schemas.openxmlformats.org/drawingml/2006/spreadsheetDrawing">
      <xdr:col>4</xdr:col>
      <xdr:colOff>45720</xdr:colOff>
      <xdr:row>0</xdr:row>
      <xdr:rowOff>802640</xdr:rowOff>
    </xdr:to>
    <xdr:grpSp>
      <xdr:nvGrpSpPr>
        <xdr:cNvPr id="11" name="グループ化 10"/>
        <xdr:cNvGrpSpPr/>
      </xdr:nvGrpSpPr>
      <xdr:grpSpPr>
        <a:xfrm>
          <a:off x="807085" y="38100"/>
          <a:ext cx="3274695" cy="764540"/>
          <a:chOff x="104188" y="-29768"/>
          <a:chExt cx="2560039" cy="598440"/>
        </a:xfrm>
      </xdr:grpSpPr>
      <xdr:pic macro="">
        <xdr:nvPicPr>
          <xdr:cNvPr id="12" name="図 11"/>
          <xdr:cNvPicPr>
            <a:picLocks noChangeAspect="1"/>
          </xdr:cNvPicPr>
        </xdr:nvPicPr>
        <xdr:blipFill>
          <a:blip xmlns:r="http://schemas.openxmlformats.org/officeDocument/2006/relationships" r:embed="rId1"/>
          <a:stretch>
            <a:fillRect/>
          </a:stretch>
        </xdr:blipFill>
        <xdr:spPr>
          <a:xfrm>
            <a:off x="104188" y="0"/>
            <a:ext cx="573733" cy="598440"/>
          </a:xfrm>
          <a:prstGeom prst="rect">
            <a:avLst/>
          </a:prstGeom>
          <a:noFill/>
          <a:ln>
            <a:noFill/>
          </a:ln>
        </xdr:spPr>
      </xdr:pic>
      <xdr:sp macro="" textlink="">
        <xdr:nvSpPr>
          <xdr:cNvPr id="13" name="四角形: 角を丸くする 12"/>
          <xdr:cNvSpPr/>
        </xdr:nvSpPr>
        <xdr:spPr>
          <a:xfrm>
            <a:off x="625145" y="80280"/>
            <a:ext cx="2039082" cy="487680"/>
          </a:xfrm>
          <a:prstGeom prst="roundRect">
            <a:avLst>
              <a:gd name="adj" fmla="val 50000"/>
            </a:avLst>
          </a:prstGeom>
          <a:solidFill>
            <a:srgbClr val="FFCDCD"/>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2400" b="1" baseline="0"/>
              <a:t> 児童情報</a:t>
            </a:r>
            <a:r>
              <a:rPr kumimoji="1" lang="ja-JP" altLang="en-US" sz="2400" b="1"/>
              <a:t>の入力</a:t>
            </a:r>
          </a:p>
        </xdr:txBody>
      </xdr:sp>
    </xdr:grpSp>
    <xdr:clientData/>
  </xdr:twoCellAnchor>
  <xdr:twoCellAnchor>
    <xdr:from xmlns:xdr="http://schemas.openxmlformats.org/drawingml/2006/spreadsheetDrawing">
      <xdr:col>8</xdr:col>
      <xdr:colOff>616585</xdr:colOff>
      <xdr:row>0</xdr:row>
      <xdr:rowOff>105410</xdr:rowOff>
    </xdr:from>
    <xdr:to xmlns:xdr="http://schemas.openxmlformats.org/drawingml/2006/spreadsheetDrawing">
      <xdr:col>10</xdr:col>
      <xdr:colOff>868680</xdr:colOff>
      <xdr:row>1</xdr:row>
      <xdr:rowOff>259080</xdr:rowOff>
    </xdr:to>
    <xdr:sp macro="" textlink="">
      <xdr:nvSpPr>
        <xdr:cNvPr id="2" name="楕円 6">
          <a:hlinkClick xmlns:r="http://schemas.openxmlformats.org/officeDocument/2006/relationships" r:id="rId2"/>
        </xdr:cNvPr>
        <xdr:cNvSpPr/>
      </xdr:nvSpPr>
      <xdr:spPr>
        <a:xfrm>
          <a:off x="8223885" y="105410"/>
          <a:ext cx="2894965" cy="969010"/>
        </a:xfrm>
        <a:prstGeom prst="bevel">
          <a:avLst/>
        </a:prstGeom>
        <a:solidFill>
          <a:srgbClr val="A8D6DB"/>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defRPr/>
          </a:pPr>
          <a:r>
            <a:rPr lang="ja-JP" altLang="en-US" sz="1200">
              <a:effectLst/>
              <a:latin typeface="UD デジタル 教科書体 N-B"/>
              <a:ea typeface="UD デジタル 教科書体 N-B"/>
            </a:rPr>
            <a:t>アセスメント結果の入力へ</a:t>
          </a:r>
          <a:endParaRPr lang="ja-JP" altLang="ja-JP" sz="1200">
            <a:effectLst/>
            <a:latin typeface="UD デジタル 教科書体 N-B"/>
            <a:ea typeface="UD デジタル 教科書体 N-B"/>
          </a:endParaRPr>
        </a:p>
        <a:p>
          <a:pPr algn="ctr"/>
          <a:r>
            <a:rPr kumimoji="1" lang="ja-JP" altLang="en-US" sz="2000" b="1" i="0">
              <a:solidFill>
                <a:srgbClr val="47A1AB"/>
              </a:solidFill>
              <a:latin typeface="UD デジタル 教科書体 N-B"/>
              <a:ea typeface="UD デジタル 教科書体 N-B"/>
            </a:rPr>
            <a:t>すすむ</a:t>
          </a:r>
          <a:endParaRPr kumimoji="1" lang="en-US" altLang="ja-JP" sz="2000" b="1" i="0">
            <a:solidFill>
              <a:srgbClr val="47A1AB"/>
            </a:solidFill>
            <a:latin typeface="UD デジタル 教科書体 N-B"/>
            <a:ea typeface="UD デジタル 教科書体 N-B"/>
          </a:endParaRPr>
        </a:p>
      </xdr:txBody>
    </xdr:sp>
    <xdr:clientData/>
  </xdr:twoCellAnchor>
  <xdr:twoCellAnchor>
    <xdr:from xmlns:xdr="http://schemas.openxmlformats.org/drawingml/2006/spreadsheetDrawing">
      <xdr:col>12</xdr:col>
      <xdr:colOff>114300</xdr:colOff>
      <xdr:row>0</xdr:row>
      <xdr:rowOff>175895</xdr:rowOff>
    </xdr:from>
    <xdr:to xmlns:xdr="http://schemas.openxmlformats.org/drawingml/2006/spreadsheetDrawing">
      <xdr:col>17</xdr:col>
      <xdr:colOff>190500</xdr:colOff>
      <xdr:row>10</xdr:row>
      <xdr:rowOff>92075</xdr:rowOff>
    </xdr:to>
    <xdr:sp macro="" textlink="">
      <xdr:nvSpPr>
        <xdr:cNvPr id="4" name="四角形: 角を丸くする 3"/>
        <xdr:cNvSpPr/>
      </xdr:nvSpPr>
      <xdr:spPr>
        <a:xfrm>
          <a:off x="12115800" y="175895"/>
          <a:ext cx="3425825" cy="3771900"/>
        </a:xfrm>
        <a:prstGeom prst="roundRect">
          <a:avLst>
            <a:gd name="adj" fmla="val 4445"/>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初回</a:t>
          </a:r>
          <a:r>
            <a:rPr kumimoji="1" lang="ja-JP" altLang="en-US" sz="1400">
              <a:solidFill>
                <a:srgbClr val="FF0000"/>
              </a:solidFill>
            </a:rPr>
            <a:t>は</a:t>
          </a:r>
          <a:endParaRPr kumimoji="1" lang="en-US" altLang="ja-JP" sz="1400">
            <a:solidFill>
              <a:srgbClr val="FF0000"/>
            </a:solidFill>
          </a:endParaRPr>
        </a:p>
        <a:p>
          <a:pPr algn="l"/>
          <a:r>
            <a:rPr kumimoji="1" lang="ja-JP" altLang="en-US" sz="1400">
              <a:solidFill>
                <a:srgbClr val="FF0000"/>
              </a:solidFill>
            </a:rPr>
            <a:t>★</a:t>
          </a:r>
          <a:r>
            <a:rPr kumimoji="1" lang="ja-JP" altLang="en-US" sz="1400" b="1" u="sng">
              <a:solidFill>
                <a:srgbClr val="FF0000"/>
              </a:solidFill>
            </a:rPr>
            <a:t>名前を付けて</a:t>
          </a:r>
          <a:r>
            <a:rPr kumimoji="1" lang="ja-JP" altLang="en-US" sz="1400">
              <a:solidFill>
                <a:srgbClr val="FF0000"/>
              </a:solidFill>
            </a:rPr>
            <a:t>保存をお願いします</a:t>
          </a:r>
        </a:p>
      </xdr:txBody>
    </xdr:sp>
    <xdr:clientData fPrintsWithSheet="0"/>
  </xdr:twoCellAnchor>
  <xdr:twoCellAnchor>
    <xdr:from xmlns:xdr="http://schemas.openxmlformats.org/drawingml/2006/spreadsheetDrawing">
      <xdr:col>12</xdr:col>
      <xdr:colOff>266700</xdr:colOff>
      <xdr:row>1</xdr:row>
      <xdr:rowOff>61595</xdr:rowOff>
    </xdr:from>
    <xdr:to xmlns:xdr="http://schemas.openxmlformats.org/drawingml/2006/spreadsheetDrawing">
      <xdr:col>16</xdr:col>
      <xdr:colOff>137160</xdr:colOff>
      <xdr:row>4</xdr:row>
      <xdr:rowOff>186690</xdr:rowOff>
    </xdr:to>
    <xdr:grpSp>
      <xdr:nvGrpSpPr>
        <xdr:cNvPr id="25" name="グループ化 24"/>
        <xdr:cNvGrpSpPr/>
      </xdr:nvGrpSpPr>
      <xdr:grpSpPr>
        <a:xfrm>
          <a:off x="12268200" y="876935"/>
          <a:ext cx="2550160" cy="1062355"/>
          <a:chOff x="11643360" y="701040"/>
          <a:chExt cx="2552506" cy="1062989"/>
        </a:xfrm>
      </xdr:grpSpPr>
      <xdr:grpSp>
        <xdr:nvGrpSpPr>
          <xdr:cNvPr id="10" name="グループ化 9"/>
          <xdr:cNvGrpSpPr/>
        </xdr:nvGrpSpPr>
        <xdr:grpSpPr>
          <a:xfrm>
            <a:off x="12077699" y="990600"/>
            <a:ext cx="2118167" cy="773429"/>
            <a:chOff x="12077699" y="990600"/>
            <a:chExt cx="2118167" cy="773429"/>
          </a:xfrm>
        </xdr:grpSpPr>
        <xdr:pic macro="">
          <xdr:nvPicPr>
            <xdr:cNvPr id="3" name="図 2"/>
            <xdr:cNvPicPr>
              <a:picLocks noChangeAspect="1"/>
            </xdr:cNvPicPr>
          </xdr:nvPicPr>
          <xdr:blipFill>
            <a:blip xmlns:r="http://schemas.openxmlformats.org/officeDocument/2006/relationships" r:embed="rId3"/>
            <a:srcRect r="44060"/>
            <a:stretch>
              <a:fillRect/>
            </a:stretch>
          </xdr:blipFill>
          <xdr:spPr>
            <a:xfrm>
              <a:off x="12077699" y="990600"/>
              <a:ext cx="2118167" cy="685800"/>
            </a:xfrm>
            <a:prstGeom prst="rect">
              <a:avLst/>
            </a:prstGeom>
          </xdr:spPr>
        </xdr:pic>
        <xdr:sp macro="" textlink="">
          <xdr:nvSpPr>
            <xdr:cNvPr id="6" name="矢印: 左 5"/>
            <xdr:cNvSpPr/>
          </xdr:nvSpPr>
          <xdr:spPr>
            <a:xfrm rot="2853720">
              <a:off x="12473940" y="1470659"/>
              <a:ext cx="342900" cy="243840"/>
            </a:xfrm>
            <a:prstGeom prst="leftArrow">
              <a:avLst>
                <a:gd name="adj1" fmla="val 50000"/>
                <a:gd name="adj2" fmla="val 108482"/>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8" name="テキスト ボックス 7"/>
          <xdr:cNvSpPr txBox="1"/>
        </xdr:nvSpPr>
        <xdr:spPr>
          <a:xfrm>
            <a:off x="11643360" y="701040"/>
            <a:ext cx="449580" cy="4038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800"/>
              <a:t>①</a:t>
            </a:r>
            <a:endParaRPr kumimoji="1" lang="ja-JP" altLang="en-US" sz="1100"/>
          </a:p>
        </xdr:txBody>
      </xdr:sp>
    </xdr:grpSp>
    <xdr:clientData/>
  </xdr:twoCellAnchor>
  <xdr:twoCellAnchor>
    <xdr:from xmlns:xdr="http://schemas.openxmlformats.org/drawingml/2006/spreadsheetDrawing">
      <xdr:col>12</xdr:col>
      <xdr:colOff>259080</xdr:colOff>
      <xdr:row>5</xdr:row>
      <xdr:rowOff>23495</xdr:rowOff>
    </xdr:from>
    <xdr:to xmlns:xdr="http://schemas.openxmlformats.org/drawingml/2006/spreadsheetDrawing">
      <xdr:col>14</xdr:col>
      <xdr:colOff>560070</xdr:colOff>
      <xdr:row>9</xdr:row>
      <xdr:rowOff>240665</xdr:rowOff>
    </xdr:to>
    <xdr:grpSp>
      <xdr:nvGrpSpPr>
        <xdr:cNvPr id="16" name="グループ化 15"/>
        <xdr:cNvGrpSpPr/>
      </xdr:nvGrpSpPr>
      <xdr:grpSpPr>
        <a:xfrm>
          <a:off x="12260580" y="2126615"/>
          <a:ext cx="1640840" cy="1619250"/>
          <a:chOff x="14523720" y="281940"/>
          <a:chExt cx="1642110" cy="1619253"/>
        </a:xfrm>
      </xdr:grpSpPr>
      <xdr:grpSp>
        <xdr:nvGrpSpPr>
          <xdr:cNvPr id="14" name="グループ化 13"/>
          <xdr:cNvGrpSpPr/>
        </xdr:nvGrpSpPr>
        <xdr:grpSpPr>
          <a:xfrm>
            <a:off x="14958060" y="297180"/>
            <a:ext cx="1207770" cy="1604013"/>
            <a:chOff x="14676120" y="289560"/>
            <a:chExt cx="1207770" cy="1604013"/>
          </a:xfrm>
        </xdr:grpSpPr>
        <xdr:pic macro="">
          <xdr:nvPicPr>
            <xdr:cNvPr id="5" name="図 4"/>
            <xdr:cNvPicPr>
              <a:picLocks noChangeAspect="1"/>
            </xdr:cNvPicPr>
          </xdr:nvPicPr>
          <xdr:blipFill>
            <a:blip xmlns:r="http://schemas.openxmlformats.org/officeDocument/2006/relationships" r:embed="rId4"/>
            <a:srcRect t="37531"/>
            <a:stretch>
              <a:fillRect/>
            </a:stretch>
          </xdr:blipFill>
          <xdr:spPr>
            <a:xfrm>
              <a:off x="14676120" y="289560"/>
              <a:ext cx="1066800" cy="1592652"/>
            </a:xfrm>
            <a:prstGeom prst="rect">
              <a:avLst/>
            </a:prstGeom>
          </xdr:spPr>
        </xdr:pic>
        <xdr:sp macro="" textlink="">
          <xdr:nvSpPr>
            <xdr:cNvPr id="7" name="矢印: 左 6"/>
            <xdr:cNvSpPr/>
          </xdr:nvSpPr>
          <xdr:spPr>
            <a:xfrm rot="2853720">
              <a:off x="15590520" y="1600203"/>
              <a:ext cx="342900" cy="243840"/>
            </a:xfrm>
            <a:prstGeom prst="leftArrow">
              <a:avLst>
                <a:gd name="adj1" fmla="val 50000"/>
                <a:gd name="adj2" fmla="val 108482"/>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9" name="テキスト ボックス 8"/>
          <xdr:cNvSpPr txBox="1"/>
        </xdr:nvSpPr>
        <xdr:spPr>
          <a:xfrm>
            <a:off x="14523720" y="281940"/>
            <a:ext cx="449580" cy="4038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800"/>
              <a:t>②</a:t>
            </a:r>
            <a:endParaRPr kumimoji="1" lang="en-US" altLang="ja-JP" sz="1800"/>
          </a:p>
        </xdr:txBody>
      </xdr:sp>
    </xdr:grpSp>
    <xdr:clientData/>
  </xdr:twoCellAnchor>
  <xdr:twoCellAnchor>
    <xdr:from xmlns:xdr="http://schemas.openxmlformats.org/drawingml/2006/spreadsheetDrawing">
      <xdr:col>10</xdr:col>
      <xdr:colOff>868680</xdr:colOff>
      <xdr:row>0</xdr:row>
      <xdr:rowOff>227330</xdr:rowOff>
    </xdr:from>
    <xdr:to xmlns:xdr="http://schemas.openxmlformats.org/drawingml/2006/spreadsheetDrawing">
      <xdr:col>12</xdr:col>
      <xdr:colOff>144780</xdr:colOff>
      <xdr:row>1</xdr:row>
      <xdr:rowOff>52705</xdr:rowOff>
    </xdr:to>
    <xdr:sp macro="" textlink="">
      <xdr:nvSpPr>
        <xdr:cNvPr id="15" name="テキスト ボックス 14"/>
        <xdr:cNvSpPr txBox="1"/>
      </xdr:nvSpPr>
      <xdr:spPr>
        <a:xfrm>
          <a:off x="11118850" y="227330"/>
          <a:ext cx="1027430" cy="6407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の前に、</a:t>
          </a:r>
        </a:p>
      </xdr:txBody>
    </xdr:sp>
    <xdr:clientData fPrintsWithSheet="0"/>
  </xdr:twoCellAnchor>
  <xdr:twoCellAnchor>
    <xdr:from xmlns:xdr="http://schemas.openxmlformats.org/drawingml/2006/spreadsheetDrawing">
      <xdr:col>12</xdr:col>
      <xdr:colOff>160020</xdr:colOff>
      <xdr:row>10</xdr:row>
      <xdr:rowOff>258445</xdr:rowOff>
    </xdr:from>
    <xdr:to xmlns:xdr="http://schemas.openxmlformats.org/drawingml/2006/spreadsheetDrawing">
      <xdr:col>16</xdr:col>
      <xdr:colOff>83820</xdr:colOff>
      <xdr:row>14</xdr:row>
      <xdr:rowOff>236220</xdr:rowOff>
    </xdr:to>
    <xdr:grpSp>
      <xdr:nvGrpSpPr>
        <xdr:cNvPr id="17" name="グループ化 16"/>
        <xdr:cNvGrpSpPr/>
      </xdr:nvGrpSpPr>
      <xdr:grpSpPr>
        <a:xfrm>
          <a:off x="12161520" y="4114165"/>
          <a:ext cx="2603500" cy="1379855"/>
          <a:chOff x="13029235" y="410392"/>
          <a:chExt cx="2606040" cy="1379220"/>
        </a:xfrm>
      </xdr:grpSpPr>
      <xdr:sp macro="" textlink="">
        <xdr:nvSpPr>
          <xdr:cNvPr id="18" name="正方形/長方形 17"/>
          <xdr:cNvSpPr/>
        </xdr:nvSpPr>
        <xdr:spPr>
          <a:xfrm>
            <a:off x="13029235" y="410392"/>
            <a:ext cx="2606040" cy="1379220"/>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初回以降（追加の場合）</a:t>
            </a:r>
            <a:r>
              <a:rPr kumimoji="1" lang="ja-JP" altLang="en-US" sz="1400">
                <a:solidFill>
                  <a:sysClr val="windowText" lastClr="000000"/>
                </a:solidFill>
              </a:rPr>
              <a:t>は</a:t>
            </a:r>
            <a:r>
              <a:rPr kumimoji="1" lang="en-US" altLang="ja-JP" sz="1400">
                <a:solidFill>
                  <a:sysClr val="windowText" lastClr="000000"/>
                </a:solidFill>
              </a:rPr>
              <a:t>…</a:t>
            </a:r>
          </a:p>
          <a:p>
            <a:pPr algn="l"/>
            <a:r>
              <a:rPr kumimoji="1" lang="ja-JP" altLang="en-US" sz="1400">
                <a:solidFill>
                  <a:sysClr val="windowText" lastClr="000000"/>
                </a:solidFill>
              </a:rPr>
              <a:t>■上書き保存をお願いします</a:t>
            </a:r>
          </a:p>
        </xdr:txBody>
      </xdr:sp>
      <xdr:pic macro="">
        <xdr:nvPicPr>
          <xdr:cNvPr id="19" name="図 18"/>
          <xdr:cNvPicPr>
            <a:picLocks noChangeAspect="1"/>
          </xdr:cNvPicPr>
        </xdr:nvPicPr>
        <xdr:blipFill>
          <a:blip xmlns:r="http://schemas.openxmlformats.org/officeDocument/2006/relationships" r:embed="rId5"/>
          <a:stretch>
            <a:fillRect/>
          </a:stretch>
        </xdr:blipFill>
        <xdr:spPr>
          <a:xfrm>
            <a:off x="13600128" y="1108165"/>
            <a:ext cx="1397803" cy="438211"/>
          </a:xfrm>
          <a:prstGeom prst="rect">
            <a:avLst/>
          </a:prstGeom>
          <a:solidFill>
            <a:schemeClr val="bg1"/>
          </a:solidFill>
        </xdr:spPr>
      </xdr:pic>
      <xdr:sp macro="" textlink="">
        <xdr:nvSpPr>
          <xdr:cNvPr id="20" name="テキスト ボックス 19"/>
          <xdr:cNvSpPr txBox="1"/>
        </xdr:nvSpPr>
        <xdr:spPr>
          <a:xfrm>
            <a:off x="13116319" y="1097280"/>
            <a:ext cx="443532" cy="403860"/>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800"/>
              <a:t>①</a:t>
            </a:r>
            <a:endParaRPr kumimoji="1" lang="ja-JP" altLang="en-US" sz="1100"/>
          </a:p>
        </xdr:txBody>
      </xdr:sp>
      <xdr:sp macro="" textlink="">
        <xdr:nvSpPr>
          <xdr:cNvPr id="21" name="矢印: 左 20"/>
          <xdr:cNvSpPr/>
        </xdr:nvSpPr>
        <xdr:spPr>
          <a:xfrm rot="2853720">
            <a:off x="13983536" y="1356833"/>
            <a:ext cx="328678" cy="259530"/>
          </a:xfrm>
          <a:prstGeom prst="leftArrow">
            <a:avLst>
              <a:gd name="adj1" fmla="val 50000"/>
              <a:gd name="adj2" fmla="val 95963"/>
            </a:avLst>
          </a:prstGeom>
          <a:solidFill>
            <a:schemeClr val="bg1"/>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fPrintsWithSheet="0"/>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21</xdr:col>
      <xdr:colOff>23495</xdr:colOff>
      <xdr:row>5</xdr:row>
      <xdr:rowOff>128905</xdr:rowOff>
    </xdr:from>
    <xdr:to xmlns:xdr="http://schemas.openxmlformats.org/drawingml/2006/spreadsheetDrawing">
      <xdr:col>27</xdr:col>
      <xdr:colOff>57150</xdr:colOff>
      <xdr:row>18</xdr:row>
      <xdr:rowOff>19050</xdr:rowOff>
    </xdr:to>
    <xdr:sp macro="" textlink="">
      <xdr:nvSpPr>
        <xdr:cNvPr id="2" name="テキスト ボックス 1"/>
        <xdr:cNvSpPr txBox="1"/>
      </xdr:nvSpPr>
      <xdr:spPr>
        <a:xfrm>
          <a:off x="7224395" y="1279525"/>
          <a:ext cx="4170680" cy="4267835"/>
        </a:xfrm>
        <a:prstGeom prst="rect">
          <a:avLst/>
        </a:prstGeom>
        <a:solidFill>
          <a:schemeClr val="lt1"/>
        </a:solidFill>
        <a:ln w="19050" cap="rnd" cmpd="sng">
          <a:solidFill>
            <a:schemeClr val="accent1">
              <a:lumMod val="75000"/>
            </a:schemeClr>
          </a:solidFill>
          <a:prstDash val="dash"/>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sng"/>
            <a:t>園の基本情報と児童情報を入力した後</a:t>
          </a:r>
          <a:r>
            <a:rPr kumimoji="1" lang="ja-JP" altLang="en-US" sz="1100"/>
            <a:t>、</a:t>
          </a:r>
          <a:endParaRPr kumimoji="1" lang="en-US" altLang="ja-JP" sz="1100"/>
        </a:p>
        <a:p>
          <a:r>
            <a:rPr kumimoji="1" lang="ja-JP" altLang="en-US" sz="1100"/>
            <a:t>こちらで印刷したい</a:t>
          </a:r>
          <a:r>
            <a:rPr kumimoji="1" lang="ja-JP" altLang="en-US" sz="1100" b="1"/>
            <a:t>児童の名前を選択</a:t>
          </a:r>
          <a:r>
            <a:rPr kumimoji="1" lang="ja-JP" altLang="en-US" sz="1100"/>
            <a:t>すると、</a:t>
          </a:r>
          <a:endParaRPr kumimoji="1" lang="en-US" altLang="ja-JP" sz="1100"/>
        </a:p>
        <a:p>
          <a:endParaRPr kumimoji="1" lang="en-US" altLang="ja-JP" sz="1100"/>
        </a:p>
        <a:p>
          <a:r>
            <a:rPr kumimoji="1" lang="ja-JP" altLang="en-US" sz="1100"/>
            <a:t>・園名</a:t>
          </a:r>
          <a:endParaRPr kumimoji="1" lang="en-US" altLang="ja-JP" sz="1100"/>
        </a:p>
        <a:p>
          <a:r>
            <a:rPr kumimoji="1" lang="ja-JP" altLang="en-US" sz="1100"/>
            <a:t>・児童名</a:t>
          </a:r>
          <a:endParaRPr kumimoji="1" lang="en-US" altLang="ja-JP" sz="1100"/>
        </a:p>
        <a:p>
          <a:r>
            <a:rPr kumimoji="1" lang="ja-JP" altLang="en-US" sz="1100"/>
            <a:t>・性別</a:t>
          </a:r>
          <a:endParaRPr kumimoji="1" lang="en-US" altLang="ja-JP" sz="1100"/>
        </a:p>
        <a:p>
          <a:r>
            <a:rPr kumimoji="1" lang="ja-JP" altLang="en-US" sz="1100"/>
            <a:t>・実施日</a:t>
          </a:r>
          <a:endParaRPr kumimoji="1" lang="en-US" altLang="ja-JP" sz="1100"/>
        </a:p>
        <a:p>
          <a:r>
            <a:rPr kumimoji="1" lang="ja-JP" altLang="en-US" sz="1100"/>
            <a:t>・生年月日</a:t>
          </a:r>
          <a:endParaRPr kumimoji="1" lang="en-US" altLang="ja-JP" sz="1100"/>
        </a:p>
        <a:p>
          <a:r>
            <a:rPr kumimoji="1" lang="ja-JP" altLang="en-US" sz="1100"/>
            <a:t>・年齢</a:t>
          </a:r>
          <a:endParaRPr kumimoji="1" lang="en-US" altLang="ja-JP" sz="1100"/>
        </a:p>
        <a:p>
          <a:endParaRPr kumimoji="1" lang="en-US" altLang="ja-JP" sz="1100"/>
        </a:p>
        <a:p>
          <a:r>
            <a:rPr kumimoji="1" lang="ja-JP" altLang="en-US" sz="1100"/>
            <a:t>が自動入力された記録用紙を印刷することができます。</a:t>
          </a:r>
          <a:endParaRPr kumimoji="1" lang="en-US" altLang="ja-JP" sz="1100"/>
        </a:p>
        <a:p>
          <a:endParaRPr kumimoji="1" lang="en-US" altLang="ja-JP" sz="1100"/>
        </a:p>
        <a:p>
          <a:r>
            <a:rPr kumimoji="1" lang="ja-JP" altLang="en-US" sz="1100"/>
            <a:t>＊</a:t>
          </a:r>
          <a:r>
            <a:rPr kumimoji="1" lang="ja-JP" altLang="en-US" sz="1100" b="1"/>
            <a:t>自動入力機能を使わずに</a:t>
          </a:r>
          <a:r>
            <a:rPr kumimoji="1" lang="ja-JP" altLang="en-US" sz="1100"/>
            <a:t>一斉に印刷したい方は、</a:t>
          </a:r>
          <a:endParaRPr kumimoji="1" lang="en-US" altLang="ja-JP" sz="1100"/>
        </a:p>
        <a:p>
          <a:r>
            <a:rPr kumimoji="1" lang="ja-JP" altLang="en-US" sz="1100"/>
            <a:t>　</a:t>
          </a:r>
          <a:r>
            <a:rPr kumimoji="1" lang="en-US" altLang="ja-JP" sz="1100"/>
            <a:t>PDF</a:t>
          </a:r>
          <a:r>
            <a:rPr kumimoji="1" lang="ja-JP" altLang="en-US" sz="1100"/>
            <a:t>版を印刷または、冊子の該当ページをコピーして</a:t>
          </a:r>
          <a:endParaRPr kumimoji="1" lang="en-US" altLang="ja-JP" sz="1100"/>
        </a:p>
        <a:p>
          <a:r>
            <a:rPr kumimoji="1" lang="ja-JP" altLang="en-US" sz="1100"/>
            <a:t>　ご利用ください。</a:t>
          </a:r>
          <a:endParaRPr kumimoji="1" lang="en-US" altLang="ja-JP" sz="1100"/>
        </a:p>
      </xdr:txBody>
    </xdr:sp>
    <xdr:clientData/>
  </xdr:twoCellAnchor>
  <xdr:twoCellAnchor>
    <xdr:from xmlns:xdr="http://schemas.openxmlformats.org/drawingml/2006/spreadsheetDrawing">
      <xdr:col>23</xdr:col>
      <xdr:colOff>76200</xdr:colOff>
      <xdr:row>0</xdr:row>
      <xdr:rowOff>106680</xdr:rowOff>
    </xdr:from>
    <xdr:to xmlns:xdr="http://schemas.openxmlformats.org/drawingml/2006/spreadsheetDrawing">
      <xdr:col>26</xdr:col>
      <xdr:colOff>281940</xdr:colOff>
      <xdr:row>4</xdr:row>
      <xdr:rowOff>22860</xdr:rowOff>
    </xdr:to>
    <xdr:sp macro="" textlink="">
      <xdr:nvSpPr>
        <xdr:cNvPr id="3" name="楕円 20">
          <a:hlinkClick xmlns:r="http://schemas.openxmlformats.org/officeDocument/2006/relationships" r:id="rId1"/>
        </xdr:cNvPr>
        <xdr:cNvSpPr/>
      </xdr:nvSpPr>
      <xdr:spPr>
        <a:xfrm>
          <a:off x="10042525" y="106680"/>
          <a:ext cx="1234440" cy="929640"/>
        </a:xfrm>
        <a:custGeom>
          <a:avLst/>
          <a:gdLst>
            <a:gd name="connsiteX0" fmla="*/ 0 w 1552574"/>
            <a:gd name="connsiteY0" fmla="*/ 633413 h 1266825"/>
            <a:gd name="connsiteX1" fmla="*/ 776287 w 1552574"/>
            <a:gd name="connsiteY1" fmla="*/ 0 h 1266825"/>
            <a:gd name="connsiteX2" fmla="*/ 1552574 w 1552574"/>
            <a:gd name="connsiteY2" fmla="*/ 633413 h 1266825"/>
            <a:gd name="connsiteX3" fmla="*/ 776287 w 1552574"/>
            <a:gd name="connsiteY3" fmla="*/ 1266826 h 1266825"/>
            <a:gd name="connsiteX4" fmla="*/ 0 w 1552574"/>
            <a:gd name="connsiteY4" fmla="*/ 633413 h 1266825"/>
            <a:gd name="connsiteX0" fmla="*/ 0 w 1600199"/>
            <a:gd name="connsiteY0" fmla="*/ 483667 h 1270943"/>
            <a:gd name="connsiteX1" fmla="*/ 823912 w 1600199"/>
            <a:gd name="connsiteY1" fmla="*/ 2654 h 1270943"/>
            <a:gd name="connsiteX2" fmla="*/ 1600199 w 1600199"/>
            <a:gd name="connsiteY2" fmla="*/ 636067 h 1270943"/>
            <a:gd name="connsiteX3" fmla="*/ 823912 w 1600199"/>
            <a:gd name="connsiteY3" fmla="*/ 1269480 h 1270943"/>
            <a:gd name="connsiteX4" fmla="*/ 0 w 1600199"/>
            <a:gd name="connsiteY4" fmla="*/ 483667 h 1270943"/>
            <a:gd name="connsiteX0" fmla="*/ 0 w 1981199"/>
            <a:gd name="connsiteY0" fmla="*/ 481465 h 1267449"/>
            <a:gd name="connsiteX1" fmla="*/ 823912 w 1981199"/>
            <a:gd name="connsiteY1" fmla="*/ 452 h 1267449"/>
            <a:gd name="connsiteX2" fmla="*/ 1981199 w 1981199"/>
            <a:gd name="connsiteY2" fmla="*/ 538615 h 1267449"/>
            <a:gd name="connsiteX3" fmla="*/ 823912 w 1981199"/>
            <a:gd name="connsiteY3" fmla="*/ 1267278 h 1267449"/>
            <a:gd name="connsiteX4" fmla="*/ 0 w 1981199"/>
            <a:gd name="connsiteY4" fmla="*/ 481465 h 1267449"/>
            <a:gd name="connsiteX0" fmla="*/ 3 w 1981202"/>
            <a:gd name="connsiteY0" fmla="*/ 481290 h 1514858"/>
            <a:gd name="connsiteX1" fmla="*/ 823915 w 1981202"/>
            <a:gd name="connsiteY1" fmla="*/ 277 h 1514858"/>
            <a:gd name="connsiteX2" fmla="*/ 1981202 w 1981202"/>
            <a:gd name="connsiteY2" fmla="*/ 538440 h 1514858"/>
            <a:gd name="connsiteX3" fmla="*/ 814390 w 1981202"/>
            <a:gd name="connsiteY3" fmla="*/ 1514753 h 1514858"/>
            <a:gd name="connsiteX4" fmla="*/ 3 w 1981202"/>
            <a:gd name="connsiteY4" fmla="*/ 481290 h 1514858"/>
            <a:gd name="connsiteX0" fmla="*/ 3 w 1998194"/>
            <a:gd name="connsiteY0" fmla="*/ 481290 h 1541898"/>
            <a:gd name="connsiteX1" fmla="*/ 823915 w 1998194"/>
            <a:gd name="connsiteY1" fmla="*/ 277 h 1541898"/>
            <a:gd name="connsiteX2" fmla="*/ 1981202 w 1998194"/>
            <a:gd name="connsiteY2" fmla="*/ 538440 h 1541898"/>
            <a:gd name="connsiteX3" fmla="*/ 1466853 w 1998194"/>
            <a:gd name="connsiteY3" fmla="*/ 1181376 h 1541898"/>
            <a:gd name="connsiteX4" fmla="*/ 814390 w 1998194"/>
            <a:gd name="connsiteY4" fmla="*/ 1514753 h 1541898"/>
            <a:gd name="connsiteX5" fmla="*/ 3 w 1998194"/>
            <a:gd name="connsiteY5" fmla="*/ 481290 h 1541898"/>
            <a:gd name="connsiteX0" fmla="*/ 3 w 2007954"/>
            <a:gd name="connsiteY0" fmla="*/ 481290 h 1558798"/>
            <a:gd name="connsiteX1" fmla="*/ 823915 w 2007954"/>
            <a:gd name="connsiteY1" fmla="*/ 277 h 1558798"/>
            <a:gd name="connsiteX2" fmla="*/ 1981202 w 2007954"/>
            <a:gd name="connsiteY2" fmla="*/ 538440 h 1558798"/>
            <a:gd name="connsiteX3" fmla="*/ 1657353 w 2007954"/>
            <a:gd name="connsiteY3" fmla="*/ 1286151 h 1558798"/>
            <a:gd name="connsiteX4" fmla="*/ 814390 w 2007954"/>
            <a:gd name="connsiteY4" fmla="*/ 1514753 h 1558798"/>
            <a:gd name="connsiteX5" fmla="*/ 3 w 2007954"/>
            <a:gd name="connsiteY5" fmla="*/ 481290 h 155879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2007954" h="1558798">
              <a:moveTo>
                <a:pt x="3" y="481290"/>
              </a:moveTo>
              <a:cubicBezTo>
                <a:pt x="1591" y="228877"/>
                <a:pt x="493715" y="-9248"/>
                <a:pt x="823915" y="277"/>
              </a:cubicBezTo>
              <a:cubicBezTo>
                <a:pt x="1154115" y="9802"/>
                <a:pt x="1874046" y="341590"/>
                <a:pt x="1981202" y="538440"/>
              </a:cubicBezTo>
              <a:cubicBezTo>
                <a:pt x="2088358" y="735290"/>
                <a:pt x="1851822" y="1123432"/>
                <a:pt x="1657353" y="1286151"/>
              </a:cubicBezTo>
              <a:cubicBezTo>
                <a:pt x="1462884" y="1448870"/>
                <a:pt x="1090615" y="1648896"/>
                <a:pt x="814390" y="1514753"/>
              </a:cubicBezTo>
              <a:cubicBezTo>
                <a:pt x="538165" y="1380610"/>
                <a:pt x="-1585" y="733703"/>
                <a:pt x="3" y="481290"/>
              </a:cubicBezTo>
              <a:close/>
            </a:path>
          </a:pathLst>
        </a:custGeom>
        <a:solidFill>
          <a:schemeClr val="accent1">
            <a:lumMod val="60000"/>
            <a:lumOff val="40000"/>
          </a:schemeClr>
        </a:solidFill>
        <a:ln>
          <a:noFill/>
        </a:ln>
        <a:effectLst/>
        <a:scene3d>
          <a:camera prst="orthographicFront"/>
          <a:lightRig rig="contrasting" dir="t">
            <a:rot lat="0" lon="0" rev="1500000"/>
          </a:lightRig>
        </a:scene3d>
        <a:sp3d prstMaterial="meta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latin typeface="UD デジタル 教科書体 NP-B"/>
              <a:ea typeface="UD デジタル 教科書体 NP-B"/>
            </a:rPr>
            <a:t>表紙へ</a:t>
          </a:r>
          <a:endParaRPr kumimoji="1" lang="en-US" altLang="ja-JP" sz="1200">
            <a:latin typeface="UD デジタル 教科書体 NP-B"/>
            <a:ea typeface="UD デジタル 教科書体 NP-B"/>
          </a:endParaRPr>
        </a:p>
        <a:p>
          <a:pPr algn="ctr"/>
          <a:r>
            <a:rPr kumimoji="1" lang="ja-JP" altLang="en-US" sz="1200">
              <a:latin typeface="UD デジタル 教科書体 NP-B"/>
              <a:ea typeface="UD デジタル 教科書体 NP-B"/>
            </a:rPr>
            <a:t>もどる</a:t>
          </a:r>
        </a:p>
      </xdr:txBody>
    </xdr:sp>
    <xdr:clientData/>
  </xdr:twoCellAnchor>
  <xdr:twoCellAnchor>
    <xdr:from xmlns:xdr="http://schemas.openxmlformats.org/drawingml/2006/spreadsheetDrawing">
      <xdr:col>9</xdr:col>
      <xdr:colOff>83820</xdr:colOff>
      <xdr:row>42</xdr:row>
      <xdr:rowOff>60960</xdr:rowOff>
    </xdr:from>
    <xdr:to xmlns:xdr="http://schemas.openxmlformats.org/drawingml/2006/spreadsheetDrawing">
      <xdr:col>10</xdr:col>
      <xdr:colOff>289560</xdr:colOff>
      <xdr:row>42</xdr:row>
      <xdr:rowOff>198120</xdr:rowOff>
    </xdr:to>
    <xdr:sp macro="" textlink="">
      <xdr:nvSpPr>
        <xdr:cNvPr id="4" name="矢印: 右 3"/>
        <xdr:cNvSpPr/>
      </xdr:nvSpPr>
      <xdr:spPr>
        <a:xfrm>
          <a:off x="3169920" y="12403455"/>
          <a:ext cx="548640" cy="137160"/>
        </a:xfrm>
        <a:prstGeom prst="rightArrow">
          <a:avLst/>
        </a:prstGeom>
        <a:solidFill>
          <a:schemeClr val="bg1">
            <a:lumMod val="6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91440</xdr:colOff>
      <xdr:row>44</xdr:row>
      <xdr:rowOff>29845</xdr:rowOff>
    </xdr:from>
    <xdr:to xmlns:xdr="http://schemas.openxmlformats.org/drawingml/2006/spreadsheetDrawing">
      <xdr:col>10</xdr:col>
      <xdr:colOff>297180</xdr:colOff>
      <xdr:row>44</xdr:row>
      <xdr:rowOff>167640</xdr:rowOff>
    </xdr:to>
    <xdr:sp macro="" textlink="">
      <xdr:nvSpPr>
        <xdr:cNvPr id="5" name="矢印: 右 4"/>
        <xdr:cNvSpPr/>
      </xdr:nvSpPr>
      <xdr:spPr>
        <a:xfrm rot="9845855">
          <a:off x="3177540" y="12981940"/>
          <a:ext cx="548640" cy="137795"/>
        </a:xfrm>
        <a:prstGeom prst="rightArrow">
          <a:avLst/>
        </a:prstGeom>
        <a:solidFill>
          <a:schemeClr val="bg1">
            <a:lumMod val="6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83820</xdr:colOff>
      <xdr:row>46</xdr:row>
      <xdr:rowOff>76200</xdr:rowOff>
    </xdr:from>
    <xdr:to xmlns:xdr="http://schemas.openxmlformats.org/drawingml/2006/spreadsheetDrawing">
      <xdr:col>10</xdr:col>
      <xdr:colOff>289560</xdr:colOff>
      <xdr:row>46</xdr:row>
      <xdr:rowOff>213995</xdr:rowOff>
    </xdr:to>
    <xdr:sp macro="" textlink="">
      <xdr:nvSpPr>
        <xdr:cNvPr id="6" name="矢印: 右 5"/>
        <xdr:cNvSpPr/>
      </xdr:nvSpPr>
      <xdr:spPr>
        <a:xfrm>
          <a:off x="3169920" y="13546455"/>
          <a:ext cx="548640" cy="137795"/>
        </a:xfrm>
        <a:prstGeom prst="rightArrow">
          <a:avLst/>
        </a:prstGeom>
        <a:solidFill>
          <a:schemeClr val="bg1">
            <a:lumMod val="6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390525</xdr:colOff>
      <xdr:row>0</xdr:row>
      <xdr:rowOff>66675</xdr:rowOff>
    </xdr:from>
    <xdr:to xmlns:xdr="http://schemas.openxmlformats.org/drawingml/2006/spreadsheetDrawing">
      <xdr:col>7</xdr:col>
      <xdr:colOff>742950</xdr:colOff>
      <xdr:row>0</xdr:row>
      <xdr:rowOff>831215</xdr:rowOff>
    </xdr:to>
    <xdr:grpSp>
      <xdr:nvGrpSpPr>
        <xdr:cNvPr id="58" name="グループ化 57"/>
        <xdr:cNvGrpSpPr/>
      </xdr:nvGrpSpPr>
      <xdr:grpSpPr>
        <a:xfrm>
          <a:off x="657225" y="66675"/>
          <a:ext cx="5119370" cy="764540"/>
          <a:chOff x="104188" y="-29768"/>
          <a:chExt cx="3601916" cy="598440"/>
        </a:xfrm>
      </xdr:grpSpPr>
      <xdr:pic macro="">
        <xdr:nvPicPr>
          <xdr:cNvPr id="59" name="図 58"/>
          <xdr:cNvPicPr>
            <a:picLocks noChangeAspect="1"/>
          </xdr:cNvPicPr>
        </xdr:nvPicPr>
        <xdr:blipFill>
          <a:blip xmlns:r="http://schemas.openxmlformats.org/officeDocument/2006/relationships" r:embed="rId1"/>
          <a:stretch>
            <a:fillRect/>
          </a:stretch>
        </xdr:blipFill>
        <xdr:spPr>
          <a:xfrm>
            <a:off x="104188" y="0"/>
            <a:ext cx="573733" cy="598440"/>
          </a:xfrm>
          <a:prstGeom prst="rect">
            <a:avLst/>
          </a:prstGeom>
          <a:noFill/>
          <a:ln>
            <a:noFill/>
          </a:ln>
        </xdr:spPr>
      </xdr:pic>
      <xdr:sp macro="" textlink="">
        <xdr:nvSpPr>
          <xdr:cNvPr id="60" name="四角形: 角を丸くする 59"/>
          <xdr:cNvSpPr/>
        </xdr:nvSpPr>
        <xdr:spPr>
          <a:xfrm>
            <a:off x="625146" y="80280"/>
            <a:ext cx="3080958" cy="487680"/>
          </a:xfrm>
          <a:prstGeom prst="roundRect">
            <a:avLst>
              <a:gd name="adj" fmla="val 50000"/>
            </a:avLst>
          </a:prstGeom>
          <a:solidFill>
            <a:srgbClr val="FFCDCD"/>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2400" b="1"/>
              <a:t>  アセスメント結果の入力</a:t>
            </a:r>
          </a:p>
        </xdr:txBody>
      </xdr:sp>
    </xdr:grpSp>
    <xdr:clientData/>
  </xdr:twoCellAnchor>
  <xdr:twoCellAnchor>
    <xdr:from xmlns:xdr="http://schemas.openxmlformats.org/drawingml/2006/spreadsheetDrawing">
      <xdr:col>13</xdr:col>
      <xdr:colOff>446405</xdr:colOff>
      <xdr:row>0</xdr:row>
      <xdr:rowOff>285115</xdr:rowOff>
    </xdr:from>
    <xdr:to xmlns:xdr="http://schemas.openxmlformats.org/drawingml/2006/spreadsheetDrawing">
      <xdr:col>32</xdr:col>
      <xdr:colOff>123190</xdr:colOff>
      <xdr:row>0</xdr:row>
      <xdr:rowOff>1364615</xdr:rowOff>
    </xdr:to>
    <xdr:sp macro="" textlink="">
      <xdr:nvSpPr>
        <xdr:cNvPr id="2" name="楕円 6">
          <a:hlinkClick xmlns:r="http://schemas.openxmlformats.org/officeDocument/2006/relationships" r:id="rId2"/>
        </xdr:cNvPr>
        <xdr:cNvSpPr/>
      </xdr:nvSpPr>
      <xdr:spPr>
        <a:xfrm>
          <a:off x="9896475" y="285115"/>
          <a:ext cx="11255375" cy="1079500"/>
        </a:xfrm>
        <a:prstGeom prst="bevel">
          <a:avLst/>
        </a:prstGeom>
        <a:solidFill>
          <a:srgbClr val="A8D6DB"/>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i="0">
              <a:solidFill>
                <a:srgbClr val="47A1AB"/>
              </a:solidFill>
              <a:latin typeface="UD デジタル 教科書体 N-B"/>
              <a:ea typeface="UD デジタル 教科書体 N-B"/>
            </a:rPr>
            <a:t>出力選択ページ</a:t>
          </a:r>
          <a:r>
            <a:rPr kumimoji="1" lang="ja-JP" altLang="en-US" sz="2000" b="0" i="0">
              <a:solidFill>
                <a:schemeClr val="bg1"/>
              </a:solidFill>
              <a:latin typeface="UD デジタル 教科書体 N-B"/>
              <a:ea typeface="UD デジタル 教科書体 N-B"/>
            </a:rPr>
            <a:t>へ</a:t>
          </a:r>
          <a:endParaRPr kumimoji="1" lang="ja-JP" altLang="en-US" sz="1200" b="0" i="0">
            <a:solidFill>
              <a:schemeClr val="bg1"/>
            </a:solidFill>
            <a:latin typeface="UD デジタル 教科書体 N-B"/>
            <a:ea typeface="UD デジタル 教科書体 N-B"/>
          </a:endParaRPr>
        </a:p>
      </xdr:txBody>
    </xdr:sp>
    <xdr:clientData fPrintsWithSheet="0"/>
  </xdr:twoCellAnchor>
  <xdr:twoCellAnchor>
    <xdr:from xmlns:xdr="http://schemas.openxmlformats.org/drawingml/2006/spreadsheetDrawing">
      <xdr:col>9</xdr:col>
      <xdr:colOff>402590</xdr:colOff>
      <xdr:row>0</xdr:row>
      <xdr:rowOff>285115</xdr:rowOff>
    </xdr:from>
    <xdr:to xmlns:xdr="http://schemas.openxmlformats.org/drawingml/2006/spreadsheetDrawing">
      <xdr:col>13</xdr:col>
      <xdr:colOff>68580</xdr:colOff>
      <xdr:row>0</xdr:row>
      <xdr:rowOff>1364615</xdr:rowOff>
    </xdr:to>
    <xdr:sp macro="" textlink="">
      <xdr:nvSpPr>
        <xdr:cNvPr id="3" name="楕円 6">
          <a:hlinkClick xmlns:r="http://schemas.openxmlformats.org/officeDocument/2006/relationships" r:id="rId3"/>
        </xdr:cNvPr>
        <xdr:cNvSpPr/>
      </xdr:nvSpPr>
      <xdr:spPr>
        <a:xfrm>
          <a:off x="6989445" y="285115"/>
          <a:ext cx="2529205" cy="1079500"/>
        </a:xfrm>
        <a:prstGeom prst="bevel">
          <a:avLst/>
        </a:prstGeom>
        <a:solidFill>
          <a:schemeClr val="bg1">
            <a:lumMod val="7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i="0">
              <a:solidFill>
                <a:srgbClr val="C00000"/>
              </a:solidFill>
              <a:latin typeface="UD デジタル 教科書体 N-B"/>
              <a:ea typeface="UD デジタル 教科書体 N-B"/>
            </a:rPr>
            <a:t>入力方法を</a:t>
          </a:r>
          <a:endParaRPr kumimoji="1" lang="en-US" altLang="ja-JP" sz="1800" b="1" i="0">
            <a:solidFill>
              <a:srgbClr val="C00000"/>
            </a:solidFill>
            <a:latin typeface="UD デジタル 教科書体 N-B"/>
            <a:ea typeface="UD デジタル 教科書体 N-B"/>
          </a:endParaRPr>
        </a:p>
        <a:p>
          <a:pPr algn="ctr"/>
          <a:r>
            <a:rPr kumimoji="1" lang="ja-JP" altLang="en-US" sz="1800" b="1" i="0">
              <a:solidFill>
                <a:srgbClr val="C00000"/>
              </a:solidFill>
              <a:latin typeface="UD デジタル 教科書体 N-B"/>
              <a:ea typeface="UD デジタル 教科書体 N-B"/>
            </a:rPr>
            <a:t>見る</a:t>
          </a:r>
          <a:endParaRPr kumimoji="1" lang="ja-JP" altLang="en-US" sz="1100" b="0" i="0">
            <a:solidFill>
              <a:srgbClr val="C00000"/>
            </a:solidFill>
            <a:latin typeface="UD デジタル 教科書体 N-B"/>
            <a:ea typeface="UD デジタル 教科書体 N-B"/>
          </a:endParaRPr>
        </a:p>
      </xdr:txBody>
    </xdr:sp>
    <xdr:clientData fPrintsWithSheet="0"/>
  </xdr:twoCellAnchor>
  <xdr:twoCellAnchor>
    <xdr:from xmlns:xdr="http://schemas.openxmlformats.org/drawingml/2006/spreadsheetDrawing">
      <xdr:col>32</xdr:col>
      <xdr:colOff>332740</xdr:colOff>
      <xdr:row>0</xdr:row>
      <xdr:rowOff>346075</xdr:rowOff>
    </xdr:from>
    <xdr:to xmlns:xdr="http://schemas.openxmlformats.org/drawingml/2006/spreadsheetDrawing">
      <xdr:col>39</xdr:col>
      <xdr:colOff>338455</xdr:colOff>
      <xdr:row>0</xdr:row>
      <xdr:rowOff>1352550</xdr:rowOff>
    </xdr:to>
    <xdr:grpSp>
      <xdr:nvGrpSpPr>
        <xdr:cNvPr id="15" name="グループ化 14"/>
        <xdr:cNvGrpSpPr/>
      </xdr:nvGrpSpPr>
      <xdr:grpSpPr>
        <a:xfrm>
          <a:off x="21361400" y="346075"/>
          <a:ext cx="4711065" cy="1006475"/>
          <a:chOff x="12998754" y="326572"/>
          <a:chExt cx="4688113" cy="1012372"/>
        </a:xfrm>
      </xdr:grpSpPr>
      <xdr:sp macro="" textlink="">
        <xdr:nvSpPr>
          <xdr:cNvPr id="5" name="正方形/長方形 4"/>
          <xdr:cNvSpPr/>
        </xdr:nvSpPr>
        <xdr:spPr>
          <a:xfrm>
            <a:off x="12998754" y="326572"/>
            <a:ext cx="4688113" cy="1012372"/>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■保存して終了（手動）</a:t>
            </a:r>
          </a:p>
        </xdr:txBody>
      </xdr:sp>
      <xdr:pic macro="">
        <xdr:nvPicPr>
          <xdr:cNvPr id="8" name="図 7"/>
          <xdr:cNvPicPr>
            <a:picLocks noChangeAspect="1"/>
          </xdr:cNvPicPr>
        </xdr:nvPicPr>
        <xdr:blipFill>
          <a:blip xmlns:r="http://schemas.openxmlformats.org/officeDocument/2006/relationships" r:embed="rId4"/>
          <a:stretch>
            <a:fillRect/>
          </a:stretch>
        </xdr:blipFill>
        <xdr:spPr>
          <a:xfrm>
            <a:off x="13569648" y="772885"/>
            <a:ext cx="1397803" cy="438211"/>
          </a:xfrm>
          <a:prstGeom prst="rect">
            <a:avLst/>
          </a:prstGeom>
        </xdr:spPr>
      </xdr:pic>
      <xdr:sp macro="" textlink="">
        <xdr:nvSpPr>
          <xdr:cNvPr id="9" name="テキスト ボックス 8"/>
          <xdr:cNvSpPr txBox="1"/>
        </xdr:nvSpPr>
        <xdr:spPr>
          <a:xfrm>
            <a:off x="13085839" y="762000"/>
            <a:ext cx="443532" cy="4038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800"/>
              <a:t>①</a:t>
            </a:r>
            <a:endParaRPr kumimoji="1" lang="ja-JP" altLang="en-US" sz="1100"/>
          </a:p>
        </xdr:txBody>
      </xdr:sp>
      <xdr:sp macro="" textlink="">
        <xdr:nvSpPr>
          <xdr:cNvPr id="11" name="矢印: 左 10"/>
          <xdr:cNvSpPr/>
        </xdr:nvSpPr>
        <xdr:spPr>
          <a:xfrm rot="2853720">
            <a:off x="13953056" y="1021553"/>
            <a:ext cx="328678" cy="259530"/>
          </a:xfrm>
          <a:prstGeom prst="leftArrow">
            <a:avLst>
              <a:gd name="adj1" fmla="val 50000"/>
              <a:gd name="adj2" fmla="val 95963"/>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xdr:cNvSpPr txBox="1"/>
        </xdr:nvSpPr>
        <xdr:spPr>
          <a:xfrm>
            <a:off x="15138401" y="770467"/>
            <a:ext cx="443532" cy="4038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800"/>
              <a:t>②</a:t>
            </a:r>
            <a:endParaRPr kumimoji="1" lang="ja-JP" altLang="en-US" sz="1100"/>
          </a:p>
        </xdr:txBody>
      </xdr:sp>
      <xdr:pic macro="">
        <xdr:nvPicPr>
          <xdr:cNvPr id="13" name="図 12"/>
          <xdr:cNvPicPr>
            <a:picLocks noChangeAspect="1"/>
          </xdr:cNvPicPr>
        </xdr:nvPicPr>
        <xdr:blipFill>
          <a:blip xmlns:r="http://schemas.openxmlformats.org/officeDocument/2006/relationships" r:embed="rId5"/>
          <a:stretch>
            <a:fillRect/>
          </a:stretch>
        </xdr:blipFill>
        <xdr:spPr>
          <a:xfrm>
            <a:off x="15621001" y="762001"/>
            <a:ext cx="1533347" cy="439200"/>
          </a:xfrm>
          <a:prstGeom prst="rect">
            <a:avLst/>
          </a:prstGeom>
        </xdr:spPr>
      </xdr:pic>
      <xdr:sp macro="" textlink="">
        <xdr:nvSpPr>
          <xdr:cNvPr id="14" name="矢印: 左 13"/>
          <xdr:cNvSpPr/>
        </xdr:nvSpPr>
        <xdr:spPr>
          <a:xfrm rot="2853720">
            <a:off x="16967190" y="1021552"/>
            <a:ext cx="328678" cy="259530"/>
          </a:xfrm>
          <a:prstGeom prst="leftArrow">
            <a:avLst>
              <a:gd name="adj1" fmla="val 50000"/>
              <a:gd name="adj2" fmla="val 95963"/>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809625</xdr:colOff>
      <xdr:row>13</xdr:row>
      <xdr:rowOff>1994535</xdr:rowOff>
    </xdr:from>
    <xdr:to xmlns:xdr="http://schemas.openxmlformats.org/drawingml/2006/spreadsheetDrawing">
      <xdr:col>6</xdr:col>
      <xdr:colOff>607060</xdr:colOff>
      <xdr:row>16</xdr:row>
      <xdr:rowOff>209550</xdr:rowOff>
    </xdr:to>
    <xdr:pic macro="">
      <xdr:nvPicPr>
        <xdr:cNvPr id="10241" name="図 42"/>
        <xdr:cNvPicPr>
          <a:picLocks noChangeAspect="1"/>
        </xdr:cNvPicPr>
      </xdr:nvPicPr>
      <xdr:blipFill>
        <a:blip xmlns:r="http://schemas.openxmlformats.org/officeDocument/2006/relationships" r:embed="rId1"/>
        <a:stretch>
          <a:fillRect/>
        </a:stretch>
      </xdr:blipFill>
      <xdr:spPr>
        <a:xfrm>
          <a:off x="1076325" y="5240655"/>
          <a:ext cx="3262630" cy="4417695"/>
        </a:xfrm>
        <a:prstGeom prst="rect">
          <a:avLst/>
        </a:prstGeom>
        <a:ln w="9525">
          <a:solidFill>
            <a:schemeClr val="tx1"/>
          </a:solidFill>
        </a:ln>
      </xdr:spPr>
    </xdr:pic>
    <xdr:clientData/>
  </xdr:twoCellAnchor>
  <xdr:twoCellAnchor editAs="oneCell">
    <xdr:from xmlns:xdr="http://schemas.openxmlformats.org/drawingml/2006/spreadsheetDrawing">
      <xdr:col>13</xdr:col>
      <xdr:colOff>254000</xdr:colOff>
      <xdr:row>15</xdr:row>
      <xdr:rowOff>1012190</xdr:rowOff>
    </xdr:from>
    <xdr:to xmlns:xdr="http://schemas.openxmlformats.org/drawingml/2006/spreadsheetDrawing">
      <xdr:col>32</xdr:col>
      <xdr:colOff>491490</xdr:colOff>
      <xdr:row>18</xdr:row>
      <xdr:rowOff>81280</xdr:rowOff>
    </xdr:to>
    <xdr:pic macro="">
      <xdr:nvPicPr>
        <xdr:cNvPr id="10242" name="図 1"/>
        <xdr:cNvPicPr>
          <a:picLocks noChangeAspect="1"/>
        </xdr:cNvPicPr>
      </xdr:nvPicPr>
      <xdr:blipFill>
        <a:blip xmlns:r="http://schemas.openxmlformats.org/officeDocument/2006/relationships" r:embed="rId2"/>
        <a:stretch>
          <a:fillRect/>
        </a:stretch>
      </xdr:blipFill>
      <xdr:spPr>
        <a:xfrm>
          <a:off x="9422130" y="8327390"/>
          <a:ext cx="11709400" cy="4410710"/>
        </a:xfrm>
        <a:prstGeom prst="rect">
          <a:avLst/>
        </a:prstGeom>
        <a:ln>
          <a:solidFill>
            <a:schemeClr val="tx1"/>
          </a:solidFill>
        </a:ln>
      </xdr:spPr>
    </xdr:pic>
    <xdr:clientData/>
  </xdr:twoCellAnchor>
  <xdr:twoCellAnchor editAs="oneCell">
    <xdr:from xmlns:xdr="http://schemas.openxmlformats.org/drawingml/2006/spreadsheetDrawing">
      <xdr:col>8</xdr:col>
      <xdr:colOff>88900</xdr:colOff>
      <xdr:row>15</xdr:row>
      <xdr:rowOff>1012190</xdr:rowOff>
    </xdr:from>
    <xdr:to xmlns:xdr="http://schemas.openxmlformats.org/drawingml/2006/spreadsheetDrawing">
      <xdr:col>12</xdr:col>
      <xdr:colOff>259080</xdr:colOff>
      <xdr:row>18</xdr:row>
      <xdr:rowOff>76200</xdr:rowOff>
    </xdr:to>
    <xdr:pic macro="">
      <xdr:nvPicPr>
        <xdr:cNvPr id="10243" name="図 2"/>
        <xdr:cNvPicPr>
          <a:picLocks noChangeAspect="1"/>
        </xdr:cNvPicPr>
      </xdr:nvPicPr>
      <xdr:blipFill>
        <a:blip xmlns:r="http://schemas.openxmlformats.org/officeDocument/2006/relationships" r:embed="rId3"/>
        <a:stretch>
          <a:fillRect/>
        </a:stretch>
      </xdr:blipFill>
      <xdr:spPr>
        <a:xfrm>
          <a:off x="5374005" y="8327390"/>
          <a:ext cx="3276600" cy="4405630"/>
        </a:xfrm>
        <a:prstGeom prst="rect">
          <a:avLst/>
        </a:prstGeom>
        <a:ln>
          <a:solidFill>
            <a:schemeClr val="tx1"/>
          </a:solidFill>
        </a:ln>
      </xdr:spPr>
    </xdr:pic>
    <xdr:clientData/>
  </xdr:twoCellAnchor>
  <xdr:twoCellAnchor>
    <xdr:from xmlns:xdr="http://schemas.openxmlformats.org/drawingml/2006/spreadsheetDrawing">
      <xdr:col>7</xdr:col>
      <xdr:colOff>393700</xdr:colOff>
      <xdr:row>13</xdr:row>
      <xdr:rowOff>1524000</xdr:rowOff>
    </xdr:from>
    <xdr:to xmlns:xdr="http://schemas.openxmlformats.org/drawingml/2006/spreadsheetDrawing">
      <xdr:col>32</xdr:col>
      <xdr:colOff>619125</xdr:colOff>
      <xdr:row>15</xdr:row>
      <xdr:rowOff>510540</xdr:rowOff>
    </xdr:to>
    <xdr:sp macro="" textlink="">
      <xdr:nvSpPr>
        <xdr:cNvPr id="10244" name="吹き出し: 四角形 3"/>
        <xdr:cNvSpPr/>
      </xdr:nvSpPr>
      <xdr:spPr>
        <a:xfrm>
          <a:off x="4902200" y="4770120"/>
          <a:ext cx="16356965" cy="3055620"/>
        </a:xfrm>
        <a:prstGeom prst="wedgeRectCallout">
          <a:avLst>
            <a:gd name="adj1" fmla="val -63462"/>
            <a:gd name="adj2" fmla="val 19751"/>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mlns:xdr="http://schemas.openxmlformats.org/drawingml/2006/spreadsheetDrawing">
      <xdr:col>7</xdr:col>
      <xdr:colOff>622300</xdr:colOff>
      <xdr:row>13</xdr:row>
      <xdr:rowOff>1643380</xdr:rowOff>
    </xdr:from>
    <xdr:to xmlns:xdr="http://schemas.openxmlformats.org/drawingml/2006/spreadsheetDrawing">
      <xdr:col>32</xdr:col>
      <xdr:colOff>333375</xdr:colOff>
      <xdr:row>15</xdr:row>
      <xdr:rowOff>368300</xdr:rowOff>
    </xdr:to>
    <xdr:pic macro="">
      <xdr:nvPicPr>
        <xdr:cNvPr id="10245" name="図 4"/>
        <xdr:cNvPicPr>
          <a:picLocks noChangeAspect="1"/>
        </xdr:cNvPicPr>
      </xdr:nvPicPr>
      <xdr:blipFill>
        <a:blip xmlns:r="http://schemas.openxmlformats.org/officeDocument/2006/relationships" r:embed="rId4"/>
        <a:stretch>
          <a:fillRect/>
        </a:stretch>
      </xdr:blipFill>
      <xdr:spPr>
        <a:xfrm>
          <a:off x="5130800" y="4889500"/>
          <a:ext cx="15842615" cy="2794000"/>
        </a:xfrm>
        <a:prstGeom prst="rect">
          <a:avLst/>
        </a:prstGeom>
      </xdr:spPr>
    </xdr:pic>
    <xdr:clientData/>
  </xdr:twoCellAnchor>
  <xdr:twoCellAnchor>
    <xdr:from xmlns:xdr="http://schemas.openxmlformats.org/drawingml/2006/spreadsheetDrawing">
      <xdr:col>8</xdr:col>
      <xdr:colOff>678180</xdr:colOff>
      <xdr:row>14</xdr:row>
      <xdr:rowOff>797560</xdr:rowOff>
    </xdr:from>
    <xdr:to xmlns:xdr="http://schemas.openxmlformats.org/drawingml/2006/spreadsheetDrawing">
      <xdr:col>9</xdr:col>
      <xdr:colOff>560705</xdr:colOff>
      <xdr:row>15</xdr:row>
      <xdr:rowOff>326390</xdr:rowOff>
    </xdr:to>
    <xdr:sp macro="" textlink="">
      <xdr:nvSpPr>
        <xdr:cNvPr id="10246" name="楕円 5"/>
        <xdr:cNvSpPr/>
      </xdr:nvSpPr>
      <xdr:spPr>
        <a:xfrm>
          <a:off x="5963285" y="6078220"/>
          <a:ext cx="659130" cy="1563370"/>
        </a:xfrm>
        <a:prstGeom prst="ellipse">
          <a:avLst/>
        </a:prstGeom>
        <a:solidFill>
          <a:schemeClr val="bg1"/>
        </a:solidFill>
        <a:ln w="19050">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分</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解</a:t>
          </a:r>
        </a:p>
      </xdr:txBody>
    </xdr:sp>
    <xdr:clientData/>
  </xdr:twoCellAnchor>
  <xdr:twoCellAnchor>
    <xdr:from xmlns:xdr="http://schemas.openxmlformats.org/drawingml/2006/spreadsheetDrawing">
      <xdr:col>1</xdr:col>
      <xdr:colOff>789940</xdr:colOff>
      <xdr:row>2</xdr:row>
      <xdr:rowOff>66675</xdr:rowOff>
    </xdr:from>
    <xdr:to xmlns:xdr="http://schemas.openxmlformats.org/drawingml/2006/spreadsheetDrawing">
      <xdr:col>3</xdr:col>
      <xdr:colOff>208915</xdr:colOff>
      <xdr:row>3</xdr:row>
      <xdr:rowOff>453390</xdr:rowOff>
    </xdr:to>
    <xdr:sp macro="" textlink="">
      <xdr:nvSpPr>
        <xdr:cNvPr id="10247" name="四角形: 角を丸くする 6"/>
        <xdr:cNvSpPr/>
      </xdr:nvSpPr>
      <xdr:spPr>
        <a:xfrm>
          <a:off x="1056640" y="1209675"/>
          <a:ext cx="607060" cy="622935"/>
        </a:xfrm>
        <a:prstGeom prst="roundRect">
          <a:avLst>
            <a:gd name="adj" fmla="val 50000"/>
          </a:avLst>
        </a:prstGeom>
        <a:solidFill>
          <a:schemeClr val="accent5">
            <a:lumMod val="40000"/>
            <a:lumOff val="6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800" b="1">
              <a:solidFill>
                <a:schemeClr val="tx1"/>
              </a:solidFill>
            </a:rPr>
            <a:t>例</a:t>
          </a:r>
        </a:p>
      </xdr:txBody>
    </xdr:sp>
    <xdr:clientData/>
  </xdr:twoCellAnchor>
  <xdr:twoCellAnchor>
    <xdr:from xmlns:xdr="http://schemas.openxmlformats.org/drawingml/2006/spreadsheetDrawing">
      <xdr:col>1</xdr:col>
      <xdr:colOff>390525</xdr:colOff>
      <xdr:row>0</xdr:row>
      <xdr:rowOff>67310</xdr:rowOff>
    </xdr:from>
    <xdr:to xmlns:xdr="http://schemas.openxmlformats.org/drawingml/2006/spreadsheetDrawing">
      <xdr:col>7</xdr:col>
      <xdr:colOff>742950</xdr:colOff>
      <xdr:row>0</xdr:row>
      <xdr:rowOff>831850</xdr:rowOff>
    </xdr:to>
    <xdr:grpSp>
      <xdr:nvGrpSpPr>
        <xdr:cNvPr id="10248" name="グループ化 7"/>
        <xdr:cNvGrpSpPr/>
      </xdr:nvGrpSpPr>
      <xdr:grpSpPr>
        <a:xfrm>
          <a:off x="657225" y="67310"/>
          <a:ext cx="4594225" cy="764540"/>
          <a:chOff x="104188" y="-29768"/>
          <a:chExt cx="3601916" cy="598440"/>
        </a:xfrm>
      </xdr:grpSpPr>
      <xdr:pic macro="">
        <xdr:nvPicPr>
          <xdr:cNvPr id="10249" name="図 8"/>
          <xdr:cNvPicPr>
            <a:picLocks noChangeAspect="1"/>
          </xdr:cNvPicPr>
        </xdr:nvPicPr>
        <xdr:blipFill>
          <a:blip xmlns:r="http://schemas.openxmlformats.org/officeDocument/2006/relationships" r:embed="rId5"/>
          <a:stretch>
            <a:fillRect/>
          </a:stretch>
        </xdr:blipFill>
        <xdr:spPr>
          <a:xfrm>
            <a:off x="104188" y="0"/>
            <a:ext cx="573733" cy="598440"/>
          </a:xfrm>
          <a:prstGeom prst="rect">
            <a:avLst/>
          </a:prstGeom>
          <a:noFill/>
          <a:ln>
            <a:noFill/>
          </a:ln>
        </xdr:spPr>
      </xdr:pic>
      <xdr:sp macro="" textlink="">
        <xdr:nvSpPr>
          <xdr:cNvPr id="10250" name="四角形: 角を丸くする 9"/>
          <xdr:cNvSpPr/>
        </xdr:nvSpPr>
        <xdr:spPr>
          <a:xfrm>
            <a:off x="625146" y="80280"/>
            <a:ext cx="3080958" cy="487680"/>
          </a:xfrm>
          <a:prstGeom prst="roundRect">
            <a:avLst>
              <a:gd name="adj" fmla="val 50000"/>
            </a:avLst>
          </a:prstGeom>
          <a:solidFill>
            <a:srgbClr val="FFCDCD"/>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2400" b="1"/>
              <a:t>  アセスメント結果の入力</a:t>
            </a:r>
          </a:p>
        </xdr:txBody>
      </xdr:sp>
    </xdr:grpSp>
    <xdr:clientData/>
  </xdr:twoCellAnchor>
  <xdr:twoCellAnchor>
    <xdr:from xmlns:xdr="http://schemas.openxmlformats.org/drawingml/2006/spreadsheetDrawing">
      <xdr:col>3</xdr:col>
      <xdr:colOff>1343660</xdr:colOff>
      <xdr:row>9</xdr:row>
      <xdr:rowOff>171450</xdr:rowOff>
    </xdr:from>
    <xdr:to xmlns:xdr="http://schemas.openxmlformats.org/drawingml/2006/spreadsheetDrawing">
      <xdr:col>30</xdr:col>
      <xdr:colOff>47625</xdr:colOff>
      <xdr:row>13</xdr:row>
      <xdr:rowOff>87630</xdr:rowOff>
    </xdr:to>
    <xdr:sp macro="" textlink="">
      <xdr:nvSpPr>
        <xdr:cNvPr id="10251" name="四角形: 角を丸くする 10"/>
        <xdr:cNvSpPr/>
      </xdr:nvSpPr>
      <xdr:spPr>
        <a:xfrm>
          <a:off x="2798445" y="2716530"/>
          <a:ext cx="16549370" cy="617220"/>
        </a:xfrm>
        <a:prstGeom prst="roundRect">
          <a:avLst/>
        </a:prstGeom>
        <a:noFill/>
        <a:ln w="28575">
          <a:solidFill>
            <a:srgbClr val="C0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xdr:col>
      <xdr:colOff>577850</xdr:colOff>
      <xdr:row>10</xdr:row>
      <xdr:rowOff>346075</xdr:rowOff>
    </xdr:from>
    <xdr:to xmlns:xdr="http://schemas.openxmlformats.org/drawingml/2006/spreadsheetDrawing">
      <xdr:col>9</xdr:col>
      <xdr:colOff>663575</xdr:colOff>
      <xdr:row>13</xdr:row>
      <xdr:rowOff>1053465</xdr:rowOff>
    </xdr:to>
    <xdr:grpSp>
      <xdr:nvGrpSpPr>
        <xdr:cNvPr id="10252" name="グループ化 11"/>
        <xdr:cNvGrpSpPr/>
      </xdr:nvGrpSpPr>
      <xdr:grpSpPr>
        <a:xfrm>
          <a:off x="3533140" y="3127375"/>
          <a:ext cx="3192145" cy="1172210"/>
          <a:chOff x="428624" y="3171823"/>
          <a:chExt cx="3209926" cy="1038227"/>
        </a:xfrm>
      </xdr:grpSpPr>
      <xdr:sp macro="" textlink="">
        <xdr:nvSpPr>
          <xdr:cNvPr id="10253" name="吹き出し: 上矢印 12"/>
          <xdr:cNvSpPr/>
        </xdr:nvSpPr>
        <xdr:spPr>
          <a:xfrm>
            <a:off x="723899" y="3171823"/>
            <a:ext cx="2914651" cy="1038227"/>
          </a:xfrm>
          <a:prstGeom prst="upArrowCallout">
            <a:avLst>
              <a:gd name="adj1" fmla="val 12156"/>
              <a:gd name="adj2" fmla="val 13991"/>
              <a:gd name="adj3" fmla="val 13073"/>
              <a:gd name="adj4" fmla="val 71399"/>
            </a:avLst>
          </a:prstGeom>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solidFill>
                  <a:schemeClr val="tx1"/>
                </a:solidFill>
              </a:rPr>
              <a:t>アセスメントの結果</a:t>
            </a:r>
            <a:r>
              <a:rPr kumimoji="1" lang="ja-JP" altLang="en-US" sz="1600">
                <a:solidFill>
                  <a:schemeClr val="tx1"/>
                </a:solidFill>
              </a:rPr>
              <a:t>から</a:t>
            </a:r>
            <a:endParaRPr kumimoji="1" lang="en-US" altLang="ja-JP" sz="1600">
              <a:solidFill>
                <a:schemeClr val="tx1"/>
              </a:solidFill>
            </a:endParaRPr>
          </a:p>
          <a:p>
            <a:pPr algn="ctr"/>
            <a:r>
              <a:rPr kumimoji="1" lang="ja-JP" altLang="en-US" sz="1600" u="sng">
                <a:solidFill>
                  <a:schemeClr val="tx1"/>
                </a:solidFill>
              </a:rPr>
              <a:t>正答の数</a:t>
            </a:r>
            <a:r>
              <a:rPr kumimoji="1" lang="ja-JP" altLang="en-US" sz="1600">
                <a:solidFill>
                  <a:schemeClr val="tx1"/>
                </a:solidFill>
              </a:rPr>
              <a:t>を入力</a:t>
            </a:r>
          </a:p>
        </xdr:txBody>
      </xdr:sp>
      <xdr:sp macro="" textlink="">
        <xdr:nvSpPr>
          <xdr:cNvPr id="10254" name="楕円 13"/>
          <xdr:cNvSpPr/>
        </xdr:nvSpPr>
        <xdr:spPr>
          <a:xfrm>
            <a:off x="428624" y="3313616"/>
            <a:ext cx="468000" cy="414731"/>
          </a:xfrm>
          <a:prstGeom prst="ellipse">
            <a:avLst/>
          </a:prstGeom>
          <a:solidFill>
            <a:srgbClr val="C0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t>1</a:t>
            </a:r>
          </a:p>
        </xdr:txBody>
      </xdr:sp>
    </xdr:grpSp>
    <xdr:clientData/>
  </xdr:twoCellAnchor>
  <xdr:twoCellAnchor>
    <xdr:from xmlns:xdr="http://schemas.openxmlformats.org/drawingml/2006/spreadsheetDrawing">
      <xdr:col>13</xdr:col>
      <xdr:colOff>752475</xdr:colOff>
      <xdr:row>10</xdr:row>
      <xdr:rowOff>362585</xdr:rowOff>
    </xdr:from>
    <xdr:to xmlns:xdr="http://schemas.openxmlformats.org/drawingml/2006/spreadsheetDrawing">
      <xdr:col>30</xdr:col>
      <xdr:colOff>476250</xdr:colOff>
      <xdr:row>13</xdr:row>
      <xdr:rowOff>287020</xdr:rowOff>
    </xdr:to>
    <xdr:sp macro="" textlink="">
      <xdr:nvSpPr>
        <xdr:cNvPr id="10255" name="矢印: 上カーブ 14"/>
        <xdr:cNvSpPr/>
      </xdr:nvSpPr>
      <xdr:spPr>
        <a:xfrm>
          <a:off x="9920605" y="3143885"/>
          <a:ext cx="9855835" cy="389255"/>
        </a:xfrm>
        <a:prstGeom prst="curvedUpArrow">
          <a:avLst>
            <a:gd name="adj1" fmla="val 39192"/>
            <a:gd name="adj2" fmla="val 72127"/>
            <a:gd name="adj3" fmla="val 34756"/>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mlns:xdr="http://schemas.openxmlformats.org/drawingml/2006/spreadsheetDrawing">
      <xdr:col>11</xdr:col>
      <xdr:colOff>139700</xdr:colOff>
      <xdr:row>13</xdr:row>
      <xdr:rowOff>71755</xdr:rowOff>
    </xdr:from>
    <xdr:to xmlns:xdr="http://schemas.openxmlformats.org/drawingml/2006/spreadsheetDrawing">
      <xdr:col>14</xdr:col>
      <xdr:colOff>384175</xdr:colOff>
      <xdr:row>13</xdr:row>
      <xdr:rowOff>1076960</xdr:rowOff>
    </xdr:to>
    <xdr:grpSp>
      <xdr:nvGrpSpPr>
        <xdr:cNvPr id="10256" name="グループ化 15"/>
        <xdr:cNvGrpSpPr/>
      </xdr:nvGrpSpPr>
      <xdr:grpSpPr>
        <a:xfrm>
          <a:off x="7754620" y="3317875"/>
          <a:ext cx="2574290" cy="1005205"/>
          <a:chOff x="428624" y="3313616"/>
          <a:chExt cx="2571751" cy="896432"/>
        </a:xfrm>
      </xdr:grpSpPr>
      <xdr:sp macro="" textlink="">
        <xdr:nvSpPr>
          <xdr:cNvPr id="10257" name="正方形/長方形 16"/>
          <xdr:cNvSpPr/>
        </xdr:nvSpPr>
        <xdr:spPr>
          <a:xfrm>
            <a:off x="723900" y="3458813"/>
            <a:ext cx="2276475" cy="751235"/>
          </a:xfrm>
          <a:prstGeom prst="rect">
            <a:avLst/>
          </a:prstGeom>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solidFill>
                  <a:schemeClr val="tx1"/>
                </a:solidFill>
              </a:rPr>
              <a:t>入力した結果から</a:t>
            </a:r>
            <a:endParaRPr kumimoji="1" lang="en-US" altLang="ja-JP" sz="1600">
              <a:solidFill>
                <a:schemeClr val="tx1"/>
              </a:solidFill>
            </a:endParaRPr>
          </a:p>
          <a:p>
            <a:pPr algn="ctr"/>
            <a:r>
              <a:rPr kumimoji="1" lang="ja-JP" altLang="en-US" sz="1600">
                <a:solidFill>
                  <a:schemeClr val="tx1"/>
                </a:solidFill>
              </a:rPr>
              <a:t>自動で反映されます。</a:t>
            </a:r>
          </a:p>
        </xdr:txBody>
      </xdr:sp>
      <xdr:sp macro="" textlink="">
        <xdr:nvSpPr>
          <xdr:cNvPr id="10258" name="楕円 17"/>
          <xdr:cNvSpPr/>
        </xdr:nvSpPr>
        <xdr:spPr>
          <a:xfrm>
            <a:off x="428624" y="3313616"/>
            <a:ext cx="468000" cy="414731"/>
          </a:xfrm>
          <a:prstGeom prst="ellipse">
            <a:avLst/>
          </a:prstGeom>
          <a:solidFill>
            <a:schemeClr val="bg1"/>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C00000"/>
                </a:solidFill>
              </a:rPr>
              <a:t>2</a:t>
            </a:r>
          </a:p>
        </xdr:txBody>
      </xdr:sp>
    </xdr:grpSp>
    <xdr:clientData/>
  </xdr:twoCellAnchor>
  <xdr:twoCellAnchor>
    <xdr:from xmlns:xdr="http://schemas.openxmlformats.org/drawingml/2006/spreadsheetDrawing">
      <xdr:col>33</xdr:col>
      <xdr:colOff>140970</xdr:colOff>
      <xdr:row>13</xdr:row>
      <xdr:rowOff>494665</xdr:rowOff>
    </xdr:from>
    <xdr:to xmlns:xdr="http://schemas.openxmlformats.org/drawingml/2006/spreadsheetDrawing">
      <xdr:col>38</xdr:col>
      <xdr:colOff>485140</xdr:colOff>
      <xdr:row>15</xdr:row>
      <xdr:rowOff>1246505</xdr:rowOff>
    </xdr:to>
    <xdr:grpSp>
      <xdr:nvGrpSpPr>
        <xdr:cNvPr id="10259" name="グループ化 18"/>
        <xdr:cNvGrpSpPr/>
      </xdr:nvGrpSpPr>
      <xdr:grpSpPr>
        <a:xfrm>
          <a:off x="21450935" y="3740785"/>
          <a:ext cx="3693795" cy="4820920"/>
          <a:chOff x="12949150" y="3822700"/>
          <a:chExt cx="3716425" cy="4820467"/>
        </a:xfrm>
      </xdr:grpSpPr>
      <xdr:sp macro="" textlink="">
        <xdr:nvSpPr>
          <xdr:cNvPr id="10260" name="四角形: 角を丸くする 19"/>
          <xdr:cNvSpPr/>
        </xdr:nvSpPr>
        <xdr:spPr>
          <a:xfrm>
            <a:off x="13385800" y="4038601"/>
            <a:ext cx="2911476" cy="400050"/>
          </a:xfrm>
          <a:prstGeom prst="roundRect">
            <a:avLst>
              <a:gd name="adj" fmla="val 50000"/>
            </a:avLst>
          </a:prstGeom>
          <a:solidFill>
            <a:schemeClr val="accent5">
              <a:lumMod val="40000"/>
              <a:lumOff val="6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kumimoji="1" lang="ja-JP" altLang="en-US" sz="1800" b="1">
              <a:solidFill>
                <a:schemeClr val="tx1"/>
              </a:solidFill>
            </a:endParaRPr>
          </a:p>
        </xdr:txBody>
      </xdr:sp>
      <xdr:grpSp>
        <xdr:nvGrpSpPr>
          <xdr:cNvPr id="10261" name="グループ化 20"/>
          <xdr:cNvGrpSpPr/>
        </xdr:nvGrpSpPr>
        <xdr:grpSpPr>
          <a:xfrm>
            <a:off x="12949150" y="3822700"/>
            <a:ext cx="3716425" cy="4820467"/>
            <a:chOff x="12898350" y="3467100"/>
            <a:chExt cx="3716425" cy="4820467"/>
          </a:xfrm>
        </xdr:grpSpPr>
        <xdr:sp macro="" textlink="">
          <xdr:nvSpPr>
            <xdr:cNvPr id="10262" name="四角形: 角を丸くする 21"/>
            <xdr:cNvSpPr/>
          </xdr:nvSpPr>
          <xdr:spPr>
            <a:xfrm>
              <a:off x="13001625" y="3933824"/>
              <a:ext cx="3613150" cy="4353743"/>
            </a:xfrm>
            <a:prstGeom prst="roundRect">
              <a:avLst>
                <a:gd name="adj" fmla="val 8213"/>
              </a:avLst>
            </a:prstGeom>
            <a:noFill/>
            <a:ln w="38100">
              <a:solidFill>
                <a:schemeClr val="accent5">
                  <a:lumMod val="40000"/>
                  <a:lumOff val="6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kumimoji="1" lang="ja-JP" altLang="en-US" sz="1800" b="1">
                <a:solidFill>
                  <a:schemeClr val="tx1"/>
                </a:solidFill>
              </a:endParaRPr>
            </a:p>
          </xdr:txBody>
        </xdr:sp>
        <xdr:grpSp>
          <xdr:nvGrpSpPr>
            <xdr:cNvPr id="10263" name="グループ化 22"/>
            <xdr:cNvGrpSpPr/>
          </xdr:nvGrpSpPr>
          <xdr:grpSpPr>
            <a:xfrm>
              <a:off x="13249275" y="4457700"/>
              <a:ext cx="3136900" cy="2841626"/>
              <a:chOff x="12658725" y="3533776"/>
              <a:chExt cx="3619500" cy="2686050"/>
            </a:xfrm>
          </xdr:grpSpPr>
          <xdr:graphicFrame macro="">
            <xdr:nvGraphicFramePr>
              <xdr:cNvPr id="10265" name="図表 25"/>
              <xdr:cNvGraphicFramePr/>
            </xdr:nvGraphicFramePr>
            <xdr:xfrm>
              <a:off x="12658725" y="3533776"/>
              <a:ext cx="3619500" cy="2686050"/>
            </xdr:xfrm>
            <a:graphic>
              <a:graphicData uri="http://schemas.openxmlformats.org/drawingml/2006/diagram">
                <dgm:relIds xmlns:r="http://schemas.openxmlformats.org/officeDocument/2006/relationships" xmlns:dgm="http://schemas.openxmlformats.org/drawingml/2006/diagram" r:dm="rId7" r:lo="rId8" r:qs="rId9" r:cs="rId10"/>
              </a:graphicData>
            </a:graphic>
          </xdr:graphicFrame>
          <xdr:grpSp>
            <xdr:nvGrpSpPr>
              <xdr:cNvPr id="10272" name="グループ化 26"/>
              <xdr:cNvGrpSpPr/>
            </xdr:nvGrpSpPr>
            <xdr:grpSpPr>
              <a:xfrm>
                <a:off x="12915900" y="3569073"/>
                <a:ext cx="2145029" cy="400050"/>
                <a:chOff x="904875" y="953508"/>
                <a:chExt cx="2145029" cy="400050"/>
              </a:xfrm>
            </xdr:grpSpPr>
            <xdr:sp macro="" textlink="">
              <xdr:nvSpPr>
                <xdr:cNvPr id="10273" name="フローチャート: 端子 33"/>
                <xdr:cNvSpPr/>
              </xdr:nvSpPr>
              <xdr:spPr>
                <a:xfrm>
                  <a:off x="904875" y="992505"/>
                  <a:ext cx="870585" cy="278130"/>
                </a:xfrm>
                <a:prstGeom prst="flowChartTerminator">
                  <a:avLst/>
                </a:prstGeom>
                <a:solidFill>
                  <a:schemeClr val="bg1"/>
                </a:solid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accent1">
                          <a:lumMod val="75000"/>
                        </a:schemeClr>
                      </a:solidFill>
                      <a:latin typeface="HGPｺﾞｼｯｸM"/>
                      <a:ea typeface="HGPｺﾞｼｯｸM"/>
                    </a:rPr>
                    <a:t>第１層</a:t>
                  </a:r>
                  <a:endParaRPr kumimoji="1" lang="ja-JP" altLang="en-US" sz="1400">
                    <a:solidFill>
                      <a:schemeClr val="accent1">
                        <a:lumMod val="75000"/>
                      </a:schemeClr>
                    </a:solidFill>
                    <a:latin typeface="HGPｺﾞｼｯｸM"/>
                    <a:ea typeface="HGPｺﾞｼｯｸM"/>
                  </a:endParaRPr>
                </a:p>
              </xdr:txBody>
            </xdr:sp>
            <xdr:sp macro="" textlink="">
              <xdr:nvSpPr>
                <xdr:cNvPr id="10274" name="テキスト ボックス 34"/>
                <xdr:cNvSpPr txBox="1"/>
              </xdr:nvSpPr>
              <xdr:spPr>
                <a:xfrm>
                  <a:off x="1885949" y="953508"/>
                  <a:ext cx="1163955" cy="4000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solidFill>
                        <a:sysClr val="windowText" lastClr="000000"/>
                      </a:solidFill>
                      <a:latin typeface="UD デジタル 教科書体 N-B"/>
                      <a:ea typeface="UD デジタル 教科書体 N-B"/>
                    </a:rPr>
                    <a:t>（空白）</a:t>
                  </a:r>
                  <a:endParaRPr kumimoji="1" lang="en-US" altLang="ja-JP" sz="1600">
                    <a:solidFill>
                      <a:sysClr val="windowText" lastClr="000000"/>
                    </a:solidFill>
                    <a:latin typeface="UD デジタル 教科書体 N-B"/>
                    <a:ea typeface="UD デジタル 教科書体 N-B"/>
                  </a:endParaRPr>
                </a:p>
              </xdr:txBody>
            </xdr:sp>
          </xdr:grpSp>
          <xdr:grpSp>
            <xdr:nvGrpSpPr>
              <xdr:cNvPr id="10275" name="グループ化 27"/>
              <xdr:cNvGrpSpPr/>
            </xdr:nvGrpSpPr>
            <xdr:grpSpPr>
              <a:xfrm>
                <a:off x="13507084" y="4378920"/>
                <a:ext cx="1569086" cy="487172"/>
                <a:chOff x="1859611" y="1917419"/>
                <a:chExt cx="1166424" cy="411695"/>
              </a:xfrm>
            </xdr:grpSpPr>
            <xdr:sp macro="" textlink="">
              <xdr:nvSpPr>
                <xdr:cNvPr id="10276" name="フローチャート: 端子 31"/>
                <xdr:cNvSpPr/>
              </xdr:nvSpPr>
              <xdr:spPr>
                <a:xfrm>
                  <a:off x="1859611" y="2004919"/>
                  <a:ext cx="594360" cy="213360"/>
                </a:xfrm>
                <a:prstGeom prst="flowChartTerminator">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accent1">
                          <a:lumMod val="75000"/>
                        </a:schemeClr>
                      </a:solidFill>
                      <a:latin typeface="HGPｺﾞｼｯｸM"/>
                      <a:ea typeface="HGPｺﾞｼｯｸM"/>
                    </a:rPr>
                    <a:t>第２層</a:t>
                  </a:r>
                  <a:endParaRPr kumimoji="1" lang="en-US" altLang="ja-JP" sz="1200">
                    <a:solidFill>
                      <a:schemeClr val="accent1">
                        <a:lumMod val="75000"/>
                      </a:schemeClr>
                    </a:solidFill>
                    <a:latin typeface="HGPｺﾞｼｯｸM"/>
                    <a:ea typeface="HGPｺﾞｼｯｸM"/>
                  </a:endParaRPr>
                </a:p>
              </xdr:txBody>
            </xdr:sp>
            <xdr:sp macro="" textlink="">
              <xdr:nvSpPr>
                <xdr:cNvPr id="10277" name="テキスト ボックス 32"/>
                <xdr:cNvSpPr txBox="1"/>
              </xdr:nvSpPr>
              <xdr:spPr>
                <a:xfrm>
                  <a:off x="2170690" y="1917419"/>
                  <a:ext cx="855345" cy="4116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800" b="0" i="0" u="none" strike="noStrike" kern="0" cap="none" spc="0" normalizeH="0" baseline="0" noProof="0">
                      <a:ln>
                        <a:noFill/>
                      </a:ln>
                      <a:solidFill>
                        <a:sysClr val="windowText" lastClr="000000"/>
                      </a:solidFill>
                      <a:effectLst/>
                      <a:uLnTx/>
                      <a:uFillTx/>
                      <a:latin typeface="UD デジタル 教科書体 N-B"/>
                      <a:ea typeface="UD デジタル 教科書体 N-B"/>
                      <a:cs typeface="+mn-cs"/>
                    </a:rPr>
                    <a:t>＊</a:t>
                  </a:r>
                  <a:endParaRPr kumimoji="1" lang="en-US" altLang="ja-JP" sz="1800" b="0" i="0" u="none" strike="noStrike" kern="0" cap="none" spc="0" normalizeH="0" baseline="0" noProof="0">
                    <a:ln>
                      <a:noFill/>
                    </a:ln>
                    <a:solidFill>
                      <a:sysClr val="windowText" lastClr="000000"/>
                    </a:solidFill>
                    <a:effectLst/>
                    <a:uLnTx/>
                    <a:uFillTx/>
                    <a:latin typeface="UD デジタル 教科書体 N-B"/>
                    <a:ea typeface="UD デジタル 教科書体 N-B"/>
                    <a:cs typeface="+mn-cs"/>
                  </a:endParaRPr>
                </a:p>
              </xdr:txBody>
            </xdr:sp>
          </xdr:grpSp>
          <xdr:grpSp>
            <xdr:nvGrpSpPr>
              <xdr:cNvPr id="10278" name="グループ化 28"/>
              <xdr:cNvGrpSpPr/>
            </xdr:nvGrpSpPr>
            <xdr:grpSpPr>
              <a:xfrm>
                <a:off x="13683942" y="5391150"/>
                <a:ext cx="1584960" cy="782955"/>
                <a:chOff x="1651962" y="3036570"/>
                <a:chExt cx="1584960" cy="782955"/>
              </a:xfrm>
            </xdr:grpSpPr>
            <xdr:sp macro="" textlink="">
              <xdr:nvSpPr>
                <xdr:cNvPr id="10279" name="フローチャート: 端子 29"/>
                <xdr:cNvSpPr/>
              </xdr:nvSpPr>
              <xdr:spPr>
                <a:xfrm>
                  <a:off x="2045970" y="3036570"/>
                  <a:ext cx="760095" cy="222885"/>
                </a:xfrm>
                <a:prstGeom prst="flowChartTerminator">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accent1">
                          <a:lumMod val="75000"/>
                        </a:schemeClr>
                      </a:solidFill>
                      <a:latin typeface="HGPｺﾞｼｯｸM"/>
                      <a:ea typeface="HGPｺﾞｼｯｸM"/>
                    </a:rPr>
                    <a:t>第</a:t>
                  </a:r>
                  <a:r>
                    <a:rPr kumimoji="1" lang="en-US" altLang="ja-JP" sz="1200">
                      <a:solidFill>
                        <a:schemeClr val="accent1">
                          <a:lumMod val="75000"/>
                        </a:schemeClr>
                      </a:solidFill>
                      <a:latin typeface="HGPｺﾞｼｯｸM"/>
                      <a:ea typeface="HGPｺﾞｼｯｸM"/>
                    </a:rPr>
                    <a:t>3</a:t>
                  </a:r>
                  <a:r>
                    <a:rPr kumimoji="1" lang="ja-JP" altLang="en-US" sz="1200">
                      <a:solidFill>
                        <a:schemeClr val="accent1">
                          <a:lumMod val="75000"/>
                        </a:schemeClr>
                      </a:solidFill>
                      <a:latin typeface="HGPｺﾞｼｯｸM"/>
                      <a:ea typeface="HGPｺﾞｼｯｸM"/>
                    </a:rPr>
                    <a:t>層</a:t>
                  </a:r>
                  <a:endParaRPr kumimoji="1" lang="en-US" altLang="ja-JP" sz="1200">
                    <a:solidFill>
                      <a:schemeClr val="accent1">
                        <a:lumMod val="75000"/>
                      </a:schemeClr>
                    </a:solidFill>
                    <a:latin typeface="HGPｺﾞｼｯｸM"/>
                    <a:ea typeface="HGPｺﾞｼｯｸM"/>
                  </a:endParaRPr>
                </a:p>
              </xdr:txBody>
            </xdr:sp>
            <xdr:sp macro="" textlink="">
              <xdr:nvSpPr>
                <xdr:cNvPr id="10280" name="テキスト ボックス 30"/>
                <xdr:cNvSpPr txBox="1"/>
              </xdr:nvSpPr>
              <xdr:spPr>
                <a:xfrm>
                  <a:off x="1651962" y="3126105"/>
                  <a:ext cx="1584960" cy="6934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solidFill>
                        <a:sysClr val="windowText" lastClr="000000"/>
                      </a:solidFill>
                      <a:latin typeface="UD デジタル 教科書体 N-B"/>
                      <a:ea typeface="UD デジタル 教科書体 N-B"/>
                    </a:rPr>
                    <a:t>＊＊</a:t>
                  </a:r>
                  <a:endParaRPr kumimoji="1" lang="en-US" altLang="ja-JP" sz="1800">
                    <a:solidFill>
                      <a:sysClr val="windowText" lastClr="000000"/>
                    </a:solidFill>
                    <a:latin typeface="UD デジタル 教科書体 N-B"/>
                    <a:ea typeface="UD デジタル 教科書体 N-B"/>
                  </a:endParaRPr>
                </a:p>
              </xdr:txBody>
            </xdr:sp>
          </xdr:grpSp>
        </xdr:grpSp>
        <xdr:sp macro="" textlink="">
          <xdr:nvSpPr>
            <xdr:cNvPr id="10281" name="テキスト ボックス 23"/>
            <xdr:cNvSpPr txBox="1"/>
          </xdr:nvSpPr>
          <xdr:spPr>
            <a:xfrm>
              <a:off x="13277850" y="3676650"/>
              <a:ext cx="3079750" cy="885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b="1">
                  <a:solidFill>
                    <a:schemeClr val="bg1"/>
                  </a:solidFill>
                  <a:latin typeface="+mn-ea"/>
                  <a:ea typeface="+mn-ea"/>
                </a:rPr>
                <a:t>色と記号（＊）について</a:t>
              </a:r>
              <a:endParaRPr kumimoji="1" lang="en-US" altLang="ja-JP" sz="1800" b="1">
                <a:solidFill>
                  <a:schemeClr val="bg1"/>
                </a:solidFill>
                <a:latin typeface="+mn-ea"/>
                <a:ea typeface="+mn-ea"/>
              </a:endParaRPr>
            </a:p>
            <a:p>
              <a:pPr algn="ctr"/>
              <a:endParaRPr kumimoji="1" lang="en-US" altLang="ja-JP" sz="1100"/>
            </a:p>
            <a:p>
              <a:pPr algn="ctr"/>
              <a:r>
                <a:rPr kumimoji="1" lang="en-US" altLang="ja-JP" sz="1100"/>
                <a:t>RTI</a:t>
              </a:r>
              <a:r>
                <a:rPr kumimoji="1" lang="ja-JP" altLang="en-US" sz="1100"/>
                <a:t>モデル</a:t>
              </a:r>
            </a:p>
          </xdr:txBody>
        </xdr:sp>
        <xdr:pic macro="">
          <xdr:nvPicPr>
            <xdr:cNvPr id="10282" name="図 24" descr="クリップアート が含まれている画像&#10;&#10;自動的に生成された説明"/>
            <xdr:cNvPicPr>
              <a:picLocks noChangeAspect="1"/>
            </xdr:cNvPicPr>
          </xdr:nvPicPr>
          <xdr:blipFill>
            <a:blip xmlns:r="http://schemas.openxmlformats.org/officeDocument/2006/relationships" r:embed="rId11"/>
            <a:stretch>
              <a:fillRect/>
            </a:stretch>
          </xdr:blipFill>
          <xdr:spPr>
            <a:xfrm>
              <a:off x="12898350" y="3467100"/>
              <a:ext cx="681760" cy="704850"/>
            </a:xfrm>
            <a:prstGeom prst="rect">
              <a:avLst/>
            </a:prstGeom>
          </xdr:spPr>
        </xdr:pic>
      </xdr:grpSp>
    </xdr:grpSp>
    <xdr:clientData/>
  </xdr:twoCellAnchor>
  <xdr:twoCellAnchor>
    <xdr:from xmlns:xdr="http://schemas.openxmlformats.org/drawingml/2006/spreadsheetDrawing">
      <xdr:col>9</xdr:col>
      <xdr:colOff>255905</xdr:colOff>
      <xdr:row>16</xdr:row>
      <xdr:rowOff>559435</xdr:rowOff>
    </xdr:from>
    <xdr:to xmlns:xdr="http://schemas.openxmlformats.org/drawingml/2006/spreadsheetDrawing">
      <xdr:col>11</xdr:col>
      <xdr:colOff>329565</xdr:colOff>
      <xdr:row>16</xdr:row>
      <xdr:rowOff>920750</xdr:rowOff>
    </xdr:to>
    <xdr:sp macro="" textlink="">
      <xdr:nvSpPr>
        <xdr:cNvPr id="10283" name="楕円 35"/>
        <xdr:cNvSpPr/>
      </xdr:nvSpPr>
      <xdr:spPr>
        <a:xfrm>
          <a:off x="6317615" y="10008235"/>
          <a:ext cx="1626870" cy="361315"/>
        </a:xfrm>
        <a:prstGeom prst="ellipse">
          <a:avLst/>
        </a:prstGeom>
        <a:solidFill>
          <a:schemeClr val="bg1"/>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数唱</a:t>
          </a:r>
        </a:p>
      </xdr:txBody>
    </xdr:sp>
    <xdr:clientData/>
  </xdr:twoCellAnchor>
  <xdr:twoCellAnchor>
    <xdr:from xmlns:xdr="http://schemas.openxmlformats.org/drawingml/2006/spreadsheetDrawing">
      <xdr:col>8</xdr:col>
      <xdr:colOff>678815</xdr:colOff>
      <xdr:row>16</xdr:row>
      <xdr:rowOff>2004695</xdr:rowOff>
    </xdr:from>
    <xdr:to xmlns:xdr="http://schemas.openxmlformats.org/drawingml/2006/spreadsheetDrawing">
      <xdr:col>11</xdr:col>
      <xdr:colOff>0</xdr:colOff>
      <xdr:row>16</xdr:row>
      <xdr:rowOff>2353945</xdr:rowOff>
    </xdr:to>
    <xdr:sp macro="" textlink="">
      <xdr:nvSpPr>
        <xdr:cNvPr id="10284" name="楕円 36"/>
        <xdr:cNvSpPr/>
      </xdr:nvSpPr>
      <xdr:spPr>
        <a:xfrm>
          <a:off x="5963920" y="11453495"/>
          <a:ext cx="1651000" cy="349250"/>
        </a:xfrm>
        <a:prstGeom prst="ellipse">
          <a:avLst/>
        </a:prstGeom>
        <a:solidFill>
          <a:schemeClr val="bg1"/>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非単語</a:t>
          </a:r>
        </a:p>
      </xdr:txBody>
    </xdr:sp>
    <xdr:clientData/>
  </xdr:twoCellAnchor>
  <xdr:twoCellAnchor>
    <xdr:from xmlns:xdr="http://schemas.openxmlformats.org/drawingml/2006/spreadsheetDrawing">
      <xdr:col>7</xdr:col>
      <xdr:colOff>292100</xdr:colOff>
      <xdr:row>15</xdr:row>
      <xdr:rowOff>585470</xdr:rowOff>
    </xdr:from>
    <xdr:to xmlns:xdr="http://schemas.openxmlformats.org/drawingml/2006/spreadsheetDrawing">
      <xdr:col>8</xdr:col>
      <xdr:colOff>698500</xdr:colOff>
      <xdr:row>15</xdr:row>
      <xdr:rowOff>1054100</xdr:rowOff>
    </xdr:to>
    <xdr:sp macro="" textlink="">
      <xdr:nvSpPr>
        <xdr:cNvPr id="10285" name="四角形: 角を丸くする 37"/>
        <xdr:cNvSpPr/>
      </xdr:nvSpPr>
      <xdr:spPr>
        <a:xfrm>
          <a:off x="4800600" y="7900670"/>
          <a:ext cx="1183005" cy="468630"/>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２枚目</a:t>
          </a:r>
        </a:p>
      </xdr:txBody>
    </xdr:sp>
    <xdr:clientData/>
  </xdr:twoCellAnchor>
  <xdr:twoCellAnchor>
    <xdr:from xmlns:xdr="http://schemas.openxmlformats.org/drawingml/2006/spreadsheetDrawing">
      <xdr:col>12</xdr:col>
      <xdr:colOff>622300</xdr:colOff>
      <xdr:row>15</xdr:row>
      <xdr:rowOff>619125</xdr:rowOff>
    </xdr:from>
    <xdr:to xmlns:xdr="http://schemas.openxmlformats.org/drawingml/2006/spreadsheetDrawing">
      <xdr:col>14</xdr:col>
      <xdr:colOff>254000</xdr:colOff>
      <xdr:row>15</xdr:row>
      <xdr:rowOff>1096010</xdr:rowOff>
    </xdr:to>
    <xdr:sp macro="" textlink="">
      <xdr:nvSpPr>
        <xdr:cNvPr id="10286" name="四角形: 角を丸くする 38"/>
        <xdr:cNvSpPr/>
      </xdr:nvSpPr>
      <xdr:spPr>
        <a:xfrm>
          <a:off x="9013825" y="7934325"/>
          <a:ext cx="1184910" cy="476885"/>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３枚目</a:t>
          </a:r>
        </a:p>
      </xdr:txBody>
    </xdr:sp>
    <xdr:clientData/>
  </xdr:twoCellAnchor>
  <xdr:twoCellAnchor>
    <xdr:from xmlns:xdr="http://schemas.openxmlformats.org/drawingml/2006/spreadsheetDrawing">
      <xdr:col>34</xdr:col>
      <xdr:colOff>47625</xdr:colOff>
      <xdr:row>15</xdr:row>
      <xdr:rowOff>769620</xdr:rowOff>
    </xdr:from>
    <xdr:to xmlns:xdr="http://schemas.openxmlformats.org/drawingml/2006/spreadsheetDrawing">
      <xdr:col>38</xdr:col>
      <xdr:colOff>161925</xdr:colOff>
      <xdr:row>15</xdr:row>
      <xdr:rowOff>1380490</xdr:rowOff>
    </xdr:to>
    <xdr:sp macro="" textlink="">
      <xdr:nvSpPr>
        <xdr:cNvPr id="10287" name="テキスト ボックス 39"/>
        <xdr:cNvSpPr txBox="1"/>
      </xdr:nvSpPr>
      <xdr:spPr>
        <a:xfrm>
          <a:off x="22027515" y="8084820"/>
          <a:ext cx="2794000" cy="6108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latin typeface="UD デジタル 教科書体 NK-R"/>
              <a:ea typeface="UD デジタル 教科書体 NK-R"/>
            </a:rPr>
            <a:t>※RTI</a:t>
          </a:r>
          <a:r>
            <a:rPr kumimoji="1" lang="ja-JP" altLang="en-US" sz="1100">
              <a:latin typeface="UD デジタル 教科書体 NK-R"/>
              <a:ea typeface="UD デジタル 教科書体 NK-R"/>
            </a:rPr>
            <a:t>モデルの内容・詳細については別紙をご確認ください。</a:t>
          </a:r>
        </a:p>
      </xdr:txBody>
    </xdr:sp>
    <xdr:clientData/>
  </xdr:twoCellAnchor>
  <xdr:twoCellAnchor>
    <xdr:from xmlns:xdr="http://schemas.openxmlformats.org/drawingml/2006/spreadsheetDrawing">
      <xdr:col>36</xdr:col>
      <xdr:colOff>180975</xdr:colOff>
      <xdr:row>0</xdr:row>
      <xdr:rowOff>181610</xdr:rowOff>
    </xdr:from>
    <xdr:to xmlns:xdr="http://schemas.openxmlformats.org/drawingml/2006/spreadsheetDrawing">
      <xdr:col>38</xdr:col>
      <xdr:colOff>266700</xdr:colOff>
      <xdr:row>1</xdr:row>
      <xdr:rowOff>228600</xdr:rowOff>
    </xdr:to>
    <xdr:sp macro="" textlink="">
      <xdr:nvSpPr>
        <xdr:cNvPr id="10288" name="楕円 6">
          <a:hlinkClick xmlns:r="http://schemas.openxmlformats.org/officeDocument/2006/relationships" r:id="rId12"/>
        </xdr:cNvPr>
        <xdr:cNvSpPr/>
      </xdr:nvSpPr>
      <xdr:spPr>
        <a:xfrm>
          <a:off x="23500715" y="181610"/>
          <a:ext cx="1425575" cy="953770"/>
        </a:xfrm>
        <a:prstGeom prst="bevel">
          <a:avLst/>
        </a:prstGeom>
        <a:solidFill>
          <a:schemeClr val="bg1">
            <a:lumMod val="7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0" i="0">
              <a:solidFill>
                <a:srgbClr val="C00000"/>
              </a:solidFill>
              <a:latin typeface="UD デジタル 教科書体 N-B"/>
              <a:ea typeface="UD デジタル 教科書体 N-B"/>
            </a:rPr>
            <a:t>入力ページに</a:t>
          </a:r>
          <a:endParaRPr kumimoji="1" lang="en-US" altLang="ja-JP" sz="1200" b="0" i="0">
            <a:solidFill>
              <a:srgbClr val="C00000"/>
            </a:solidFill>
            <a:latin typeface="UD デジタル 教科書体 N-B"/>
            <a:ea typeface="UD デジタル 教科書体 N-B"/>
          </a:endParaRPr>
        </a:p>
        <a:p>
          <a:pPr algn="ctr"/>
          <a:r>
            <a:rPr kumimoji="1" lang="ja-JP" altLang="en-US" sz="1200" b="0" i="0">
              <a:solidFill>
                <a:srgbClr val="C00000"/>
              </a:solidFill>
              <a:latin typeface="UD デジタル 教科書体 N-B"/>
              <a:ea typeface="UD デジタル 教科書体 N-B"/>
            </a:rPr>
            <a:t>もどる</a:t>
          </a:r>
          <a:endParaRPr kumimoji="1" lang="ja-JP" altLang="en-US" sz="900" b="0" i="0">
            <a:solidFill>
              <a:srgbClr val="C00000"/>
            </a:solidFill>
            <a:latin typeface="UD デジタル 教科書体 N-B"/>
            <a:ea typeface="UD デジタル 教科書体 N-B"/>
          </a:endParaRPr>
        </a:p>
      </xdr:txBody>
    </xdr:sp>
    <xdr:clientData fPrintsWithSheet="0"/>
  </xdr:twoCellAnchor>
  <xdr:twoCellAnchor>
    <xdr:from xmlns:xdr="http://schemas.openxmlformats.org/drawingml/2006/spreadsheetDrawing">
      <xdr:col>8</xdr:col>
      <xdr:colOff>209550</xdr:colOff>
      <xdr:row>0</xdr:row>
      <xdr:rowOff>334010</xdr:rowOff>
    </xdr:from>
    <xdr:to xmlns:xdr="http://schemas.openxmlformats.org/drawingml/2006/spreadsheetDrawing">
      <xdr:col>13</xdr:col>
      <xdr:colOff>765175</xdr:colOff>
      <xdr:row>0</xdr:row>
      <xdr:rowOff>789305</xdr:rowOff>
    </xdr:to>
    <xdr:sp macro="" textlink="">
      <xdr:nvSpPr>
        <xdr:cNvPr id="10289" name="四角形: 角を丸くする 41"/>
        <xdr:cNvSpPr/>
      </xdr:nvSpPr>
      <xdr:spPr>
        <a:xfrm>
          <a:off x="5494655" y="334010"/>
          <a:ext cx="4438650" cy="455295"/>
        </a:xfrm>
        <a:prstGeom prst="roundRect">
          <a:avLst/>
        </a:prstGeom>
        <a:no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rgbClr val="C00000"/>
              </a:solidFill>
            </a:rPr>
            <a:t>※</a:t>
          </a:r>
          <a:r>
            <a:rPr kumimoji="1" lang="ja-JP" altLang="en-US" sz="1400">
              <a:solidFill>
                <a:srgbClr val="C00000"/>
              </a:solidFill>
            </a:rPr>
            <a:t>印刷してご利用いただけると見やすく、便利です。</a:t>
          </a:r>
          <a:endParaRPr kumimoji="1" lang="en-US" altLang="ja-JP" sz="1400">
            <a:solidFill>
              <a:srgbClr val="C00000"/>
            </a:solidFill>
          </a:endParaRPr>
        </a:p>
      </xdr:txBody>
    </xdr:sp>
    <xdr:clientData fPrintsWithSheet="0"/>
  </xdr:twoCellAnchor>
  <xdr:twoCellAnchor>
    <xdr:from xmlns:xdr="http://schemas.openxmlformats.org/drawingml/2006/spreadsheetDrawing">
      <xdr:col>3</xdr:col>
      <xdr:colOff>320675</xdr:colOff>
      <xdr:row>15</xdr:row>
      <xdr:rowOff>878840</xdr:rowOff>
    </xdr:from>
    <xdr:to xmlns:xdr="http://schemas.openxmlformats.org/drawingml/2006/spreadsheetDrawing">
      <xdr:col>6</xdr:col>
      <xdr:colOff>327660</xdr:colOff>
      <xdr:row>15</xdr:row>
      <xdr:rowOff>1280160</xdr:rowOff>
    </xdr:to>
    <xdr:sp macro="" textlink="">
      <xdr:nvSpPr>
        <xdr:cNvPr id="10290" name="楕円 43"/>
        <xdr:cNvSpPr/>
      </xdr:nvSpPr>
      <xdr:spPr>
        <a:xfrm>
          <a:off x="1775460" y="8194040"/>
          <a:ext cx="2284095" cy="401320"/>
        </a:xfrm>
        <a:prstGeom prst="ellipse">
          <a:avLst/>
        </a:prstGeom>
        <a:solidFill>
          <a:schemeClr val="bg1"/>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削除（語頭）</a:t>
          </a:r>
        </a:p>
      </xdr:txBody>
    </xdr:sp>
    <xdr:clientData/>
  </xdr:twoCellAnchor>
  <xdr:twoCellAnchor>
    <xdr:from xmlns:xdr="http://schemas.openxmlformats.org/drawingml/2006/spreadsheetDrawing">
      <xdr:col>3</xdr:col>
      <xdr:colOff>364490</xdr:colOff>
      <xdr:row>15</xdr:row>
      <xdr:rowOff>1556385</xdr:rowOff>
    </xdr:from>
    <xdr:to xmlns:xdr="http://schemas.openxmlformats.org/drawingml/2006/spreadsheetDrawing">
      <xdr:col>6</xdr:col>
      <xdr:colOff>373380</xdr:colOff>
      <xdr:row>15</xdr:row>
      <xdr:rowOff>1965960</xdr:rowOff>
    </xdr:to>
    <xdr:sp macro="" textlink="">
      <xdr:nvSpPr>
        <xdr:cNvPr id="10291" name="楕円 44"/>
        <xdr:cNvSpPr/>
      </xdr:nvSpPr>
      <xdr:spPr>
        <a:xfrm>
          <a:off x="1819275" y="8871585"/>
          <a:ext cx="2286000" cy="409575"/>
        </a:xfrm>
        <a:prstGeom prst="ellipse">
          <a:avLst/>
        </a:prstGeom>
        <a:solidFill>
          <a:schemeClr val="bg1"/>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削除（語尾）</a:t>
          </a:r>
        </a:p>
      </xdr:txBody>
    </xdr:sp>
    <xdr:clientData/>
  </xdr:twoCellAnchor>
  <xdr:twoCellAnchor>
    <xdr:from xmlns:xdr="http://schemas.openxmlformats.org/drawingml/2006/spreadsheetDrawing">
      <xdr:col>9</xdr:col>
      <xdr:colOff>73025</xdr:colOff>
      <xdr:row>15</xdr:row>
      <xdr:rowOff>1472565</xdr:rowOff>
    </xdr:from>
    <xdr:to xmlns:xdr="http://schemas.openxmlformats.org/drawingml/2006/spreadsheetDrawing">
      <xdr:col>11</xdr:col>
      <xdr:colOff>259080</xdr:colOff>
      <xdr:row>15</xdr:row>
      <xdr:rowOff>1874520</xdr:rowOff>
    </xdr:to>
    <xdr:sp macro="" textlink="">
      <xdr:nvSpPr>
        <xdr:cNvPr id="10292" name="楕円 45"/>
        <xdr:cNvSpPr/>
      </xdr:nvSpPr>
      <xdr:spPr>
        <a:xfrm>
          <a:off x="6134735" y="8787765"/>
          <a:ext cx="1739265" cy="401955"/>
        </a:xfrm>
        <a:prstGeom prst="ellipse">
          <a:avLst/>
        </a:prstGeom>
        <a:solidFill>
          <a:schemeClr val="bg1"/>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文字弁別</a:t>
          </a:r>
        </a:p>
      </xdr:txBody>
    </xdr:sp>
    <xdr:clientData/>
  </xdr:twoCellAnchor>
  <xdr:twoCellAnchor>
    <xdr:from xmlns:xdr="http://schemas.openxmlformats.org/drawingml/2006/spreadsheetDrawing">
      <xdr:col>1</xdr:col>
      <xdr:colOff>355600</xdr:colOff>
      <xdr:row>13</xdr:row>
      <xdr:rowOff>1667510</xdr:rowOff>
    </xdr:from>
    <xdr:to xmlns:xdr="http://schemas.openxmlformats.org/drawingml/2006/spreadsheetDrawing">
      <xdr:col>3</xdr:col>
      <xdr:colOff>343535</xdr:colOff>
      <xdr:row>14</xdr:row>
      <xdr:rowOff>103505</xdr:rowOff>
    </xdr:to>
    <xdr:sp macro="" textlink="">
      <xdr:nvSpPr>
        <xdr:cNvPr id="10293" name="四角形: 角を丸くする 46"/>
        <xdr:cNvSpPr/>
      </xdr:nvSpPr>
      <xdr:spPr>
        <a:xfrm>
          <a:off x="622300" y="4913630"/>
          <a:ext cx="1176020" cy="470535"/>
        </a:xfrm>
        <a:prstGeom prst="round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１枚目</a:t>
          </a:r>
        </a:p>
      </xdr:txBody>
    </xdr:sp>
    <xdr:clientData/>
  </xdr:twoCellAnchor>
  <xdr:twoCellAnchor>
    <xdr:from xmlns:xdr="http://schemas.openxmlformats.org/drawingml/2006/spreadsheetDrawing">
      <xdr:col>10</xdr:col>
      <xdr:colOff>103505</xdr:colOff>
      <xdr:row>14</xdr:row>
      <xdr:rowOff>989330</xdr:rowOff>
    </xdr:from>
    <xdr:to xmlns:xdr="http://schemas.openxmlformats.org/drawingml/2006/spreadsheetDrawing">
      <xdr:col>11</xdr:col>
      <xdr:colOff>140970</xdr:colOff>
      <xdr:row>15</xdr:row>
      <xdr:rowOff>226060</xdr:rowOff>
    </xdr:to>
    <xdr:sp macro="" textlink="">
      <xdr:nvSpPr>
        <xdr:cNvPr id="10294" name="楕円 47"/>
        <xdr:cNvSpPr/>
      </xdr:nvSpPr>
      <xdr:spPr>
        <a:xfrm>
          <a:off x="6941820" y="6269990"/>
          <a:ext cx="814070" cy="1271270"/>
        </a:xfrm>
        <a:prstGeom prst="ellipse">
          <a:avLst/>
        </a:prstGeom>
        <a:solidFill>
          <a:schemeClr val="bg1"/>
        </a:solidFill>
        <a:ln w="19050">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抽出</a:t>
          </a:r>
          <a:endParaRPr kumimoji="1" lang="en-US" altLang="ja-JP" sz="1100">
            <a:solidFill>
              <a:sysClr val="windowText" lastClr="000000"/>
            </a:solidFill>
          </a:endParaRPr>
        </a:p>
        <a:p>
          <a:pPr algn="ctr"/>
          <a:r>
            <a:rPr kumimoji="1" lang="en-US" altLang="ja-JP" sz="1100">
              <a:solidFill>
                <a:sysClr val="windowText" lastClr="000000"/>
              </a:solidFill>
            </a:rPr>
            <a:t>(</a:t>
          </a:r>
          <a:r>
            <a:rPr kumimoji="1" lang="ja-JP" altLang="en-US" sz="1100">
              <a:solidFill>
                <a:sysClr val="windowText" lastClr="000000"/>
              </a:solidFill>
            </a:rPr>
            <a:t>語</a:t>
          </a:r>
          <a:r>
            <a:rPr kumimoji="1" lang="ja-JP" altLang="en-US" sz="1100" b="1">
              <a:solidFill>
                <a:sysClr val="windowText" lastClr="000000"/>
              </a:solidFill>
            </a:rPr>
            <a:t>頭</a:t>
          </a:r>
          <a:r>
            <a:rPr kumimoji="1" lang="en-US" altLang="ja-JP" sz="1100">
              <a:solidFill>
                <a:sysClr val="windowText" lastClr="000000"/>
              </a:solidFill>
            </a:rPr>
            <a:t>)</a:t>
          </a:r>
        </a:p>
      </xdr:txBody>
    </xdr:sp>
    <xdr:clientData/>
  </xdr:twoCellAnchor>
  <xdr:twoCellAnchor>
    <xdr:from xmlns:xdr="http://schemas.openxmlformats.org/drawingml/2006/spreadsheetDrawing">
      <xdr:col>11</xdr:col>
      <xdr:colOff>353695</xdr:colOff>
      <xdr:row>14</xdr:row>
      <xdr:rowOff>989330</xdr:rowOff>
    </xdr:from>
    <xdr:to xmlns:xdr="http://schemas.openxmlformats.org/drawingml/2006/spreadsheetDrawing">
      <xdr:col>12</xdr:col>
      <xdr:colOff>364490</xdr:colOff>
      <xdr:row>15</xdr:row>
      <xdr:rowOff>226060</xdr:rowOff>
    </xdr:to>
    <xdr:sp macro="" textlink="">
      <xdr:nvSpPr>
        <xdr:cNvPr id="10295" name="楕円 48"/>
        <xdr:cNvSpPr/>
      </xdr:nvSpPr>
      <xdr:spPr>
        <a:xfrm>
          <a:off x="7968615" y="6269990"/>
          <a:ext cx="787400" cy="1271270"/>
        </a:xfrm>
        <a:prstGeom prst="ellipse">
          <a:avLst/>
        </a:prstGeom>
        <a:solidFill>
          <a:schemeClr val="bg1"/>
        </a:solidFill>
        <a:ln w="19050">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抽出</a:t>
          </a:r>
          <a:endParaRPr kumimoji="1" lang="en-US" altLang="ja-JP" sz="1100">
            <a:solidFill>
              <a:sysClr val="windowText" lastClr="000000"/>
            </a:solidFill>
          </a:endParaRPr>
        </a:p>
        <a:p>
          <a:pPr algn="ctr"/>
          <a:r>
            <a:rPr kumimoji="1" lang="en-US" altLang="ja-JP" sz="1100">
              <a:solidFill>
                <a:sysClr val="windowText" lastClr="000000"/>
              </a:solidFill>
            </a:rPr>
            <a:t>(</a:t>
          </a:r>
          <a:r>
            <a:rPr kumimoji="1" lang="ja-JP" altLang="en-US" sz="1100">
              <a:solidFill>
                <a:sysClr val="windowText" lastClr="000000"/>
              </a:solidFill>
            </a:rPr>
            <a:t>語</a:t>
          </a:r>
          <a:r>
            <a:rPr kumimoji="1" lang="ja-JP" altLang="en-US" sz="1100" b="1">
              <a:solidFill>
                <a:sysClr val="windowText" lastClr="000000"/>
              </a:solidFill>
            </a:rPr>
            <a:t>尾</a:t>
          </a:r>
          <a:r>
            <a:rPr kumimoji="1" lang="en-US" altLang="ja-JP" sz="1100">
              <a:solidFill>
                <a:sysClr val="windowText" lastClr="000000"/>
              </a:solidFill>
            </a:rPr>
            <a:t>)</a:t>
          </a:r>
        </a:p>
      </xdr:txBody>
    </xdr:sp>
    <xdr:clientData/>
  </xdr:twoCellAnchor>
  <xdr:twoCellAnchor>
    <xdr:from xmlns:xdr="http://schemas.openxmlformats.org/drawingml/2006/spreadsheetDrawing">
      <xdr:col>13</xdr:col>
      <xdr:colOff>330200</xdr:colOff>
      <xdr:row>14</xdr:row>
      <xdr:rowOff>845820</xdr:rowOff>
    </xdr:from>
    <xdr:to xmlns:xdr="http://schemas.openxmlformats.org/drawingml/2006/spreadsheetDrawing">
      <xdr:col>14</xdr:col>
      <xdr:colOff>213360</xdr:colOff>
      <xdr:row>15</xdr:row>
      <xdr:rowOff>376555</xdr:rowOff>
    </xdr:to>
    <xdr:sp macro="" textlink="">
      <xdr:nvSpPr>
        <xdr:cNvPr id="10296" name="楕円 49"/>
        <xdr:cNvSpPr/>
      </xdr:nvSpPr>
      <xdr:spPr>
        <a:xfrm>
          <a:off x="9498330" y="6126480"/>
          <a:ext cx="659765" cy="1565275"/>
        </a:xfrm>
        <a:prstGeom prst="ellipse">
          <a:avLst/>
        </a:prstGeom>
        <a:solidFill>
          <a:schemeClr val="bg1"/>
        </a:solidFill>
        <a:ln w="19050">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分</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解</a:t>
          </a:r>
        </a:p>
      </xdr:txBody>
    </xdr:sp>
    <xdr:clientData/>
  </xdr:twoCellAnchor>
  <xdr:twoCellAnchor>
    <xdr:from xmlns:xdr="http://schemas.openxmlformats.org/drawingml/2006/spreadsheetDrawing">
      <xdr:col>14</xdr:col>
      <xdr:colOff>501015</xdr:colOff>
      <xdr:row>14</xdr:row>
      <xdr:rowOff>989330</xdr:rowOff>
    </xdr:from>
    <xdr:to xmlns:xdr="http://schemas.openxmlformats.org/drawingml/2006/spreadsheetDrawing">
      <xdr:col>30</xdr:col>
      <xdr:colOff>463550</xdr:colOff>
      <xdr:row>15</xdr:row>
      <xdr:rowOff>226060</xdr:rowOff>
    </xdr:to>
    <xdr:sp macro="" textlink="">
      <xdr:nvSpPr>
        <xdr:cNvPr id="10297" name="楕円 50"/>
        <xdr:cNvSpPr/>
      </xdr:nvSpPr>
      <xdr:spPr>
        <a:xfrm>
          <a:off x="10445750" y="6269990"/>
          <a:ext cx="9317990" cy="1271270"/>
        </a:xfrm>
        <a:prstGeom prst="ellipse">
          <a:avLst/>
        </a:prstGeom>
        <a:solidFill>
          <a:schemeClr val="bg1"/>
        </a:solidFill>
        <a:ln w="19050">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抽出</a:t>
          </a:r>
          <a:endParaRPr kumimoji="1" lang="en-US" altLang="ja-JP" sz="1100">
            <a:solidFill>
              <a:sysClr val="windowText" lastClr="000000"/>
            </a:solidFill>
          </a:endParaRPr>
        </a:p>
        <a:p>
          <a:pPr algn="ctr"/>
          <a:r>
            <a:rPr kumimoji="1" lang="en-US" altLang="ja-JP" sz="1100">
              <a:solidFill>
                <a:sysClr val="windowText" lastClr="000000"/>
              </a:solidFill>
            </a:rPr>
            <a:t>(</a:t>
          </a:r>
          <a:r>
            <a:rPr kumimoji="1" lang="ja-JP" altLang="en-US" sz="1100">
              <a:solidFill>
                <a:sysClr val="windowText" lastClr="000000"/>
              </a:solidFill>
            </a:rPr>
            <a:t>語</a:t>
          </a:r>
          <a:r>
            <a:rPr kumimoji="1" lang="ja-JP" altLang="en-US" sz="1100" b="1">
              <a:solidFill>
                <a:sysClr val="windowText" lastClr="000000"/>
              </a:solidFill>
            </a:rPr>
            <a:t>頭</a:t>
          </a:r>
          <a:r>
            <a:rPr kumimoji="1" lang="en-US" altLang="ja-JP" sz="1100">
              <a:solidFill>
                <a:sysClr val="windowText" lastClr="000000"/>
              </a:solidFill>
            </a:rPr>
            <a:t>)</a:t>
          </a:r>
        </a:p>
      </xdr:txBody>
    </xdr:sp>
    <xdr:clientData/>
  </xdr:twoCellAnchor>
  <xdr:twoCellAnchor>
    <xdr:from xmlns:xdr="http://schemas.openxmlformats.org/drawingml/2006/spreadsheetDrawing">
      <xdr:col>31</xdr:col>
      <xdr:colOff>20320</xdr:colOff>
      <xdr:row>14</xdr:row>
      <xdr:rowOff>989330</xdr:rowOff>
    </xdr:from>
    <xdr:to xmlns:xdr="http://schemas.openxmlformats.org/drawingml/2006/spreadsheetDrawing">
      <xdr:col>32</xdr:col>
      <xdr:colOff>165100</xdr:colOff>
      <xdr:row>15</xdr:row>
      <xdr:rowOff>226060</xdr:rowOff>
    </xdr:to>
    <xdr:sp macro="" textlink="">
      <xdr:nvSpPr>
        <xdr:cNvPr id="10298" name="楕円 51"/>
        <xdr:cNvSpPr/>
      </xdr:nvSpPr>
      <xdr:spPr>
        <a:xfrm>
          <a:off x="19990435" y="6269990"/>
          <a:ext cx="814705" cy="1271270"/>
        </a:xfrm>
        <a:prstGeom prst="ellipse">
          <a:avLst/>
        </a:prstGeom>
        <a:solidFill>
          <a:schemeClr val="bg1"/>
        </a:solidFill>
        <a:ln w="19050">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抽出</a:t>
          </a:r>
          <a:endParaRPr kumimoji="1" lang="en-US" altLang="ja-JP" sz="1100">
            <a:solidFill>
              <a:sysClr val="windowText" lastClr="000000"/>
            </a:solidFill>
          </a:endParaRPr>
        </a:p>
        <a:p>
          <a:pPr algn="ctr"/>
          <a:r>
            <a:rPr kumimoji="1" lang="en-US" altLang="ja-JP" sz="1100">
              <a:solidFill>
                <a:sysClr val="windowText" lastClr="000000"/>
              </a:solidFill>
            </a:rPr>
            <a:t>(</a:t>
          </a:r>
          <a:r>
            <a:rPr kumimoji="1" lang="ja-JP" altLang="en-US" sz="1100">
              <a:solidFill>
                <a:sysClr val="windowText" lastClr="000000"/>
              </a:solidFill>
            </a:rPr>
            <a:t>語</a:t>
          </a:r>
          <a:r>
            <a:rPr kumimoji="1" lang="ja-JP" altLang="en-US" sz="1100" b="1">
              <a:solidFill>
                <a:sysClr val="windowText" lastClr="000000"/>
              </a:solidFill>
            </a:rPr>
            <a:t>尾</a:t>
          </a:r>
          <a:r>
            <a:rPr kumimoji="1" lang="en-US" altLang="ja-JP" sz="1100">
              <a:solidFill>
                <a:sysClr val="windowText" lastClr="000000"/>
              </a:solidFill>
            </a:rPr>
            <a:t>)</a:t>
          </a:r>
        </a:p>
      </xdr:txBody>
    </xdr:sp>
    <xdr:clientData/>
  </xdr:twoCellAnchor>
  <xdr:twoCellAnchor>
    <xdr:from xmlns:xdr="http://schemas.openxmlformats.org/drawingml/2006/spreadsheetDrawing">
      <xdr:col>14</xdr:col>
      <xdr:colOff>73025</xdr:colOff>
      <xdr:row>15</xdr:row>
      <xdr:rowOff>1522730</xdr:rowOff>
    </xdr:from>
    <xdr:to xmlns:xdr="http://schemas.openxmlformats.org/drawingml/2006/spreadsheetDrawing">
      <xdr:col>31</xdr:col>
      <xdr:colOff>553720</xdr:colOff>
      <xdr:row>16</xdr:row>
      <xdr:rowOff>139700</xdr:rowOff>
    </xdr:to>
    <xdr:sp macro="" textlink="">
      <xdr:nvSpPr>
        <xdr:cNvPr id="10299" name="楕円 52"/>
        <xdr:cNvSpPr/>
      </xdr:nvSpPr>
      <xdr:spPr>
        <a:xfrm>
          <a:off x="10017760" y="8837930"/>
          <a:ext cx="10506075" cy="750570"/>
        </a:xfrm>
        <a:prstGeom prst="ellipse">
          <a:avLst/>
        </a:prstGeom>
        <a:solidFill>
          <a:schemeClr val="bg1"/>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図形弁別</a:t>
          </a:r>
          <a:endParaRPr kumimoji="1" lang="en-US" altLang="ja-JP" sz="1100">
            <a:solidFill>
              <a:sysClr val="windowText" lastClr="000000"/>
            </a:solidFill>
          </a:endParaRPr>
        </a:p>
      </xdr:txBody>
    </xdr:sp>
    <xdr:clientData/>
  </xdr:twoCellAnchor>
  <xdr:twoCellAnchor>
    <xdr:from xmlns:xdr="http://schemas.openxmlformats.org/drawingml/2006/spreadsheetDrawing">
      <xdr:col>14</xdr:col>
      <xdr:colOff>82550</xdr:colOff>
      <xdr:row>16</xdr:row>
      <xdr:rowOff>1223645</xdr:rowOff>
    </xdr:from>
    <xdr:to xmlns:xdr="http://schemas.openxmlformats.org/drawingml/2006/spreadsheetDrawing">
      <xdr:col>31</xdr:col>
      <xdr:colOff>563245</xdr:colOff>
      <xdr:row>16</xdr:row>
      <xdr:rowOff>1969770</xdr:rowOff>
    </xdr:to>
    <xdr:sp macro="" textlink="">
      <xdr:nvSpPr>
        <xdr:cNvPr id="10300" name="楕円 53"/>
        <xdr:cNvSpPr/>
      </xdr:nvSpPr>
      <xdr:spPr>
        <a:xfrm>
          <a:off x="10027285" y="10672445"/>
          <a:ext cx="10506075" cy="746125"/>
        </a:xfrm>
        <a:prstGeom prst="ellipse">
          <a:avLst/>
        </a:prstGeom>
        <a:solidFill>
          <a:schemeClr val="bg1"/>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語彙</a:t>
          </a:r>
          <a:endParaRPr kumimoji="1" lang="en-US" altLang="ja-JP" sz="11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11</xdr:col>
      <xdr:colOff>251460</xdr:colOff>
      <xdr:row>0</xdr:row>
      <xdr:rowOff>350520</xdr:rowOff>
    </xdr:from>
    <xdr:to xmlns:xdr="http://schemas.openxmlformats.org/drawingml/2006/spreadsheetDrawing">
      <xdr:col>13</xdr:col>
      <xdr:colOff>601980</xdr:colOff>
      <xdr:row>6</xdr:row>
      <xdr:rowOff>165735</xdr:rowOff>
    </xdr:to>
    <xdr:sp macro="" textlink="">
      <xdr:nvSpPr>
        <xdr:cNvPr id="2" name="楕円 6">
          <a:hlinkClick xmlns:r="http://schemas.openxmlformats.org/officeDocument/2006/relationships" r:id="rId1"/>
        </xdr:cNvPr>
        <xdr:cNvSpPr/>
      </xdr:nvSpPr>
      <xdr:spPr>
        <a:xfrm>
          <a:off x="8162290" y="350520"/>
          <a:ext cx="1690370" cy="1080135"/>
        </a:xfrm>
        <a:prstGeom prst="bevel">
          <a:avLst/>
        </a:prstGeom>
        <a:solidFill>
          <a:srgbClr val="A8D6DB"/>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i="0">
              <a:solidFill>
                <a:srgbClr val="47A1AB"/>
              </a:solidFill>
              <a:latin typeface="UD デジタル 教科書体 N-B"/>
              <a:ea typeface="UD デジタル 教科書体 N-B"/>
            </a:rPr>
            <a:t>もどる</a:t>
          </a:r>
          <a:endParaRPr kumimoji="1" lang="ja-JP" altLang="en-US" sz="1200" b="0" i="0">
            <a:solidFill>
              <a:schemeClr val="bg1"/>
            </a:solidFill>
            <a:latin typeface="UD デジタル 教科書体 N-B"/>
            <a:ea typeface="UD デジタル 教科書体 N-B"/>
          </a:endParaRPr>
        </a:p>
      </xdr:txBody>
    </xdr:sp>
    <xdr:clientData fPrintsWithSheet="0"/>
  </xdr:twoCellAnchor>
  <xdr:twoCellAnchor>
    <xdr:from xmlns:xdr="http://schemas.openxmlformats.org/drawingml/2006/spreadsheetDrawing">
      <xdr:col>10</xdr:col>
      <xdr:colOff>403860</xdr:colOff>
      <xdr:row>7</xdr:row>
      <xdr:rowOff>182880</xdr:rowOff>
    </xdr:from>
    <xdr:to xmlns:xdr="http://schemas.openxmlformats.org/drawingml/2006/spreadsheetDrawing">
      <xdr:col>14</xdr:col>
      <xdr:colOff>525780</xdr:colOff>
      <xdr:row>13</xdr:row>
      <xdr:rowOff>236855</xdr:rowOff>
    </xdr:to>
    <xdr:sp macro="" textlink="">
      <xdr:nvSpPr>
        <xdr:cNvPr id="3" name="四角形: 角を丸くする 2"/>
        <xdr:cNvSpPr/>
      </xdr:nvSpPr>
      <xdr:spPr>
        <a:xfrm>
          <a:off x="7644765" y="1744980"/>
          <a:ext cx="2801620" cy="1837055"/>
        </a:xfrm>
        <a:prstGeom prst="roundRect">
          <a:avLst/>
        </a:prstGeom>
        <a:no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rgbClr val="C00000"/>
              </a:solidFill>
            </a:rPr>
            <a:t>※</a:t>
          </a:r>
          <a:r>
            <a:rPr kumimoji="1" lang="ja-JP" altLang="en-US" sz="1400">
              <a:solidFill>
                <a:srgbClr val="C00000"/>
              </a:solidFill>
            </a:rPr>
            <a:t>印刷して、日頃の保育や</a:t>
          </a:r>
          <a:endParaRPr kumimoji="1" lang="en-US" altLang="ja-JP" sz="1400">
            <a:solidFill>
              <a:srgbClr val="C00000"/>
            </a:solidFill>
          </a:endParaRPr>
        </a:p>
        <a:p>
          <a:pPr algn="l"/>
          <a:r>
            <a:rPr kumimoji="1" lang="en-US" altLang="ja-JP" sz="1400">
              <a:solidFill>
                <a:srgbClr val="C00000"/>
              </a:solidFill>
            </a:rPr>
            <a:t>Spring</a:t>
          </a:r>
          <a:r>
            <a:rPr kumimoji="1" lang="ja-JP" altLang="en-US" sz="1400">
              <a:solidFill>
                <a:srgbClr val="C00000"/>
              </a:solidFill>
            </a:rPr>
            <a:t>活動集のあそびの選択にお役立てください。</a:t>
          </a:r>
          <a:endParaRPr kumimoji="1" lang="en-US" altLang="ja-JP" sz="1400">
            <a:solidFill>
              <a:srgbClr val="C00000"/>
            </a:solidFill>
          </a:endParaRPr>
        </a:p>
        <a:p>
          <a:pPr algn="l"/>
          <a:r>
            <a:rPr kumimoji="1" lang="en-US" altLang="ja-JP" sz="1400">
              <a:solidFill>
                <a:srgbClr val="C00000"/>
              </a:solidFill>
            </a:rPr>
            <a:t>※</a:t>
          </a:r>
          <a:r>
            <a:rPr kumimoji="1" lang="ja-JP" altLang="en-US" sz="1400">
              <a:solidFill>
                <a:srgbClr val="C00000"/>
              </a:solidFill>
            </a:rPr>
            <a:t>情報の取り扱いには十分に注意してください。</a:t>
          </a:r>
          <a:endParaRPr kumimoji="1" lang="en-US" altLang="ja-JP" sz="1400">
            <a:solidFill>
              <a:srgbClr val="C00000"/>
            </a:solidFill>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3</xdr:col>
      <xdr:colOff>332740</xdr:colOff>
      <xdr:row>13</xdr:row>
      <xdr:rowOff>122555</xdr:rowOff>
    </xdr:from>
    <xdr:to xmlns:xdr="http://schemas.openxmlformats.org/drawingml/2006/spreadsheetDrawing">
      <xdr:col>9</xdr:col>
      <xdr:colOff>641985</xdr:colOff>
      <xdr:row>28</xdr:row>
      <xdr:rowOff>19050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mlns:xdr="http://schemas.openxmlformats.org/drawingml/2006/spreadsheetDrawing">
      <xdr:col>8</xdr:col>
      <xdr:colOff>430530</xdr:colOff>
      <xdr:row>24</xdr:row>
      <xdr:rowOff>90805</xdr:rowOff>
    </xdr:from>
    <xdr:to xmlns:xdr="http://schemas.openxmlformats.org/drawingml/2006/spreadsheetDrawing">
      <xdr:col>9</xdr:col>
      <xdr:colOff>552450</xdr:colOff>
      <xdr:row>28</xdr:row>
      <xdr:rowOff>0</xdr:rowOff>
    </xdr:to>
    <xdr:pic macro="">
      <xdr:nvPicPr>
        <xdr:cNvPr id="4" name="図 3" descr="クリップアート が含まれている画像&#10;&#10;自動的に生成された説明"/>
        <xdr:cNvPicPr>
          <a:picLocks noChangeAspect="1"/>
        </xdr:cNvPicPr>
      </xdr:nvPicPr>
      <xdr:blipFill>
        <a:blip xmlns:r="http://schemas.openxmlformats.org/officeDocument/2006/relationships" r:embed="rId2"/>
        <a:stretch>
          <a:fillRect/>
        </a:stretch>
      </xdr:blipFill>
      <xdr:spPr>
        <a:xfrm>
          <a:off x="6765925" y="7009765"/>
          <a:ext cx="784225" cy="823595"/>
        </a:xfrm>
        <a:prstGeom prst="rect">
          <a:avLst/>
        </a:prstGeom>
      </xdr:spPr>
    </xdr:pic>
    <xdr:clientData/>
  </xdr:twoCellAnchor>
  <xdr:twoCellAnchor>
    <xdr:from xmlns:xdr="http://schemas.openxmlformats.org/drawingml/2006/spreadsheetDrawing">
      <xdr:col>4</xdr:col>
      <xdr:colOff>160020</xdr:colOff>
      <xdr:row>0</xdr:row>
      <xdr:rowOff>193040</xdr:rowOff>
    </xdr:from>
    <xdr:to xmlns:xdr="http://schemas.openxmlformats.org/drawingml/2006/spreadsheetDrawing">
      <xdr:col>9</xdr:col>
      <xdr:colOff>565785</xdr:colOff>
      <xdr:row>2</xdr:row>
      <xdr:rowOff>146050</xdr:rowOff>
    </xdr:to>
    <xdr:sp macro="" textlink="">
      <xdr:nvSpPr>
        <xdr:cNvPr id="5" name="四角形: 角を丸くする 4"/>
        <xdr:cNvSpPr/>
      </xdr:nvSpPr>
      <xdr:spPr>
        <a:xfrm>
          <a:off x="3846195" y="193040"/>
          <a:ext cx="3717290" cy="623570"/>
        </a:xfrm>
        <a:prstGeom prst="roundRect">
          <a:avLst>
            <a:gd name="adj" fmla="val 17037"/>
          </a:avLst>
        </a:prstGeom>
        <a:solidFill>
          <a:srgbClr val="FFCDCD"/>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2400" b="1" baseline="0"/>
            <a:t> 個別結果確認シート</a:t>
          </a:r>
          <a:endParaRPr kumimoji="1" lang="ja-JP" altLang="en-US" sz="2400" b="1"/>
        </a:p>
      </xdr:txBody>
    </xdr:sp>
    <xdr:clientData/>
  </xdr:twoCellAnchor>
  <xdr:twoCellAnchor>
    <xdr:from xmlns:xdr="http://schemas.openxmlformats.org/drawingml/2006/spreadsheetDrawing">
      <xdr:col>16</xdr:col>
      <xdr:colOff>0</xdr:colOff>
      <xdr:row>5</xdr:row>
      <xdr:rowOff>403225</xdr:rowOff>
    </xdr:from>
    <xdr:to xmlns:xdr="http://schemas.openxmlformats.org/drawingml/2006/spreadsheetDrawing">
      <xdr:col>16</xdr:col>
      <xdr:colOff>1691640</xdr:colOff>
      <xdr:row>9</xdr:row>
      <xdr:rowOff>182880</xdr:rowOff>
    </xdr:to>
    <xdr:sp macro="" textlink="">
      <xdr:nvSpPr>
        <xdr:cNvPr id="7" name="楕円 6">
          <a:hlinkClick xmlns:r="http://schemas.openxmlformats.org/officeDocument/2006/relationships" r:id="rId3"/>
        </xdr:cNvPr>
        <xdr:cNvSpPr/>
      </xdr:nvSpPr>
      <xdr:spPr>
        <a:xfrm>
          <a:off x="16092170" y="2003425"/>
          <a:ext cx="1691640" cy="1029335"/>
        </a:xfrm>
        <a:prstGeom prst="bevel">
          <a:avLst/>
        </a:prstGeom>
        <a:solidFill>
          <a:srgbClr val="A8D6DB"/>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i="0">
              <a:solidFill>
                <a:srgbClr val="47A1AB"/>
              </a:solidFill>
              <a:latin typeface="UD デジタル 教科書体 N-B"/>
              <a:ea typeface="UD デジタル 教科書体 N-B"/>
            </a:rPr>
            <a:t>もどる</a:t>
          </a:r>
          <a:endParaRPr kumimoji="1" lang="ja-JP" altLang="en-US" sz="1200" b="0" i="0">
            <a:solidFill>
              <a:schemeClr val="bg1"/>
            </a:solidFill>
            <a:latin typeface="UD デジタル 教科書体 N-B"/>
            <a:ea typeface="UD デジタル 教科書体 N-B"/>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 Type="http://schemas.openxmlformats.org/officeDocument/2006/relationships/drawing" Target="../drawings/drawing10.xml" Id="rId2"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11.bin" Id="rId1" /></Relationships>
</file>

<file path=xl/worksheets/_rels/sheet12.xml.rels>&#65279;<?xml version="1.0" encoding="utf-8"?><Relationships xmlns="http://schemas.openxmlformats.org/package/2006/relationships"><Relationship Type="http://schemas.openxmlformats.org/officeDocument/2006/relationships/printerSettings" Target="../printerSettings/printerSettings12.bin" Id="rId1" /></Relationships>
</file>

<file path=xl/worksheets/_rels/sheet13.xml.rels>&#65279;<?xml version="1.0" encoding="utf-8"?><Relationships xmlns="http://schemas.openxmlformats.org/package/2006/relationships"><Relationship Type="http://schemas.openxmlformats.org/officeDocument/2006/relationships/printerSettings" Target="../printerSettings/printerSettings13.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2.xml" Id="rId2"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3.xml" Id="rId2"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 Type="http://schemas.openxmlformats.org/officeDocument/2006/relationships/drawing" Target="../drawings/drawing4.xml" Id="rId2"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 Type="http://schemas.openxmlformats.org/officeDocument/2006/relationships/drawing" Target="../drawings/drawing5.xml" Id="rId2"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 Type="http://schemas.openxmlformats.org/officeDocument/2006/relationships/drawing" Target="../drawings/drawing6.xml" Id="rId2"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 Type="http://schemas.openxmlformats.org/officeDocument/2006/relationships/drawing" Target="../drawings/drawing7.xml" Id="rId2"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 Type="http://schemas.openxmlformats.org/officeDocument/2006/relationships/drawing" Target="../drawings/drawing8.xml" Id="rId2"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 Type="http://schemas.openxmlformats.org/officeDocument/2006/relationships/drawing" Target="../drawings/drawing9.xml"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theme="0"/>
  </sheetPr>
  <dimension ref="A2:M26"/>
  <sheetViews>
    <sheetView zoomScale="81" zoomScaleNormal="81" workbookViewId="0">
      <selection activeCell="S17" sqref="S17"/>
    </sheetView>
  </sheetViews>
  <sheetFormatPr defaultRowHeight="18.75"/>
  <sheetData>
    <row r="2" spans="1:13">
      <c r="A2" s="1"/>
      <c r="B2" s="1"/>
      <c r="C2" s="1"/>
      <c r="D2" s="1"/>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c r="A5" s="1"/>
      <c r="B5" s="1"/>
      <c r="C5" s="1"/>
      <c r="D5" s="1"/>
      <c r="E5" s="1"/>
      <c r="F5" s="1"/>
      <c r="G5" s="1"/>
      <c r="H5" s="1"/>
      <c r="I5" s="1"/>
      <c r="J5" s="1"/>
      <c r="K5" s="1"/>
      <c r="L5" s="1"/>
      <c r="M5" s="1"/>
    </row>
    <row r="6" spans="1:13">
      <c r="A6" s="1"/>
      <c r="B6" s="1"/>
      <c r="C6" s="1"/>
      <c r="D6" s="1"/>
      <c r="E6" s="1"/>
      <c r="F6" s="1"/>
      <c r="G6" s="1"/>
      <c r="H6" s="1"/>
      <c r="I6" s="1"/>
      <c r="J6" s="1"/>
      <c r="K6" s="1"/>
      <c r="L6" s="1"/>
      <c r="M6" s="1"/>
    </row>
    <row r="7" spans="1:13">
      <c r="A7" s="1"/>
      <c r="B7" s="1"/>
      <c r="C7" s="1"/>
      <c r="D7" s="1"/>
      <c r="E7" s="1"/>
      <c r="F7" s="1"/>
      <c r="G7" s="1"/>
      <c r="H7" s="1"/>
      <c r="I7" s="1"/>
      <c r="J7" s="1"/>
      <c r="K7" s="1"/>
      <c r="L7" s="1"/>
      <c r="M7" s="1"/>
    </row>
    <row r="8" spans="1:13">
      <c r="A8" s="1"/>
      <c r="B8" s="1"/>
      <c r="C8" s="1"/>
      <c r="D8" s="1"/>
      <c r="E8" s="1"/>
      <c r="F8" s="1"/>
      <c r="G8" s="1"/>
      <c r="H8" s="1"/>
      <c r="I8" s="1"/>
      <c r="J8" s="1"/>
      <c r="K8" s="1"/>
      <c r="L8" s="1"/>
      <c r="M8" s="1"/>
    </row>
    <row r="9" spans="1:13">
      <c r="A9" s="1"/>
      <c r="B9" s="1"/>
      <c r="C9" s="1"/>
      <c r="D9" s="1"/>
      <c r="E9" s="1"/>
      <c r="F9" s="1"/>
      <c r="G9" s="1"/>
      <c r="H9" s="1"/>
      <c r="I9" s="1"/>
      <c r="J9" s="1"/>
      <c r="K9" s="1"/>
      <c r="L9" s="1"/>
      <c r="M9" s="1"/>
    </row>
    <row r="10" spans="1:13">
      <c r="A10" s="1"/>
      <c r="B10" s="1"/>
      <c r="C10" s="1"/>
      <c r="D10" s="1"/>
      <c r="E10" s="1"/>
      <c r="F10" s="1"/>
      <c r="G10" s="1"/>
      <c r="H10" s="1"/>
      <c r="I10" s="1"/>
      <c r="J10" s="1"/>
      <c r="K10" s="1"/>
      <c r="L10" s="1"/>
      <c r="M10" s="1"/>
    </row>
    <row r="11" spans="1:13">
      <c r="A11" s="1"/>
      <c r="B11" s="1"/>
      <c r="C11" s="1"/>
      <c r="D11" s="1"/>
      <c r="E11" s="1"/>
      <c r="F11" s="1"/>
      <c r="G11" s="1"/>
      <c r="H11" s="1"/>
      <c r="I11" s="1"/>
      <c r="J11" s="1"/>
      <c r="K11" s="1"/>
      <c r="L11" s="1"/>
      <c r="M11" s="1"/>
    </row>
    <row r="12" spans="1:13">
      <c r="A12" s="1"/>
      <c r="B12" s="1"/>
      <c r="C12" s="1"/>
      <c r="D12" s="1"/>
      <c r="E12" s="1"/>
      <c r="F12" s="1"/>
      <c r="G12" s="1"/>
      <c r="H12" s="1"/>
      <c r="I12" s="1"/>
      <c r="J12" s="1"/>
      <c r="K12" s="1"/>
      <c r="L12" s="1"/>
      <c r="M12" s="1"/>
    </row>
    <row r="13" spans="1:13">
      <c r="A13" s="1"/>
      <c r="B13" s="1"/>
      <c r="C13" s="1"/>
      <c r="D13" s="1"/>
      <c r="E13" s="1"/>
      <c r="F13" s="1"/>
      <c r="G13" s="1"/>
      <c r="H13" s="1"/>
      <c r="I13" s="1"/>
      <c r="J13" s="1"/>
      <c r="K13" s="1"/>
      <c r="L13" s="1"/>
      <c r="M13" s="1"/>
    </row>
    <row r="14" spans="1:13">
      <c r="A14" s="1"/>
      <c r="B14" s="1"/>
      <c r="C14" s="1"/>
      <c r="D14" s="1"/>
      <c r="E14" s="1"/>
      <c r="F14" s="1"/>
      <c r="G14" s="1"/>
      <c r="H14" s="1"/>
      <c r="I14" s="1"/>
      <c r="J14" s="1"/>
      <c r="K14" s="1"/>
      <c r="L14" s="1"/>
      <c r="M14" s="1"/>
    </row>
    <row r="15" spans="1:13">
      <c r="A15" s="1"/>
      <c r="B15" s="1"/>
      <c r="C15" s="1"/>
      <c r="D15" s="1"/>
      <c r="E15" s="1"/>
      <c r="F15" s="1"/>
      <c r="G15" s="1"/>
      <c r="H15" s="1"/>
      <c r="I15" s="1"/>
      <c r="J15" s="1"/>
      <c r="K15" s="1"/>
      <c r="L15" s="1"/>
      <c r="M15" s="1"/>
    </row>
    <row r="16" spans="1:13">
      <c r="A16" s="1"/>
      <c r="B16" s="1"/>
      <c r="C16" s="1"/>
      <c r="D16" s="1"/>
      <c r="E16" s="1"/>
      <c r="F16" s="1"/>
      <c r="G16" s="1"/>
      <c r="H16" s="1"/>
      <c r="I16" s="1"/>
      <c r="J16" s="1"/>
      <c r="K16" s="1"/>
      <c r="L16" s="1"/>
      <c r="M16" s="1"/>
    </row>
    <row r="17" spans="1:13">
      <c r="A17" s="1"/>
      <c r="B17" s="1"/>
      <c r="C17" s="1"/>
      <c r="D17" s="1"/>
      <c r="E17" s="1"/>
      <c r="F17" s="1"/>
      <c r="G17" s="1"/>
      <c r="H17" s="1"/>
      <c r="I17" s="1"/>
      <c r="J17" s="1"/>
      <c r="K17" s="1"/>
      <c r="L17" s="1"/>
      <c r="M17" s="1"/>
    </row>
    <row r="18" spans="1:13">
      <c r="A18" s="1"/>
      <c r="B18" s="1"/>
      <c r="C18" s="1"/>
      <c r="D18" s="1"/>
      <c r="E18" s="1"/>
      <c r="F18" s="1"/>
      <c r="G18" s="1"/>
      <c r="H18" s="1"/>
      <c r="I18" s="1"/>
      <c r="J18" s="1"/>
      <c r="K18" s="1"/>
      <c r="L18" s="1"/>
      <c r="M18" s="1"/>
    </row>
    <row r="19" spans="1:13">
      <c r="A19" s="1"/>
      <c r="B19" s="1"/>
      <c r="C19" s="1"/>
      <c r="D19" s="1"/>
      <c r="E19" s="1"/>
      <c r="F19" s="1"/>
      <c r="G19" s="1"/>
      <c r="H19" s="1"/>
      <c r="I19" s="1"/>
      <c r="J19" s="1"/>
      <c r="K19" s="1"/>
      <c r="L19" s="1"/>
      <c r="M19" s="1"/>
    </row>
    <row r="20" spans="1:13">
      <c r="A20" s="1"/>
      <c r="B20" s="1"/>
      <c r="C20" s="1"/>
      <c r="D20" s="1"/>
      <c r="E20" s="1"/>
      <c r="F20" s="1"/>
      <c r="G20" s="1"/>
      <c r="H20" s="1"/>
      <c r="I20" s="1"/>
      <c r="J20" s="1"/>
      <c r="K20" s="1"/>
      <c r="L20" s="1"/>
      <c r="M20" s="1"/>
    </row>
    <row r="21" spans="1:13">
      <c r="A21" s="1"/>
      <c r="B21" s="1"/>
      <c r="C21" s="1"/>
      <c r="D21" s="1"/>
      <c r="E21" s="1"/>
      <c r="F21" s="1"/>
      <c r="G21" s="1"/>
      <c r="H21" s="1"/>
      <c r="I21" s="1"/>
      <c r="J21" s="1"/>
      <c r="K21" s="1"/>
      <c r="L21" s="1"/>
      <c r="M21" s="1"/>
    </row>
    <row r="22" spans="1:13">
      <c r="A22" s="1"/>
      <c r="B22" s="1"/>
      <c r="C22" s="1"/>
      <c r="D22" s="1"/>
      <c r="E22" s="1"/>
      <c r="F22" s="1"/>
      <c r="G22" s="1"/>
      <c r="H22" s="1"/>
      <c r="I22" s="1"/>
      <c r="J22" s="1"/>
      <c r="K22" s="1"/>
      <c r="L22" s="1"/>
      <c r="M22" s="1"/>
    </row>
    <row r="23" spans="1:13">
      <c r="A23" s="1"/>
      <c r="B23" s="1"/>
      <c r="C23" s="1"/>
      <c r="D23" s="1"/>
      <c r="E23" s="1"/>
      <c r="F23" s="1"/>
      <c r="G23" s="1"/>
      <c r="H23" s="1"/>
      <c r="I23" s="1"/>
      <c r="J23" s="1"/>
      <c r="K23" s="1"/>
      <c r="L23" s="1"/>
      <c r="M23" s="1"/>
    </row>
    <row r="24" spans="1:13">
      <c r="A24" s="1"/>
      <c r="B24" s="1"/>
      <c r="C24" s="1"/>
      <c r="D24" s="1"/>
      <c r="E24" s="1"/>
      <c r="F24" s="1"/>
      <c r="G24" s="1"/>
      <c r="H24" s="1"/>
      <c r="I24" s="1"/>
      <c r="J24" s="1"/>
      <c r="K24" s="1"/>
      <c r="L24" s="1"/>
      <c r="M24" s="1"/>
    </row>
    <row r="25" spans="1:13">
      <c r="A25" s="1"/>
      <c r="B25" s="1"/>
      <c r="C25" s="1"/>
      <c r="D25" s="1"/>
      <c r="E25" s="1"/>
      <c r="F25" s="1"/>
      <c r="G25" s="1"/>
      <c r="H25" s="1"/>
      <c r="I25" s="1"/>
      <c r="J25" s="1"/>
      <c r="K25" s="1"/>
      <c r="L25" s="1"/>
      <c r="M25" s="1"/>
    </row>
    <row r="26" spans="1:13">
      <c r="A26" s="1"/>
      <c r="B26" s="1"/>
      <c r="C26" s="1"/>
      <c r="D26" s="1"/>
      <c r="E26" s="1"/>
      <c r="F26" s="1"/>
      <c r="G26" s="1"/>
      <c r="H26" s="1"/>
      <c r="I26" s="1"/>
      <c r="J26" s="1"/>
      <c r="K26" s="1"/>
      <c r="L26" s="1"/>
      <c r="M26" s="1"/>
    </row>
  </sheetData>
  <sheetProtection password="DE6B" sheet="1" objects="1" scenarios="1" selectLockedCells="1"/>
  <phoneticPr fontId="1"/>
  <pageMargins left="0.7" right="0.7" top="0.75" bottom="0.75" header="0.3" footer="0.3"/>
  <pageSetup paperSize="9" fitToWidth="1" fitToHeight="1" orientation="landscape" usePrinterDefaults="1" r:id="rId1"/>
  <drawing r:id="rId2"/>
</worksheet>
</file>

<file path=xl/worksheets/sheet10.xml><?xml version="1.0" encoding="utf-8"?>
<worksheet xmlns:r="http://schemas.openxmlformats.org/officeDocument/2006/relationships" xmlns:mc="http://schemas.openxmlformats.org/markup-compatibility/2006" xmlns="http://schemas.openxmlformats.org/spreadsheetml/2006/main">
  <sheetPr>
    <tabColor rgb="FFFF9999"/>
  </sheetPr>
  <dimension ref="A2:AN37"/>
  <sheetViews>
    <sheetView topLeftCell="E1" workbookViewId="0">
      <selection activeCell="AD8" sqref="AD8"/>
    </sheetView>
  </sheetViews>
  <sheetFormatPr defaultColWidth="5.5" defaultRowHeight="28.8" customHeight="1"/>
  <cols>
    <col min="1" max="2" width="17.19921875" style="324" hidden="1" customWidth="1"/>
    <col min="3" max="3" width="5.59765625" style="324" hidden="1" customWidth="1"/>
    <col min="4" max="4" width="2.59765625" style="324" hidden="1" customWidth="1"/>
    <col min="5" max="5" width="2.5" style="324" customWidth="1"/>
    <col min="6" max="15" width="5.5" style="324"/>
    <col min="16" max="16" width="3" style="324" customWidth="1"/>
    <col min="17" max="26" width="5.5" style="324"/>
    <col min="27" max="27" width="3.3984375" style="324" customWidth="1"/>
    <col min="28" max="29" width="5.5" style="324"/>
    <col min="30" max="30" width="34" style="324" customWidth="1"/>
    <col min="31" max="31" width="8.09765625" style="324" hidden="1" customWidth="1"/>
    <col min="32" max="33" width="5.5" style="324" hidden="1" customWidth="1"/>
    <col min="34" max="34" width="6.19921875" style="324" hidden="1" customWidth="1"/>
    <col min="35" max="35" width="5.5" style="324" hidden="1" customWidth="1"/>
    <col min="36" max="16384" width="5.5" style="324"/>
  </cols>
  <sheetData>
    <row r="1" spans="1:40" ht="13.2" customHeight="1"/>
    <row r="2" spans="1:40" ht="24.6" customHeight="1">
      <c r="A2" s="260" t="str">
        <f>データプール!A1&amp;"."&amp;データプール!B1</f>
        <v>1.ふりがな1</v>
      </c>
      <c r="B2" s="260" t="str">
        <f>TEXT(A2,"#")</f>
        <v>1.ふりがな1</v>
      </c>
      <c r="C2" s="13">
        <v>1</v>
      </c>
    </row>
    <row r="3" spans="1:40" ht="15.6" customHeight="1">
      <c r="A3" s="260" t="str">
        <f>データプール!A2&amp;"."&amp;データプール!B2</f>
        <v>2.ふりがな2</v>
      </c>
      <c r="B3" s="260" t="str">
        <f>TEXT(A3,"#")</f>
        <v>2.ふりがな2</v>
      </c>
      <c r="C3" s="13">
        <v>2</v>
      </c>
      <c r="K3" s="334" t="s">
        <v>62</v>
      </c>
      <c r="L3" s="336"/>
      <c r="M3" s="338" t="str">
        <f>VLOOKUP($AE$8,データプール!$A$1:$Z$35,2,TRUE)</f>
        <v>ふりがな1</v>
      </c>
      <c r="N3" s="342"/>
      <c r="O3" s="342"/>
      <c r="P3" s="342"/>
      <c r="Q3" s="342"/>
      <c r="R3" s="350"/>
      <c r="T3" s="354"/>
      <c r="U3" s="354"/>
      <c r="V3" s="354"/>
      <c r="W3" s="354"/>
      <c r="X3" s="354"/>
      <c r="Y3" s="354"/>
    </row>
    <row r="4" spans="1:40" ht="31.8" customHeight="1">
      <c r="A4" s="260" t="str">
        <f>データプール!A3&amp;"."&amp;データプール!B3</f>
        <v>3.ふりがな3</v>
      </c>
      <c r="B4" s="260" t="str">
        <f>TEXT(A4,"#")</f>
        <v>3.ふりがな3</v>
      </c>
      <c r="C4" s="13">
        <v>3</v>
      </c>
      <c r="K4" s="335" t="s">
        <v>60</v>
      </c>
      <c r="L4" s="337"/>
      <c r="M4" s="339" t="str">
        <f>VLOOKUP($AE$8,データプール!$A$1:$Z$35,3,TRUE)</f>
        <v>氏名1</v>
      </c>
      <c r="N4" s="343"/>
      <c r="O4" s="343"/>
      <c r="P4" s="343"/>
      <c r="Q4" s="343"/>
      <c r="R4" s="351"/>
      <c r="U4" s="357" t="s">
        <v>57</v>
      </c>
      <c r="V4" s="358" t="str">
        <f>データプール!Q1</f>
        <v>わっぴょんこども園</v>
      </c>
      <c r="W4" s="359"/>
      <c r="X4" s="359"/>
      <c r="Y4" s="359"/>
      <c r="Z4" s="360"/>
      <c r="AD4" s="324" t="s">
        <v>101</v>
      </c>
    </row>
    <row r="5" spans="1:40" ht="15.6" customHeight="1">
      <c r="A5" s="260"/>
      <c r="B5" s="260"/>
      <c r="C5" s="13"/>
      <c r="K5" s="325"/>
      <c r="L5" s="325"/>
      <c r="M5" s="340"/>
      <c r="N5" s="340"/>
      <c r="O5" s="340"/>
      <c r="P5" s="340"/>
      <c r="Q5" s="340"/>
      <c r="R5" s="340"/>
      <c r="U5" s="355"/>
      <c r="V5" s="355"/>
      <c r="W5" s="355"/>
      <c r="X5" s="355"/>
      <c r="Y5" s="355"/>
      <c r="Z5" s="355"/>
    </row>
    <row r="6" spans="1:40" ht="19.8" customHeight="1">
      <c r="A6" s="260" t="str">
        <f>データプール!A4&amp;"."&amp;データプール!B4</f>
        <v>4.ふりがな4</v>
      </c>
      <c r="B6" s="260" t="str">
        <f t="shared" ref="B6:B37" si="0">TEXT(A6,"#")</f>
        <v>4.ふりがな4</v>
      </c>
      <c r="C6" s="13">
        <v>4</v>
      </c>
      <c r="F6" s="325"/>
      <c r="G6" s="325"/>
      <c r="H6" s="325"/>
      <c r="I6" s="325"/>
      <c r="J6" s="325"/>
      <c r="K6" s="325"/>
      <c r="L6" s="325"/>
      <c r="M6" s="341"/>
      <c r="N6" s="341"/>
      <c r="O6" s="329"/>
      <c r="P6" s="329"/>
      <c r="Q6" s="329"/>
      <c r="T6" s="355"/>
      <c r="U6" s="329"/>
      <c r="V6" s="329"/>
      <c r="W6" s="329"/>
      <c r="X6" s="329"/>
      <c r="Y6" s="329"/>
    </row>
    <row r="7" spans="1:40" ht="28.8" customHeight="1">
      <c r="A7" s="260" t="str">
        <f>データプール!A5&amp;"."&amp;データプール!B5</f>
        <v>5.ふりがな5</v>
      </c>
      <c r="B7" s="260" t="str">
        <f t="shared" si="0"/>
        <v>5.ふりがな5</v>
      </c>
      <c r="C7" s="13">
        <v>5</v>
      </c>
      <c r="F7" s="326"/>
      <c r="G7" s="332" t="s">
        <v>102</v>
      </c>
      <c r="H7" s="332"/>
      <c r="I7" s="332"/>
      <c r="J7" s="332"/>
      <c r="K7" s="332"/>
      <c r="L7" s="332"/>
      <c r="M7" s="332"/>
      <c r="N7" s="332"/>
      <c r="O7" s="344"/>
      <c r="Q7" s="346"/>
      <c r="R7" s="352" t="s">
        <v>103</v>
      </c>
      <c r="S7" s="352"/>
      <c r="T7" s="352"/>
      <c r="U7" s="352"/>
      <c r="V7" s="352"/>
      <c r="W7" s="352"/>
      <c r="X7" s="352"/>
      <c r="Y7" s="352"/>
      <c r="Z7" s="361"/>
      <c r="AD7" s="314" t="s">
        <v>74</v>
      </c>
      <c r="AE7" s="13"/>
      <c r="AI7" s="365"/>
      <c r="AJ7" s="366"/>
      <c r="AK7" s="366"/>
      <c r="AL7" s="366"/>
      <c r="AM7" s="366"/>
      <c r="AN7" s="366"/>
    </row>
    <row r="8" spans="1:40" ht="30.6" customHeight="1">
      <c r="A8" s="260" t="str">
        <f>データプール!A6&amp;"."&amp;データプール!B6</f>
        <v>6.0</v>
      </c>
      <c r="B8" s="260" t="str">
        <f t="shared" si="0"/>
        <v>6</v>
      </c>
      <c r="C8" s="13">
        <v>6</v>
      </c>
      <c r="F8" s="327" t="str">
        <f>IF(AF10=1,'★所見コメント'!D2,IF(AF10=2,'★所見コメント'!D3,IF(AF10=3,'★所見コメント'!D4)))</f>
        <v xml:space="preserve">
「ことばの音を操作する」のに、時間を必要とするようです。
周りの大人の働きかけにより、負担感が軽減するでしょう。
身のまわりの物の中から、２～３文字のことばや、「あ」から始まることばを探してみることを、あそびながら楽しくとりくむことで、この力を育むことができます。
ことばの数だけ石を並べるなど、目で見てわかる工夫をすると、さらに分かりやすくなります。
単語をまとまりとして捉える力がつくと、学習の助けになります。まずは、２文字または３文字程度の単語を見つけるゲームなどに取り組むと良いです。単語は、イラストとセットで学習すると効果的です。</v>
      </c>
      <c r="G8" s="327"/>
      <c r="H8" s="327"/>
      <c r="I8" s="327"/>
      <c r="J8" s="327"/>
      <c r="K8" s="327"/>
      <c r="L8" s="327"/>
      <c r="M8" s="327"/>
      <c r="N8" s="327"/>
      <c r="O8" s="327"/>
      <c r="Q8" s="347" t="str">
        <f>IF(AG10=1,'★所見コメント'!D5,IF(AG10=2,'★所見コメント'!D6,IF(AG10=3,'★所見コメント'!D7)))</f>
        <v xml:space="preserve">
一度にたくさんの情報を伝えると、負担に感じやすいようです。
聞いたことばの意味や音を取り違えている言葉があるかもしれません。
周りの大人の働きかけにより、負担感が軽減するでしょう。
「コップを取って」のように、簡単なお手伝いをお願いすることで、生活の中で楽しみながらこの力をのばすことができます。
話をする前に名前を呼んで注意をひいてから、ゆっくり、はっきり話しかけることをおすすめします。
家族や親しい人と、日常的に会話を楽しむ時間をつくりましょう。</v>
      </c>
      <c r="R8" s="347"/>
      <c r="S8" s="347"/>
      <c r="T8" s="347"/>
      <c r="U8" s="347"/>
      <c r="V8" s="347"/>
      <c r="W8" s="347"/>
      <c r="X8" s="347"/>
      <c r="Y8" s="347"/>
      <c r="Z8" s="347"/>
      <c r="AD8" s="363" t="s">
        <v>105</v>
      </c>
      <c r="AE8" s="13">
        <f>VLOOKUP($AD$8,$B$2:$C$37,2,FALSE)</f>
        <v>1</v>
      </c>
      <c r="AH8" s="364"/>
      <c r="AI8" s="364"/>
      <c r="AJ8" s="367"/>
      <c r="AK8" s="367"/>
      <c r="AL8" s="367"/>
      <c r="AM8" s="367"/>
      <c r="AN8" s="367"/>
    </row>
    <row r="9" spans="1:40" ht="30.6" customHeight="1">
      <c r="A9" s="260" t="str">
        <f>データプール!A7&amp;"."&amp;データプール!B7</f>
        <v>7.0</v>
      </c>
      <c r="B9" s="260" t="str">
        <f t="shared" si="0"/>
        <v>7</v>
      </c>
      <c r="C9" s="13">
        <v>7</v>
      </c>
      <c r="F9" s="328"/>
      <c r="G9" s="328"/>
      <c r="H9" s="328"/>
      <c r="I9" s="328"/>
      <c r="J9" s="328"/>
      <c r="K9" s="328"/>
      <c r="L9" s="328"/>
      <c r="M9" s="328"/>
      <c r="N9" s="328"/>
      <c r="O9" s="328"/>
      <c r="Q9" s="328"/>
      <c r="R9" s="328"/>
      <c r="S9" s="328"/>
      <c r="T9" s="328"/>
      <c r="U9" s="328"/>
      <c r="V9" s="328"/>
      <c r="W9" s="328"/>
      <c r="X9" s="328"/>
      <c r="Y9" s="328"/>
      <c r="Z9" s="328"/>
      <c r="AF9" s="329" t="s">
        <v>28</v>
      </c>
      <c r="AG9" s="329" t="s">
        <v>107</v>
      </c>
      <c r="AH9" s="329" t="s">
        <v>47</v>
      </c>
      <c r="AI9" s="329" t="s">
        <v>54</v>
      </c>
    </row>
    <row r="10" spans="1:40" ht="30.6" customHeight="1">
      <c r="A10" s="260" t="str">
        <f>データプール!A8&amp;"."&amp;データプール!B8</f>
        <v>8.0</v>
      </c>
      <c r="B10" s="260" t="str">
        <f t="shared" si="0"/>
        <v>8</v>
      </c>
      <c r="C10" s="13">
        <v>8</v>
      </c>
      <c r="F10" s="328"/>
      <c r="G10" s="328"/>
      <c r="H10" s="328"/>
      <c r="I10" s="328"/>
      <c r="J10" s="328"/>
      <c r="K10" s="328"/>
      <c r="L10" s="328"/>
      <c r="M10" s="328"/>
      <c r="N10" s="328"/>
      <c r="O10" s="328"/>
      <c r="Q10" s="328"/>
      <c r="R10" s="328"/>
      <c r="S10" s="328"/>
      <c r="T10" s="328"/>
      <c r="U10" s="328"/>
      <c r="V10" s="328"/>
      <c r="W10" s="328"/>
      <c r="X10" s="328"/>
      <c r="Y10" s="328"/>
      <c r="Z10" s="328"/>
      <c r="AE10" s="329" t="s">
        <v>69</v>
      </c>
      <c r="AF10" s="329">
        <f>VLOOKUP($AE$8,データプール!$A$1:$AP$35,21,TRUE)</f>
        <v>3</v>
      </c>
      <c r="AG10" s="329">
        <f>VLOOKUP($AE$8,データプール!$A$1:$AP$35,12,TRUE)</f>
        <v>3</v>
      </c>
      <c r="AH10" s="329">
        <f>VLOOKUP($AE$8,データプール!$A$1:$AP$35,13,TRUE)</f>
        <v>3</v>
      </c>
      <c r="AI10" s="329">
        <f>VLOOKUP($AE$8,データプール!$A$1:$AP$35,14,TRUE)</f>
        <v>3</v>
      </c>
    </row>
    <row r="11" spans="1:40" ht="52.8" customHeight="1">
      <c r="A11" s="260" t="str">
        <f>データプール!A9&amp;"."&amp;データプール!B9</f>
        <v>9.0</v>
      </c>
      <c r="B11" s="260" t="str">
        <f t="shared" si="0"/>
        <v>9</v>
      </c>
      <c r="C11" s="13">
        <v>9</v>
      </c>
      <c r="F11" s="328"/>
      <c r="G11" s="328"/>
      <c r="H11" s="328"/>
      <c r="I11" s="328"/>
      <c r="J11" s="328"/>
      <c r="K11" s="328"/>
      <c r="L11" s="328"/>
      <c r="M11" s="328"/>
      <c r="N11" s="328"/>
      <c r="O11" s="328"/>
      <c r="Q11" s="328"/>
      <c r="R11" s="328"/>
      <c r="S11" s="328"/>
      <c r="T11" s="328"/>
      <c r="U11" s="328"/>
      <c r="V11" s="328"/>
      <c r="W11" s="328"/>
      <c r="X11" s="328"/>
      <c r="Y11" s="328"/>
      <c r="Z11" s="328"/>
    </row>
    <row r="12" spans="1:40" ht="30.6" customHeight="1">
      <c r="A12" s="260" t="str">
        <f>データプール!A10&amp;"."&amp;データプール!B10</f>
        <v>10.0</v>
      </c>
      <c r="B12" s="260" t="str">
        <f t="shared" si="0"/>
        <v>10</v>
      </c>
      <c r="C12" s="13">
        <v>10</v>
      </c>
      <c r="F12" s="328"/>
      <c r="G12" s="328"/>
      <c r="H12" s="328"/>
      <c r="I12" s="328"/>
      <c r="J12" s="328"/>
      <c r="K12" s="328"/>
      <c r="L12" s="328"/>
      <c r="M12" s="328"/>
      <c r="N12" s="328"/>
      <c r="O12" s="328"/>
      <c r="Q12" s="328"/>
      <c r="R12" s="328"/>
      <c r="S12" s="328"/>
      <c r="T12" s="328"/>
      <c r="U12" s="328"/>
      <c r="V12" s="328"/>
      <c r="W12" s="328"/>
      <c r="X12" s="328"/>
      <c r="Y12" s="328"/>
      <c r="Z12" s="328"/>
    </row>
    <row r="13" spans="1:40" ht="15" customHeight="1">
      <c r="A13" s="260" t="str">
        <f>データプール!A11&amp;"."&amp;データプール!B11</f>
        <v>11.0</v>
      </c>
      <c r="B13" s="260" t="str">
        <f t="shared" si="0"/>
        <v>11</v>
      </c>
      <c r="C13" s="13">
        <v>11</v>
      </c>
      <c r="F13" s="329"/>
      <c r="G13" s="329"/>
      <c r="H13" s="329"/>
      <c r="I13" s="329"/>
      <c r="J13" s="329"/>
      <c r="K13" s="329"/>
      <c r="L13" s="329"/>
      <c r="M13" s="329"/>
      <c r="O13" s="329"/>
      <c r="P13" s="329"/>
      <c r="Q13" s="329"/>
      <c r="R13" s="329"/>
      <c r="S13" s="329"/>
      <c r="T13" s="329"/>
      <c r="U13" s="329"/>
      <c r="V13" s="329"/>
    </row>
    <row r="14" spans="1:40" ht="28.8" customHeight="1">
      <c r="A14" s="260" t="str">
        <f>データプール!A12&amp;"."&amp;データプール!B12</f>
        <v>12.0</v>
      </c>
      <c r="B14" s="260" t="str">
        <f t="shared" si="0"/>
        <v>12</v>
      </c>
      <c r="C14" s="13">
        <v>12</v>
      </c>
      <c r="F14" s="330"/>
      <c r="G14" s="333" t="s">
        <v>108</v>
      </c>
      <c r="H14" s="333"/>
      <c r="I14" s="333"/>
      <c r="J14" s="333"/>
      <c r="K14" s="333"/>
      <c r="L14" s="333"/>
      <c r="M14" s="333"/>
      <c r="N14" s="333"/>
      <c r="O14" s="345"/>
      <c r="Q14" s="348"/>
      <c r="R14" s="353" t="s">
        <v>110</v>
      </c>
      <c r="S14" s="353"/>
      <c r="T14" s="353"/>
      <c r="U14" s="353"/>
      <c r="V14" s="353"/>
      <c r="W14" s="353"/>
      <c r="X14" s="353"/>
      <c r="Y14" s="353"/>
      <c r="Z14" s="362"/>
    </row>
    <row r="15" spans="1:40" ht="30.6" customHeight="1">
      <c r="A15" s="260" t="str">
        <f>データプール!A13&amp;"."&amp;データプール!B13</f>
        <v>13.0</v>
      </c>
      <c r="B15" s="260" t="str">
        <f t="shared" si="0"/>
        <v>13</v>
      </c>
      <c r="C15" s="13">
        <v>13</v>
      </c>
      <c r="F15" s="331" t="str">
        <f>IF(AH10=1,'★所見コメント'!D8,IF(AH10=2,'★所見コメント'!D9,IF(AH10=3,'★所見コメント'!D10)))</f>
        <v xml:space="preserve">
図や文字の形を捉えるのに、負担を感じやすいようです。
周りの大人の働きかけにより、負担感が軽減するでしょう。
てのひら文字あそび（〇や△など）や絵描き歌、旗上げゲーム、まねっこポーズあそびなど、形を描いたり空間を意識できるあそびは、この力を伸ばすことにつながります。
文字を書き写すのに時間を要する場合には、マス目の大きいノートや、カラーマスノートを使用するとことで書きやすくなるかもしれません。蛍光ペンなどでガイドを記してその上をなぞることから取り組むようにするとよいでしょう。</v>
      </c>
      <c r="G15" s="331"/>
      <c r="H15" s="331"/>
      <c r="I15" s="331"/>
      <c r="J15" s="331"/>
      <c r="K15" s="331"/>
      <c r="L15" s="331"/>
      <c r="M15" s="331"/>
      <c r="N15" s="331"/>
      <c r="O15" s="331"/>
      <c r="Q15" s="349" t="str">
        <f>IF(AI10=1,'★所見コメント'!D11,IF(AI10=2,'★所見コメント'!D12,IF(AI10=3,'★所見コメント'!D13)))</f>
        <v xml:space="preserve">
普段よく聞いている言葉でも、意味を取り違えていたり、よく知らないものがいろいろありそうです。個別に、やさしい表現で伝え直すと良いです。言葉だけでは意味の取り違えに気がつきにくいので、具体物などを用いて伝えると正しく伝わり、活動に参加しやすくなります。普段よく聞いていることばでも、意味を取り違えているものがいくつかあるかもしれません。
いっしょに遊ぶ中で、目の前のものについて「たんぽぽ咲いてるね」「きれいだね」のようにことばを交わすことが、語彙を増やすことにつながります。日々の会話を楽しむ中で、子どもの思いを引き出すような質問や声掛けをすることも効果的です。
話をする中で、あれ、これのような指示語や、単語のみで答えるときには、具体的なものの名前に置き換えたり、文にして子どもの言いたいことを繰り返すとよいでしょう。</v>
      </c>
      <c r="R15" s="349"/>
      <c r="S15" s="349"/>
      <c r="T15" s="349"/>
      <c r="U15" s="349"/>
      <c r="V15" s="349"/>
      <c r="W15" s="349"/>
      <c r="X15" s="349"/>
      <c r="Y15" s="349"/>
      <c r="Z15" s="349"/>
    </row>
    <row r="16" spans="1:40" ht="30.6" customHeight="1">
      <c r="A16" s="260" t="str">
        <f>データプール!A14&amp;"."&amp;データプール!B14</f>
        <v>14.0</v>
      </c>
      <c r="B16" s="260" t="str">
        <f t="shared" si="0"/>
        <v>14</v>
      </c>
      <c r="C16" s="13">
        <v>14</v>
      </c>
      <c r="F16" s="328"/>
      <c r="G16" s="328"/>
      <c r="H16" s="328"/>
      <c r="I16" s="328"/>
      <c r="J16" s="328"/>
      <c r="K16" s="328"/>
      <c r="L16" s="328"/>
      <c r="M16" s="328"/>
      <c r="N16" s="328"/>
      <c r="O16" s="328"/>
      <c r="Q16" s="328"/>
      <c r="R16" s="328"/>
      <c r="S16" s="328"/>
      <c r="T16" s="328"/>
      <c r="U16" s="328"/>
      <c r="V16" s="328"/>
      <c r="W16" s="328"/>
      <c r="X16" s="328"/>
      <c r="Y16" s="328"/>
      <c r="Z16" s="328"/>
    </row>
    <row r="17" spans="1:26" ht="30.6" customHeight="1">
      <c r="A17" s="260" t="str">
        <f>データプール!A15&amp;"."&amp;データプール!B15</f>
        <v>15.0</v>
      </c>
      <c r="B17" s="260" t="str">
        <f t="shared" si="0"/>
        <v>15</v>
      </c>
      <c r="C17" s="13">
        <v>15</v>
      </c>
      <c r="F17" s="328"/>
      <c r="G17" s="328"/>
      <c r="H17" s="328"/>
      <c r="I17" s="328"/>
      <c r="J17" s="328"/>
      <c r="K17" s="328"/>
      <c r="L17" s="328"/>
      <c r="M17" s="328"/>
      <c r="N17" s="328"/>
      <c r="O17" s="328"/>
      <c r="Q17" s="328"/>
      <c r="R17" s="328"/>
      <c r="S17" s="328"/>
      <c r="T17" s="328"/>
      <c r="U17" s="328"/>
      <c r="V17" s="328"/>
      <c r="W17" s="328"/>
      <c r="X17" s="328"/>
      <c r="Y17" s="328"/>
      <c r="Z17" s="328"/>
    </row>
    <row r="18" spans="1:26" ht="64.2" customHeight="1">
      <c r="A18" s="260" t="str">
        <f>データプール!A16&amp;"."&amp;データプール!B16</f>
        <v>16.0</v>
      </c>
      <c r="B18" s="260" t="str">
        <f t="shared" si="0"/>
        <v>16</v>
      </c>
      <c r="C18" s="13">
        <v>16</v>
      </c>
      <c r="F18" s="328"/>
      <c r="G18" s="328"/>
      <c r="H18" s="328"/>
      <c r="I18" s="328"/>
      <c r="J18" s="328"/>
      <c r="K18" s="328"/>
      <c r="L18" s="328"/>
      <c r="M18" s="328"/>
      <c r="N18" s="328"/>
      <c r="O18" s="328"/>
      <c r="Q18" s="328"/>
      <c r="R18" s="328"/>
      <c r="S18" s="328"/>
      <c r="T18" s="328"/>
      <c r="U18" s="328"/>
      <c r="V18" s="328"/>
      <c r="W18" s="328"/>
      <c r="X18" s="328"/>
      <c r="Y18" s="328"/>
      <c r="Z18" s="328"/>
    </row>
    <row r="19" spans="1:26" ht="30.6" customHeight="1">
      <c r="A19" s="260" t="str">
        <f>データプール!A17&amp;"."&amp;データプール!B17</f>
        <v>17.0</v>
      </c>
      <c r="B19" s="260" t="str">
        <f t="shared" si="0"/>
        <v>17</v>
      </c>
      <c r="C19" s="13">
        <v>17</v>
      </c>
      <c r="F19" s="328"/>
      <c r="G19" s="328"/>
      <c r="H19" s="328"/>
      <c r="I19" s="328"/>
      <c r="J19" s="328"/>
      <c r="K19" s="328"/>
      <c r="L19" s="328"/>
      <c r="M19" s="328"/>
      <c r="N19" s="328"/>
      <c r="O19" s="328"/>
      <c r="Q19" s="328"/>
      <c r="R19" s="328"/>
      <c r="S19" s="328"/>
      <c r="T19" s="328"/>
      <c r="U19" s="328"/>
      <c r="V19" s="328"/>
      <c r="W19" s="328"/>
      <c r="X19" s="328"/>
      <c r="Y19" s="328"/>
      <c r="Z19" s="328"/>
    </row>
    <row r="20" spans="1:26" ht="12" customHeight="1">
      <c r="A20" s="260" t="str">
        <f>データプール!A18&amp;"."&amp;データプール!B18</f>
        <v>18.0</v>
      </c>
      <c r="B20" s="260" t="str">
        <f t="shared" si="0"/>
        <v>18</v>
      </c>
      <c r="C20" s="13">
        <v>18</v>
      </c>
    </row>
    <row r="21" spans="1:26" ht="28.2" customHeight="1">
      <c r="A21" s="260" t="str">
        <f>データプール!A19&amp;"."&amp;データプール!B19</f>
        <v>19.0</v>
      </c>
      <c r="B21" s="260" t="str">
        <f t="shared" si="0"/>
        <v>19</v>
      </c>
      <c r="C21" s="13">
        <v>19</v>
      </c>
    </row>
    <row r="22" spans="1:26" ht="23.4" customHeight="1">
      <c r="A22" s="260" t="str">
        <f>データプール!A20&amp;"."&amp;データプール!B20</f>
        <v>20.0</v>
      </c>
      <c r="B22" s="260" t="str">
        <f t="shared" si="0"/>
        <v>20</v>
      </c>
      <c r="C22" s="13">
        <v>20</v>
      </c>
      <c r="R22" s="329"/>
      <c r="S22" s="329"/>
      <c r="T22" s="329"/>
      <c r="U22" s="329"/>
    </row>
    <row r="23" spans="1:26" ht="28.8" customHeight="1">
      <c r="A23" s="260" t="str">
        <f>データプール!A21&amp;"."&amp;データプール!B21</f>
        <v>21.0</v>
      </c>
      <c r="B23" s="260" t="str">
        <f t="shared" si="0"/>
        <v>21</v>
      </c>
      <c r="C23" s="13">
        <v>21</v>
      </c>
      <c r="T23" s="356"/>
      <c r="U23" s="356"/>
    </row>
    <row r="24" spans="1:26" ht="28.8" customHeight="1">
      <c r="A24" s="260" t="str">
        <f>データプール!A22&amp;"."&amp;データプール!B22</f>
        <v>22.0</v>
      </c>
      <c r="B24" s="260" t="str">
        <f t="shared" si="0"/>
        <v>22</v>
      </c>
      <c r="C24" s="13">
        <v>22</v>
      </c>
    </row>
    <row r="25" spans="1:26" ht="28.8" customHeight="1">
      <c r="A25" s="260" t="str">
        <f>データプール!A23&amp;"."&amp;データプール!B23</f>
        <v>23.0</v>
      </c>
      <c r="B25" s="260" t="str">
        <f t="shared" si="0"/>
        <v>23</v>
      </c>
      <c r="C25" s="13">
        <v>23</v>
      </c>
    </row>
    <row r="26" spans="1:26" ht="28.8" customHeight="1">
      <c r="A26" s="260" t="str">
        <f>データプール!A24&amp;"."&amp;データプール!B24</f>
        <v>24.0</v>
      </c>
      <c r="B26" s="260" t="str">
        <f t="shared" si="0"/>
        <v>24</v>
      </c>
      <c r="C26" s="13">
        <v>24</v>
      </c>
    </row>
    <row r="27" spans="1:26" ht="28.8" customHeight="1">
      <c r="A27" s="260" t="str">
        <f>データプール!A25&amp;"."&amp;データプール!B25</f>
        <v>25.0</v>
      </c>
      <c r="B27" s="260" t="str">
        <f t="shared" si="0"/>
        <v>25</v>
      </c>
      <c r="C27" s="13">
        <v>25</v>
      </c>
    </row>
    <row r="28" spans="1:26" ht="28.8" customHeight="1">
      <c r="A28" s="260" t="str">
        <f>データプール!A26&amp;"."&amp;データプール!B26</f>
        <v>26.0</v>
      </c>
      <c r="B28" s="260" t="str">
        <f t="shared" si="0"/>
        <v>26</v>
      </c>
      <c r="C28" s="13">
        <v>26</v>
      </c>
    </row>
    <row r="29" spans="1:26" ht="28.8" customHeight="1">
      <c r="A29" s="260" t="str">
        <f>データプール!A27&amp;"."&amp;データプール!B27</f>
        <v>27.0</v>
      </c>
      <c r="B29" s="260" t="str">
        <f t="shared" si="0"/>
        <v>27</v>
      </c>
      <c r="C29" s="13">
        <v>27</v>
      </c>
    </row>
    <row r="30" spans="1:26" ht="28.8" customHeight="1">
      <c r="A30" s="260" t="str">
        <f>データプール!A28&amp;"."&amp;データプール!B28</f>
        <v>28.0</v>
      </c>
      <c r="B30" s="260" t="str">
        <f t="shared" si="0"/>
        <v>28</v>
      </c>
      <c r="C30" s="13">
        <v>28</v>
      </c>
    </row>
    <row r="31" spans="1:26" ht="28.8" customHeight="1">
      <c r="A31" s="260" t="str">
        <f>データプール!A29&amp;"."&amp;データプール!B29</f>
        <v>29.0</v>
      </c>
      <c r="B31" s="260" t="str">
        <f t="shared" si="0"/>
        <v>29</v>
      </c>
      <c r="C31" s="13">
        <v>29</v>
      </c>
    </row>
    <row r="32" spans="1:26" ht="28.8" customHeight="1">
      <c r="A32" s="260" t="str">
        <f>データプール!A30&amp;"."&amp;データプール!B30</f>
        <v>30.0</v>
      </c>
      <c r="B32" s="260" t="str">
        <f t="shared" si="0"/>
        <v>30</v>
      </c>
      <c r="C32" s="13">
        <v>30</v>
      </c>
    </row>
    <row r="33" spans="1:3" ht="28.8" customHeight="1">
      <c r="A33" s="260" t="str">
        <f>データプール!A31&amp;"."&amp;データプール!B31</f>
        <v>31.0</v>
      </c>
      <c r="B33" s="260" t="str">
        <f t="shared" si="0"/>
        <v>31</v>
      </c>
      <c r="C33" s="13">
        <v>31</v>
      </c>
    </row>
    <row r="34" spans="1:3" ht="28.8" customHeight="1">
      <c r="A34" s="260" t="str">
        <f>データプール!A32&amp;"."&amp;データプール!B32</f>
        <v>32.0</v>
      </c>
      <c r="B34" s="260" t="str">
        <f t="shared" si="0"/>
        <v>32</v>
      </c>
      <c r="C34" s="13">
        <v>32</v>
      </c>
    </row>
    <row r="35" spans="1:3" ht="28.8" customHeight="1">
      <c r="A35" s="260" t="str">
        <f>データプール!A33&amp;"."&amp;データプール!B33</f>
        <v>33.0</v>
      </c>
      <c r="B35" s="260" t="str">
        <f t="shared" si="0"/>
        <v>33</v>
      </c>
      <c r="C35" s="13">
        <v>33</v>
      </c>
    </row>
    <row r="36" spans="1:3" ht="28.8" customHeight="1">
      <c r="A36" s="260" t="str">
        <f>データプール!A34&amp;"."&amp;データプール!B34</f>
        <v>34.0</v>
      </c>
      <c r="B36" s="260" t="str">
        <f t="shared" si="0"/>
        <v>34</v>
      </c>
      <c r="C36" s="13">
        <v>34</v>
      </c>
    </row>
    <row r="37" spans="1:3" ht="28.8" customHeight="1">
      <c r="A37" s="260" t="str">
        <f>データプール!A35&amp;"."&amp;データプール!B35</f>
        <v>35.0</v>
      </c>
      <c r="B37" s="260" t="str">
        <f t="shared" si="0"/>
        <v>35</v>
      </c>
      <c r="C37" s="13">
        <v>35</v>
      </c>
    </row>
  </sheetData>
  <sheetProtection password="DE6B" sheet="1" selectLockedCells="1"/>
  <mergeCells count="15">
    <mergeCell ref="K3:L3"/>
    <mergeCell ref="M3:R3"/>
    <mergeCell ref="K4:L4"/>
    <mergeCell ref="M4:R4"/>
    <mergeCell ref="V4:Z4"/>
    <mergeCell ref="G7:N7"/>
    <mergeCell ref="R7:Y7"/>
    <mergeCell ref="G14:N14"/>
    <mergeCell ref="R14:Y14"/>
    <mergeCell ref="R22:U22"/>
    <mergeCell ref="T23:U23"/>
    <mergeCell ref="F8:O12"/>
    <mergeCell ref="Q8:Z12"/>
    <mergeCell ref="F15:O19"/>
    <mergeCell ref="Q15:Z19"/>
  </mergeCells>
  <phoneticPr fontId="1"/>
  <dataValidations count="1">
    <dataValidation type="list" allowBlank="1" showDropDown="0" showInputMessage="1" showErrorMessage="1" sqref="AD8">
      <formula1>$B$2:$B$37</formula1>
    </dataValidation>
  </dataValidations>
  <printOptions horizontalCentered="1"/>
  <pageMargins left="0.23622047244094488" right="0.23622047244094488" top="0.15748031496062992" bottom="0.15748031496062992" header="0.31496062992125984" footer="0.31496062992125984"/>
  <pageSetup paperSize="9" fitToWidth="1" fitToHeight="1" orientation="landscape" usePrinterDefaults="1" r:id="rId1"/>
  <drawing r:id="rId2"/>
</worksheet>
</file>

<file path=xl/worksheets/sheet11.xml><?xml version="1.0" encoding="utf-8"?>
<worksheet xmlns:r="http://schemas.openxmlformats.org/officeDocument/2006/relationships" xmlns:mc="http://schemas.openxmlformats.org/markup-compatibility/2006" xmlns="http://schemas.openxmlformats.org/spreadsheetml/2006/main">
  <sheetPr>
    <tabColor theme="0" tint="-0.25"/>
  </sheetPr>
  <dimension ref="A1:U35"/>
  <sheetViews>
    <sheetView zoomScale="85" zoomScaleNormal="85" workbookViewId="0">
      <selection activeCell="D13" sqref="D13"/>
    </sheetView>
  </sheetViews>
  <sheetFormatPr defaultRowHeight="18"/>
  <cols>
    <col min="1" max="1" width="5.296875" style="368" customWidth="1"/>
    <col min="2" max="3" width="19.296875" style="369" customWidth="1"/>
    <col min="4" max="4" width="9.8984375" style="369" customWidth="1"/>
    <col min="5" max="7" width="19.296875" style="369" customWidth="1"/>
    <col min="8" max="8" width="19.296875" style="370" customWidth="1"/>
    <col min="9" max="15" width="8.796875" style="371" customWidth="1"/>
    <col min="16" max="16" width="7.8984375" style="370" customWidth="1"/>
    <col min="17" max="17" width="19" style="370" customWidth="1"/>
    <col min="18" max="18" width="14.09765625" style="370" customWidth="1"/>
    <col min="19" max="16384" width="8.796875" style="372" customWidth="1"/>
  </cols>
  <sheetData>
    <row r="1" spans="1:21">
      <c r="A1" s="373">
        <v>1</v>
      </c>
      <c r="B1" s="369" t="str">
        <f>児童情報入力!D6</f>
        <v>ふりがな1</v>
      </c>
      <c r="C1" s="369" t="str">
        <f>児童情報入力!C6</f>
        <v>氏名1</v>
      </c>
      <c r="D1" s="369">
        <f>児童情報入力!E6</f>
        <v>0</v>
      </c>
      <c r="E1" s="374">
        <f>児童情報入力!F6</f>
        <v>0</v>
      </c>
      <c r="F1" s="374">
        <f>児童情報入力!G6</f>
        <v>0</v>
      </c>
      <c r="G1" s="369" t="str">
        <f>児童情報入力!H6</f>
        <v/>
      </c>
      <c r="H1" s="370" t="str">
        <f>児童情報入力!K6&amp;児童情報入力!L6</f>
        <v>小学校</v>
      </c>
      <c r="I1" s="371">
        <f>結果入力フォーム!R7</f>
        <v>3</v>
      </c>
      <c r="J1" s="371">
        <f>結果入力フォーム!S7</f>
        <v>3</v>
      </c>
      <c r="K1" s="371">
        <f>結果入力フォーム!T7</f>
        <v>3</v>
      </c>
      <c r="L1" s="371">
        <f>結果入力フォーム!V7</f>
        <v>3</v>
      </c>
      <c r="M1" s="371">
        <f>結果入力フォーム!Y7</f>
        <v>3</v>
      </c>
      <c r="N1" s="371">
        <f>結果入力フォーム!AB5</f>
        <v>3</v>
      </c>
      <c r="O1" s="371">
        <f>結果入力フォーム!AD5</f>
        <v>3</v>
      </c>
      <c r="P1" s="369" t="str">
        <f>基本情報入力!$C$7</f>
        <v>R＊</v>
      </c>
      <c r="Q1" s="369" t="str">
        <f>基本情報入力!$C$9</f>
        <v>わっぴょんこども園</v>
      </c>
      <c r="R1" s="369" t="str">
        <f>基本情報入力!$C$11</f>
        <v>うさぎ</v>
      </c>
      <c r="T1" s="372" t="s">
        <v>112</v>
      </c>
      <c r="U1" s="372">
        <f t="shared" ref="U1:U35" si="0">MAX(I1:J1)</f>
        <v>3</v>
      </c>
    </row>
    <row r="2" spans="1:21">
      <c r="A2" s="373">
        <v>2</v>
      </c>
      <c r="B2" s="369" t="str">
        <f>児童情報入力!D7</f>
        <v>ふりがな2</v>
      </c>
      <c r="C2" s="369" t="str">
        <f>児童情報入力!C7</f>
        <v>氏名2</v>
      </c>
      <c r="D2" s="369">
        <f>児童情報入力!E7</f>
        <v>0</v>
      </c>
      <c r="E2" s="374">
        <f>児童情報入力!F7</f>
        <v>0</v>
      </c>
      <c r="F2" s="374">
        <f>児童情報入力!G7</f>
        <v>0</v>
      </c>
      <c r="G2" s="369" t="str">
        <f>児童情報入力!H7</f>
        <v/>
      </c>
      <c r="H2" s="370" t="str">
        <f>児童情報入力!K7&amp;児童情報入力!L7</f>
        <v>小学校</v>
      </c>
      <c r="I2" s="371">
        <f>結果入力フォーム!R13</f>
        <v>3</v>
      </c>
      <c r="J2" s="371">
        <f>結果入力フォーム!S13</f>
        <v>3</v>
      </c>
      <c r="K2" s="371">
        <f>結果入力フォーム!T13</f>
        <v>3</v>
      </c>
      <c r="L2" s="371">
        <f>結果入力フォーム!V13</f>
        <v>3</v>
      </c>
      <c r="M2" s="371">
        <f>結果入力フォーム!Y13</f>
        <v>3</v>
      </c>
      <c r="N2" s="371">
        <f>結果入力フォーム!AB11</f>
        <v>3</v>
      </c>
      <c r="O2" s="371">
        <f>結果入力フォーム!AD11</f>
        <v>3</v>
      </c>
      <c r="P2" s="369" t="str">
        <f>基本情報入力!$C$7</f>
        <v>R＊</v>
      </c>
      <c r="Q2" s="369" t="str">
        <f>基本情報入力!$C$9</f>
        <v>わっぴょんこども園</v>
      </c>
      <c r="R2" s="369" t="str">
        <f>基本情報入力!$C$11</f>
        <v>うさぎ</v>
      </c>
      <c r="S2" s="375"/>
      <c r="T2" s="375"/>
      <c r="U2" s="372">
        <f t="shared" si="0"/>
        <v>3</v>
      </c>
    </row>
    <row r="3" spans="1:21">
      <c r="A3" s="373">
        <v>3</v>
      </c>
      <c r="B3" s="369" t="str">
        <f>児童情報入力!D8</f>
        <v>ふりがな3</v>
      </c>
      <c r="C3" s="369" t="str">
        <f>児童情報入力!C8</f>
        <v>氏名3</v>
      </c>
      <c r="D3" s="369">
        <f>児童情報入力!E8</f>
        <v>0</v>
      </c>
      <c r="E3" s="374">
        <f>児童情報入力!F8</f>
        <v>0</v>
      </c>
      <c r="F3" s="374">
        <f>児童情報入力!G8</f>
        <v>0</v>
      </c>
      <c r="G3" s="369" t="str">
        <f>児童情報入力!H8</f>
        <v/>
      </c>
      <c r="H3" s="370" t="str">
        <f>児童情報入力!K8&amp;児童情報入力!L8</f>
        <v>小学校</v>
      </c>
      <c r="I3" s="371">
        <f>結果入力フォーム!R19</f>
        <v>3</v>
      </c>
      <c r="J3" s="371">
        <f>結果入力フォーム!S19</f>
        <v>3</v>
      </c>
      <c r="K3" s="371">
        <f>結果入力フォーム!T19</f>
        <v>3</v>
      </c>
      <c r="L3" s="371">
        <f>結果入力フォーム!V19</f>
        <v>3</v>
      </c>
      <c r="M3" s="371">
        <f>結果入力フォーム!Y19</f>
        <v>3</v>
      </c>
      <c r="N3" s="371">
        <f>結果入力フォーム!AB17</f>
        <v>3</v>
      </c>
      <c r="O3" s="371">
        <f>結果入力フォーム!AD17</f>
        <v>3</v>
      </c>
      <c r="P3" s="369" t="str">
        <f>基本情報入力!$C$7</f>
        <v>R＊</v>
      </c>
      <c r="Q3" s="369" t="str">
        <f>基本情報入力!$C$9</f>
        <v>わっぴょんこども園</v>
      </c>
      <c r="R3" s="369" t="str">
        <f>基本情報入力!$C$11</f>
        <v>うさぎ</v>
      </c>
      <c r="U3" s="372">
        <f t="shared" si="0"/>
        <v>3</v>
      </c>
    </row>
    <row r="4" spans="1:21">
      <c r="A4" s="373">
        <v>4</v>
      </c>
      <c r="B4" s="369" t="str">
        <f>児童情報入力!D9</f>
        <v>ふりがな4</v>
      </c>
      <c r="C4" s="369" t="str">
        <f>児童情報入力!C9</f>
        <v>氏名4</v>
      </c>
      <c r="D4" s="369">
        <f>児童情報入力!E9</f>
        <v>0</v>
      </c>
      <c r="E4" s="374">
        <f>児童情報入力!F9</f>
        <v>0</v>
      </c>
      <c r="F4" s="374">
        <f>児童情報入力!G9</f>
        <v>0</v>
      </c>
      <c r="G4" s="369" t="str">
        <f>児童情報入力!H9</f>
        <v/>
      </c>
      <c r="H4" s="370" t="str">
        <f>児童情報入力!K9&amp;児童情報入力!L9</f>
        <v>小学校</v>
      </c>
      <c r="I4" s="371">
        <f>結果入力フォーム!R25</f>
        <v>3</v>
      </c>
      <c r="J4" s="371">
        <f>結果入力フォーム!S25</f>
        <v>3</v>
      </c>
      <c r="K4" s="371">
        <f>結果入力フォーム!T25</f>
        <v>3</v>
      </c>
      <c r="L4" s="371">
        <f>結果入力フォーム!V25</f>
        <v>3</v>
      </c>
      <c r="M4" s="371">
        <f>結果入力フォーム!Y25</f>
        <v>3</v>
      </c>
      <c r="N4" s="371">
        <f>結果入力フォーム!AB23</f>
        <v>3</v>
      </c>
      <c r="O4" s="371">
        <f>結果入力フォーム!AD23</f>
        <v>3</v>
      </c>
      <c r="P4" s="369" t="str">
        <f>基本情報入力!$C$7</f>
        <v>R＊</v>
      </c>
      <c r="Q4" s="369" t="str">
        <f>基本情報入力!$C$9</f>
        <v>わっぴょんこども園</v>
      </c>
      <c r="R4" s="369" t="str">
        <f>基本情報入力!$C$11</f>
        <v>うさぎ</v>
      </c>
      <c r="U4" s="372">
        <f t="shared" si="0"/>
        <v>3</v>
      </c>
    </row>
    <row r="5" spans="1:21">
      <c r="A5" s="373">
        <v>5</v>
      </c>
      <c r="B5" s="369" t="str">
        <f>児童情報入力!D10</f>
        <v>ふりがな5</v>
      </c>
      <c r="C5" s="369" t="str">
        <f>児童情報入力!C10</f>
        <v>氏名5</v>
      </c>
      <c r="D5" s="369">
        <f>児童情報入力!E10</f>
        <v>0</v>
      </c>
      <c r="E5" s="374">
        <f>児童情報入力!F10</f>
        <v>0</v>
      </c>
      <c r="F5" s="374">
        <f>児童情報入力!G10</f>
        <v>0</v>
      </c>
      <c r="G5" s="369" t="str">
        <f>児童情報入力!H10</f>
        <v/>
      </c>
      <c r="H5" s="370" t="str">
        <f>児童情報入力!K10&amp;児童情報入力!L10</f>
        <v>小学校</v>
      </c>
      <c r="I5" s="371">
        <f>結果入力フォーム!R31</f>
        <v>3</v>
      </c>
      <c r="J5" s="371">
        <f>結果入力フォーム!S31</f>
        <v>3</v>
      </c>
      <c r="K5" s="371">
        <f>結果入力フォーム!T31</f>
        <v>3</v>
      </c>
      <c r="L5" s="371">
        <f>結果入力フォーム!V31</f>
        <v>3</v>
      </c>
      <c r="M5" s="371">
        <f>結果入力フォーム!Y31</f>
        <v>3</v>
      </c>
      <c r="N5" s="371">
        <f>結果入力フォーム!AB29</f>
        <v>3</v>
      </c>
      <c r="O5" s="371">
        <f>結果入力フォーム!AD29</f>
        <v>3</v>
      </c>
      <c r="P5" s="369" t="str">
        <f>基本情報入力!$C$7</f>
        <v>R＊</v>
      </c>
      <c r="Q5" s="369" t="str">
        <f>基本情報入力!$C$9</f>
        <v>わっぴょんこども園</v>
      </c>
      <c r="R5" s="369" t="str">
        <f>基本情報入力!$C$11</f>
        <v>うさぎ</v>
      </c>
      <c r="U5" s="372">
        <f t="shared" si="0"/>
        <v>3</v>
      </c>
    </row>
    <row r="6" spans="1:21">
      <c r="A6" s="373">
        <v>6</v>
      </c>
      <c r="B6" s="369">
        <f>児童情報入力!D11</f>
        <v>0</v>
      </c>
      <c r="C6" s="369">
        <f>児童情報入力!C11</f>
        <v>0</v>
      </c>
      <c r="D6" s="369">
        <f>児童情報入力!E11</f>
        <v>0</v>
      </c>
      <c r="E6" s="374">
        <f>児童情報入力!F11</f>
        <v>0</v>
      </c>
      <c r="F6" s="374">
        <f>児童情報入力!G11</f>
        <v>0</v>
      </c>
      <c r="G6" s="369" t="str">
        <f>児童情報入力!H11</f>
        <v/>
      </c>
      <c r="H6" s="370" t="str">
        <f>児童情報入力!K11&amp;児童情報入力!L11</f>
        <v>小学校</v>
      </c>
      <c r="I6" s="371">
        <f>結果入力フォーム!R37</f>
        <v>3</v>
      </c>
      <c r="J6" s="371">
        <f>結果入力フォーム!S37</f>
        <v>3</v>
      </c>
      <c r="K6" s="371">
        <f>結果入力フォーム!T37</f>
        <v>3</v>
      </c>
      <c r="L6" s="371">
        <f>結果入力フォーム!V37</f>
        <v>3</v>
      </c>
      <c r="M6" s="371">
        <f>結果入力フォーム!Y37</f>
        <v>3</v>
      </c>
      <c r="N6" s="371">
        <f>結果入力フォーム!AB35</f>
        <v>3</v>
      </c>
      <c r="O6" s="371">
        <f>結果入力フォーム!AD35</f>
        <v>3</v>
      </c>
      <c r="P6" s="369" t="str">
        <f>基本情報入力!$C$7</f>
        <v>R＊</v>
      </c>
      <c r="Q6" s="369" t="str">
        <f>基本情報入力!$C$9</f>
        <v>わっぴょんこども園</v>
      </c>
      <c r="R6" s="369" t="str">
        <f>基本情報入力!$C$11</f>
        <v>うさぎ</v>
      </c>
      <c r="U6" s="372">
        <f t="shared" si="0"/>
        <v>3</v>
      </c>
    </row>
    <row r="7" spans="1:21">
      <c r="A7" s="373">
        <v>7</v>
      </c>
      <c r="B7" s="369">
        <f>児童情報入力!D12</f>
        <v>0</v>
      </c>
      <c r="C7" s="369">
        <f>児童情報入力!C12</f>
        <v>0</v>
      </c>
      <c r="D7" s="369">
        <f>児童情報入力!E12</f>
        <v>0</v>
      </c>
      <c r="E7" s="374">
        <f>児童情報入力!F12</f>
        <v>0</v>
      </c>
      <c r="F7" s="374">
        <f>児童情報入力!G12</f>
        <v>0</v>
      </c>
      <c r="G7" s="369" t="str">
        <f>児童情報入力!H12</f>
        <v/>
      </c>
      <c r="H7" s="370" t="str">
        <f>児童情報入力!K12&amp;児童情報入力!L12</f>
        <v>小学校</v>
      </c>
      <c r="I7" s="371">
        <f>結果入力フォーム!R43</f>
        <v>3</v>
      </c>
      <c r="J7" s="371">
        <f>結果入力フォーム!S43</f>
        <v>3</v>
      </c>
      <c r="K7" s="371">
        <f>結果入力フォーム!T43</f>
        <v>3</v>
      </c>
      <c r="L7" s="371">
        <f>結果入力フォーム!V43</f>
        <v>3</v>
      </c>
      <c r="M7" s="371">
        <f>結果入力フォーム!Y43</f>
        <v>3</v>
      </c>
      <c r="N7" s="371">
        <f>結果入力フォーム!AB41</f>
        <v>3</v>
      </c>
      <c r="O7" s="371">
        <f>結果入力フォーム!AD41</f>
        <v>3</v>
      </c>
      <c r="P7" s="369" t="str">
        <f>基本情報入力!$C$7</f>
        <v>R＊</v>
      </c>
      <c r="Q7" s="369" t="str">
        <f>基本情報入力!$C$9</f>
        <v>わっぴょんこども園</v>
      </c>
      <c r="R7" s="369" t="str">
        <f>基本情報入力!$C$11</f>
        <v>うさぎ</v>
      </c>
      <c r="U7" s="372">
        <f t="shared" si="0"/>
        <v>3</v>
      </c>
    </row>
    <row r="8" spans="1:21">
      <c r="A8" s="373">
        <v>8</v>
      </c>
      <c r="B8" s="369">
        <f>児童情報入力!D13</f>
        <v>0</v>
      </c>
      <c r="C8" s="369">
        <f>児童情報入力!C13</f>
        <v>0</v>
      </c>
      <c r="D8" s="369">
        <f>児童情報入力!E13</f>
        <v>0</v>
      </c>
      <c r="E8" s="374">
        <f>児童情報入力!F13</f>
        <v>0</v>
      </c>
      <c r="F8" s="374">
        <f>児童情報入力!G13</f>
        <v>0</v>
      </c>
      <c r="G8" s="369" t="str">
        <f>児童情報入力!H13</f>
        <v/>
      </c>
      <c r="H8" s="370" t="str">
        <f>児童情報入力!K13&amp;児童情報入力!L13</f>
        <v>小学校</v>
      </c>
      <c r="I8" s="371">
        <f>結果入力フォーム!R49</f>
        <v>3</v>
      </c>
      <c r="J8" s="371">
        <f>結果入力フォーム!S49</f>
        <v>3</v>
      </c>
      <c r="K8" s="371">
        <f>結果入力フォーム!T49</f>
        <v>3</v>
      </c>
      <c r="L8" s="371">
        <f>結果入力フォーム!V49</f>
        <v>3</v>
      </c>
      <c r="M8" s="371">
        <f>結果入力フォーム!Y49</f>
        <v>3</v>
      </c>
      <c r="N8" s="371">
        <f>結果入力フォーム!AB47</f>
        <v>3</v>
      </c>
      <c r="O8" s="371">
        <f>結果入力フォーム!AD47</f>
        <v>3</v>
      </c>
      <c r="P8" s="369" t="str">
        <f>基本情報入力!$C$7</f>
        <v>R＊</v>
      </c>
      <c r="Q8" s="369" t="str">
        <f>基本情報入力!$C$9</f>
        <v>わっぴょんこども園</v>
      </c>
      <c r="R8" s="369" t="str">
        <f>基本情報入力!$C$11</f>
        <v>うさぎ</v>
      </c>
      <c r="U8" s="372">
        <f t="shared" si="0"/>
        <v>3</v>
      </c>
    </row>
    <row r="9" spans="1:21">
      <c r="A9" s="373">
        <v>9</v>
      </c>
      <c r="B9" s="369">
        <f>児童情報入力!D14</f>
        <v>0</v>
      </c>
      <c r="C9" s="369">
        <f>児童情報入力!C14</f>
        <v>0</v>
      </c>
      <c r="D9" s="369">
        <f>児童情報入力!E14</f>
        <v>0</v>
      </c>
      <c r="E9" s="374">
        <f>児童情報入力!F14</f>
        <v>0</v>
      </c>
      <c r="F9" s="374">
        <f>児童情報入力!G14</f>
        <v>0</v>
      </c>
      <c r="G9" s="369" t="str">
        <f>児童情報入力!H14</f>
        <v/>
      </c>
      <c r="H9" s="370" t="str">
        <f>児童情報入力!K14&amp;児童情報入力!L14</f>
        <v>小学校</v>
      </c>
      <c r="I9" s="371">
        <f>結果入力フォーム!R55</f>
        <v>3</v>
      </c>
      <c r="J9" s="371">
        <f>結果入力フォーム!S55</f>
        <v>3</v>
      </c>
      <c r="K9" s="371">
        <f>結果入力フォーム!T55</f>
        <v>3</v>
      </c>
      <c r="L9" s="371">
        <f>結果入力フォーム!V55</f>
        <v>3</v>
      </c>
      <c r="M9" s="371">
        <f>結果入力フォーム!Y55</f>
        <v>3</v>
      </c>
      <c r="N9" s="371">
        <f>結果入力フォーム!AB53</f>
        <v>3</v>
      </c>
      <c r="O9" s="371">
        <f>結果入力フォーム!AD53</f>
        <v>3</v>
      </c>
      <c r="P9" s="369" t="str">
        <f>基本情報入力!$C$7</f>
        <v>R＊</v>
      </c>
      <c r="Q9" s="369" t="str">
        <f>基本情報入力!$C$9</f>
        <v>わっぴょんこども園</v>
      </c>
      <c r="R9" s="369" t="str">
        <f>基本情報入力!$C$11</f>
        <v>うさぎ</v>
      </c>
      <c r="U9" s="372">
        <f t="shared" si="0"/>
        <v>3</v>
      </c>
    </row>
    <row r="10" spans="1:21">
      <c r="A10" s="373">
        <v>10</v>
      </c>
      <c r="B10" s="369">
        <f>児童情報入力!D15</f>
        <v>0</v>
      </c>
      <c r="C10" s="369">
        <f>児童情報入力!C15</f>
        <v>0</v>
      </c>
      <c r="D10" s="369">
        <f>児童情報入力!E15</f>
        <v>0</v>
      </c>
      <c r="E10" s="374">
        <f>児童情報入力!F15</f>
        <v>0</v>
      </c>
      <c r="F10" s="374">
        <f>児童情報入力!G15</f>
        <v>0</v>
      </c>
      <c r="G10" s="369" t="str">
        <f>児童情報入力!H15</f>
        <v/>
      </c>
      <c r="H10" s="370" t="str">
        <f>児童情報入力!K15&amp;児童情報入力!L15</f>
        <v>小学校</v>
      </c>
      <c r="I10" s="371">
        <f>結果入力フォーム!R61</f>
        <v>3</v>
      </c>
      <c r="J10" s="371">
        <f>結果入力フォーム!S61</f>
        <v>3</v>
      </c>
      <c r="K10" s="371">
        <f>結果入力フォーム!T61</f>
        <v>3</v>
      </c>
      <c r="L10" s="371">
        <f>結果入力フォーム!V61</f>
        <v>3</v>
      </c>
      <c r="M10" s="371">
        <f>結果入力フォーム!Y61</f>
        <v>3</v>
      </c>
      <c r="N10" s="371">
        <f>結果入力フォーム!AB59</f>
        <v>3</v>
      </c>
      <c r="O10" s="371">
        <f>結果入力フォーム!AD59</f>
        <v>3</v>
      </c>
      <c r="P10" s="369" t="str">
        <f>基本情報入力!$C$7</f>
        <v>R＊</v>
      </c>
      <c r="Q10" s="369" t="str">
        <f>基本情報入力!$C$9</f>
        <v>わっぴょんこども園</v>
      </c>
      <c r="R10" s="369" t="str">
        <f>基本情報入力!$C$11</f>
        <v>うさぎ</v>
      </c>
      <c r="U10" s="372">
        <f t="shared" si="0"/>
        <v>3</v>
      </c>
    </row>
    <row r="11" spans="1:21">
      <c r="A11" s="373">
        <v>11</v>
      </c>
      <c r="B11" s="369">
        <f>児童情報入力!D16</f>
        <v>0</v>
      </c>
      <c r="C11" s="369">
        <f>児童情報入力!C16</f>
        <v>0</v>
      </c>
      <c r="D11" s="369">
        <f>児童情報入力!E16</f>
        <v>0</v>
      </c>
      <c r="E11" s="374">
        <f>児童情報入力!F16</f>
        <v>0</v>
      </c>
      <c r="F11" s="374">
        <f>児童情報入力!G16</f>
        <v>0</v>
      </c>
      <c r="G11" s="369" t="str">
        <f>児童情報入力!H16</f>
        <v/>
      </c>
      <c r="H11" s="370" t="str">
        <f>児童情報入力!K16&amp;児童情報入力!L16</f>
        <v>小学校</v>
      </c>
      <c r="I11" s="371">
        <f>結果入力フォーム!R67</f>
        <v>3</v>
      </c>
      <c r="J11" s="371">
        <f>結果入力フォーム!S67</f>
        <v>3</v>
      </c>
      <c r="K11" s="371">
        <f>結果入力フォーム!T67</f>
        <v>3</v>
      </c>
      <c r="L11" s="371">
        <f>結果入力フォーム!V67</f>
        <v>3</v>
      </c>
      <c r="M11" s="371">
        <f>結果入力フォーム!Y67</f>
        <v>3</v>
      </c>
      <c r="N11" s="371">
        <f>結果入力フォーム!AB65</f>
        <v>3</v>
      </c>
      <c r="O11" s="371">
        <f>結果入力フォーム!AD65</f>
        <v>3</v>
      </c>
      <c r="P11" s="369" t="str">
        <f>基本情報入力!$C$7</f>
        <v>R＊</v>
      </c>
      <c r="Q11" s="369" t="str">
        <f>基本情報入力!$C$9</f>
        <v>わっぴょんこども園</v>
      </c>
      <c r="R11" s="369" t="str">
        <f>基本情報入力!$C$11</f>
        <v>うさぎ</v>
      </c>
      <c r="U11" s="372">
        <f t="shared" si="0"/>
        <v>3</v>
      </c>
    </row>
    <row r="12" spans="1:21">
      <c r="A12" s="373">
        <v>12</v>
      </c>
      <c r="B12" s="369">
        <f>児童情報入力!D17</f>
        <v>0</v>
      </c>
      <c r="C12" s="369">
        <f>児童情報入力!C17</f>
        <v>0</v>
      </c>
      <c r="D12" s="369">
        <f>児童情報入力!E17</f>
        <v>0</v>
      </c>
      <c r="E12" s="374">
        <f>児童情報入力!F17</f>
        <v>0</v>
      </c>
      <c r="F12" s="374">
        <f>児童情報入力!G17</f>
        <v>0</v>
      </c>
      <c r="G12" s="369" t="str">
        <f>児童情報入力!H17</f>
        <v/>
      </c>
      <c r="H12" s="370" t="str">
        <f>児童情報入力!K17&amp;児童情報入力!L17</f>
        <v>小学校</v>
      </c>
      <c r="I12" s="371">
        <f>結果入力フォーム!R73</f>
        <v>3</v>
      </c>
      <c r="J12" s="371">
        <f>結果入力フォーム!S73</f>
        <v>3</v>
      </c>
      <c r="K12" s="371">
        <f>結果入力フォーム!T73</f>
        <v>3</v>
      </c>
      <c r="L12" s="371">
        <f>結果入力フォーム!V73</f>
        <v>3</v>
      </c>
      <c r="M12" s="371">
        <f>結果入力フォーム!Y73</f>
        <v>3</v>
      </c>
      <c r="N12" s="371">
        <f>結果入力フォーム!AB71</f>
        <v>3</v>
      </c>
      <c r="O12" s="371">
        <f>結果入力フォーム!AD71</f>
        <v>3</v>
      </c>
      <c r="P12" s="369" t="str">
        <f>基本情報入力!$C$7</f>
        <v>R＊</v>
      </c>
      <c r="Q12" s="369" t="str">
        <f>基本情報入力!$C$9</f>
        <v>わっぴょんこども園</v>
      </c>
      <c r="R12" s="369" t="str">
        <f>基本情報入力!$C$11</f>
        <v>うさぎ</v>
      </c>
      <c r="U12" s="372">
        <f t="shared" si="0"/>
        <v>3</v>
      </c>
    </row>
    <row r="13" spans="1:21">
      <c r="A13" s="373">
        <v>13</v>
      </c>
      <c r="B13" s="369">
        <f>児童情報入力!D18</f>
        <v>0</v>
      </c>
      <c r="C13" s="369">
        <f>児童情報入力!C18</f>
        <v>0</v>
      </c>
      <c r="D13" s="369">
        <f>児童情報入力!E18</f>
        <v>0</v>
      </c>
      <c r="E13" s="374">
        <f>児童情報入力!F18</f>
        <v>0</v>
      </c>
      <c r="F13" s="374">
        <f>児童情報入力!G18</f>
        <v>0</v>
      </c>
      <c r="G13" s="369" t="str">
        <f>児童情報入力!H18</f>
        <v/>
      </c>
      <c r="H13" s="370" t="str">
        <f>児童情報入力!K18&amp;児童情報入力!L18</f>
        <v>小学校</v>
      </c>
      <c r="I13" s="371">
        <f>結果入力フォーム!R79</f>
        <v>3</v>
      </c>
      <c r="J13" s="371">
        <f>結果入力フォーム!S79</f>
        <v>3</v>
      </c>
      <c r="K13" s="371">
        <f>結果入力フォーム!T79</f>
        <v>3</v>
      </c>
      <c r="L13" s="371">
        <f>結果入力フォーム!V79</f>
        <v>3</v>
      </c>
      <c r="M13" s="371">
        <f>結果入力フォーム!Y79</f>
        <v>3</v>
      </c>
      <c r="N13" s="371">
        <f>結果入力フォーム!AB77</f>
        <v>3</v>
      </c>
      <c r="O13" s="371">
        <f>結果入力フォーム!AD77</f>
        <v>3</v>
      </c>
      <c r="P13" s="369" t="str">
        <f>基本情報入力!$C$7</f>
        <v>R＊</v>
      </c>
      <c r="Q13" s="369" t="str">
        <f>基本情報入力!$C$9</f>
        <v>わっぴょんこども園</v>
      </c>
      <c r="R13" s="369" t="str">
        <f>基本情報入力!$C$11</f>
        <v>うさぎ</v>
      </c>
      <c r="U13" s="372">
        <f t="shared" si="0"/>
        <v>3</v>
      </c>
    </row>
    <row r="14" spans="1:21">
      <c r="A14" s="373">
        <v>14</v>
      </c>
      <c r="B14" s="369">
        <f>児童情報入力!D19</f>
        <v>0</v>
      </c>
      <c r="C14" s="369">
        <f>児童情報入力!C19</f>
        <v>0</v>
      </c>
      <c r="D14" s="369">
        <f>児童情報入力!E19</f>
        <v>0</v>
      </c>
      <c r="E14" s="374">
        <f>児童情報入力!F19</f>
        <v>0</v>
      </c>
      <c r="F14" s="374">
        <f>児童情報入力!G19</f>
        <v>0</v>
      </c>
      <c r="G14" s="369" t="str">
        <f>児童情報入力!H19</f>
        <v/>
      </c>
      <c r="H14" s="370" t="str">
        <f>児童情報入力!K19&amp;児童情報入力!L19</f>
        <v>小学校</v>
      </c>
      <c r="I14" s="371">
        <f>結果入力フォーム!R85</f>
        <v>3</v>
      </c>
      <c r="J14" s="371">
        <f>結果入力フォーム!S85</f>
        <v>3</v>
      </c>
      <c r="K14" s="371">
        <f>結果入力フォーム!T85</f>
        <v>3</v>
      </c>
      <c r="L14" s="371">
        <f>結果入力フォーム!V85</f>
        <v>3</v>
      </c>
      <c r="M14" s="371">
        <f>結果入力フォーム!Y85</f>
        <v>3</v>
      </c>
      <c r="N14" s="371">
        <f>結果入力フォーム!AB83</f>
        <v>3</v>
      </c>
      <c r="O14" s="371">
        <f>結果入力フォーム!AD83</f>
        <v>3</v>
      </c>
      <c r="P14" s="369" t="str">
        <f>基本情報入力!$C$7</f>
        <v>R＊</v>
      </c>
      <c r="Q14" s="369" t="str">
        <f>基本情報入力!$C$9</f>
        <v>わっぴょんこども園</v>
      </c>
      <c r="R14" s="369" t="str">
        <f>基本情報入力!$C$11</f>
        <v>うさぎ</v>
      </c>
      <c r="U14" s="372">
        <f t="shared" si="0"/>
        <v>3</v>
      </c>
    </row>
    <row r="15" spans="1:21">
      <c r="A15" s="373">
        <v>15</v>
      </c>
      <c r="B15" s="369">
        <f>児童情報入力!D20</f>
        <v>0</v>
      </c>
      <c r="C15" s="369">
        <f>児童情報入力!C20</f>
        <v>0</v>
      </c>
      <c r="D15" s="369">
        <f>児童情報入力!E20</f>
        <v>0</v>
      </c>
      <c r="E15" s="374">
        <f>児童情報入力!F20</f>
        <v>0</v>
      </c>
      <c r="F15" s="374">
        <f>児童情報入力!G20</f>
        <v>0</v>
      </c>
      <c r="G15" s="369" t="str">
        <f>児童情報入力!H20</f>
        <v/>
      </c>
      <c r="H15" s="370" t="str">
        <f>児童情報入力!K20&amp;児童情報入力!L20</f>
        <v>小学校</v>
      </c>
      <c r="I15" s="371">
        <f>結果入力フォーム!R91</f>
        <v>3</v>
      </c>
      <c r="J15" s="371">
        <f>結果入力フォーム!S91</f>
        <v>3</v>
      </c>
      <c r="K15" s="371">
        <f>結果入力フォーム!T91</f>
        <v>3</v>
      </c>
      <c r="L15" s="371">
        <f>結果入力フォーム!V91</f>
        <v>3</v>
      </c>
      <c r="M15" s="371">
        <f>結果入力フォーム!Y91</f>
        <v>3</v>
      </c>
      <c r="N15" s="371">
        <f>結果入力フォーム!AB89</f>
        <v>3</v>
      </c>
      <c r="O15" s="371">
        <f>結果入力フォーム!AD89</f>
        <v>3</v>
      </c>
      <c r="P15" s="369" t="str">
        <f>基本情報入力!$C$7</f>
        <v>R＊</v>
      </c>
      <c r="Q15" s="369" t="str">
        <f>基本情報入力!$C$9</f>
        <v>わっぴょんこども園</v>
      </c>
      <c r="R15" s="369" t="str">
        <f>基本情報入力!$C$11</f>
        <v>うさぎ</v>
      </c>
      <c r="U15" s="372">
        <f t="shared" si="0"/>
        <v>3</v>
      </c>
    </row>
    <row r="16" spans="1:21">
      <c r="A16" s="373">
        <v>16</v>
      </c>
      <c r="B16" s="369">
        <f>児童情報入力!D21</f>
        <v>0</v>
      </c>
      <c r="C16" s="369">
        <f>児童情報入力!C21</f>
        <v>0</v>
      </c>
      <c r="D16" s="369">
        <f>児童情報入力!E21</f>
        <v>0</v>
      </c>
      <c r="E16" s="374">
        <f>児童情報入力!F21</f>
        <v>0</v>
      </c>
      <c r="F16" s="374">
        <f>児童情報入力!G21</f>
        <v>0</v>
      </c>
      <c r="G16" s="369" t="str">
        <f>児童情報入力!H21</f>
        <v/>
      </c>
      <c r="H16" s="370" t="str">
        <f>児童情報入力!K21&amp;児童情報入力!L21</f>
        <v>小学校</v>
      </c>
      <c r="I16" s="371">
        <f>結果入力フォーム!R97</f>
        <v>3</v>
      </c>
      <c r="J16" s="371">
        <f>結果入力フォーム!S97</f>
        <v>3</v>
      </c>
      <c r="K16" s="371">
        <f>結果入力フォーム!T97</f>
        <v>3</v>
      </c>
      <c r="L16" s="371">
        <f>結果入力フォーム!V97</f>
        <v>3</v>
      </c>
      <c r="M16" s="371">
        <f>結果入力フォーム!Y97</f>
        <v>3</v>
      </c>
      <c r="N16" s="371">
        <f>結果入力フォーム!AB95</f>
        <v>3</v>
      </c>
      <c r="O16" s="371">
        <f>結果入力フォーム!AD95</f>
        <v>3</v>
      </c>
      <c r="P16" s="369" t="str">
        <f>基本情報入力!$C$7</f>
        <v>R＊</v>
      </c>
      <c r="Q16" s="369" t="str">
        <f>基本情報入力!$C$9</f>
        <v>わっぴょんこども園</v>
      </c>
      <c r="R16" s="369" t="str">
        <f>基本情報入力!$C$11</f>
        <v>うさぎ</v>
      </c>
      <c r="U16" s="372">
        <f t="shared" si="0"/>
        <v>3</v>
      </c>
    </row>
    <row r="17" spans="1:21">
      <c r="A17" s="373">
        <v>17</v>
      </c>
      <c r="B17" s="369">
        <f>児童情報入力!D22</f>
        <v>0</v>
      </c>
      <c r="C17" s="369">
        <f>児童情報入力!C22</f>
        <v>0</v>
      </c>
      <c r="D17" s="369">
        <f>児童情報入力!E22</f>
        <v>0</v>
      </c>
      <c r="E17" s="374">
        <f>児童情報入力!F22</f>
        <v>0</v>
      </c>
      <c r="F17" s="374">
        <f>児童情報入力!G22</f>
        <v>0</v>
      </c>
      <c r="G17" s="369" t="str">
        <f>児童情報入力!H22</f>
        <v/>
      </c>
      <c r="H17" s="370" t="str">
        <f>児童情報入力!K22&amp;児童情報入力!L22</f>
        <v>小学校</v>
      </c>
      <c r="I17" s="371">
        <f>結果入力フォーム!R103</f>
        <v>3</v>
      </c>
      <c r="J17" s="371">
        <f>結果入力フォーム!S103</f>
        <v>3</v>
      </c>
      <c r="K17" s="371">
        <f>結果入力フォーム!T103</f>
        <v>3</v>
      </c>
      <c r="L17" s="371">
        <f>結果入力フォーム!V103</f>
        <v>3</v>
      </c>
      <c r="M17" s="371">
        <f>結果入力フォーム!Y103</f>
        <v>3</v>
      </c>
      <c r="N17" s="371">
        <f>結果入力フォーム!AB101</f>
        <v>3</v>
      </c>
      <c r="O17" s="371">
        <f>結果入力フォーム!AD101</f>
        <v>3</v>
      </c>
      <c r="P17" s="369" t="str">
        <f>基本情報入力!$C$7</f>
        <v>R＊</v>
      </c>
      <c r="Q17" s="369" t="str">
        <f>基本情報入力!$C$9</f>
        <v>わっぴょんこども園</v>
      </c>
      <c r="R17" s="369" t="str">
        <f>基本情報入力!$C$11</f>
        <v>うさぎ</v>
      </c>
      <c r="U17" s="372">
        <f t="shared" si="0"/>
        <v>3</v>
      </c>
    </row>
    <row r="18" spans="1:21">
      <c r="A18" s="373">
        <v>18</v>
      </c>
      <c r="B18" s="369">
        <f>児童情報入力!D23</f>
        <v>0</v>
      </c>
      <c r="C18" s="369">
        <f>児童情報入力!C23</f>
        <v>0</v>
      </c>
      <c r="D18" s="369">
        <f>児童情報入力!E23</f>
        <v>0</v>
      </c>
      <c r="E18" s="374">
        <f>児童情報入力!F23</f>
        <v>0</v>
      </c>
      <c r="F18" s="374">
        <f>児童情報入力!G23</f>
        <v>0</v>
      </c>
      <c r="G18" s="369" t="str">
        <f>児童情報入力!H23</f>
        <v/>
      </c>
      <c r="H18" s="370" t="str">
        <f>児童情報入力!K23&amp;児童情報入力!L23</f>
        <v>小学校</v>
      </c>
      <c r="I18" s="371">
        <f>結果入力フォーム!R109</f>
        <v>3</v>
      </c>
      <c r="J18" s="371">
        <f>結果入力フォーム!S109</f>
        <v>3</v>
      </c>
      <c r="K18" s="371">
        <f>結果入力フォーム!T109</f>
        <v>3</v>
      </c>
      <c r="L18" s="371">
        <f>結果入力フォーム!V109</f>
        <v>3</v>
      </c>
      <c r="M18" s="371">
        <f>結果入力フォーム!Y109</f>
        <v>3</v>
      </c>
      <c r="N18" s="371">
        <f>結果入力フォーム!AB107</f>
        <v>3</v>
      </c>
      <c r="O18" s="371">
        <f>結果入力フォーム!AD107</f>
        <v>3</v>
      </c>
      <c r="P18" s="369" t="str">
        <f>基本情報入力!$C$7</f>
        <v>R＊</v>
      </c>
      <c r="Q18" s="369" t="str">
        <f>基本情報入力!$C$9</f>
        <v>わっぴょんこども園</v>
      </c>
      <c r="R18" s="369" t="str">
        <f>基本情報入力!$C$11</f>
        <v>うさぎ</v>
      </c>
      <c r="U18" s="372">
        <f t="shared" si="0"/>
        <v>3</v>
      </c>
    </row>
    <row r="19" spans="1:21">
      <c r="A19" s="373">
        <v>19</v>
      </c>
      <c r="B19" s="369">
        <f>児童情報入力!D24</f>
        <v>0</v>
      </c>
      <c r="C19" s="369">
        <f>児童情報入力!C24</f>
        <v>0</v>
      </c>
      <c r="D19" s="369">
        <f>児童情報入力!E24</f>
        <v>0</v>
      </c>
      <c r="E19" s="374">
        <f>児童情報入力!F24</f>
        <v>0</v>
      </c>
      <c r="F19" s="374">
        <f>児童情報入力!G24</f>
        <v>0</v>
      </c>
      <c r="G19" s="369" t="str">
        <f>児童情報入力!H24</f>
        <v/>
      </c>
      <c r="H19" s="370" t="str">
        <f>児童情報入力!K24&amp;児童情報入力!L24</f>
        <v>小学校</v>
      </c>
      <c r="I19" s="371">
        <f>結果入力フォーム!R115</f>
        <v>3</v>
      </c>
      <c r="J19" s="371">
        <f>結果入力フォーム!S115</f>
        <v>3</v>
      </c>
      <c r="K19" s="371">
        <f>結果入力フォーム!T115</f>
        <v>3</v>
      </c>
      <c r="L19" s="371">
        <f>結果入力フォーム!V115</f>
        <v>3</v>
      </c>
      <c r="M19" s="371">
        <f>結果入力フォーム!Y115</f>
        <v>3</v>
      </c>
      <c r="N19" s="371">
        <f>結果入力フォーム!AB113</f>
        <v>3</v>
      </c>
      <c r="O19" s="371">
        <f>結果入力フォーム!AD113</f>
        <v>3</v>
      </c>
      <c r="P19" s="369" t="str">
        <f>基本情報入力!$C$7</f>
        <v>R＊</v>
      </c>
      <c r="Q19" s="369" t="str">
        <f>基本情報入力!$C$9</f>
        <v>わっぴょんこども園</v>
      </c>
      <c r="R19" s="369" t="str">
        <f>基本情報入力!$C$11</f>
        <v>うさぎ</v>
      </c>
      <c r="U19" s="372">
        <f t="shared" si="0"/>
        <v>3</v>
      </c>
    </row>
    <row r="20" spans="1:21">
      <c r="A20" s="373">
        <v>20</v>
      </c>
      <c r="B20" s="369">
        <f>児童情報入力!D25</f>
        <v>0</v>
      </c>
      <c r="C20" s="369">
        <f>児童情報入力!C25</f>
        <v>0</v>
      </c>
      <c r="D20" s="369">
        <f>児童情報入力!E25</f>
        <v>0</v>
      </c>
      <c r="E20" s="374">
        <f>児童情報入力!F25</f>
        <v>0</v>
      </c>
      <c r="F20" s="374">
        <f>児童情報入力!G25</f>
        <v>0</v>
      </c>
      <c r="G20" s="369" t="str">
        <f>児童情報入力!H25</f>
        <v/>
      </c>
      <c r="H20" s="370" t="str">
        <f>児童情報入力!K25&amp;児童情報入力!L25</f>
        <v>小学校</v>
      </c>
      <c r="I20" s="371">
        <f>結果入力フォーム!R121</f>
        <v>3</v>
      </c>
      <c r="J20" s="371">
        <f>結果入力フォーム!S121</f>
        <v>3</v>
      </c>
      <c r="K20" s="371">
        <f>結果入力フォーム!T121</f>
        <v>3</v>
      </c>
      <c r="L20" s="371">
        <f>結果入力フォーム!V121</f>
        <v>3</v>
      </c>
      <c r="M20" s="371">
        <f>結果入力フォーム!Y121</f>
        <v>3</v>
      </c>
      <c r="N20" s="371">
        <f>結果入力フォーム!AB119</f>
        <v>3</v>
      </c>
      <c r="O20" s="371">
        <f>結果入力フォーム!AD119</f>
        <v>3</v>
      </c>
      <c r="P20" s="369" t="str">
        <f>基本情報入力!$C$7</f>
        <v>R＊</v>
      </c>
      <c r="Q20" s="369" t="str">
        <f>基本情報入力!$C$9</f>
        <v>わっぴょんこども園</v>
      </c>
      <c r="R20" s="369" t="str">
        <f>基本情報入力!$C$11</f>
        <v>うさぎ</v>
      </c>
      <c r="U20" s="372">
        <f t="shared" si="0"/>
        <v>3</v>
      </c>
    </row>
    <row r="21" spans="1:21">
      <c r="A21" s="373">
        <v>21</v>
      </c>
      <c r="B21" s="369">
        <f>児童情報入力!D26</f>
        <v>0</v>
      </c>
      <c r="C21" s="369">
        <f>児童情報入力!C26</f>
        <v>0</v>
      </c>
      <c r="D21" s="369">
        <f>児童情報入力!E26</f>
        <v>0</v>
      </c>
      <c r="E21" s="374">
        <f>児童情報入力!F26</f>
        <v>0</v>
      </c>
      <c r="F21" s="374">
        <f>児童情報入力!G26</f>
        <v>0</v>
      </c>
      <c r="G21" s="369" t="str">
        <f>児童情報入力!H26</f>
        <v/>
      </c>
      <c r="H21" s="370" t="str">
        <f>児童情報入力!K26&amp;児童情報入力!L26</f>
        <v>小学校</v>
      </c>
      <c r="I21" s="371">
        <f>結果入力フォーム!R127</f>
        <v>3</v>
      </c>
      <c r="J21" s="371">
        <f>結果入力フォーム!S127</f>
        <v>3</v>
      </c>
      <c r="K21" s="371">
        <f>結果入力フォーム!T127</f>
        <v>3</v>
      </c>
      <c r="L21" s="371">
        <f>結果入力フォーム!V127</f>
        <v>3</v>
      </c>
      <c r="M21" s="371">
        <f>結果入力フォーム!Y127</f>
        <v>3</v>
      </c>
      <c r="N21" s="371">
        <f>結果入力フォーム!AB125</f>
        <v>3</v>
      </c>
      <c r="O21" s="371">
        <f>結果入力フォーム!AD125</f>
        <v>3</v>
      </c>
      <c r="P21" s="369" t="str">
        <f>基本情報入力!$C$7</f>
        <v>R＊</v>
      </c>
      <c r="Q21" s="369" t="str">
        <f>基本情報入力!$C$9</f>
        <v>わっぴょんこども園</v>
      </c>
      <c r="R21" s="369" t="str">
        <f>基本情報入力!$C$11</f>
        <v>うさぎ</v>
      </c>
      <c r="U21" s="372">
        <f t="shared" si="0"/>
        <v>3</v>
      </c>
    </row>
    <row r="22" spans="1:21">
      <c r="A22" s="373">
        <v>22</v>
      </c>
      <c r="B22" s="369">
        <f>児童情報入力!D27</f>
        <v>0</v>
      </c>
      <c r="C22" s="369">
        <f>児童情報入力!C27</f>
        <v>0</v>
      </c>
      <c r="D22" s="369">
        <f>児童情報入力!E27</f>
        <v>0</v>
      </c>
      <c r="E22" s="374">
        <f>児童情報入力!F27</f>
        <v>0</v>
      </c>
      <c r="F22" s="374">
        <f>児童情報入力!G27</f>
        <v>0</v>
      </c>
      <c r="G22" s="369" t="str">
        <f>児童情報入力!H27</f>
        <v/>
      </c>
      <c r="H22" s="370" t="str">
        <f>児童情報入力!K27&amp;児童情報入力!L27</f>
        <v>小学校</v>
      </c>
      <c r="I22" s="371">
        <f>結果入力フォーム!R133</f>
        <v>3</v>
      </c>
      <c r="J22" s="371">
        <f>結果入力フォーム!S133</f>
        <v>3</v>
      </c>
      <c r="K22" s="371">
        <f>結果入力フォーム!T133</f>
        <v>3</v>
      </c>
      <c r="L22" s="371">
        <f>結果入力フォーム!V133</f>
        <v>3</v>
      </c>
      <c r="M22" s="371">
        <f>結果入力フォーム!Y133</f>
        <v>3</v>
      </c>
      <c r="N22" s="371">
        <f>結果入力フォーム!AB131</f>
        <v>3</v>
      </c>
      <c r="O22" s="371">
        <f>結果入力フォーム!AD131</f>
        <v>3</v>
      </c>
      <c r="P22" s="369" t="str">
        <f>基本情報入力!$C$7</f>
        <v>R＊</v>
      </c>
      <c r="Q22" s="369" t="str">
        <f>基本情報入力!$C$9</f>
        <v>わっぴょんこども園</v>
      </c>
      <c r="R22" s="369" t="str">
        <f>基本情報入力!$C$11</f>
        <v>うさぎ</v>
      </c>
      <c r="U22" s="372">
        <f t="shared" si="0"/>
        <v>3</v>
      </c>
    </row>
    <row r="23" spans="1:21">
      <c r="A23" s="373">
        <v>23</v>
      </c>
      <c r="B23" s="369">
        <f>児童情報入力!D28</f>
        <v>0</v>
      </c>
      <c r="C23" s="369">
        <f>児童情報入力!C28</f>
        <v>0</v>
      </c>
      <c r="D23" s="369">
        <f>児童情報入力!E28</f>
        <v>0</v>
      </c>
      <c r="E23" s="374">
        <f>児童情報入力!F28</f>
        <v>0</v>
      </c>
      <c r="F23" s="374">
        <f>児童情報入力!G28</f>
        <v>0</v>
      </c>
      <c r="G23" s="369" t="str">
        <f>児童情報入力!H28</f>
        <v/>
      </c>
      <c r="H23" s="370" t="str">
        <f>児童情報入力!K28&amp;児童情報入力!L28</f>
        <v>小学校</v>
      </c>
      <c r="I23" s="371">
        <f>結果入力フォーム!R139</f>
        <v>3</v>
      </c>
      <c r="J23" s="371">
        <f>結果入力フォーム!S139</f>
        <v>3</v>
      </c>
      <c r="K23" s="371">
        <f>結果入力フォーム!T139</f>
        <v>3</v>
      </c>
      <c r="L23" s="371">
        <f>結果入力フォーム!V139</f>
        <v>3</v>
      </c>
      <c r="M23" s="371">
        <f>結果入力フォーム!Y139</f>
        <v>3</v>
      </c>
      <c r="N23" s="371">
        <f>結果入力フォーム!AB137</f>
        <v>3</v>
      </c>
      <c r="O23" s="371">
        <f>結果入力フォーム!AD137</f>
        <v>3</v>
      </c>
      <c r="P23" s="369" t="str">
        <f>基本情報入力!$C$7</f>
        <v>R＊</v>
      </c>
      <c r="Q23" s="369" t="str">
        <f>基本情報入力!$C$9</f>
        <v>わっぴょんこども園</v>
      </c>
      <c r="R23" s="369" t="str">
        <f>基本情報入力!$C$11</f>
        <v>うさぎ</v>
      </c>
      <c r="U23" s="372">
        <f t="shared" si="0"/>
        <v>3</v>
      </c>
    </row>
    <row r="24" spans="1:21">
      <c r="A24" s="373">
        <v>24</v>
      </c>
      <c r="B24" s="369">
        <f>児童情報入力!D29</f>
        <v>0</v>
      </c>
      <c r="C24" s="369">
        <f>児童情報入力!C29</f>
        <v>0</v>
      </c>
      <c r="D24" s="369">
        <f>児童情報入力!E29</f>
        <v>0</v>
      </c>
      <c r="E24" s="374">
        <f>児童情報入力!F29</f>
        <v>0</v>
      </c>
      <c r="F24" s="374">
        <f>児童情報入力!G29</f>
        <v>0</v>
      </c>
      <c r="G24" s="369" t="str">
        <f>児童情報入力!H29</f>
        <v/>
      </c>
      <c r="H24" s="370" t="str">
        <f>児童情報入力!K29&amp;児童情報入力!L29</f>
        <v>小学校</v>
      </c>
      <c r="I24" s="371">
        <f>結果入力フォーム!R145</f>
        <v>3</v>
      </c>
      <c r="J24" s="371">
        <f>結果入力フォーム!S145</f>
        <v>3</v>
      </c>
      <c r="K24" s="371">
        <f>結果入力フォーム!T145</f>
        <v>3</v>
      </c>
      <c r="L24" s="371">
        <f>結果入力フォーム!V145</f>
        <v>3</v>
      </c>
      <c r="M24" s="371">
        <f>結果入力フォーム!Y145</f>
        <v>3</v>
      </c>
      <c r="N24" s="371">
        <f>結果入力フォーム!AB143</f>
        <v>3</v>
      </c>
      <c r="O24" s="371">
        <f>結果入力フォーム!AD143</f>
        <v>3</v>
      </c>
      <c r="P24" s="369" t="str">
        <f>基本情報入力!$C$7</f>
        <v>R＊</v>
      </c>
      <c r="Q24" s="369" t="str">
        <f>基本情報入力!$C$9</f>
        <v>わっぴょんこども園</v>
      </c>
      <c r="R24" s="369" t="str">
        <f>基本情報入力!$C$11</f>
        <v>うさぎ</v>
      </c>
      <c r="U24" s="372">
        <f t="shared" si="0"/>
        <v>3</v>
      </c>
    </row>
    <row r="25" spans="1:21">
      <c r="A25" s="373">
        <v>25</v>
      </c>
      <c r="B25" s="369">
        <f>児童情報入力!D30</f>
        <v>0</v>
      </c>
      <c r="C25" s="369">
        <f>児童情報入力!C30</f>
        <v>0</v>
      </c>
      <c r="D25" s="369">
        <f>児童情報入力!E30</f>
        <v>0</v>
      </c>
      <c r="E25" s="374">
        <f>児童情報入力!F30</f>
        <v>0</v>
      </c>
      <c r="F25" s="374">
        <f>児童情報入力!G30</f>
        <v>0</v>
      </c>
      <c r="G25" s="369" t="str">
        <f>児童情報入力!H30</f>
        <v/>
      </c>
      <c r="H25" s="370" t="str">
        <f>児童情報入力!K30&amp;児童情報入力!L30</f>
        <v>小学校</v>
      </c>
      <c r="I25" s="371">
        <f>結果入力フォーム!R151</f>
        <v>3</v>
      </c>
      <c r="J25" s="371">
        <f>結果入力フォーム!S151</f>
        <v>3</v>
      </c>
      <c r="K25" s="371">
        <f>結果入力フォーム!T151</f>
        <v>3</v>
      </c>
      <c r="L25" s="371">
        <f>結果入力フォーム!V151</f>
        <v>3</v>
      </c>
      <c r="M25" s="371">
        <f>結果入力フォーム!Y151</f>
        <v>3</v>
      </c>
      <c r="N25" s="371">
        <f>結果入力フォーム!AB149</f>
        <v>3</v>
      </c>
      <c r="O25" s="371">
        <f>結果入力フォーム!AD149</f>
        <v>3</v>
      </c>
      <c r="P25" s="369" t="str">
        <f>基本情報入力!$C$7</f>
        <v>R＊</v>
      </c>
      <c r="Q25" s="369" t="str">
        <f>基本情報入力!$C$9</f>
        <v>わっぴょんこども園</v>
      </c>
      <c r="R25" s="369" t="str">
        <f>基本情報入力!$C$11</f>
        <v>うさぎ</v>
      </c>
      <c r="U25" s="372">
        <f t="shared" si="0"/>
        <v>3</v>
      </c>
    </row>
    <row r="26" spans="1:21">
      <c r="A26" s="373">
        <v>26</v>
      </c>
      <c r="B26" s="369">
        <f>児童情報入力!D31</f>
        <v>0</v>
      </c>
      <c r="C26" s="369">
        <f>児童情報入力!C31</f>
        <v>0</v>
      </c>
      <c r="D26" s="369">
        <f>児童情報入力!E31</f>
        <v>0</v>
      </c>
      <c r="E26" s="374">
        <f>児童情報入力!F31</f>
        <v>0</v>
      </c>
      <c r="F26" s="374">
        <f>児童情報入力!G31</f>
        <v>0</v>
      </c>
      <c r="G26" s="369" t="str">
        <f>児童情報入力!H31</f>
        <v/>
      </c>
      <c r="H26" s="370" t="str">
        <f>児童情報入力!K31&amp;児童情報入力!L31</f>
        <v>小学校</v>
      </c>
      <c r="I26" s="371">
        <f>結果入力フォーム!R157</f>
        <v>3</v>
      </c>
      <c r="J26" s="371">
        <f>結果入力フォーム!S157</f>
        <v>3</v>
      </c>
      <c r="K26" s="371">
        <f>結果入力フォーム!T157</f>
        <v>3</v>
      </c>
      <c r="L26" s="371">
        <f>結果入力フォーム!V157</f>
        <v>3</v>
      </c>
      <c r="M26" s="371">
        <f>結果入力フォーム!Y157</f>
        <v>3</v>
      </c>
      <c r="N26" s="371">
        <f>結果入力フォーム!AB155</f>
        <v>3</v>
      </c>
      <c r="O26" s="371">
        <f>結果入力フォーム!AD155</f>
        <v>3</v>
      </c>
      <c r="P26" s="369" t="str">
        <f>基本情報入力!$C$7</f>
        <v>R＊</v>
      </c>
      <c r="Q26" s="369" t="str">
        <f>基本情報入力!$C$9</f>
        <v>わっぴょんこども園</v>
      </c>
      <c r="R26" s="369" t="str">
        <f>基本情報入力!$C$11</f>
        <v>うさぎ</v>
      </c>
      <c r="U26" s="372">
        <f t="shared" si="0"/>
        <v>3</v>
      </c>
    </row>
    <row r="27" spans="1:21">
      <c r="A27" s="373">
        <v>27</v>
      </c>
      <c r="B27" s="369">
        <f>児童情報入力!D32</f>
        <v>0</v>
      </c>
      <c r="C27" s="369">
        <f>児童情報入力!C32</f>
        <v>0</v>
      </c>
      <c r="D27" s="369">
        <f>児童情報入力!E32</f>
        <v>0</v>
      </c>
      <c r="E27" s="374">
        <f>児童情報入力!F32</f>
        <v>0</v>
      </c>
      <c r="F27" s="374">
        <f>児童情報入力!G32</f>
        <v>0</v>
      </c>
      <c r="G27" s="369" t="str">
        <f>児童情報入力!H32</f>
        <v/>
      </c>
      <c r="H27" s="370" t="str">
        <f>児童情報入力!K32&amp;児童情報入力!L32</f>
        <v>小学校</v>
      </c>
      <c r="I27" s="371">
        <f>結果入力フォーム!R163</f>
        <v>3</v>
      </c>
      <c r="J27" s="371">
        <f>結果入力フォーム!S163</f>
        <v>3</v>
      </c>
      <c r="K27" s="371">
        <f>結果入力フォーム!T163</f>
        <v>3</v>
      </c>
      <c r="L27" s="371">
        <f>結果入力フォーム!V163</f>
        <v>3</v>
      </c>
      <c r="M27" s="371">
        <f>結果入力フォーム!Y163</f>
        <v>3</v>
      </c>
      <c r="N27" s="371">
        <f>結果入力フォーム!AB161</f>
        <v>3</v>
      </c>
      <c r="O27" s="371">
        <f>結果入力フォーム!AD161</f>
        <v>3</v>
      </c>
      <c r="P27" s="369" t="str">
        <f>基本情報入力!$C$7</f>
        <v>R＊</v>
      </c>
      <c r="Q27" s="369" t="str">
        <f>基本情報入力!$C$9</f>
        <v>わっぴょんこども園</v>
      </c>
      <c r="R27" s="369" t="str">
        <f>基本情報入力!$C$11</f>
        <v>うさぎ</v>
      </c>
      <c r="U27" s="372">
        <f t="shared" si="0"/>
        <v>3</v>
      </c>
    </row>
    <row r="28" spans="1:21">
      <c r="A28" s="373">
        <v>28</v>
      </c>
      <c r="B28" s="369">
        <f>児童情報入力!D33</f>
        <v>0</v>
      </c>
      <c r="C28" s="369">
        <f>児童情報入力!C33</f>
        <v>0</v>
      </c>
      <c r="D28" s="369">
        <f>児童情報入力!E33</f>
        <v>0</v>
      </c>
      <c r="E28" s="374">
        <f>児童情報入力!F33</f>
        <v>0</v>
      </c>
      <c r="F28" s="374">
        <f>児童情報入力!G33</f>
        <v>0</v>
      </c>
      <c r="G28" s="369" t="str">
        <f>児童情報入力!H33</f>
        <v/>
      </c>
      <c r="H28" s="370" t="str">
        <f>児童情報入力!K33&amp;児童情報入力!L33</f>
        <v>小学校</v>
      </c>
      <c r="I28" s="371">
        <f>結果入力フォーム!R169</f>
        <v>3</v>
      </c>
      <c r="J28" s="371">
        <f>結果入力フォーム!S169</f>
        <v>3</v>
      </c>
      <c r="K28" s="371">
        <f>結果入力フォーム!T169</f>
        <v>3</v>
      </c>
      <c r="L28" s="371">
        <f>結果入力フォーム!V169</f>
        <v>3</v>
      </c>
      <c r="M28" s="371">
        <f>結果入力フォーム!Y169</f>
        <v>3</v>
      </c>
      <c r="N28" s="371">
        <f>結果入力フォーム!AB167</f>
        <v>3</v>
      </c>
      <c r="O28" s="371">
        <f>結果入力フォーム!AD167</f>
        <v>3</v>
      </c>
      <c r="P28" s="369" t="str">
        <f>基本情報入力!$C$7</f>
        <v>R＊</v>
      </c>
      <c r="Q28" s="369" t="str">
        <f>基本情報入力!$C$9</f>
        <v>わっぴょんこども園</v>
      </c>
      <c r="R28" s="369" t="str">
        <f>基本情報入力!$C$11</f>
        <v>うさぎ</v>
      </c>
      <c r="U28" s="372">
        <f t="shared" si="0"/>
        <v>3</v>
      </c>
    </row>
    <row r="29" spans="1:21">
      <c r="A29" s="373">
        <v>29</v>
      </c>
      <c r="B29" s="369">
        <f>児童情報入力!D34</f>
        <v>0</v>
      </c>
      <c r="C29" s="369">
        <f>児童情報入力!C34</f>
        <v>0</v>
      </c>
      <c r="D29" s="369">
        <f>児童情報入力!E34</f>
        <v>0</v>
      </c>
      <c r="E29" s="374">
        <f>児童情報入力!F34</f>
        <v>0</v>
      </c>
      <c r="F29" s="374">
        <f>児童情報入力!G34</f>
        <v>0</v>
      </c>
      <c r="G29" s="369" t="str">
        <f>児童情報入力!H34</f>
        <v/>
      </c>
      <c r="H29" s="370" t="str">
        <f>児童情報入力!K34&amp;児童情報入力!L34</f>
        <v>小学校</v>
      </c>
      <c r="I29" s="371">
        <f>結果入力フォーム!R175</f>
        <v>3</v>
      </c>
      <c r="J29" s="371">
        <f>結果入力フォーム!S175</f>
        <v>3</v>
      </c>
      <c r="K29" s="371">
        <f>結果入力フォーム!T175</f>
        <v>3</v>
      </c>
      <c r="L29" s="371">
        <f>結果入力フォーム!V175</f>
        <v>3</v>
      </c>
      <c r="M29" s="371">
        <f>結果入力フォーム!Y175</f>
        <v>3</v>
      </c>
      <c r="N29" s="371">
        <f>結果入力フォーム!AB173</f>
        <v>3</v>
      </c>
      <c r="O29" s="371">
        <f>結果入力フォーム!AD173</f>
        <v>3</v>
      </c>
      <c r="P29" s="369" t="str">
        <f>基本情報入力!$C$7</f>
        <v>R＊</v>
      </c>
      <c r="Q29" s="369" t="str">
        <f>基本情報入力!$C$9</f>
        <v>わっぴょんこども園</v>
      </c>
      <c r="R29" s="369" t="str">
        <f>基本情報入力!$C$11</f>
        <v>うさぎ</v>
      </c>
      <c r="U29" s="372">
        <f t="shared" si="0"/>
        <v>3</v>
      </c>
    </row>
    <row r="30" spans="1:21">
      <c r="A30" s="373">
        <v>30</v>
      </c>
      <c r="B30" s="369">
        <f>児童情報入力!D35</f>
        <v>0</v>
      </c>
      <c r="C30" s="369">
        <f>児童情報入力!C35</f>
        <v>0</v>
      </c>
      <c r="D30" s="369">
        <f>児童情報入力!E35</f>
        <v>0</v>
      </c>
      <c r="E30" s="374">
        <f>児童情報入力!F35</f>
        <v>0</v>
      </c>
      <c r="F30" s="374">
        <f>児童情報入力!G35</f>
        <v>0</v>
      </c>
      <c r="G30" s="369" t="str">
        <f>児童情報入力!H35</f>
        <v/>
      </c>
      <c r="H30" s="370" t="str">
        <f>児童情報入力!K35&amp;児童情報入力!L35</f>
        <v>小学校</v>
      </c>
      <c r="I30" s="371">
        <f>結果入力フォーム!R181</f>
        <v>3</v>
      </c>
      <c r="J30" s="371">
        <f>結果入力フォーム!S181</f>
        <v>3</v>
      </c>
      <c r="K30" s="371">
        <f>結果入力フォーム!T181</f>
        <v>3</v>
      </c>
      <c r="L30" s="371">
        <f>結果入力フォーム!V181</f>
        <v>3</v>
      </c>
      <c r="M30" s="371">
        <f>結果入力フォーム!Y181</f>
        <v>3</v>
      </c>
      <c r="N30" s="371">
        <f>結果入力フォーム!AB179</f>
        <v>3</v>
      </c>
      <c r="O30" s="371">
        <f>結果入力フォーム!AD179</f>
        <v>3</v>
      </c>
      <c r="P30" s="369" t="str">
        <f>基本情報入力!$C$7</f>
        <v>R＊</v>
      </c>
      <c r="Q30" s="369" t="str">
        <f>基本情報入力!$C$9</f>
        <v>わっぴょんこども園</v>
      </c>
      <c r="R30" s="369" t="str">
        <f>基本情報入力!$C$11</f>
        <v>うさぎ</v>
      </c>
      <c r="U30" s="372">
        <f t="shared" si="0"/>
        <v>3</v>
      </c>
    </row>
    <row r="31" spans="1:21">
      <c r="A31" s="373">
        <v>31</v>
      </c>
      <c r="B31" s="369">
        <f>児童情報入力!D36</f>
        <v>0</v>
      </c>
      <c r="C31" s="369">
        <f>児童情報入力!C36</f>
        <v>0</v>
      </c>
      <c r="D31" s="369">
        <f>児童情報入力!E36</f>
        <v>0</v>
      </c>
      <c r="E31" s="374">
        <f>児童情報入力!F36</f>
        <v>0</v>
      </c>
      <c r="F31" s="374">
        <f>児童情報入力!G36</f>
        <v>0</v>
      </c>
      <c r="G31" s="369" t="str">
        <f>児童情報入力!H36</f>
        <v/>
      </c>
      <c r="H31" s="370" t="str">
        <f>児童情報入力!K36&amp;児童情報入力!L36</f>
        <v>小学校</v>
      </c>
      <c r="I31" s="371">
        <f>結果入力フォーム!R187</f>
        <v>3</v>
      </c>
      <c r="J31" s="371">
        <f>結果入力フォーム!S187</f>
        <v>3</v>
      </c>
      <c r="K31" s="371">
        <f>結果入力フォーム!T187</f>
        <v>3</v>
      </c>
      <c r="L31" s="371">
        <f>結果入力フォーム!V187</f>
        <v>3</v>
      </c>
      <c r="M31" s="371">
        <f>結果入力フォーム!Y187</f>
        <v>3</v>
      </c>
      <c r="N31" s="371">
        <f>結果入力フォーム!AB185</f>
        <v>3</v>
      </c>
      <c r="O31" s="371">
        <f>結果入力フォーム!AD185</f>
        <v>3</v>
      </c>
      <c r="P31" s="369" t="str">
        <f>基本情報入力!$C$7</f>
        <v>R＊</v>
      </c>
      <c r="Q31" s="369" t="str">
        <f>基本情報入力!$C$9</f>
        <v>わっぴょんこども園</v>
      </c>
      <c r="R31" s="369" t="str">
        <f>基本情報入力!$C$11</f>
        <v>うさぎ</v>
      </c>
      <c r="U31" s="372">
        <f t="shared" si="0"/>
        <v>3</v>
      </c>
    </row>
    <row r="32" spans="1:21">
      <c r="A32" s="373">
        <v>32</v>
      </c>
      <c r="B32" s="369">
        <f>児童情報入力!D37</f>
        <v>0</v>
      </c>
      <c r="C32" s="369">
        <f>児童情報入力!C37</f>
        <v>0</v>
      </c>
      <c r="D32" s="369">
        <f>児童情報入力!E37</f>
        <v>0</v>
      </c>
      <c r="E32" s="374">
        <f>児童情報入力!F37</f>
        <v>0</v>
      </c>
      <c r="F32" s="374">
        <f>児童情報入力!G37</f>
        <v>0</v>
      </c>
      <c r="G32" s="369" t="str">
        <f>児童情報入力!H37</f>
        <v/>
      </c>
      <c r="H32" s="370" t="str">
        <f>児童情報入力!K37&amp;児童情報入力!L37</f>
        <v>小学校</v>
      </c>
      <c r="I32" s="371">
        <f>結果入力フォーム!R193</f>
        <v>3</v>
      </c>
      <c r="J32" s="371">
        <f>結果入力フォーム!S193</f>
        <v>3</v>
      </c>
      <c r="K32" s="371">
        <f>結果入力フォーム!T193</f>
        <v>3</v>
      </c>
      <c r="L32" s="371">
        <f>結果入力フォーム!V193</f>
        <v>3</v>
      </c>
      <c r="M32" s="371">
        <f>結果入力フォーム!Y193</f>
        <v>3</v>
      </c>
      <c r="N32" s="371">
        <f>結果入力フォーム!AB191</f>
        <v>3</v>
      </c>
      <c r="O32" s="371">
        <f>結果入力フォーム!AD191</f>
        <v>3</v>
      </c>
      <c r="P32" s="369" t="str">
        <f>基本情報入力!$C$7</f>
        <v>R＊</v>
      </c>
      <c r="Q32" s="369" t="str">
        <f>基本情報入力!$C$9</f>
        <v>わっぴょんこども園</v>
      </c>
      <c r="R32" s="369" t="str">
        <f>基本情報入力!$C$11</f>
        <v>うさぎ</v>
      </c>
      <c r="U32" s="372">
        <f t="shared" si="0"/>
        <v>3</v>
      </c>
    </row>
    <row r="33" spans="1:21">
      <c r="A33" s="373">
        <v>33</v>
      </c>
      <c r="B33" s="369">
        <f>児童情報入力!D38</f>
        <v>0</v>
      </c>
      <c r="C33" s="369">
        <f>児童情報入力!C38</f>
        <v>0</v>
      </c>
      <c r="D33" s="369">
        <f>児童情報入力!E38</f>
        <v>0</v>
      </c>
      <c r="E33" s="374">
        <f>児童情報入力!F38</f>
        <v>0</v>
      </c>
      <c r="F33" s="374">
        <f>児童情報入力!G38</f>
        <v>0</v>
      </c>
      <c r="G33" s="369" t="str">
        <f>児童情報入力!H38</f>
        <v/>
      </c>
      <c r="H33" s="370" t="str">
        <f>児童情報入力!K38&amp;児童情報入力!L38</f>
        <v>小学校</v>
      </c>
      <c r="I33" s="371">
        <f>結果入力フォーム!R199</f>
        <v>3</v>
      </c>
      <c r="J33" s="371">
        <f>結果入力フォーム!S199</f>
        <v>3</v>
      </c>
      <c r="K33" s="371">
        <f>結果入力フォーム!T199</f>
        <v>3</v>
      </c>
      <c r="L33" s="371">
        <f>結果入力フォーム!V199</f>
        <v>3</v>
      </c>
      <c r="M33" s="371">
        <f>結果入力フォーム!Y199</f>
        <v>3</v>
      </c>
      <c r="N33" s="371">
        <f>結果入力フォーム!AB197</f>
        <v>3</v>
      </c>
      <c r="O33" s="371">
        <f>結果入力フォーム!AD197</f>
        <v>3</v>
      </c>
      <c r="P33" s="369" t="str">
        <f>基本情報入力!$C$7</f>
        <v>R＊</v>
      </c>
      <c r="Q33" s="369" t="str">
        <f>基本情報入力!$C$9</f>
        <v>わっぴょんこども園</v>
      </c>
      <c r="R33" s="369" t="str">
        <f>基本情報入力!$C$11</f>
        <v>うさぎ</v>
      </c>
      <c r="U33" s="372">
        <f t="shared" si="0"/>
        <v>3</v>
      </c>
    </row>
    <row r="34" spans="1:21">
      <c r="A34" s="373">
        <v>34</v>
      </c>
      <c r="B34" s="369">
        <f>児童情報入力!D39</f>
        <v>0</v>
      </c>
      <c r="C34" s="369">
        <f>児童情報入力!C39</f>
        <v>0</v>
      </c>
      <c r="D34" s="369">
        <f>児童情報入力!E39</f>
        <v>0</v>
      </c>
      <c r="E34" s="374">
        <f>児童情報入力!F39</f>
        <v>0</v>
      </c>
      <c r="F34" s="374">
        <f>児童情報入力!G39</f>
        <v>0</v>
      </c>
      <c r="G34" s="369" t="str">
        <f>児童情報入力!H39</f>
        <v/>
      </c>
      <c r="H34" s="370" t="str">
        <f>児童情報入力!K39&amp;児童情報入力!L39</f>
        <v>小学校</v>
      </c>
      <c r="I34" s="371">
        <f>結果入力フォーム!R205</f>
        <v>3</v>
      </c>
      <c r="J34" s="371">
        <f>結果入力フォーム!S205</f>
        <v>3</v>
      </c>
      <c r="K34" s="371">
        <f>結果入力フォーム!T205</f>
        <v>3</v>
      </c>
      <c r="L34" s="371">
        <f>結果入力フォーム!V205</f>
        <v>3</v>
      </c>
      <c r="M34" s="371">
        <f>結果入力フォーム!Y205</f>
        <v>3</v>
      </c>
      <c r="N34" s="371">
        <f>結果入力フォーム!AB203</f>
        <v>3</v>
      </c>
      <c r="O34" s="371">
        <f>結果入力フォーム!AD203</f>
        <v>3</v>
      </c>
      <c r="P34" s="369" t="str">
        <f>基本情報入力!$C$7</f>
        <v>R＊</v>
      </c>
      <c r="Q34" s="369" t="str">
        <f>基本情報入力!$C$9</f>
        <v>わっぴょんこども園</v>
      </c>
      <c r="R34" s="369" t="str">
        <f>基本情報入力!$C$11</f>
        <v>うさぎ</v>
      </c>
      <c r="U34" s="372">
        <f t="shared" si="0"/>
        <v>3</v>
      </c>
    </row>
    <row r="35" spans="1:21">
      <c r="A35" s="373">
        <v>35</v>
      </c>
      <c r="B35" s="369">
        <f>児童情報入力!D40</f>
        <v>0</v>
      </c>
      <c r="C35" s="369">
        <f>児童情報入力!C40</f>
        <v>0</v>
      </c>
      <c r="D35" s="369">
        <f>児童情報入力!E40</f>
        <v>0</v>
      </c>
      <c r="E35" s="374">
        <f>児童情報入力!F40</f>
        <v>0</v>
      </c>
      <c r="F35" s="374">
        <f>児童情報入力!G40</f>
        <v>0</v>
      </c>
      <c r="G35" s="369" t="str">
        <f>児童情報入力!H40</f>
        <v/>
      </c>
      <c r="H35" s="370" t="str">
        <f>児童情報入力!K40&amp;児童情報入力!L40</f>
        <v>小学校</v>
      </c>
      <c r="I35" s="371">
        <f>結果入力フォーム!R211</f>
        <v>3</v>
      </c>
      <c r="J35" s="371">
        <f>結果入力フォーム!S211</f>
        <v>3</v>
      </c>
      <c r="K35" s="371">
        <f>結果入力フォーム!T211</f>
        <v>3</v>
      </c>
      <c r="L35" s="371">
        <f>結果入力フォーム!V211</f>
        <v>3</v>
      </c>
      <c r="M35" s="371">
        <f>結果入力フォーム!Y211</f>
        <v>3</v>
      </c>
      <c r="N35" s="371">
        <f>結果入力フォーム!AB209</f>
        <v>3</v>
      </c>
      <c r="O35" s="371">
        <f>結果入力フォーム!AD209</f>
        <v>3</v>
      </c>
      <c r="P35" s="369" t="str">
        <f>基本情報入力!$C$7</f>
        <v>R＊</v>
      </c>
      <c r="Q35" s="369" t="str">
        <f>基本情報入力!$C$9</f>
        <v>わっぴょんこども園</v>
      </c>
      <c r="R35" s="369" t="str">
        <f>基本情報入力!$C$11</f>
        <v>うさぎ</v>
      </c>
      <c r="U35" s="372">
        <f t="shared" si="0"/>
        <v>3</v>
      </c>
    </row>
  </sheetData>
  <phoneticPr fontId="1"/>
  <pageMargins left="0.7" right="0.7" top="0.75" bottom="0.75" header="0.3" footer="0.3"/>
  <pageSetup paperSize="9" fitToWidth="1" fitToHeight="1" orientation="portrait" usePrinterDefaults="1" r:id="rId1"/>
</worksheet>
</file>

<file path=xl/worksheets/sheet12.xml><?xml version="1.0" encoding="utf-8"?>
<worksheet xmlns:r="http://schemas.openxmlformats.org/officeDocument/2006/relationships" xmlns:mc="http://schemas.openxmlformats.org/markup-compatibility/2006" xmlns="http://schemas.openxmlformats.org/spreadsheetml/2006/main">
  <sheetPr>
    <tabColor theme="0" tint="-0.25"/>
  </sheetPr>
  <dimension ref="B1:H13"/>
  <sheetViews>
    <sheetView workbookViewId="0">
      <selection activeCell="G2" sqref="G2"/>
    </sheetView>
  </sheetViews>
  <sheetFormatPr defaultRowHeight="18"/>
  <cols>
    <col min="3" max="3" width="5.59765625" style="14" customWidth="1"/>
    <col min="4" max="4" width="60.8984375" style="376" customWidth="1"/>
  </cols>
  <sheetData>
    <row r="1" spans="2:8">
      <c r="C1" s="14" t="s">
        <v>71</v>
      </c>
      <c r="E1" s="397"/>
      <c r="F1" s="397"/>
      <c r="G1" s="397"/>
      <c r="H1" s="397"/>
    </row>
    <row r="2" spans="2:8" ht="84">
      <c r="B2" s="377" t="s">
        <v>28</v>
      </c>
      <c r="C2" s="389">
        <v>1</v>
      </c>
      <c r="D2" s="393" t="s">
        <v>114</v>
      </c>
    </row>
    <row r="3" spans="2:8" ht="120">
      <c r="B3" s="378"/>
      <c r="C3" s="390">
        <v>2</v>
      </c>
      <c r="D3" s="394" t="s">
        <v>116</v>
      </c>
    </row>
    <row r="4" spans="2:8" ht="132">
      <c r="B4" s="379"/>
      <c r="C4" s="391">
        <v>3</v>
      </c>
      <c r="D4" s="395" t="s">
        <v>117</v>
      </c>
    </row>
    <row r="5" spans="2:8" ht="84">
      <c r="B5" s="380" t="s">
        <v>63</v>
      </c>
      <c r="C5" s="389">
        <v>1</v>
      </c>
      <c r="D5" s="393" t="s">
        <v>118</v>
      </c>
    </row>
    <row r="6" spans="2:8" ht="120">
      <c r="B6" s="381"/>
      <c r="C6" s="390">
        <v>2</v>
      </c>
      <c r="D6" s="394" t="s">
        <v>119</v>
      </c>
    </row>
    <row r="7" spans="2:8" ht="120">
      <c r="B7" s="382"/>
      <c r="C7" s="392">
        <v>3</v>
      </c>
      <c r="D7" s="396" t="s">
        <v>115</v>
      </c>
    </row>
    <row r="8" spans="2:8" ht="72">
      <c r="B8" s="383" t="s">
        <v>47</v>
      </c>
      <c r="C8" s="389">
        <v>1</v>
      </c>
      <c r="D8" s="393" t="s">
        <v>120</v>
      </c>
    </row>
    <row r="9" spans="2:8" ht="108">
      <c r="B9" s="384"/>
      <c r="C9" s="390">
        <v>2</v>
      </c>
      <c r="D9" s="394" t="s">
        <v>121</v>
      </c>
    </row>
    <row r="10" spans="2:8" ht="120">
      <c r="B10" s="385"/>
      <c r="C10" s="392">
        <v>3</v>
      </c>
      <c r="D10" s="396" t="s">
        <v>123</v>
      </c>
    </row>
    <row r="11" spans="2:8" ht="120">
      <c r="B11" s="386" t="s">
        <v>54</v>
      </c>
      <c r="C11" s="389">
        <v>1</v>
      </c>
      <c r="D11" s="393" t="s">
        <v>124</v>
      </c>
    </row>
    <row r="12" spans="2:8" ht="108">
      <c r="B12" s="387"/>
      <c r="C12" s="390">
        <v>2</v>
      </c>
      <c r="D12" s="394" t="s">
        <v>125</v>
      </c>
    </row>
    <row r="13" spans="2:8" ht="144">
      <c r="B13" s="388"/>
      <c r="C13" s="392">
        <v>3</v>
      </c>
      <c r="D13" s="396" t="s">
        <v>126</v>
      </c>
    </row>
  </sheetData>
  <sheetProtection password="DE6B" sheet="1" objects="1" scenarios="1"/>
  <mergeCells count="4">
    <mergeCell ref="B2:B4"/>
    <mergeCell ref="B5:B7"/>
    <mergeCell ref="B8:B10"/>
    <mergeCell ref="B11:B13"/>
  </mergeCells>
  <phoneticPr fontId="1"/>
  <pageMargins left="0.7" right="0.7" top="0.75" bottom="0.75" header="0.3" footer="0.3"/>
  <pageSetup paperSize="9" fitToWidth="1" fitToHeight="1" orientation="portrait" usePrinterDefaults="1" r:id="rId1"/>
</worksheet>
</file>

<file path=xl/worksheets/sheet13.xml><?xml version="1.0" encoding="utf-8"?>
<worksheet xmlns:r="http://schemas.openxmlformats.org/officeDocument/2006/relationships" xmlns:mc="http://schemas.openxmlformats.org/markup-compatibility/2006" xmlns="http://schemas.openxmlformats.org/spreadsheetml/2006/main">
  <sheetPr>
    <tabColor theme="0" tint="-0.25"/>
  </sheetPr>
  <dimension ref="B1:H13"/>
  <sheetViews>
    <sheetView topLeftCell="A12" workbookViewId="0">
      <selection activeCell="L1" sqref="L1"/>
    </sheetView>
  </sheetViews>
  <sheetFormatPr defaultRowHeight="18"/>
  <cols>
    <col min="3" max="3" width="5.59765625" style="14" customWidth="1"/>
    <col min="4" max="4" width="60.8984375" style="376" customWidth="1"/>
  </cols>
  <sheetData>
    <row r="1" spans="2:8">
      <c r="C1" s="14" t="s">
        <v>71</v>
      </c>
      <c r="E1" s="397"/>
      <c r="F1" s="397"/>
      <c r="G1" s="397"/>
      <c r="H1" s="397"/>
    </row>
    <row r="2" spans="2:8" ht="84">
      <c r="B2" s="377" t="s">
        <v>28</v>
      </c>
      <c r="C2" s="389">
        <v>1</v>
      </c>
      <c r="D2" s="393" t="s">
        <v>89</v>
      </c>
    </row>
    <row r="3" spans="2:8" ht="120">
      <c r="B3" s="378"/>
      <c r="C3" s="390">
        <v>2</v>
      </c>
      <c r="D3" s="394" t="s">
        <v>90</v>
      </c>
    </row>
    <row r="4" spans="2:8" ht="132">
      <c r="B4" s="379"/>
      <c r="C4" s="391">
        <v>3</v>
      </c>
      <c r="D4" s="395" t="s">
        <v>91</v>
      </c>
    </row>
    <row r="5" spans="2:8" ht="84">
      <c r="B5" s="380" t="s">
        <v>63</v>
      </c>
      <c r="C5" s="389">
        <v>1</v>
      </c>
      <c r="D5" s="393" t="s">
        <v>66</v>
      </c>
    </row>
    <row r="6" spans="2:8" ht="120">
      <c r="B6" s="381"/>
      <c r="C6" s="390">
        <v>2</v>
      </c>
      <c r="D6" s="394" t="s">
        <v>93</v>
      </c>
    </row>
    <row r="7" spans="2:8" ht="120">
      <c r="B7" s="382"/>
      <c r="C7" s="392">
        <v>3</v>
      </c>
      <c r="D7" s="396" t="s">
        <v>94</v>
      </c>
    </row>
    <row r="8" spans="2:8" ht="72">
      <c r="B8" s="383" t="s">
        <v>47</v>
      </c>
      <c r="C8" s="389">
        <v>1</v>
      </c>
      <c r="D8" s="393" t="s">
        <v>95</v>
      </c>
    </row>
    <row r="9" spans="2:8" ht="108">
      <c r="B9" s="384"/>
      <c r="C9" s="390">
        <v>2</v>
      </c>
      <c r="D9" s="394" t="s">
        <v>96</v>
      </c>
    </row>
    <row r="10" spans="2:8" ht="120">
      <c r="B10" s="385"/>
      <c r="C10" s="392">
        <v>3</v>
      </c>
      <c r="D10" s="396" t="s">
        <v>100</v>
      </c>
    </row>
    <row r="11" spans="2:8" ht="120">
      <c r="B11" s="386" t="s">
        <v>54</v>
      </c>
      <c r="C11" s="389">
        <v>1</v>
      </c>
      <c r="D11" s="393" t="s">
        <v>97</v>
      </c>
    </row>
    <row r="12" spans="2:8" ht="108">
      <c r="B12" s="387"/>
      <c r="C12" s="390">
        <v>2</v>
      </c>
      <c r="D12" s="394" t="s">
        <v>99</v>
      </c>
    </row>
    <row r="13" spans="2:8" ht="144">
      <c r="B13" s="388"/>
      <c r="C13" s="392">
        <v>3</v>
      </c>
      <c r="D13" s="396" t="s">
        <v>5</v>
      </c>
    </row>
  </sheetData>
  <mergeCells count="4">
    <mergeCell ref="B2:B4"/>
    <mergeCell ref="B5:B7"/>
    <mergeCell ref="B8:B10"/>
    <mergeCell ref="B11:B13"/>
  </mergeCells>
  <phoneticPr fontId="1"/>
  <pageMargins left="0.7" right="0.7" top="0.75" bottom="0.75" header="0.3" footer="0.3"/>
  <pageSetup paperSize="9" fitToWidth="1" fitToHeight="1" orientation="portrait" usePrinterDefaults="1" r:id="rId1"/>
</worksheet>
</file>

<file path=xl/worksheets/sheet2.xml><?xml version="1.0" encoding="utf-8"?>
<worksheet xmlns:r="http://schemas.openxmlformats.org/officeDocument/2006/relationships" xmlns:mc="http://schemas.openxmlformats.org/markup-compatibility/2006" xmlns="http://schemas.openxmlformats.org/spreadsheetml/2006/main">
  <sheetPr>
    <tabColor rgb="FFD279FF"/>
    <pageSetUpPr fitToPage="1"/>
  </sheetPr>
  <dimension ref="B5:B13"/>
  <sheetViews>
    <sheetView zoomScale="80" zoomScaleNormal="80" workbookViewId="0">
      <selection activeCell="W5" sqref="W5"/>
    </sheetView>
  </sheetViews>
  <sheetFormatPr defaultRowHeight="13.5"/>
  <cols>
    <col min="1" max="1" width="8.796875" style="2" customWidth="1"/>
    <col min="2" max="2" width="19.796875" style="2" customWidth="1"/>
    <col min="3" max="16384" width="8.796875" style="2" customWidth="1"/>
  </cols>
  <sheetData>
    <row r="1" spans="2:2" ht="69.599999999999994" customHeight="1"/>
    <row r="5" spans="2:2" ht="55.2" customHeight="1">
      <c r="B5" s="3"/>
    </row>
    <row r="6" spans="2:2" ht="15">
      <c r="B6" s="4"/>
    </row>
    <row r="12" spans="2:2" ht="55.2" customHeight="1">
      <c r="B12" s="3"/>
    </row>
    <row r="13" spans="2:2" ht="15">
      <c r="B13" s="4"/>
    </row>
    <row r="16" spans="2:2" ht="112.8" customHeight="1"/>
  </sheetData>
  <sheetProtection algorithmName="SHA-512" hashValue="fubOk5HNR94c2dVpGxQ9q+8wNwDHWFGFnA7VJLZ0lGwfdvjnx+7EUtWz0+KNQd4Zr2XUHjS9iBg/dxg15kJJzg==" saltValue="OlqCy+soeg8MDwEWEZ9khg==" spinCount="100000" sheet="1" objects="1" scenarios="1" selectLockedCells="1" selectUnlockedCells="1"/>
  <phoneticPr fontId="1"/>
  <pageMargins left="0.7" right="0.7" top="0.75" bottom="0.75" header="0.3" footer="0.3"/>
  <pageSetup paperSize="9" scale="56" fitToWidth="1" fitToHeight="0" orientation="landscape" usePrinterDefaults="1" horizontalDpi="360" verticalDpi="360" r:id="rId1"/>
  <drawing r:id="rId2"/>
</worksheet>
</file>

<file path=xl/worksheets/sheet3.xml><?xml version="1.0" encoding="utf-8"?>
<worksheet xmlns:r="http://schemas.openxmlformats.org/officeDocument/2006/relationships" xmlns:mc="http://schemas.openxmlformats.org/markup-compatibility/2006" xmlns="http://schemas.openxmlformats.org/spreadsheetml/2006/main">
  <sheetPr>
    <tabColor theme="4" tint="0.4"/>
  </sheetPr>
  <dimension ref="B7:D11"/>
  <sheetViews>
    <sheetView zoomScaleSheetLayoutView="100" workbookViewId="0">
      <selection activeCell="C11" sqref="C11:D11"/>
    </sheetView>
  </sheetViews>
  <sheetFormatPr defaultRowHeight="14.4"/>
  <cols>
    <col min="1" max="1" width="24.5" style="5" customWidth="1"/>
    <col min="2" max="2" width="17.5" style="5" customWidth="1"/>
    <col min="3" max="3" width="22.19921875" style="6" customWidth="1"/>
    <col min="4" max="4" width="8.796875" style="5" customWidth="1"/>
    <col min="5" max="5" width="24.5" style="5" customWidth="1"/>
    <col min="6" max="16384" width="8.796875" style="5" customWidth="1"/>
  </cols>
  <sheetData>
    <row r="6" spans="2:4" ht="35.4" customHeight="1"/>
    <row r="7" spans="2:4" ht="42" customHeight="1">
      <c r="B7" s="7" t="s">
        <v>76</v>
      </c>
      <c r="C7" s="8" t="s">
        <v>248</v>
      </c>
      <c r="D7" s="11" t="s">
        <v>73</v>
      </c>
    </row>
    <row r="9" spans="2:4" s="6" customFormat="1" ht="42" customHeight="1">
      <c r="B9" s="7" t="s">
        <v>29</v>
      </c>
      <c r="C9" s="9" t="s">
        <v>87</v>
      </c>
      <c r="D9" s="12"/>
    </row>
    <row r="10" spans="2:4" ht="18">
      <c r="C10" s="10"/>
    </row>
    <row r="11" spans="2:4" s="6" customFormat="1" ht="42" customHeight="1">
      <c r="B11" s="7" t="s">
        <v>75</v>
      </c>
      <c r="C11" s="9" t="s">
        <v>88</v>
      </c>
      <c r="D11" s="12"/>
    </row>
    <row r="13" spans="2:4" ht="146.4" customHeight="1"/>
  </sheetData>
  <sheetProtection algorithmName="SHA-512" hashValue="ptaUJSXXGOJDosFRwz9p45Mxjp/Bf378dhNZP5k+6+IVUxdxHuzfxRzdSp66ks5B2hYuMeVjipY2kOkQbl4y1w==" saltValue="eXtA5uS29fuWkF4MLTijQw==" spinCount="100000" sheet="1" selectLockedCells="1"/>
  <mergeCells count="2">
    <mergeCell ref="C9:D9"/>
    <mergeCell ref="C11:D11"/>
  </mergeCells>
  <phoneticPr fontId="1"/>
  <pageMargins left="0.7" right="0.7" top="0.75" bottom="0.75" header="0.3" footer="0.3"/>
  <pageSetup paperSize="9" fitToWidth="1" fitToHeight="1" orientation="landscape" usePrinterDefaults="1" horizontalDpi="360" verticalDpi="360" r:id="rId1"/>
  <drawing r:id="rId2"/>
</worksheet>
</file>

<file path=xl/worksheets/sheet4.xml><?xml version="1.0" encoding="utf-8"?>
<worksheet xmlns:r="http://schemas.openxmlformats.org/officeDocument/2006/relationships" xmlns:mc="http://schemas.openxmlformats.org/markup-compatibility/2006" xmlns="http://schemas.openxmlformats.org/spreadsheetml/2006/main">
  <sheetPr>
    <tabColor theme="4" tint="0.4"/>
    <pageSetUpPr fitToPage="1"/>
  </sheetPr>
  <dimension ref="A1:X55"/>
  <sheetViews>
    <sheetView workbookViewId="0">
      <pane ySplit="5" topLeftCell="A6" activePane="bottomLeft" state="frozen"/>
      <selection pane="bottomLeft" activeCell="C5" sqref="C5"/>
    </sheetView>
  </sheetViews>
  <sheetFormatPr defaultRowHeight="21" customHeight="1"/>
  <cols>
    <col min="1" max="1" width="8.796875" style="13" hidden="1" customWidth="1"/>
    <col min="2" max="2" width="8.796875" style="13" customWidth="1"/>
    <col min="3" max="3" width="17.69921875" style="13" customWidth="1"/>
    <col min="4" max="4" width="17.69921875" style="14" customWidth="1"/>
    <col min="5" max="5" width="10.59765625" style="13" customWidth="1"/>
    <col min="6" max="7" width="12.69921875" style="13" customWidth="1"/>
    <col min="8" max="8" width="10.8984375" style="13" customWidth="1"/>
    <col min="9" max="9" width="20.3984375" style="14" customWidth="1"/>
    <col min="10" max="10" width="14.296875" style="14" customWidth="1"/>
    <col min="11" max="11" width="14.19921875" style="13" customWidth="1"/>
    <col min="12" max="16384" width="8.796875" style="13" customWidth="1"/>
  </cols>
  <sheetData>
    <row r="1" spans="1:24" ht="64.2" customHeight="1">
      <c r="A1" s="13" t="s">
        <v>4</v>
      </c>
      <c r="B1" s="1"/>
      <c r="C1" s="1"/>
      <c r="D1" s="22"/>
      <c r="E1" s="1"/>
      <c r="F1" s="1"/>
      <c r="G1" s="1"/>
      <c r="H1" s="1"/>
      <c r="I1" s="22"/>
      <c r="J1" s="22"/>
      <c r="K1" s="1"/>
      <c r="L1" s="1"/>
      <c r="M1" s="1"/>
      <c r="N1" s="1"/>
      <c r="O1" s="1"/>
      <c r="P1" s="1"/>
      <c r="Q1" s="1"/>
      <c r="R1" s="1"/>
      <c r="S1" s="1"/>
      <c r="T1" s="1"/>
      <c r="U1" s="1"/>
      <c r="V1" s="1"/>
      <c r="W1" s="1"/>
      <c r="X1" s="1"/>
    </row>
    <row r="2" spans="1:24" ht="29.4" customHeight="1">
      <c r="A2" s="13" t="s">
        <v>1</v>
      </c>
      <c r="B2" s="1"/>
      <c r="C2" s="1"/>
      <c r="D2" s="22"/>
      <c r="E2" s="1"/>
      <c r="F2" s="1"/>
      <c r="G2" s="1"/>
      <c r="H2" s="1"/>
      <c r="I2" s="22"/>
      <c r="J2" s="22"/>
      <c r="K2" s="1"/>
      <c r="L2" s="1"/>
      <c r="M2" s="1"/>
      <c r="N2" s="1"/>
      <c r="O2" s="1"/>
      <c r="P2" s="1"/>
      <c r="Q2" s="1"/>
      <c r="R2" s="1"/>
      <c r="S2" s="1"/>
      <c r="T2" s="1"/>
      <c r="U2" s="1"/>
      <c r="V2" s="1"/>
      <c r="W2" s="1"/>
      <c r="X2" s="1"/>
    </row>
    <row r="3" spans="1:24" ht="21" customHeight="1">
      <c r="B3" s="16"/>
      <c r="C3" s="19" t="s">
        <v>60</v>
      </c>
      <c r="D3" s="19" t="s">
        <v>62</v>
      </c>
      <c r="E3" s="19" t="s">
        <v>64</v>
      </c>
      <c r="F3" s="26" t="s">
        <v>52</v>
      </c>
      <c r="G3" s="26"/>
      <c r="H3" s="30" t="s">
        <v>22</v>
      </c>
      <c r="I3" s="16" t="s">
        <v>57</v>
      </c>
      <c r="J3" s="16" t="s">
        <v>18</v>
      </c>
      <c r="K3" s="16" t="s">
        <v>65</v>
      </c>
      <c r="L3" s="16"/>
      <c r="M3" s="1"/>
      <c r="N3" s="1"/>
      <c r="O3" s="1"/>
      <c r="P3" s="1"/>
      <c r="Q3" s="1"/>
      <c r="R3" s="1"/>
      <c r="S3" s="1"/>
      <c r="T3" s="1"/>
      <c r="U3" s="1"/>
      <c r="V3" s="1"/>
      <c r="W3" s="1"/>
      <c r="X3" s="1"/>
    </row>
    <row r="4" spans="1:24" ht="23.4" customHeight="1">
      <c r="B4" s="16"/>
      <c r="C4" s="19"/>
      <c r="D4" s="19"/>
      <c r="E4" s="19"/>
      <c r="F4" s="19" t="s">
        <v>58</v>
      </c>
      <c r="G4" s="19" t="s">
        <v>51</v>
      </c>
      <c r="H4" s="30"/>
      <c r="I4" s="16"/>
      <c r="J4" s="16"/>
      <c r="K4" s="16"/>
      <c r="L4" s="16"/>
      <c r="M4" s="1"/>
      <c r="N4" s="1"/>
      <c r="O4" s="1"/>
      <c r="P4" s="1"/>
      <c r="Q4" s="1"/>
      <c r="R4" s="1"/>
      <c r="S4" s="1"/>
      <c r="T4" s="1"/>
      <c r="U4" s="1"/>
      <c r="V4" s="1"/>
      <c r="W4" s="1"/>
      <c r="X4" s="1"/>
    </row>
    <row r="5" spans="1:24" ht="27.6" customHeight="1">
      <c r="B5" s="17" t="s">
        <v>67</v>
      </c>
      <c r="C5" s="20" t="s">
        <v>44</v>
      </c>
      <c r="D5" s="23" t="s">
        <v>48</v>
      </c>
      <c r="E5" s="23" t="s">
        <v>4</v>
      </c>
      <c r="F5" s="27">
        <v>43320</v>
      </c>
      <c r="G5" s="27">
        <v>45477</v>
      </c>
      <c r="H5" s="31" t="str">
        <f t="shared" ref="H5:H40" si="0">IF(F5="","",(DATEDIF(F5,G5,"Y")&amp;"歳"&amp;DATEDIF(F5,G5,"YM")&amp;"ヶ月"))</f>
        <v>5歳10ヶ月</v>
      </c>
      <c r="I5" s="33" t="str">
        <f>基本情報入力!$C$9</f>
        <v>わっぴょんこども園</v>
      </c>
      <c r="J5" s="33" t="str">
        <f>基本情報入力!$C$11</f>
        <v>うさぎ</v>
      </c>
      <c r="K5" s="35" t="s">
        <v>68</v>
      </c>
      <c r="L5" s="37" t="s">
        <v>2</v>
      </c>
      <c r="M5" s="1"/>
      <c r="N5" s="1"/>
      <c r="O5" s="1"/>
      <c r="P5" s="1"/>
      <c r="Q5" s="1"/>
      <c r="R5" s="1"/>
      <c r="S5" s="1"/>
      <c r="T5" s="1"/>
      <c r="U5" s="1"/>
      <c r="V5" s="1"/>
      <c r="W5" s="1"/>
      <c r="X5" s="1"/>
    </row>
    <row r="6" spans="1:24" ht="27.6" customHeight="1">
      <c r="B6" s="18">
        <v>1</v>
      </c>
      <c r="C6" s="21" t="s">
        <v>249</v>
      </c>
      <c r="D6" s="24" t="s">
        <v>250</v>
      </c>
      <c r="E6" s="24"/>
      <c r="F6" s="28"/>
      <c r="G6" s="28"/>
      <c r="H6" s="32" t="str">
        <f t="shared" si="0"/>
        <v/>
      </c>
      <c r="I6" s="34" t="str">
        <f>基本情報入力!$C$9</f>
        <v>わっぴょんこども園</v>
      </c>
      <c r="J6" s="34" t="str">
        <f>基本情報入力!$C$11</f>
        <v>うさぎ</v>
      </c>
      <c r="K6" s="36"/>
      <c r="L6" s="38" t="s">
        <v>2</v>
      </c>
      <c r="M6" s="1"/>
      <c r="N6" s="1"/>
      <c r="O6" s="1"/>
      <c r="P6" s="1"/>
      <c r="Q6" s="1"/>
      <c r="R6" s="1"/>
      <c r="S6" s="1"/>
      <c r="T6" s="1"/>
      <c r="U6" s="1"/>
      <c r="V6" s="1"/>
      <c r="W6" s="1"/>
      <c r="X6" s="1"/>
    </row>
    <row r="7" spans="1:24" ht="27.6" customHeight="1">
      <c r="B7" s="18">
        <v>2</v>
      </c>
      <c r="C7" s="21" t="s">
        <v>77</v>
      </c>
      <c r="D7" s="24" t="s">
        <v>80</v>
      </c>
      <c r="E7" s="24"/>
      <c r="F7" s="28"/>
      <c r="G7" s="28"/>
      <c r="H7" s="32" t="str">
        <f t="shared" si="0"/>
        <v/>
      </c>
      <c r="I7" s="34" t="str">
        <f>基本情報入力!$C$9</f>
        <v>わっぴょんこども園</v>
      </c>
      <c r="J7" s="34" t="str">
        <f>基本情報入力!$C$11</f>
        <v>うさぎ</v>
      </c>
      <c r="K7" s="36"/>
      <c r="L7" s="38" t="s">
        <v>2</v>
      </c>
      <c r="M7" s="1"/>
      <c r="N7" s="1"/>
      <c r="O7" s="1"/>
      <c r="P7" s="1"/>
      <c r="Q7" s="1"/>
      <c r="R7" s="1"/>
      <c r="S7" s="1"/>
      <c r="T7" s="1"/>
      <c r="U7" s="1"/>
      <c r="V7" s="1"/>
      <c r="W7" s="1"/>
      <c r="X7" s="1"/>
    </row>
    <row r="8" spans="1:24" ht="27.6" customHeight="1">
      <c r="B8" s="18">
        <v>3</v>
      </c>
      <c r="C8" s="21" t="s">
        <v>34</v>
      </c>
      <c r="D8" s="24" t="s">
        <v>81</v>
      </c>
      <c r="E8" s="24"/>
      <c r="F8" s="28"/>
      <c r="G8" s="28"/>
      <c r="H8" s="32" t="str">
        <f t="shared" si="0"/>
        <v/>
      </c>
      <c r="I8" s="34" t="str">
        <f>基本情報入力!$C$9</f>
        <v>わっぴょんこども園</v>
      </c>
      <c r="J8" s="34" t="str">
        <f>基本情報入力!$C$11</f>
        <v>うさぎ</v>
      </c>
      <c r="K8" s="36"/>
      <c r="L8" s="38" t="s">
        <v>2</v>
      </c>
      <c r="M8" s="1"/>
      <c r="N8" s="1"/>
      <c r="O8" s="1"/>
      <c r="P8" s="1"/>
      <c r="Q8" s="1"/>
      <c r="R8" s="1"/>
      <c r="S8" s="1"/>
      <c r="T8" s="1"/>
      <c r="U8" s="1"/>
      <c r="V8" s="1"/>
      <c r="W8" s="1"/>
      <c r="X8" s="1"/>
    </row>
    <row r="9" spans="1:24" ht="27.6" customHeight="1">
      <c r="B9" s="18">
        <v>4</v>
      </c>
      <c r="C9" s="21" t="s">
        <v>78</v>
      </c>
      <c r="D9" s="24" t="s">
        <v>82</v>
      </c>
      <c r="E9" s="24"/>
      <c r="F9" s="28"/>
      <c r="G9" s="28"/>
      <c r="H9" s="32" t="str">
        <f t="shared" si="0"/>
        <v/>
      </c>
      <c r="I9" s="34" t="str">
        <f>基本情報入力!$C$9</f>
        <v>わっぴょんこども園</v>
      </c>
      <c r="J9" s="34" t="str">
        <f>基本情報入力!$C$11</f>
        <v>うさぎ</v>
      </c>
      <c r="K9" s="36"/>
      <c r="L9" s="38" t="s">
        <v>2</v>
      </c>
      <c r="M9" s="1"/>
      <c r="N9" s="1"/>
      <c r="O9" s="1"/>
      <c r="P9" s="1"/>
      <c r="Q9" s="1"/>
      <c r="R9" s="1"/>
      <c r="S9" s="1"/>
      <c r="T9" s="1"/>
      <c r="U9" s="1"/>
      <c r="V9" s="1"/>
      <c r="W9" s="1"/>
      <c r="X9" s="1"/>
    </row>
    <row r="10" spans="1:24" ht="27.6" customHeight="1">
      <c r="B10" s="18">
        <v>5</v>
      </c>
      <c r="C10" s="21" t="s">
        <v>79</v>
      </c>
      <c r="D10" s="24" t="s">
        <v>59</v>
      </c>
      <c r="E10" s="24"/>
      <c r="F10" s="28"/>
      <c r="G10" s="28"/>
      <c r="H10" s="32" t="str">
        <f t="shared" si="0"/>
        <v/>
      </c>
      <c r="I10" s="34" t="str">
        <f>基本情報入力!$C$9</f>
        <v>わっぴょんこども園</v>
      </c>
      <c r="J10" s="34" t="str">
        <f>基本情報入力!$C$11</f>
        <v>うさぎ</v>
      </c>
      <c r="K10" s="36"/>
      <c r="L10" s="38" t="s">
        <v>2</v>
      </c>
      <c r="M10" s="1"/>
      <c r="N10" s="1"/>
      <c r="O10" s="1"/>
      <c r="P10" s="1"/>
      <c r="Q10" s="1"/>
      <c r="R10" s="1"/>
      <c r="S10" s="1"/>
      <c r="T10" s="1"/>
      <c r="U10" s="1"/>
      <c r="V10" s="1"/>
      <c r="W10" s="1"/>
      <c r="X10" s="1"/>
    </row>
    <row r="11" spans="1:24" ht="27.6" customHeight="1">
      <c r="B11" s="18">
        <v>6</v>
      </c>
      <c r="C11" s="21"/>
      <c r="D11" s="24"/>
      <c r="E11" s="24"/>
      <c r="F11" s="28"/>
      <c r="G11" s="28"/>
      <c r="H11" s="32" t="str">
        <f t="shared" si="0"/>
        <v/>
      </c>
      <c r="I11" s="34" t="str">
        <f>基本情報入力!$C$9</f>
        <v>わっぴょんこども園</v>
      </c>
      <c r="J11" s="34" t="str">
        <f>基本情報入力!$C$11</f>
        <v>うさぎ</v>
      </c>
      <c r="K11" s="36"/>
      <c r="L11" s="38" t="s">
        <v>2</v>
      </c>
      <c r="M11" s="1"/>
      <c r="N11" s="1"/>
      <c r="O11" s="1"/>
      <c r="P11" s="1"/>
      <c r="Q11" s="1"/>
      <c r="R11" s="1"/>
      <c r="S11" s="1"/>
      <c r="T11" s="1"/>
      <c r="U11" s="1"/>
      <c r="V11" s="1"/>
      <c r="W11" s="1"/>
      <c r="X11" s="1"/>
    </row>
    <row r="12" spans="1:24" ht="27.6" customHeight="1">
      <c r="B12" s="18">
        <v>7</v>
      </c>
      <c r="C12" s="21"/>
      <c r="D12" s="24"/>
      <c r="E12" s="24"/>
      <c r="F12" s="28"/>
      <c r="G12" s="28"/>
      <c r="H12" s="32" t="str">
        <f t="shared" si="0"/>
        <v/>
      </c>
      <c r="I12" s="34" t="str">
        <f>基本情報入力!$C$9</f>
        <v>わっぴょんこども園</v>
      </c>
      <c r="J12" s="34" t="str">
        <f>基本情報入力!$C$11</f>
        <v>うさぎ</v>
      </c>
      <c r="K12" s="36"/>
      <c r="L12" s="38" t="s">
        <v>2</v>
      </c>
      <c r="M12" s="1"/>
      <c r="N12" s="1"/>
      <c r="O12" s="1"/>
      <c r="P12" s="1"/>
      <c r="Q12" s="1"/>
      <c r="R12" s="1"/>
      <c r="S12" s="1"/>
      <c r="T12" s="1"/>
      <c r="U12" s="1"/>
      <c r="V12" s="1"/>
      <c r="W12" s="1"/>
      <c r="X12" s="1"/>
    </row>
    <row r="13" spans="1:24" ht="27.6" customHeight="1">
      <c r="B13" s="18">
        <v>8</v>
      </c>
      <c r="C13" s="21"/>
      <c r="D13" s="24"/>
      <c r="E13" s="24"/>
      <c r="F13" s="28"/>
      <c r="G13" s="28"/>
      <c r="H13" s="32" t="str">
        <f t="shared" si="0"/>
        <v/>
      </c>
      <c r="I13" s="34" t="str">
        <f>基本情報入力!$C$9</f>
        <v>わっぴょんこども園</v>
      </c>
      <c r="J13" s="34" t="str">
        <f>基本情報入力!$C$11</f>
        <v>うさぎ</v>
      </c>
      <c r="K13" s="36"/>
      <c r="L13" s="38" t="s">
        <v>2</v>
      </c>
      <c r="M13" s="1"/>
      <c r="N13" s="1"/>
      <c r="O13" s="1"/>
      <c r="P13" s="1"/>
      <c r="Q13" s="1"/>
      <c r="R13" s="1"/>
      <c r="S13" s="1"/>
      <c r="T13" s="1"/>
      <c r="U13" s="1"/>
      <c r="V13" s="1"/>
      <c r="W13" s="1"/>
      <c r="X13" s="1"/>
    </row>
    <row r="14" spans="1:24" ht="27.6" customHeight="1">
      <c r="B14" s="18">
        <v>9</v>
      </c>
      <c r="C14" s="21"/>
      <c r="D14" s="24"/>
      <c r="E14" s="24"/>
      <c r="F14" s="28"/>
      <c r="G14" s="28"/>
      <c r="H14" s="32" t="str">
        <f t="shared" si="0"/>
        <v/>
      </c>
      <c r="I14" s="34" t="str">
        <f>基本情報入力!$C$9</f>
        <v>わっぴょんこども園</v>
      </c>
      <c r="J14" s="34" t="str">
        <f>基本情報入力!$C$11</f>
        <v>うさぎ</v>
      </c>
      <c r="K14" s="36"/>
      <c r="L14" s="38" t="s">
        <v>2</v>
      </c>
      <c r="M14" s="1"/>
      <c r="N14" s="1"/>
      <c r="O14" s="1"/>
      <c r="P14" s="1"/>
      <c r="Q14" s="1"/>
      <c r="R14" s="1"/>
      <c r="S14" s="1"/>
      <c r="T14" s="1"/>
      <c r="U14" s="1"/>
      <c r="V14" s="1"/>
      <c r="W14" s="1"/>
      <c r="X14" s="1"/>
    </row>
    <row r="15" spans="1:24" ht="27.6" customHeight="1">
      <c r="B15" s="18">
        <v>10</v>
      </c>
      <c r="C15" s="21"/>
      <c r="D15" s="24"/>
      <c r="E15" s="24"/>
      <c r="F15" s="29"/>
      <c r="G15" s="29"/>
      <c r="H15" s="32" t="str">
        <f t="shared" si="0"/>
        <v/>
      </c>
      <c r="I15" s="34" t="str">
        <f>基本情報入力!$C$9</f>
        <v>わっぴょんこども園</v>
      </c>
      <c r="J15" s="34" t="str">
        <f>基本情報入力!$C$11</f>
        <v>うさぎ</v>
      </c>
      <c r="K15" s="36"/>
      <c r="L15" s="38" t="s">
        <v>2</v>
      </c>
      <c r="M15" s="1"/>
      <c r="N15" s="1"/>
      <c r="O15" s="1"/>
      <c r="P15" s="1"/>
      <c r="Q15" s="1"/>
      <c r="R15" s="1"/>
      <c r="S15" s="1"/>
      <c r="T15" s="1"/>
      <c r="U15" s="1"/>
      <c r="V15" s="1"/>
      <c r="W15" s="1"/>
      <c r="X15" s="1"/>
    </row>
    <row r="16" spans="1:24" ht="27.6" customHeight="1">
      <c r="B16" s="18">
        <v>11</v>
      </c>
      <c r="C16" s="21"/>
      <c r="D16" s="24"/>
      <c r="E16" s="24"/>
      <c r="F16" s="29"/>
      <c r="G16" s="29"/>
      <c r="H16" s="32" t="str">
        <f t="shared" si="0"/>
        <v/>
      </c>
      <c r="I16" s="34" t="str">
        <f>基本情報入力!$C$9</f>
        <v>わっぴょんこども園</v>
      </c>
      <c r="J16" s="34" t="str">
        <f>基本情報入力!$C$11</f>
        <v>うさぎ</v>
      </c>
      <c r="K16" s="36"/>
      <c r="L16" s="38" t="s">
        <v>2</v>
      </c>
      <c r="M16" s="1"/>
      <c r="N16" s="1"/>
      <c r="O16" s="1"/>
      <c r="P16" s="1"/>
      <c r="Q16" s="1"/>
      <c r="R16" s="1"/>
      <c r="S16" s="1"/>
      <c r="T16" s="1"/>
      <c r="U16" s="1"/>
      <c r="V16" s="1"/>
      <c r="W16" s="1"/>
      <c r="X16" s="1"/>
    </row>
    <row r="17" spans="2:24" ht="27.6" customHeight="1">
      <c r="B17" s="18">
        <v>12</v>
      </c>
      <c r="C17" s="21"/>
      <c r="D17" s="24"/>
      <c r="E17" s="24"/>
      <c r="F17" s="29"/>
      <c r="G17" s="29"/>
      <c r="H17" s="32" t="str">
        <f t="shared" si="0"/>
        <v/>
      </c>
      <c r="I17" s="34" t="str">
        <f>基本情報入力!$C$9</f>
        <v>わっぴょんこども園</v>
      </c>
      <c r="J17" s="34" t="str">
        <f>基本情報入力!$C$11</f>
        <v>うさぎ</v>
      </c>
      <c r="K17" s="36"/>
      <c r="L17" s="38" t="s">
        <v>2</v>
      </c>
      <c r="M17" s="1"/>
      <c r="N17" s="1"/>
      <c r="O17" s="1"/>
      <c r="P17" s="1"/>
      <c r="Q17" s="1"/>
      <c r="R17" s="1"/>
      <c r="S17" s="1"/>
      <c r="T17" s="1"/>
      <c r="U17" s="1"/>
      <c r="V17" s="1"/>
      <c r="W17" s="1"/>
      <c r="X17" s="1"/>
    </row>
    <row r="18" spans="2:24" ht="27.6" customHeight="1">
      <c r="B18" s="18">
        <v>13</v>
      </c>
      <c r="C18" s="21"/>
      <c r="D18" s="24"/>
      <c r="E18" s="24"/>
      <c r="F18" s="29"/>
      <c r="G18" s="29"/>
      <c r="H18" s="32" t="str">
        <f t="shared" si="0"/>
        <v/>
      </c>
      <c r="I18" s="34" t="str">
        <f>基本情報入力!$C$9</f>
        <v>わっぴょんこども園</v>
      </c>
      <c r="J18" s="34" t="str">
        <f>基本情報入力!$C$11</f>
        <v>うさぎ</v>
      </c>
      <c r="K18" s="36"/>
      <c r="L18" s="38" t="s">
        <v>2</v>
      </c>
      <c r="M18" s="1"/>
      <c r="N18" s="1"/>
      <c r="O18" s="1"/>
      <c r="P18" s="1"/>
      <c r="Q18" s="1"/>
      <c r="R18" s="1"/>
      <c r="S18" s="1"/>
      <c r="T18" s="1"/>
      <c r="U18" s="1"/>
      <c r="V18" s="1"/>
      <c r="W18" s="1"/>
      <c r="X18" s="1"/>
    </row>
    <row r="19" spans="2:24" ht="27.6" customHeight="1">
      <c r="B19" s="18">
        <v>14</v>
      </c>
      <c r="C19" s="21"/>
      <c r="D19" s="24"/>
      <c r="E19" s="24"/>
      <c r="F19" s="29"/>
      <c r="G19" s="29"/>
      <c r="H19" s="32" t="str">
        <f t="shared" si="0"/>
        <v/>
      </c>
      <c r="I19" s="34" t="str">
        <f>基本情報入力!$C$9</f>
        <v>わっぴょんこども園</v>
      </c>
      <c r="J19" s="34" t="str">
        <f>基本情報入力!$C$11</f>
        <v>うさぎ</v>
      </c>
      <c r="K19" s="36"/>
      <c r="L19" s="38" t="s">
        <v>2</v>
      </c>
      <c r="M19" s="1"/>
      <c r="N19" s="1"/>
      <c r="O19" s="1"/>
      <c r="P19" s="1"/>
      <c r="Q19" s="1"/>
      <c r="R19" s="1"/>
      <c r="S19" s="1"/>
      <c r="T19" s="1"/>
      <c r="U19" s="1"/>
      <c r="V19" s="1"/>
      <c r="W19" s="1"/>
      <c r="X19" s="1"/>
    </row>
    <row r="20" spans="2:24" ht="27.6" customHeight="1">
      <c r="B20" s="18">
        <v>15</v>
      </c>
      <c r="C20" s="21"/>
      <c r="D20" s="24"/>
      <c r="E20" s="24"/>
      <c r="F20" s="29"/>
      <c r="G20" s="29"/>
      <c r="H20" s="32" t="str">
        <f t="shared" si="0"/>
        <v/>
      </c>
      <c r="I20" s="34" t="str">
        <f>基本情報入力!$C$9</f>
        <v>わっぴょんこども園</v>
      </c>
      <c r="J20" s="34" t="str">
        <f>基本情報入力!$C$11</f>
        <v>うさぎ</v>
      </c>
      <c r="K20" s="36"/>
      <c r="L20" s="38" t="s">
        <v>2</v>
      </c>
      <c r="M20" s="1"/>
      <c r="N20" s="1"/>
      <c r="O20" s="1"/>
      <c r="P20" s="1"/>
      <c r="Q20" s="1"/>
      <c r="R20" s="1"/>
      <c r="S20" s="1"/>
      <c r="T20" s="1"/>
      <c r="U20" s="1"/>
      <c r="V20" s="1"/>
      <c r="W20" s="1"/>
      <c r="X20" s="1"/>
    </row>
    <row r="21" spans="2:24" ht="27.6" customHeight="1">
      <c r="B21" s="18">
        <v>16</v>
      </c>
      <c r="C21" s="21"/>
      <c r="D21" s="24"/>
      <c r="E21" s="24"/>
      <c r="F21" s="29"/>
      <c r="G21" s="29"/>
      <c r="H21" s="32" t="str">
        <f t="shared" si="0"/>
        <v/>
      </c>
      <c r="I21" s="34" t="str">
        <f>基本情報入力!$C$9</f>
        <v>わっぴょんこども園</v>
      </c>
      <c r="J21" s="34" t="str">
        <f>基本情報入力!$C$11</f>
        <v>うさぎ</v>
      </c>
      <c r="K21" s="36"/>
      <c r="L21" s="38" t="s">
        <v>2</v>
      </c>
      <c r="M21" s="1"/>
      <c r="N21" s="1"/>
      <c r="O21" s="1"/>
      <c r="P21" s="1"/>
      <c r="Q21" s="1"/>
      <c r="R21" s="1"/>
      <c r="S21" s="1"/>
      <c r="T21" s="1"/>
      <c r="U21" s="1"/>
      <c r="V21" s="1"/>
      <c r="W21" s="1"/>
      <c r="X21" s="1"/>
    </row>
    <row r="22" spans="2:24" ht="27.6" customHeight="1">
      <c r="B22" s="18">
        <v>17</v>
      </c>
      <c r="C22" s="21"/>
      <c r="D22" s="24"/>
      <c r="E22" s="24"/>
      <c r="F22" s="29"/>
      <c r="G22" s="29"/>
      <c r="H22" s="32" t="str">
        <f t="shared" si="0"/>
        <v/>
      </c>
      <c r="I22" s="34" t="str">
        <f>基本情報入力!$C$9</f>
        <v>わっぴょんこども園</v>
      </c>
      <c r="J22" s="34" t="str">
        <f>基本情報入力!$C$11</f>
        <v>うさぎ</v>
      </c>
      <c r="K22" s="36"/>
      <c r="L22" s="38" t="s">
        <v>2</v>
      </c>
      <c r="M22" s="1"/>
      <c r="N22" s="1"/>
      <c r="O22" s="1"/>
      <c r="P22" s="1"/>
      <c r="Q22" s="1"/>
      <c r="R22" s="1"/>
      <c r="S22" s="1"/>
      <c r="T22" s="1"/>
      <c r="U22" s="1"/>
      <c r="V22" s="1"/>
      <c r="W22" s="1"/>
      <c r="X22" s="1"/>
    </row>
    <row r="23" spans="2:24" ht="27.6" customHeight="1">
      <c r="B23" s="18">
        <v>18</v>
      </c>
      <c r="C23" s="21"/>
      <c r="D23" s="24"/>
      <c r="E23" s="24"/>
      <c r="F23" s="29"/>
      <c r="G23" s="29"/>
      <c r="H23" s="32" t="str">
        <f t="shared" si="0"/>
        <v/>
      </c>
      <c r="I23" s="34" t="str">
        <f>基本情報入力!$C$9</f>
        <v>わっぴょんこども園</v>
      </c>
      <c r="J23" s="34" t="str">
        <f>基本情報入力!$C$11</f>
        <v>うさぎ</v>
      </c>
      <c r="K23" s="36"/>
      <c r="L23" s="38" t="s">
        <v>2</v>
      </c>
      <c r="M23" s="1"/>
      <c r="N23" s="1"/>
      <c r="O23" s="1"/>
      <c r="P23" s="1"/>
      <c r="Q23" s="1"/>
      <c r="R23" s="1"/>
      <c r="S23" s="1"/>
      <c r="T23" s="1"/>
      <c r="U23" s="1"/>
      <c r="V23" s="1"/>
      <c r="W23" s="1"/>
      <c r="X23" s="1"/>
    </row>
    <row r="24" spans="2:24" ht="27.6" customHeight="1">
      <c r="B24" s="18">
        <v>19</v>
      </c>
      <c r="C24" s="21"/>
      <c r="D24" s="24"/>
      <c r="E24" s="24"/>
      <c r="F24" s="29"/>
      <c r="G24" s="29"/>
      <c r="H24" s="32" t="str">
        <f t="shared" si="0"/>
        <v/>
      </c>
      <c r="I24" s="34" t="str">
        <f>基本情報入力!$C$9</f>
        <v>わっぴょんこども園</v>
      </c>
      <c r="J24" s="34" t="str">
        <f>基本情報入力!$C$11</f>
        <v>うさぎ</v>
      </c>
      <c r="K24" s="36"/>
      <c r="L24" s="38" t="s">
        <v>2</v>
      </c>
      <c r="M24" s="1"/>
      <c r="N24" s="1"/>
      <c r="O24" s="1"/>
      <c r="P24" s="1"/>
      <c r="Q24" s="1"/>
      <c r="R24" s="1"/>
      <c r="S24" s="1"/>
      <c r="T24" s="1"/>
      <c r="U24" s="1"/>
      <c r="V24" s="1"/>
      <c r="W24" s="1"/>
      <c r="X24" s="1"/>
    </row>
    <row r="25" spans="2:24" ht="27.6" customHeight="1">
      <c r="B25" s="18">
        <v>20</v>
      </c>
      <c r="C25" s="21"/>
      <c r="D25" s="24"/>
      <c r="E25" s="24"/>
      <c r="F25" s="29"/>
      <c r="G25" s="29"/>
      <c r="H25" s="32" t="str">
        <f t="shared" si="0"/>
        <v/>
      </c>
      <c r="I25" s="34" t="str">
        <f>基本情報入力!$C$9</f>
        <v>わっぴょんこども園</v>
      </c>
      <c r="J25" s="34" t="str">
        <f>基本情報入力!$C$11</f>
        <v>うさぎ</v>
      </c>
      <c r="K25" s="36"/>
      <c r="L25" s="38" t="s">
        <v>2</v>
      </c>
      <c r="M25" s="1"/>
      <c r="N25" s="1"/>
      <c r="O25" s="1"/>
      <c r="P25" s="1"/>
      <c r="Q25" s="1"/>
      <c r="R25" s="1"/>
      <c r="S25" s="1"/>
      <c r="T25" s="1"/>
      <c r="U25" s="1"/>
      <c r="V25" s="1"/>
      <c r="W25" s="1"/>
      <c r="X25" s="1"/>
    </row>
    <row r="26" spans="2:24" ht="27.6" customHeight="1">
      <c r="B26" s="18">
        <v>21</v>
      </c>
      <c r="C26" s="21"/>
      <c r="D26" s="24"/>
      <c r="E26" s="24"/>
      <c r="F26" s="29"/>
      <c r="G26" s="29"/>
      <c r="H26" s="32" t="str">
        <f t="shared" si="0"/>
        <v/>
      </c>
      <c r="I26" s="34" t="str">
        <f>基本情報入力!$C$9</f>
        <v>わっぴょんこども園</v>
      </c>
      <c r="J26" s="34" t="str">
        <f>基本情報入力!$C$11</f>
        <v>うさぎ</v>
      </c>
      <c r="K26" s="36"/>
      <c r="L26" s="38" t="s">
        <v>2</v>
      </c>
      <c r="M26" s="1"/>
      <c r="N26" s="1"/>
      <c r="O26" s="1"/>
      <c r="P26" s="1"/>
      <c r="Q26" s="1"/>
      <c r="R26" s="1"/>
      <c r="S26" s="1"/>
      <c r="T26" s="1"/>
      <c r="U26" s="1"/>
      <c r="V26" s="1"/>
      <c r="W26" s="1"/>
      <c r="X26" s="1"/>
    </row>
    <row r="27" spans="2:24" ht="27.6" customHeight="1">
      <c r="B27" s="18">
        <v>22</v>
      </c>
      <c r="C27" s="21"/>
      <c r="D27" s="24"/>
      <c r="E27" s="24"/>
      <c r="F27" s="29"/>
      <c r="G27" s="29"/>
      <c r="H27" s="32" t="str">
        <f t="shared" si="0"/>
        <v/>
      </c>
      <c r="I27" s="34" t="str">
        <f>基本情報入力!$C$9</f>
        <v>わっぴょんこども園</v>
      </c>
      <c r="J27" s="34" t="str">
        <f>基本情報入力!$C$11</f>
        <v>うさぎ</v>
      </c>
      <c r="K27" s="36"/>
      <c r="L27" s="38" t="s">
        <v>2</v>
      </c>
      <c r="M27" s="1"/>
      <c r="N27" s="1"/>
      <c r="O27" s="1"/>
      <c r="P27" s="1"/>
      <c r="Q27" s="1"/>
      <c r="R27" s="1"/>
      <c r="S27" s="1"/>
      <c r="T27" s="1"/>
      <c r="U27" s="1"/>
      <c r="V27" s="1"/>
      <c r="W27" s="1"/>
      <c r="X27" s="1"/>
    </row>
    <row r="28" spans="2:24" ht="27.6" customHeight="1">
      <c r="B28" s="18">
        <v>23</v>
      </c>
      <c r="C28" s="21"/>
      <c r="D28" s="24"/>
      <c r="E28" s="24"/>
      <c r="F28" s="29"/>
      <c r="G28" s="29"/>
      <c r="H28" s="32" t="str">
        <f t="shared" si="0"/>
        <v/>
      </c>
      <c r="I28" s="34" t="str">
        <f>基本情報入力!$C$9</f>
        <v>わっぴょんこども園</v>
      </c>
      <c r="J28" s="34" t="str">
        <f>基本情報入力!$C$11</f>
        <v>うさぎ</v>
      </c>
      <c r="K28" s="36"/>
      <c r="L28" s="38" t="s">
        <v>2</v>
      </c>
      <c r="M28" s="1"/>
      <c r="N28" s="1"/>
      <c r="O28" s="1"/>
      <c r="P28" s="1"/>
      <c r="Q28" s="1"/>
      <c r="R28" s="1"/>
      <c r="S28" s="1"/>
      <c r="T28" s="1"/>
      <c r="U28" s="1"/>
      <c r="V28" s="1"/>
      <c r="W28" s="1"/>
      <c r="X28" s="1"/>
    </row>
    <row r="29" spans="2:24" ht="27.6" customHeight="1">
      <c r="B29" s="18">
        <v>24</v>
      </c>
      <c r="C29" s="21"/>
      <c r="D29" s="24"/>
      <c r="E29" s="24"/>
      <c r="F29" s="29"/>
      <c r="G29" s="29"/>
      <c r="H29" s="32" t="str">
        <f t="shared" si="0"/>
        <v/>
      </c>
      <c r="I29" s="34" t="str">
        <f>基本情報入力!$C$9</f>
        <v>わっぴょんこども園</v>
      </c>
      <c r="J29" s="34" t="str">
        <f>基本情報入力!$C$11</f>
        <v>うさぎ</v>
      </c>
      <c r="K29" s="36"/>
      <c r="L29" s="38" t="s">
        <v>2</v>
      </c>
      <c r="M29" s="1"/>
      <c r="N29" s="1"/>
      <c r="O29" s="1"/>
      <c r="P29" s="1"/>
      <c r="Q29" s="1"/>
      <c r="R29" s="1"/>
      <c r="S29" s="1"/>
      <c r="T29" s="1"/>
      <c r="U29" s="1"/>
      <c r="V29" s="1"/>
      <c r="W29" s="1"/>
      <c r="X29" s="1"/>
    </row>
    <row r="30" spans="2:24" ht="27.6" customHeight="1">
      <c r="B30" s="18">
        <v>25</v>
      </c>
      <c r="C30" s="21"/>
      <c r="D30" s="24"/>
      <c r="E30" s="24"/>
      <c r="F30" s="29"/>
      <c r="G30" s="29"/>
      <c r="H30" s="32" t="str">
        <f t="shared" si="0"/>
        <v/>
      </c>
      <c r="I30" s="34" t="str">
        <f>基本情報入力!$C$9</f>
        <v>わっぴょんこども園</v>
      </c>
      <c r="J30" s="34" t="str">
        <f>基本情報入力!$C$11</f>
        <v>うさぎ</v>
      </c>
      <c r="K30" s="36"/>
      <c r="L30" s="38" t="s">
        <v>2</v>
      </c>
      <c r="M30" s="1"/>
      <c r="N30" s="1"/>
      <c r="O30" s="1"/>
      <c r="P30" s="1"/>
      <c r="Q30" s="1"/>
      <c r="R30" s="1"/>
      <c r="S30" s="1"/>
      <c r="T30" s="1"/>
      <c r="U30" s="1"/>
      <c r="V30" s="1"/>
      <c r="W30" s="1"/>
      <c r="X30" s="1"/>
    </row>
    <row r="31" spans="2:24" ht="27.6" customHeight="1">
      <c r="B31" s="18">
        <v>26</v>
      </c>
      <c r="C31" s="21"/>
      <c r="D31" s="24"/>
      <c r="E31" s="24"/>
      <c r="F31" s="29"/>
      <c r="G31" s="29"/>
      <c r="H31" s="32" t="str">
        <f t="shared" si="0"/>
        <v/>
      </c>
      <c r="I31" s="34" t="str">
        <f>基本情報入力!$C$9</f>
        <v>わっぴょんこども園</v>
      </c>
      <c r="J31" s="34" t="str">
        <f>基本情報入力!$C$11</f>
        <v>うさぎ</v>
      </c>
      <c r="K31" s="36"/>
      <c r="L31" s="38" t="s">
        <v>2</v>
      </c>
      <c r="M31" s="1"/>
      <c r="N31" s="1"/>
      <c r="O31" s="1"/>
      <c r="P31" s="1"/>
      <c r="Q31" s="1"/>
      <c r="R31" s="1"/>
      <c r="S31" s="1"/>
      <c r="T31" s="1"/>
      <c r="U31" s="1"/>
      <c r="V31" s="1"/>
      <c r="W31" s="1"/>
      <c r="X31" s="1"/>
    </row>
    <row r="32" spans="2:24" ht="27.6" customHeight="1">
      <c r="B32" s="18">
        <v>27</v>
      </c>
      <c r="C32" s="21"/>
      <c r="D32" s="24"/>
      <c r="E32" s="24"/>
      <c r="F32" s="29"/>
      <c r="G32" s="29"/>
      <c r="H32" s="32" t="str">
        <f t="shared" si="0"/>
        <v/>
      </c>
      <c r="I32" s="34" t="str">
        <f>基本情報入力!$C$9</f>
        <v>わっぴょんこども園</v>
      </c>
      <c r="J32" s="34" t="str">
        <f>基本情報入力!$C$11</f>
        <v>うさぎ</v>
      </c>
      <c r="K32" s="36"/>
      <c r="L32" s="38" t="s">
        <v>2</v>
      </c>
      <c r="M32" s="1"/>
      <c r="N32" s="1"/>
      <c r="O32" s="1"/>
      <c r="P32" s="1"/>
      <c r="Q32" s="1"/>
      <c r="R32" s="1"/>
      <c r="S32" s="1"/>
      <c r="T32" s="1"/>
      <c r="U32" s="1"/>
      <c r="V32" s="1"/>
      <c r="W32" s="1"/>
      <c r="X32" s="1"/>
    </row>
    <row r="33" spans="1:24" ht="27.6" customHeight="1">
      <c r="B33" s="18">
        <v>28</v>
      </c>
      <c r="C33" s="21"/>
      <c r="D33" s="24"/>
      <c r="E33" s="24"/>
      <c r="F33" s="29"/>
      <c r="G33" s="29"/>
      <c r="H33" s="32" t="str">
        <f t="shared" si="0"/>
        <v/>
      </c>
      <c r="I33" s="34" t="str">
        <f>基本情報入力!$C$9</f>
        <v>わっぴょんこども園</v>
      </c>
      <c r="J33" s="34" t="str">
        <f>基本情報入力!$C$11</f>
        <v>うさぎ</v>
      </c>
      <c r="K33" s="36"/>
      <c r="L33" s="38" t="s">
        <v>2</v>
      </c>
      <c r="M33" s="1"/>
      <c r="N33" s="1"/>
      <c r="O33" s="1"/>
      <c r="P33" s="1"/>
      <c r="Q33" s="1"/>
      <c r="R33" s="1"/>
      <c r="S33" s="1"/>
      <c r="T33" s="1"/>
      <c r="U33" s="1"/>
      <c r="V33" s="1"/>
      <c r="W33" s="1"/>
      <c r="X33" s="1"/>
    </row>
    <row r="34" spans="1:24" ht="27.6" customHeight="1">
      <c r="B34" s="18">
        <v>29</v>
      </c>
      <c r="C34" s="21"/>
      <c r="D34" s="24"/>
      <c r="E34" s="24"/>
      <c r="F34" s="29"/>
      <c r="G34" s="29"/>
      <c r="H34" s="32" t="str">
        <f t="shared" si="0"/>
        <v/>
      </c>
      <c r="I34" s="34" t="str">
        <f>基本情報入力!$C$9</f>
        <v>わっぴょんこども園</v>
      </c>
      <c r="J34" s="34" t="str">
        <f>基本情報入力!$C$11</f>
        <v>うさぎ</v>
      </c>
      <c r="K34" s="36"/>
      <c r="L34" s="38" t="s">
        <v>2</v>
      </c>
      <c r="M34" s="1"/>
      <c r="N34" s="1"/>
      <c r="O34" s="1"/>
      <c r="P34" s="1"/>
      <c r="Q34" s="1"/>
      <c r="R34" s="1"/>
      <c r="S34" s="1"/>
      <c r="T34" s="1"/>
      <c r="U34" s="1"/>
      <c r="V34" s="1"/>
      <c r="W34" s="1"/>
      <c r="X34" s="1"/>
    </row>
    <row r="35" spans="1:24" ht="27.6" customHeight="1">
      <c r="B35" s="18">
        <v>30</v>
      </c>
      <c r="C35" s="21"/>
      <c r="D35" s="24"/>
      <c r="E35" s="24"/>
      <c r="F35" s="29"/>
      <c r="G35" s="29"/>
      <c r="H35" s="32" t="str">
        <f t="shared" si="0"/>
        <v/>
      </c>
      <c r="I35" s="34" t="str">
        <f>基本情報入力!$C$9</f>
        <v>わっぴょんこども園</v>
      </c>
      <c r="J35" s="34" t="str">
        <f>基本情報入力!$C$11</f>
        <v>うさぎ</v>
      </c>
      <c r="K35" s="36"/>
      <c r="L35" s="38" t="s">
        <v>2</v>
      </c>
      <c r="M35" s="1"/>
      <c r="N35" s="1"/>
      <c r="O35" s="1"/>
      <c r="P35" s="1"/>
      <c r="Q35" s="1"/>
      <c r="R35" s="1"/>
      <c r="S35" s="1"/>
      <c r="T35" s="1"/>
      <c r="U35" s="1"/>
      <c r="V35" s="1"/>
      <c r="W35" s="1"/>
      <c r="X35" s="1"/>
    </row>
    <row r="36" spans="1:24" ht="27.6" customHeight="1">
      <c r="B36" s="18">
        <v>31</v>
      </c>
      <c r="C36" s="21"/>
      <c r="D36" s="24"/>
      <c r="E36" s="24"/>
      <c r="F36" s="29"/>
      <c r="G36" s="29"/>
      <c r="H36" s="32" t="str">
        <f t="shared" si="0"/>
        <v/>
      </c>
      <c r="I36" s="34" t="str">
        <f>基本情報入力!$C$9</f>
        <v>わっぴょんこども園</v>
      </c>
      <c r="J36" s="34" t="str">
        <f>基本情報入力!$C$11</f>
        <v>うさぎ</v>
      </c>
      <c r="K36" s="36"/>
      <c r="L36" s="38" t="s">
        <v>2</v>
      </c>
      <c r="M36" s="1"/>
      <c r="N36" s="1"/>
      <c r="O36" s="1"/>
      <c r="P36" s="1"/>
      <c r="Q36" s="1"/>
      <c r="R36" s="1"/>
      <c r="S36" s="1"/>
      <c r="T36" s="1"/>
      <c r="U36" s="1"/>
      <c r="V36" s="1"/>
      <c r="W36" s="1"/>
      <c r="X36" s="1"/>
    </row>
    <row r="37" spans="1:24" ht="27.6" customHeight="1">
      <c r="B37" s="18">
        <v>32</v>
      </c>
      <c r="C37" s="21"/>
      <c r="D37" s="24"/>
      <c r="E37" s="24"/>
      <c r="F37" s="29"/>
      <c r="G37" s="29"/>
      <c r="H37" s="32" t="str">
        <f t="shared" si="0"/>
        <v/>
      </c>
      <c r="I37" s="34" t="str">
        <f>基本情報入力!$C$9</f>
        <v>わっぴょんこども園</v>
      </c>
      <c r="J37" s="34" t="str">
        <f>基本情報入力!$C$11</f>
        <v>うさぎ</v>
      </c>
      <c r="K37" s="36"/>
      <c r="L37" s="38" t="s">
        <v>2</v>
      </c>
      <c r="M37" s="1"/>
      <c r="N37" s="1"/>
      <c r="O37" s="1"/>
      <c r="P37" s="1"/>
      <c r="Q37" s="1"/>
      <c r="R37" s="1"/>
      <c r="S37" s="1"/>
      <c r="T37" s="1"/>
      <c r="U37" s="1"/>
      <c r="V37" s="1"/>
      <c r="W37" s="1"/>
      <c r="X37" s="1"/>
    </row>
    <row r="38" spans="1:24" ht="27.6" customHeight="1">
      <c r="B38" s="18">
        <v>33</v>
      </c>
      <c r="C38" s="21"/>
      <c r="D38" s="24"/>
      <c r="E38" s="24"/>
      <c r="F38" s="29"/>
      <c r="G38" s="29"/>
      <c r="H38" s="32" t="str">
        <f t="shared" si="0"/>
        <v/>
      </c>
      <c r="I38" s="34" t="str">
        <f>基本情報入力!$C$9</f>
        <v>わっぴょんこども園</v>
      </c>
      <c r="J38" s="34" t="str">
        <f>基本情報入力!$C$11</f>
        <v>うさぎ</v>
      </c>
      <c r="K38" s="36"/>
      <c r="L38" s="38" t="s">
        <v>2</v>
      </c>
      <c r="M38" s="1"/>
      <c r="N38" s="1"/>
      <c r="O38" s="1"/>
      <c r="P38" s="1"/>
      <c r="Q38" s="1"/>
      <c r="R38" s="1"/>
      <c r="S38" s="1"/>
      <c r="T38" s="1"/>
      <c r="U38" s="1"/>
      <c r="V38" s="1"/>
      <c r="W38" s="1"/>
      <c r="X38" s="1"/>
    </row>
    <row r="39" spans="1:24" ht="27.6" customHeight="1">
      <c r="B39" s="18">
        <v>34</v>
      </c>
      <c r="C39" s="21"/>
      <c r="D39" s="24"/>
      <c r="E39" s="24"/>
      <c r="F39" s="29"/>
      <c r="G39" s="29"/>
      <c r="H39" s="32" t="str">
        <f t="shared" si="0"/>
        <v/>
      </c>
      <c r="I39" s="34" t="str">
        <f>基本情報入力!$C$9</f>
        <v>わっぴょんこども園</v>
      </c>
      <c r="J39" s="34" t="str">
        <f>基本情報入力!$C$11</f>
        <v>うさぎ</v>
      </c>
      <c r="K39" s="36"/>
      <c r="L39" s="38" t="s">
        <v>2</v>
      </c>
      <c r="M39" s="1"/>
      <c r="N39" s="1"/>
      <c r="O39" s="1"/>
      <c r="P39" s="1"/>
      <c r="Q39" s="1"/>
      <c r="R39" s="1"/>
      <c r="S39" s="1"/>
      <c r="T39" s="1"/>
      <c r="U39" s="1"/>
      <c r="V39" s="1"/>
      <c r="W39" s="1"/>
      <c r="X39" s="1"/>
    </row>
    <row r="40" spans="1:24" ht="27.6" customHeight="1">
      <c r="B40" s="18">
        <v>35</v>
      </c>
      <c r="C40" s="21"/>
      <c r="D40" s="24"/>
      <c r="E40" s="24"/>
      <c r="F40" s="29"/>
      <c r="G40" s="29"/>
      <c r="H40" s="32" t="str">
        <f t="shared" si="0"/>
        <v/>
      </c>
      <c r="I40" s="34" t="str">
        <f>基本情報入力!$C$9</f>
        <v>わっぴょんこども園</v>
      </c>
      <c r="J40" s="34" t="str">
        <f>基本情報入力!$C$11</f>
        <v>うさぎ</v>
      </c>
      <c r="K40" s="36"/>
      <c r="L40" s="38" t="s">
        <v>2</v>
      </c>
      <c r="M40" s="1"/>
      <c r="N40" s="1"/>
      <c r="O40" s="1"/>
      <c r="P40" s="1"/>
      <c r="Q40" s="1"/>
      <c r="R40" s="1"/>
      <c r="S40" s="1"/>
      <c r="T40" s="1"/>
      <c r="U40" s="1"/>
      <c r="V40" s="1"/>
      <c r="W40" s="1"/>
      <c r="X40" s="1"/>
    </row>
    <row r="41" spans="1:24" ht="21" customHeight="1">
      <c r="A41" s="15"/>
      <c r="B41" s="15"/>
      <c r="C41" s="15"/>
      <c r="D41" s="25"/>
      <c r="E41" s="15"/>
      <c r="F41" s="15"/>
      <c r="G41" s="15"/>
      <c r="H41" s="15"/>
      <c r="I41" s="25"/>
      <c r="J41" s="25"/>
      <c r="K41" s="15"/>
      <c r="L41" s="15"/>
      <c r="M41" s="15"/>
      <c r="N41" s="15"/>
      <c r="O41" s="15"/>
      <c r="P41" s="15"/>
      <c r="Q41" s="15"/>
      <c r="R41" s="15"/>
      <c r="S41" s="15"/>
      <c r="T41" s="15"/>
      <c r="U41" s="15"/>
      <c r="V41" s="15"/>
      <c r="W41" s="15"/>
      <c r="X41" s="15"/>
    </row>
    <row r="42" spans="1:24" ht="21" customHeight="1">
      <c r="A42" s="15"/>
      <c r="B42" s="15"/>
      <c r="C42" s="15"/>
      <c r="D42" s="25"/>
      <c r="E42" s="15"/>
      <c r="F42" s="15"/>
      <c r="G42" s="15"/>
      <c r="H42" s="15"/>
      <c r="I42" s="25"/>
      <c r="J42" s="25"/>
      <c r="K42" s="15"/>
      <c r="L42" s="15"/>
      <c r="M42" s="15"/>
      <c r="N42" s="15"/>
      <c r="O42" s="15"/>
      <c r="P42" s="15"/>
      <c r="Q42" s="15"/>
      <c r="R42" s="15"/>
      <c r="S42" s="15"/>
      <c r="T42" s="15"/>
      <c r="U42" s="15"/>
      <c r="V42" s="15"/>
      <c r="W42" s="15"/>
      <c r="X42" s="15"/>
    </row>
    <row r="43" spans="1:24" ht="21" customHeight="1">
      <c r="A43" s="15"/>
      <c r="B43" s="15"/>
      <c r="C43" s="15"/>
      <c r="D43" s="25"/>
      <c r="E43" s="15"/>
      <c r="F43" s="15"/>
      <c r="G43" s="15"/>
      <c r="H43" s="15"/>
      <c r="I43" s="25"/>
      <c r="J43" s="25"/>
      <c r="K43" s="15"/>
      <c r="L43" s="15"/>
      <c r="M43" s="15"/>
      <c r="N43" s="15"/>
      <c r="O43" s="15"/>
      <c r="P43" s="15"/>
      <c r="Q43" s="15"/>
      <c r="R43" s="15"/>
      <c r="S43" s="15"/>
      <c r="T43" s="15"/>
      <c r="U43" s="15"/>
      <c r="V43" s="15"/>
      <c r="W43" s="15"/>
      <c r="X43" s="15"/>
    </row>
    <row r="44" spans="1:24" ht="21" customHeight="1">
      <c r="A44" s="15"/>
      <c r="B44" s="15"/>
      <c r="C44" s="15"/>
      <c r="D44" s="25"/>
      <c r="E44" s="15"/>
      <c r="F44" s="15"/>
      <c r="G44" s="15"/>
      <c r="H44" s="15"/>
      <c r="I44" s="25"/>
      <c r="J44" s="25"/>
      <c r="K44" s="15"/>
      <c r="L44" s="15"/>
      <c r="M44" s="15"/>
      <c r="N44" s="15"/>
      <c r="O44" s="15"/>
      <c r="P44" s="15"/>
      <c r="Q44" s="15"/>
      <c r="R44" s="15"/>
      <c r="S44" s="15"/>
      <c r="T44" s="15"/>
      <c r="U44" s="15"/>
      <c r="V44" s="15"/>
      <c r="W44" s="15"/>
      <c r="X44" s="15"/>
    </row>
    <row r="45" spans="1:24" ht="21" customHeight="1">
      <c r="A45" s="15"/>
      <c r="B45" s="15"/>
      <c r="C45" s="15"/>
      <c r="D45" s="25"/>
      <c r="E45" s="15"/>
      <c r="F45" s="15"/>
      <c r="G45" s="15"/>
      <c r="H45" s="15"/>
      <c r="I45" s="25"/>
      <c r="J45" s="25"/>
      <c r="K45" s="15"/>
      <c r="L45" s="15"/>
      <c r="M45" s="15"/>
      <c r="N45" s="15"/>
      <c r="O45" s="15"/>
      <c r="P45" s="15"/>
      <c r="Q45" s="15"/>
      <c r="R45" s="15"/>
      <c r="S45" s="15"/>
      <c r="T45" s="15"/>
      <c r="U45" s="15"/>
      <c r="V45" s="15"/>
      <c r="W45" s="15"/>
      <c r="X45" s="15"/>
    </row>
    <row r="46" spans="1:24" ht="21" customHeight="1">
      <c r="A46" s="15"/>
      <c r="B46" s="15"/>
      <c r="C46" s="15"/>
      <c r="D46" s="25"/>
      <c r="E46" s="15"/>
      <c r="F46" s="15"/>
      <c r="G46" s="15"/>
      <c r="H46" s="15"/>
      <c r="I46" s="25"/>
      <c r="J46" s="25"/>
      <c r="K46" s="15"/>
      <c r="L46" s="15"/>
      <c r="M46" s="15"/>
      <c r="N46" s="15"/>
      <c r="O46" s="15"/>
      <c r="P46" s="15"/>
      <c r="Q46" s="15"/>
      <c r="R46" s="15"/>
      <c r="S46" s="15"/>
      <c r="T46" s="15"/>
      <c r="U46" s="15"/>
      <c r="V46" s="15"/>
      <c r="W46" s="15"/>
      <c r="X46" s="15"/>
    </row>
    <row r="47" spans="1:24" ht="21" customHeight="1">
      <c r="B47" s="15"/>
      <c r="C47" s="15"/>
      <c r="D47" s="25"/>
      <c r="E47" s="15"/>
      <c r="F47" s="15"/>
      <c r="G47" s="15"/>
      <c r="H47" s="15"/>
      <c r="I47" s="25"/>
      <c r="J47" s="25"/>
      <c r="K47" s="15"/>
      <c r="L47" s="15"/>
      <c r="M47" s="15"/>
      <c r="N47" s="15"/>
      <c r="O47" s="15"/>
      <c r="P47" s="15"/>
      <c r="Q47" s="15"/>
      <c r="R47" s="15"/>
      <c r="S47" s="15"/>
      <c r="T47" s="15"/>
      <c r="U47" s="15"/>
      <c r="V47" s="15"/>
      <c r="W47" s="15"/>
      <c r="X47" s="15"/>
    </row>
    <row r="48" spans="1:24" ht="21" customHeight="1">
      <c r="B48" s="15"/>
      <c r="C48" s="15"/>
      <c r="D48" s="25"/>
      <c r="E48" s="15"/>
      <c r="F48" s="15"/>
      <c r="G48" s="15"/>
      <c r="H48" s="15"/>
      <c r="I48" s="25"/>
      <c r="J48" s="25"/>
      <c r="K48" s="15"/>
      <c r="L48" s="15"/>
      <c r="M48" s="15"/>
      <c r="N48" s="15"/>
      <c r="O48" s="15"/>
      <c r="P48" s="15"/>
      <c r="Q48" s="15"/>
      <c r="R48" s="15"/>
      <c r="S48" s="15"/>
      <c r="T48" s="15"/>
      <c r="U48" s="15"/>
      <c r="V48" s="15"/>
      <c r="W48" s="15"/>
      <c r="X48" s="15"/>
    </row>
    <row r="49" spans="2:24" ht="21" customHeight="1">
      <c r="B49" s="15"/>
      <c r="C49" s="15"/>
      <c r="D49" s="25"/>
      <c r="E49" s="15"/>
      <c r="F49" s="15"/>
      <c r="G49" s="15"/>
      <c r="H49" s="15"/>
      <c r="I49" s="25"/>
      <c r="J49" s="25"/>
      <c r="K49" s="15"/>
      <c r="L49" s="15"/>
      <c r="M49" s="15"/>
      <c r="N49" s="15"/>
      <c r="O49" s="15"/>
      <c r="P49" s="15"/>
      <c r="Q49" s="15"/>
      <c r="R49" s="15"/>
      <c r="S49" s="15"/>
      <c r="T49" s="15"/>
      <c r="U49" s="15"/>
      <c r="V49" s="15"/>
      <c r="W49" s="15"/>
      <c r="X49" s="15"/>
    </row>
    <row r="50" spans="2:24" ht="21" customHeight="1">
      <c r="B50" s="15"/>
      <c r="C50" s="15"/>
      <c r="D50" s="25"/>
      <c r="E50" s="15"/>
      <c r="F50" s="15"/>
      <c r="G50" s="15"/>
      <c r="H50" s="15"/>
      <c r="I50" s="25"/>
      <c r="J50" s="25"/>
      <c r="K50" s="15"/>
      <c r="L50" s="15"/>
      <c r="M50" s="15"/>
      <c r="N50" s="15"/>
      <c r="O50" s="15"/>
      <c r="P50" s="15"/>
      <c r="Q50" s="15"/>
      <c r="R50" s="15"/>
      <c r="S50" s="15"/>
      <c r="T50" s="15"/>
      <c r="U50" s="15"/>
      <c r="V50" s="15"/>
      <c r="W50" s="15"/>
      <c r="X50" s="15"/>
    </row>
    <row r="51" spans="2:24" ht="21" customHeight="1">
      <c r="B51" s="15"/>
      <c r="C51" s="15"/>
      <c r="D51" s="25"/>
      <c r="E51" s="15"/>
      <c r="F51" s="15"/>
      <c r="G51" s="15"/>
      <c r="H51" s="15"/>
      <c r="I51" s="25"/>
      <c r="J51" s="25"/>
      <c r="K51" s="15"/>
      <c r="L51" s="15"/>
      <c r="M51" s="15"/>
      <c r="N51" s="15"/>
      <c r="O51" s="15"/>
      <c r="P51" s="15"/>
      <c r="Q51" s="15"/>
      <c r="R51" s="15"/>
      <c r="S51" s="15"/>
      <c r="T51" s="15"/>
      <c r="U51" s="15"/>
      <c r="V51" s="15"/>
      <c r="W51" s="15"/>
      <c r="X51" s="15"/>
    </row>
    <row r="52" spans="2:24" ht="21" customHeight="1">
      <c r="B52" s="15"/>
      <c r="C52" s="15"/>
      <c r="D52" s="25"/>
      <c r="E52" s="15"/>
      <c r="F52" s="15"/>
      <c r="G52" s="15"/>
      <c r="H52" s="15"/>
      <c r="I52" s="25"/>
      <c r="J52" s="25"/>
      <c r="K52" s="15"/>
      <c r="L52" s="15"/>
      <c r="M52" s="15"/>
      <c r="N52" s="15"/>
      <c r="O52" s="15"/>
      <c r="P52" s="15"/>
      <c r="Q52" s="15"/>
      <c r="R52" s="15"/>
      <c r="S52" s="15"/>
      <c r="T52" s="15"/>
      <c r="U52" s="15"/>
      <c r="V52" s="15"/>
      <c r="W52" s="15"/>
      <c r="X52" s="15"/>
    </row>
    <row r="53" spans="2:24" ht="21" customHeight="1">
      <c r="B53" s="15"/>
      <c r="C53" s="15"/>
      <c r="D53" s="25"/>
      <c r="E53" s="15"/>
      <c r="F53" s="15"/>
      <c r="G53" s="15"/>
      <c r="H53" s="15"/>
      <c r="I53" s="25"/>
      <c r="J53" s="25"/>
      <c r="K53" s="15"/>
      <c r="L53" s="15"/>
      <c r="M53" s="15"/>
      <c r="N53" s="15"/>
      <c r="O53" s="15"/>
      <c r="P53" s="15"/>
      <c r="Q53" s="15"/>
      <c r="R53" s="15"/>
      <c r="S53" s="15"/>
      <c r="T53" s="15"/>
      <c r="U53" s="15"/>
      <c r="V53" s="15"/>
      <c r="W53" s="15"/>
      <c r="X53" s="15"/>
    </row>
    <row r="54" spans="2:24" ht="21" customHeight="1">
      <c r="B54" s="15"/>
      <c r="C54" s="15"/>
      <c r="D54" s="25"/>
      <c r="E54" s="15"/>
      <c r="F54" s="15"/>
      <c r="G54" s="15"/>
      <c r="H54" s="15"/>
      <c r="I54" s="25"/>
      <c r="J54" s="25"/>
      <c r="K54" s="15"/>
      <c r="L54" s="15"/>
      <c r="M54" s="15"/>
      <c r="N54" s="15"/>
      <c r="O54" s="15"/>
      <c r="P54" s="15"/>
      <c r="Q54" s="15"/>
      <c r="R54" s="15"/>
      <c r="S54" s="15"/>
      <c r="T54" s="15"/>
      <c r="U54" s="15"/>
      <c r="V54" s="15"/>
      <c r="W54" s="15"/>
      <c r="X54" s="15"/>
    </row>
    <row r="55" spans="2:24" ht="21" customHeight="1">
      <c r="B55" s="15"/>
      <c r="C55" s="15"/>
      <c r="D55" s="25"/>
      <c r="E55" s="15"/>
      <c r="F55" s="15"/>
      <c r="G55" s="15"/>
      <c r="H55" s="15"/>
      <c r="I55" s="25"/>
      <c r="J55" s="25"/>
      <c r="K55" s="15"/>
      <c r="L55" s="15"/>
      <c r="M55" s="15"/>
      <c r="N55" s="15"/>
      <c r="O55" s="15"/>
      <c r="P55" s="15"/>
      <c r="Q55" s="15"/>
      <c r="R55" s="15"/>
      <c r="S55" s="15"/>
      <c r="T55" s="15"/>
      <c r="U55" s="15"/>
      <c r="V55" s="15"/>
      <c r="W55" s="15"/>
      <c r="X55" s="15"/>
    </row>
  </sheetData>
  <sheetProtection password="DE6B" sheet="1" selectLockedCells="1"/>
  <mergeCells count="9">
    <mergeCell ref="F3:G3"/>
    <mergeCell ref="B3:B4"/>
    <mergeCell ref="C3:C4"/>
    <mergeCell ref="D3:D4"/>
    <mergeCell ref="E3:E4"/>
    <mergeCell ref="H3:H4"/>
    <mergeCell ref="I3:I4"/>
    <mergeCell ref="J3:J4"/>
    <mergeCell ref="K3:L4"/>
  </mergeCells>
  <phoneticPr fontId="1"/>
  <dataValidations count="1">
    <dataValidation type="list" allowBlank="1" showDropDown="0" showInputMessage="1" showErrorMessage="1" sqref="E5:E40">
      <formula1>$A$1:$A$2</formula1>
    </dataValidation>
  </dataValidations>
  <pageMargins left="0.7" right="0.7" top="0.75" bottom="0.75" header="0.3" footer="0.3"/>
  <pageSetup paperSize="9" scale="39" fitToWidth="1" fitToHeight="1" orientation="portrait" usePrinterDefaults="1" r:id="rId1"/>
  <drawing r:id="rId2"/>
</worksheet>
</file>

<file path=xl/worksheets/sheet5.xml><?xml version="1.0" encoding="utf-8"?>
<worksheet xmlns:r="http://schemas.openxmlformats.org/officeDocument/2006/relationships" xmlns:mc="http://schemas.openxmlformats.org/markup-compatibility/2006" xmlns="http://schemas.openxmlformats.org/spreadsheetml/2006/main">
  <dimension ref="A1:AF94"/>
  <sheetViews>
    <sheetView topLeftCell="A57" workbookViewId="0">
      <selection activeCell="I72" sqref="I72:L72"/>
    </sheetView>
  </sheetViews>
  <sheetFormatPr defaultColWidth="4.796875" defaultRowHeight="24" customHeight="1"/>
  <cols>
    <col min="1" max="21" width="4.5" style="39" customWidth="1"/>
    <col min="22" max="22" width="31.796875" style="39" customWidth="1"/>
    <col min="23" max="23" width="4.5" style="39" hidden="1" customWidth="1"/>
    <col min="24" max="28" width="4.5" style="39" customWidth="1"/>
    <col min="29" max="30" width="4.5" style="39" hidden="1" customWidth="1"/>
    <col min="31" max="36" width="4.5" style="39" customWidth="1"/>
    <col min="37" max="16384" width="4.796875" style="39"/>
  </cols>
  <sheetData>
    <row r="1" spans="1:30" ht="24" customHeight="1">
      <c r="A1" s="41" t="s">
        <v>135</v>
      </c>
      <c r="B1" s="66"/>
      <c r="C1" s="66"/>
      <c r="D1" s="66"/>
      <c r="E1" s="66"/>
      <c r="F1" s="66"/>
      <c r="G1" s="66"/>
      <c r="H1" s="109"/>
      <c r="I1" s="45"/>
      <c r="J1" s="45"/>
      <c r="K1" s="45"/>
      <c r="L1" s="126" t="s">
        <v>136</v>
      </c>
      <c r="M1" s="126"/>
      <c r="N1" s="126"/>
      <c r="O1" s="126" t="str">
        <f>データプール!Q1</f>
        <v>わっぴょんこども園</v>
      </c>
      <c r="P1" s="126"/>
      <c r="Q1" s="126"/>
      <c r="R1" s="126"/>
      <c r="S1" s="126"/>
      <c r="T1" s="126"/>
    </row>
    <row r="2" spans="1:30" ht="7.8" customHeight="1">
      <c r="A2" s="42"/>
      <c r="B2" s="67"/>
      <c r="C2" s="67"/>
      <c r="D2" s="67"/>
      <c r="E2" s="67"/>
      <c r="F2" s="67"/>
      <c r="G2" s="45"/>
      <c r="H2" s="45"/>
      <c r="I2" s="45"/>
      <c r="J2" s="82"/>
      <c r="K2" s="82"/>
      <c r="L2" s="82"/>
      <c r="M2" s="82"/>
      <c r="N2" s="82"/>
      <c r="O2" s="82"/>
      <c r="P2" s="82"/>
      <c r="Q2" s="82"/>
      <c r="R2" s="82"/>
      <c r="S2" s="45"/>
      <c r="T2" s="45"/>
    </row>
    <row r="3" spans="1:30" ht="24" customHeight="1">
      <c r="A3" s="43" t="s">
        <v>46</v>
      </c>
      <c r="B3" s="43"/>
      <c r="C3" s="84" t="str">
        <f>VLOOKUP($W$4,データプール!$A$1:$Z$35,3,TRUE)</f>
        <v>氏名1</v>
      </c>
      <c r="D3" s="84"/>
      <c r="E3" s="84"/>
      <c r="F3" s="84"/>
      <c r="G3" s="84"/>
      <c r="H3" s="84"/>
      <c r="I3" s="84"/>
      <c r="J3" s="82" t="str">
        <f>"（　"&amp;VLOOKUP($W$4,データプール!$A$1:$Z$35,4,TRUE)&amp;"　）"</f>
        <v>（　0　）</v>
      </c>
      <c r="K3" s="82"/>
      <c r="L3" s="82"/>
      <c r="M3" s="43" t="s">
        <v>51</v>
      </c>
      <c r="N3" s="43"/>
      <c r="O3" s="130">
        <f>VLOOKUP($W$4,データプール!$A$1:$Z$35,6,TRUE)</f>
        <v>0</v>
      </c>
      <c r="P3" s="130"/>
      <c r="Q3" s="130"/>
      <c r="R3" s="130"/>
      <c r="S3" s="130"/>
      <c r="T3" s="130"/>
      <c r="V3" s="142" t="s">
        <v>216</v>
      </c>
    </row>
    <row r="4" spans="1:30" ht="24" customHeight="1">
      <c r="A4" s="44" t="s">
        <v>58</v>
      </c>
      <c r="B4" s="44"/>
      <c r="C4" s="85">
        <f>VLOOKUP($W$4,データプール!$A$1:$Z$35,5,TRUE)</f>
        <v>0</v>
      </c>
      <c r="D4" s="85"/>
      <c r="E4" s="85"/>
      <c r="F4" s="85"/>
      <c r="G4" s="85"/>
      <c r="H4" s="85"/>
      <c r="I4" s="45"/>
      <c r="J4" s="43" t="s">
        <v>138</v>
      </c>
      <c r="K4" s="43"/>
      <c r="L4" s="126" t="str">
        <f>VLOOKUP($W$4,データプール!$A$1:$Z$35,7,TRUE)</f>
        <v/>
      </c>
      <c r="M4" s="126"/>
      <c r="N4" s="126"/>
      <c r="O4" s="126"/>
      <c r="P4" s="131" t="s">
        <v>155</v>
      </c>
      <c r="Q4" s="131"/>
      <c r="R4" s="131"/>
      <c r="S4" s="131"/>
      <c r="T4" s="131"/>
      <c r="V4" s="143" t="s">
        <v>105</v>
      </c>
      <c r="W4" s="39">
        <f>VLOOKUP($V$4,$AC$4:$AD$38,2,FALSE)</f>
        <v>1</v>
      </c>
      <c r="AC4" s="39" t="str">
        <f>データプール!A1&amp;"."&amp;データプール!B1</f>
        <v>1.ふりがな1</v>
      </c>
      <c r="AD4" s="39">
        <v>1</v>
      </c>
    </row>
    <row r="5" spans="1:30" ht="10.8" customHeight="1">
      <c r="A5" s="45"/>
      <c r="B5" s="45"/>
      <c r="C5" s="45"/>
      <c r="D5" s="45"/>
      <c r="E5" s="45"/>
      <c r="F5" s="45"/>
      <c r="G5" s="45"/>
      <c r="H5" s="45"/>
      <c r="I5" s="45"/>
      <c r="J5" s="45"/>
      <c r="K5" s="45"/>
      <c r="L5" s="45"/>
      <c r="M5" s="45"/>
      <c r="N5" s="45"/>
      <c r="O5" s="45"/>
      <c r="P5" s="45"/>
      <c r="Q5" s="45"/>
      <c r="R5" s="45"/>
      <c r="S5" s="45"/>
      <c r="T5" s="45"/>
      <c r="AC5" s="39" t="str">
        <f>データプール!A2&amp;"."&amp;データプール!B2</f>
        <v>2.ふりがな2</v>
      </c>
      <c r="AD5" s="39">
        <v>2</v>
      </c>
    </row>
    <row r="6" spans="1:30" ht="30.75" customHeight="1">
      <c r="A6" s="46" t="s">
        <v>141</v>
      </c>
      <c r="B6" s="46"/>
      <c r="C6" s="46"/>
      <c r="D6" s="46"/>
      <c r="E6" s="46"/>
      <c r="F6" s="46"/>
      <c r="G6" s="46"/>
      <c r="H6" s="46"/>
      <c r="I6" s="106"/>
      <c r="J6" s="45"/>
      <c r="K6" s="45"/>
      <c r="L6" s="119" t="s">
        <v>143</v>
      </c>
      <c r="M6" s="124"/>
      <c r="N6" s="124"/>
      <c r="O6" s="124"/>
      <c r="P6" s="124"/>
      <c r="Q6" s="124"/>
      <c r="R6" s="124"/>
      <c r="S6" s="124"/>
      <c r="T6" s="135"/>
      <c r="AC6" s="39" t="str">
        <f>データプール!A3&amp;"."&amp;データプール!B3</f>
        <v>3.ふりがな3</v>
      </c>
      <c r="AD6" s="39">
        <v>3</v>
      </c>
    </row>
    <row r="7" spans="1:30" ht="6.6" customHeight="1">
      <c r="A7" s="45"/>
      <c r="B7" s="45"/>
      <c r="C7" s="45"/>
      <c r="D7" s="45"/>
      <c r="E7" s="45"/>
      <c r="F7" s="45"/>
      <c r="G7" s="45"/>
      <c r="H7" s="45"/>
      <c r="I7" s="45"/>
      <c r="J7" s="113"/>
      <c r="K7" s="113"/>
      <c r="L7" s="113"/>
      <c r="M7" s="113"/>
      <c r="N7" s="113"/>
      <c r="O7" s="113"/>
      <c r="P7" s="113"/>
      <c r="Q7" s="113"/>
      <c r="R7" s="113"/>
      <c r="S7" s="45"/>
      <c r="T7" s="45"/>
      <c r="AC7" s="39" t="str">
        <f>データプール!A4&amp;"."&amp;データプール!B4</f>
        <v>4.ふりがな4</v>
      </c>
      <c r="AD7" s="39">
        <v>4</v>
      </c>
    </row>
    <row r="8" spans="1:30" ht="24" customHeight="1">
      <c r="A8" s="42" t="s">
        <v>146</v>
      </c>
      <c r="B8" s="42"/>
      <c r="C8" s="42"/>
      <c r="D8" s="42"/>
      <c r="E8" s="42"/>
      <c r="F8" s="42"/>
      <c r="G8" s="42"/>
      <c r="H8" s="42"/>
      <c r="I8" s="42"/>
      <c r="J8" s="42"/>
      <c r="K8" s="42"/>
      <c r="L8" s="42"/>
      <c r="M8" s="42"/>
      <c r="N8" s="42"/>
      <c r="O8" s="42"/>
      <c r="P8" s="42"/>
      <c r="Q8" s="42"/>
      <c r="R8" s="42"/>
      <c r="S8" s="45"/>
      <c r="T8" s="45"/>
      <c r="AC8" s="39" t="str">
        <f>データプール!A5&amp;"."&amp;データプール!B5</f>
        <v>5.ふりがな5</v>
      </c>
      <c r="AD8" s="39">
        <v>5</v>
      </c>
    </row>
    <row r="9" spans="1:30" ht="19.2" customHeight="1">
      <c r="A9" s="47" t="s">
        <v>247</v>
      </c>
      <c r="B9" s="68"/>
      <c r="C9" s="86" t="s">
        <v>36</v>
      </c>
      <c r="D9" s="90"/>
      <c r="E9" s="86" t="s">
        <v>39</v>
      </c>
      <c r="F9" s="100"/>
      <c r="G9" s="100"/>
      <c r="H9" s="100"/>
      <c r="I9" s="100"/>
      <c r="J9" s="114"/>
      <c r="K9" s="47" t="s">
        <v>251</v>
      </c>
      <c r="L9" s="68"/>
      <c r="M9" s="86" t="s">
        <v>36</v>
      </c>
      <c r="N9" s="90"/>
      <c r="O9" s="86" t="s">
        <v>39</v>
      </c>
      <c r="P9" s="100"/>
      <c r="Q9" s="100"/>
      <c r="R9" s="100"/>
      <c r="S9" s="100"/>
      <c r="T9" s="114"/>
      <c r="AC9" s="39" t="str">
        <f>データプール!A6&amp;"."&amp;データプール!B6</f>
        <v>6.0</v>
      </c>
      <c r="AD9" s="39">
        <v>6</v>
      </c>
    </row>
    <row r="10" spans="1:30" ht="19.2" customHeight="1">
      <c r="A10" s="48"/>
      <c r="B10" s="69"/>
      <c r="C10" s="87"/>
      <c r="D10" s="91"/>
      <c r="E10" s="95" t="s">
        <v>113</v>
      </c>
      <c r="F10" s="101"/>
      <c r="G10" s="101"/>
      <c r="H10" s="101" t="s">
        <v>252</v>
      </c>
      <c r="I10" s="101"/>
      <c r="J10" s="115"/>
      <c r="K10" s="48"/>
      <c r="L10" s="69"/>
      <c r="M10" s="87"/>
      <c r="N10" s="91"/>
      <c r="O10" s="95" t="s">
        <v>113</v>
      </c>
      <c r="P10" s="101"/>
      <c r="Q10" s="101"/>
      <c r="R10" s="101" t="s">
        <v>252</v>
      </c>
      <c r="S10" s="101"/>
      <c r="T10" s="115"/>
      <c r="AC10" s="39" t="str">
        <f>データプール!A7&amp;"."&amp;データプール!B7</f>
        <v>7.0</v>
      </c>
      <c r="AD10" s="39">
        <v>7</v>
      </c>
    </row>
    <row r="11" spans="1:30" ht="34.799999999999997" customHeight="1">
      <c r="A11" s="49" t="s">
        <v>111</v>
      </c>
      <c r="B11" s="70"/>
      <c r="C11" s="70"/>
      <c r="D11" s="70"/>
      <c r="E11" s="96" t="s">
        <v>268</v>
      </c>
      <c r="F11" s="102"/>
      <c r="G11" s="102"/>
      <c r="H11" s="102" t="s">
        <v>269</v>
      </c>
      <c r="I11" s="102"/>
      <c r="J11" s="116"/>
      <c r="K11" s="49" t="s">
        <v>147</v>
      </c>
      <c r="L11" s="70"/>
      <c r="M11" s="70"/>
      <c r="N11" s="70"/>
      <c r="O11" s="96" t="s">
        <v>270</v>
      </c>
      <c r="P11" s="102"/>
      <c r="Q11" s="102"/>
      <c r="R11" s="102" t="s">
        <v>222</v>
      </c>
      <c r="S11" s="102"/>
      <c r="T11" s="116"/>
      <c r="U11" s="141"/>
      <c r="X11" s="141"/>
      <c r="Y11" s="141"/>
      <c r="AC11" s="39" t="str">
        <f>データプール!A8&amp;"."&amp;データプール!B8</f>
        <v>8.0</v>
      </c>
      <c r="AD11" s="39">
        <v>8</v>
      </c>
    </row>
    <row r="12" spans="1:30" ht="34.799999999999997" customHeight="1">
      <c r="A12" s="49" t="s">
        <v>148</v>
      </c>
      <c r="B12" s="70"/>
      <c r="C12" s="70"/>
      <c r="D12" s="70"/>
      <c r="E12" s="96" t="s">
        <v>202</v>
      </c>
      <c r="F12" s="102"/>
      <c r="G12" s="102"/>
      <c r="H12" s="102" t="s">
        <v>140</v>
      </c>
      <c r="I12" s="102"/>
      <c r="J12" s="116"/>
      <c r="K12" s="49" t="s">
        <v>50</v>
      </c>
      <c r="L12" s="70"/>
      <c r="M12" s="70"/>
      <c r="N12" s="70"/>
      <c r="O12" s="96" t="s">
        <v>202</v>
      </c>
      <c r="P12" s="102"/>
      <c r="Q12" s="102"/>
      <c r="R12" s="102" t="s">
        <v>271</v>
      </c>
      <c r="S12" s="102"/>
      <c r="T12" s="116"/>
      <c r="AC12" s="39" t="str">
        <f>データプール!A9&amp;"."&amp;データプール!B9</f>
        <v>9.0</v>
      </c>
      <c r="AD12" s="39">
        <v>9</v>
      </c>
    </row>
    <row r="13" spans="1:30" ht="34.799999999999997" customHeight="1">
      <c r="A13" s="49" t="s">
        <v>151</v>
      </c>
      <c r="B13" s="70"/>
      <c r="C13" s="70"/>
      <c r="D13" s="70"/>
      <c r="E13" s="96" t="s">
        <v>243</v>
      </c>
      <c r="F13" s="102"/>
      <c r="G13" s="102"/>
      <c r="H13" s="102" t="s">
        <v>145</v>
      </c>
      <c r="I13" s="102"/>
      <c r="J13" s="116"/>
      <c r="K13" s="49" t="s">
        <v>152</v>
      </c>
      <c r="L13" s="70"/>
      <c r="M13" s="70"/>
      <c r="N13" s="70"/>
      <c r="O13" s="96" t="s">
        <v>240</v>
      </c>
      <c r="P13" s="102"/>
      <c r="Q13" s="102"/>
      <c r="R13" s="102" t="s">
        <v>268</v>
      </c>
      <c r="S13" s="102"/>
      <c r="T13" s="116"/>
      <c r="AC13" s="39" t="str">
        <f>データプール!A10&amp;"."&amp;データプール!B10</f>
        <v>10.0</v>
      </c>
      <c r="AD13" s="39">
        <v>10</v>
      </c>
    </row>
    <row r="14" spans="1:30" ht="53.25" customHeight="1">
      <c r="A14" s="50" t="s">
        <v>253</v>
      </c>
      <c r="B14" s="50"/>
      <c r="C14" s="50"/>
      <c r="D14" s="50"/>
      <c r="E14" s="50"/>
      <c r="F14" s="50"/>
      <c r="G14" s="50"/>
      <c r="H14" s="50"/>
      <c r="I14" s="50"/>
      <c r="J14" s="50"/>
      <c r="K14" s="50"/>
      <c r="L14" s="50"/>
      <c r="M14" s="50"/>
      <c r="N14" s="50"/>
      <c r="O14" s="50"/>
      <c r="P14" s="50"/>
      <c r="Q14" s="50"/>
      <c r="R14" s="50"/>
      <c r="S14" s="50"/>
      <c r="T14" s="50"/>
      <c r="AC14" s="39" t="str">
        <f>データプール!A11&amp;"."&amp;データプール!B11</f>
        <v>11.0</v>
      </c>
      <c r="AD14" s="39">
        <v>11</v>
      </c>
    </row>
    <row r="15" spans="1:30" ht="27" customHeight="1">
      <c r="A15" s="45"/>
      <c r="B15" s="45"/>
      <c r="C15" s="45"/>
      <c r="D15" s="45"/>
      <c r="E15" s="45"/>
      <c r="F15" s="45"/>
      <c r="G15" s="54"/>
      <c r="H15" s="110"/>
      <c r="I15" s="111" t="s">
        <v>36</v>
      </c>
      <c r="J15" s="117"/>
      <c r="K15" s="123"/>
      <c r="L15" s="127"/>
      <c r="M15" s="111" t="s">
        <v>153</v>
      </c>
      <c r="N15" s="117"/>
      <c r="O15" s="123"/>
      <c r="P15" s="127"/>
      <c r="Q15" s="111" t="s">
        <v>154</v>
      </c>
      <c r="R15" s="117"/>
      <c r="S15" s="123"/>
      <c r="T15" s="127"/>
      <c r="AC15" s="39" t="str">
        <f>データプール!A12&amp;"."&amp;データプール!B12</f>
        <v>12.0</v>
      </c>
      <c r="AD15" s="39">
        <v>12</v>
      </c>
    </row>
    <row r="16" spans="1:30" s="40" customFormat="1" ht="14.4" customHeight="1">
      <c r="A16" s="42"/>
      <c r="B16" s="42"/>
      <c r="C16" s="42"/>
      <c r="D16" s="42"/>
      <c r="E16" s="42"/>
      <c r="F16" s="42"/>
      <c r="G16" s="103" t="s">
        <v>239</v>
      </c>
      <c r="H16" s="103"/>
      <c r="I16" s="103"/>
      <c r="J16" s="103"/>
      <c r="K16" s="103"/>
      <c r="L16" s="103"/>
      <c r="M16" s="103"/>
      <c r="N16" s="103"/>
      <c r="O16" s="103"/>
      <c r="P16" s="103"/>
      <c r="Q16" s="103"/>
      <c r="R16" s="103"/>
      <c r="S16" s="103"/>
      <c r="T16" s="103"/>
      <c r="AC16" s="39" t="str">
        <f>データプール!A13&amp;"."&amp;データプール!B13</f>
        <v>13.0</v>
      </c>
      <c r="AD16" s="39">
        <v>13</v>
      </c>
    </row>
    <row r="17" spans="1:32" s="40" customFormat="1" ht="14.4" customHeight="1">
      <c r="A17" s="42"/>
      <c r="B17" s="42"/>
      <c r="C17" s="42"/>
      <c r="D17" s="42"/>
      <c r="E17" s="42"/>
      <c r="F17" s="42"/>
      <c r="G17" s="104"/>
      <c r="H17" s="104"/>
      <c r="I17" s="104"/>
      <c r="J17" s="118"/>
      <c r="K17" s="118"/>
      <c r="L17" s="118"/>
      <c r="M17" s="118"/>
      <c r="N17" s="118"/>
      <c r="O17" s="118"/>
      <c r="P17" s="118"/>
      <c r="Q17" s="118"/>
      <c r="R17" s="118"/>
      <c r="S17" s="42"/>
      <c r="T17" s="42"/>
      <c r="AC17" s="39" t="str">
        <f>データプール!A14&amp;"."&amp;データプール!B14</f>
        <v>14.0</v>
      </c>
      <c r="AD17" s="39">
        <v>14</v>
      </c>
    </row>
    <row r="18" spans="1:32" ht="31.5" customHeight="1">
      <c r="A18" s="51" t="s">
        <v>254</v>
      </c>
      <c r="B18" s="51"/>
      <c r="C18" s="51"/>
      <c r="D18" s="51"/>
      <c r="E18" s="51"/>
      <c r="F18" s="51"/>
      <c r="G18" s="51"/>
      <c r="H18" s="106"/>
      <c r="I18" s="45"/>
      <c r="J18" s="119" t="s">
        <v>156</v>
      </c>
      <c r="K18" s="124"/>
      <c r="L18" s="124"/>
      <c r="M18" s="124"/>
      <c r="N18" s="124"/>
      <c r="O18" s="124"/>
      <c r="P18" s="124"/>
      <c r="Q18" s="124"/>
      <c r="R18" s="135"/>
      <c r="S18" s="45"/>
      <c r="T18" s="45"/>
      <c r="AC18" s="39" t="str">
        <f>データプール!A15&amp;"."&amp;データプール!B15</f>
        <v>15.0</v>
      </c>
      <c r="AD18" s="39">
        <v>15</v>
      </c>
    </row>
    <row r="19" spans="1:32" ht="6" customHeight="1">
      <c r="A19" s="45"/>
      <c r="B19" s="45"/>
      <c r="C19" s="45"/>
      <c r="D19" s="45"/>
      <c r="E19" s="45"/>
      <c r="F19" s="45"/>
      <c r="G19" s="45"/>
      <c r="H19" s="45"/>
      <c r="I19" s="45"/>
      <c r="J19" s="45"/>
      <c r="K19" s="45"/>
      <c r="L19" s="45"/>
      <c r="M19" s="45"/>
      <c r="N19" s="45"/>
      <c r="O19" s="45"/>
      <c r="P19" s="45"/>
      <c r="Q19" s="45"/>
      <c r="R19" s="45"/>
      <c r="S19" s="45"/>
      <c r="T19" s="45"/>
      <c r="AC19" s="39" t="str">
        <f>データプール!A16&amp;"."&amp;データプール!B16</f>
        <v>16.0</v>
      </c>
      <c r="AD19" s="39">
        <v>16</v>
      </c>
    </row>
    <row r="20" spans="1:32" ht="24" customHeight="1">
      <c r="A20" s="42" t="s">
        <v>146</v>
      </c>
      <c r="B20" s="42"/>
      <c r="C20" s="42"/>
      <c r="D20" s="42"/>
      <c r="E20" s="42"/>
      <c r="F20" s="42"/>
      <c r="G20" s="42"/>
      <c r="H20" s="42"/>
      <c r="I20" s="42"/>
      <c r="J20" s="42"/>
      <c r="K20" s="42"/>
      <c r="L20" s="42"/>
      <c r="M20" s="42"/>
      <c r="N20" s="42"/>
      <c r="O20" s="42"/>
      <c r="P20" s="42"/>
      <c r="Q20" s="42"/>
      <c r="R20" s="42"/>
      <c r="S20" s="45"/>
      <c r="T20" s="45"/>
      <c r="AC20" s="39" t="str">
        <f>データプール!A17&amp;"."&amp;データプール!B17</f>
        <v>17.0</v>
      </c>
      <c r="AD20" s="39">
        <v>17</v>
      </c>
    </row>
    <row r="21" spans="1:32" ht="18.75">
      <c r="A21" s="42" t="s">
        <v>157</v>
      </c>
      <c r="B21" s="42"/>
      <c r="C21" s="42"/>
      <c r="D21" s="45"/>
      <c r="E21" s="45"/>
      <c r="F21" s="45"/>
      <c r="G21" s="45"/>
      <c r="H21" s="45"/>
      <c r="I21" s="45"/>
      <c r="J21" s="45"/>
      <c r="K21" s="45"/>
      <c r="L21" s="45"/>
      <c r="M21" s="45"/>
      <c r="N21" s="45"/>
      <c r="O21" s="45"/>
      <c r="P21" s="45"/>
      <c r="Q21" s="45"/>
      <c r="R21" s="45"/>
      <c r="S21" s="45"/>
      <c r="T21" s="45"/>
      <c r="AC21" s="39" t="str">
        <f>データプール!A18&amp;"."&amp;データプール!B18</f>
        <v>18.0</v>
      </c>
      <c r="AD21" s="39">
        <v>18</v>
      </c>
    </row>
    <row r="22" spans="1:32" ht="24" customHeight="1">
      <c r="A22" s="52"/>
      <c r="B22" s="71"/>
      <c r="C22" s="71"/>
      <c r="D22" s="92"/>
      <c r="E22" s="70" t="s">
        <v>158</v>
      </c>
      <c r="F22" s="70"/>
      <c r="G22" s="70" t="s">
        <v>160</v>
      </c>
      <c r="H22" s="70"/>
      <c r="I22" s="70" t="s">
        <v>86</v>
      </c>
      <c r="J22" s="120"/>
      <c r="K22" s="52"/>
      <c r="L22" s="71"/>
      <c r="M22" s="71"/>
      <c r="N22" s="92"/>
      <c r="O22" s="70" t="s">
        <v>158</v>
      </c>
      <c r="P22" s="70"/>
      <c r="Q22" s="70" t="s">
        <v>160</v>
      </c>
      <c r="R22" s="70"/>
      <c r="S22" s="70" t="s">
        <v>86</v>
      </c>
      <c r="T22" s="120"/>
      <c r="AC22" s="39" t="str">
        <f>データプール!A19&amp;"."&amp;データプール!B19</f>
        <v>19.0</v>
      </c>
      <c r="AD22" s="39">
        <v>19</v>
      </c>
    </row>
    <row r="23" spans="1:32" ht="44.4" customHeight="1">
      <c r="A23" s="53" t="s">
        <v>161</v>
      </c>
      <c r="B23" s="72"/>
      <c r="C23" s="72"/>
      <c r="D23" s="93"/>
      <c r="E23" s="97" t="s">
        <v>162</v>
      </c>
      <c r="F23" s="97"/>
      <c r="G23" s="97" t="s">
        <v>163</v>
      </c>
      <c r="H23" s="97"/>
      <c r="I23" s="97" t="s">
        <v>164</v>
      </c>
      <c r="J23" s="121"/>
      <c r="K23" s="53" t="s">
        <v>165</v>
      </c>
      <c r="L23" s="72"/>
      <c r="M23" s="72"/>
      <c r="N23" s="93"/>
      <c r="O23" s="97" t="s">
        <v>166</v>
      </c>
      <c r="P23" s="97"/>
      <c r="Q23" s="97" t="s">
        <v>167</v>
      </c>
      <c r="R23" s="97"/>
      <c r="S23" s="97" t="s">
        <v>168</v>
      </c>
      <c r="T23" s="121"/>
      <c r="AC23" s="39" t="str">
        <f>データプール!A20&amp;"."&amp;データプール!B20</f>
        <v>20.0</v>
      </c>
      <c r="AD23" s="39">
        <v>20</v>
      </c>
    </row>
    <row r="24" spans="1:32" ht="13.5">
      <c r="A24" s="50" t="s">
        <v>227</v>
      </c>
      <c r="B24" s="50"/>
      <c r="C24" s="50"/>
      <c r="D24" s="50"/>
      <c r="E24" s="50"/>
      <c r="F24" s="50"/>
      <c r="G24" s="50"/>
      <c r="H24" s="50"/>
      <c r="I24" s="50"/>
      <c r="J24" s="50"/>
      <c r="K24" s="50"/>
      <c r="L24" s="50"/>
      <c r="M24" s="50"/>
      <c r="N24" s="50"/>
      <c r="O24" s="50"/>
      <c r="P24" s="50"/>
      <c r="Q24" s="50"/>
      <c r="R24" s="50"/>
      <c r="S24" s="50"/>
      <c r="T24" s="50"/>
      <c r="AC24" s="39" t="str">
        <f>データプール!A21&amp;"."&amp;データプール!B21</f>
        <v>21.0</v>
      </c>
      <c r="AD24" s="39">
        <v>21</v>
      </c>
    </row>
    <row r="25" spans="1:32" ht="8.4" customHeight="1">
      <c r="A25" s="54"/>
      <c r="B25" s="54"/>
      <c r="C25" s="54"/>
      <c r="D25" s="54"/>
      <c r="E25" s="54"/>
      <c r="F25" s="54"/>
      <c r="G25" s="54"/>
      <c r="H25" s="54"/>
      <c r="I25" s="54"/>
      <c r="J25" s="54"/>
      <c r="K25" s="54"/>
      <c r="L25" s="54"/>
      <c r="M25" s="54"/>
      <c r="N25" s="54"/>
      <c r="O25" s="54"/>
      <c r="P25" s="54"/>
      <c r="Q25" s="54"/>
      <c r="R25" s="54"/>
      <c r="S25" s="54"/>
      <c r="T25" s="54"/>
      <c r="AC25" s="39" t="str">
        <f>データプール!A22&amp;"."&amp;データプール!B22</f>
        <v>22.0</v>
      </c>
      <c r="AD25" s="39">
        <v>22</v>
      </c>
    </row>
    <row r="26" spans="1:32" ht="24" customHeight="1">
      <c r="A26" s="42" t="s">
        <v>169</v>
      </c>
      <c r="B26" s="42"/>
      <c r="C26" s="42"/>
      <c r="D26" s="45"/>
      <c r="E26" s="45"/>
      <c r="F26" s="45"/>
      <c r="G26" s="45"/>
      <c r="H26" s="45"/>
      <c r="I26" s="45"/>
      <c r="J26" s="45"/>
      <c r="K26" s="45"/>
      <c r="L26" s="45"/>
      <c r="M26" s="45"/>
      <c r="N26" s="45"/>
      <c r="O26" s="45"/>
      <c r="P26" s="45"/>
      <c r="Q26" s="45"/>
      <c r="R26" s="45"/>
      <c r="S26" s="45"/>
      <c r="T26" s="45"/>
      <c r="AC26" s="39" t="str">
        <f>データプール!A23&amp;"."&amp;データプール!B23</f>
        <v>23.0</v>
      </c>
      <c r="AD26" s="39">
        <v>23</v>
      </c>
      <c r="AF26" s="40"/>
    </row>
    <row r="27" spans="1:32" ht="24" customHeight="1">
      <c r="A27" s="52"/>
      <c r="B27" s="71"/>
      <c r="C27" s="71"/>
      <c r="D27" s="92"/>
      <c r="E27" s="70" t="s">
        <v>158</v>
      </c>
      <c r="F27" s="70"/>
      <c r="G27" s="70" t="s">
        <v>160</v>
      </c>
      <c r="H27" s="70"/>
      <c r="I27" s="70" t="s">
        <v>86</v>
      </c>
      <c r="J27" s="120"/>
      <c r="K27" s="52"/>
      <c r="L27" s="71"/>
      <c r="M27" s="71"/>
      <c r="N27" s="92"/>
      <c r="O27" s="70" t="s">
        <v>158</v>
      </c>
      <c r="P27" s="70"/>
      <c r="Q27" s="70" t="s">
        <v>160</v>
      </c>
      <c r="R27" s="70"/>
      <c r="S27" s="70" t="s">
        <v>86</v>
      </c>
      <c r="T27" s="120"/>
      <c r="AC27" s="39" t="str">
        <f>データプール!A24&amp;"."&amp;データプール!B24</f>
        <v>24.0</v>
      </c>
      <c r="AD27" s="39">
        <v>24</v>
      </c>
    </row>
    <row r="28" spans="1:32" ht="45" customHeight="1">
      <c r="A28" s="55" t="s">
        <v>161</v>
      </c>
      <c r="B28" s="73"/>
      <c r="C28" s="73"/>
      <c r="D28" s="94"/>
      <c r="E28" s="97" t="s">
        <v>170</v>
      </c>
      <c r="F28" s="97"/>
      <c r="G28" s="97" t="s">
        <v>171</v>
      </c>
      <c r="H28" s="97"/>
      <c r="I28" s="97" t="s">
        <v>173</v>
      </c>
      <c r="J28" s="121"/>
      <c r="K28" s="55" t="s">
        <v>165</v>
      </c>
      <c r="L28" s="73"/>
      <c r="M28" s="73"/>
      <c r="N28" s="94"/>
      <c r="O28" s="97" t="s">
        <v>174</v>
      </c>
      <c r="P28" s="97"/>
      <c r="Q28" s="97" t="s">
        <v>175</v>
      </c>
      <c r="R28" s="97"/>
      <c r="S28" s="97" t="s">
        <v>176</v>
      </c>
      <c r="T28" s="121"/>
      <c r="AC28" s="39" t="str">
        <f>データプール!A25&amp;"."&amp;データプール!B25</f>
        <v>25.0</v>
      </c>
      <c r="AD28" s="39">
        <v>25</v>
      </c>
    </row>
    <row r="29" spans="1:32" ht="23.4" customHeight="1">
      <c r="A29" s="50" t="s">
        <v>227</v>
      </c>
      <c r="B29" s="50"/>
      <c r="C29" s="50"/>
      <c r="D29" s="50"/>
      <c r="E29" s="50"/>
      <c r="F29" s="50"/>
      <c r="G29" s="50"/>
      <c r="H29" s="50"/>
      <c r="I29" s="50"/>
      <c r="J29" s="50"/>
      <c r="K29" s="50"/>
      <c r="L29" s="50"/>
      <c r="M29" s="50"/>
      <c r="N29" s="50"/>
      <c r="O29" s="50"/>
      <c r="P29" s="50"/>
      <c r="Q29" s="50"/>
      <c r="R29" s="50"/>
      <c r="S29" s="50"/>
      <c r="T29" s="50"/>
      <c r="AC29" s="39" t="str">
        <f>データプール!A26&amp;"."&amp;データプール!B26</f>
        <v>26.0</v>
      </c>
      <c r="AD29" s="39">
        <v>26</v>
      </c>
    </row>
    <row r="30" spans="1:32" ht="27" customHeight="1">
      <c r="A30" s="45"/>
      <c r="B30" s="45"/>
      <c r="C30" s="45"/>
      <c r="D30" s="45"/>
      <c r="E30" s="54"/>
      <c r="F30" s="54"/>
      <c r="G30" s="105"/>
      <c r="H30" s="105"/>
      <c r="I30" s="112"/>
      <c r="J30" s="112"/>
      <c r="K30" s="45"/>
      <c r="L30" s="128"/>
      <c r="M30" s="129" t="s">
        <v>177</v>
      </c>
      <c r="N30" s="117"/>
      <c r="O30" s="123"/>
      <c r="P30" s="127"/>
      <c r="Q30" s="111" t="s">
        <v>178</v>
      </c>
      <c r="R30" s="117"/>
      <c r="S30" s="123"/>
      <c r="T30" s="127"/>
      <c r="AC30" s="39" t="str">
        <f>データプール!A27&amp;"."&amp;データプール!B27</f>
        <v>27.0</v>
      </c>
      <c r="AD30" s="39">
        <v>27</v>
      </c>
    </row>
    <row r="31" spans="1:32" ht="30.75" customHeight="1">
      <c r="A31" s="51" t="s">
        <v>179</v>
      </c>
      <c r="B31" s="51"/>
      <c r="C31" s="51"/>
      <c r="D31" s="51"/>
      <c r="E31" s="51"/>
      <c r="F31" s="51"/>
      <c r="G31" s="51"/>
      <c r="H31" s="106"/>
      <c r="I31" s="106"/>
      <c r="J31" s="45"/>
      <c r="K31" s="45"/>
      <c r="L31" s="119" t="s">
        <v>98</v>
      </c>
      <c r="M31" s="124"/>
      <c r="N31" s="124"/>
      <c r="O31" s="124"/>
      <c r="P31" s="124"/>
      <c r="Q31" s="124"/>
      <c r="R31" s="124"/>
      <c r="S31" s="124"/>
      <c r="T31" s="135"/>
      <c r="AC31" s="39" t="str">
        <f>データプール!A28&amp;"."&amp;データプール!B28</f>
        <v>28.0</v>
      </c>
      <c r="AD31" s="39">
        <v>28</v>
      </c>
    </row>
    <row r="32" spans="1:32" ht="9.6" customHeight="1">
      <c r="A32" s="45"/>
      <c r="B32" s="45"/>
      <c r="C32" s="45"/>
      <c r="D32" s="45"/>
      <c r="E32" s="45"/>
      <c r="F32" s="45"/>
      <c r="G32" s="45"/>
      <c r="H32" s="45"/>
      <c r="I32" s="45"/>
      <c r="J32" s="113"/>
      <c r="K32" s="113"/>
      <c r="L32" s="113"/>
      <c r="M32" s="113"/>
      <c r="N32" s="113"/>
      <c r="O32" s="113"/>
      <c r="P32" s="113"/>
      <c r="Q32" s="113"/>
      <c r="R32" s="113"/>
      <c r="S32" s="45"/>
      <c r="T32" s="45"/>
      <c r="AC32" s="39" t="str">
        <f>データプール!A29&amp;"."&amp;データプール!B29</f>
        <v>29.0</v>
      </c>
      <c r="AD32" s="39">
        <v>29</v>
      </c>
    </row>
    <row r="33" spans="1:30" ht="33" customHeight="1">
      <c r="A33" s="56" t="s">
        <v>255</v>
      </c>
      <c r="B33" s="74"/>
      <c r="C33" s="74"/>
      <c r="D33" s="74"/>
      <c r="E33" s="74"/>
      <c r="F33" s="74"/>
      <c r="G33" s="74"/>
      <c r="H33" s="74"/>
      <c r="I33" s="74"/>
      <c r="J33" s="74"/>
      <c r="K33" s="74"/>
      <c r="L33" s="74"/>
      <c r="M33" s="74"/>
      <c r="N33" s="74"/>
      <c r="O33" s="74"/>
      <c r="P33" s="74"/>
      <c r="Q33" s="74"/>
      <c r="R33" s="74"/>
      <c r="S33" s="74"/>
      <c r="T33" s="74"/>
      <c r="AC33" s="39" t="str">
        <f>データプール!A30&amp;"."&amp;データプール!B30</f>
        <v>30.0</v>
      </c>
      <c r="AD33" s="39">
        <v>30</v>
      </c>
    </row>
    <row r="34" spans="1:30" ht="24" customHeight="1">
      <c r="A34" s="57" t="s">
        <v>256</v>
      </c>
      <c r="B34" s="57"/>
      <c r="C34" s="57"/>
      <c r="D34" s="57"/>
      <c r="E34" s="57"/>
      <c r="F34" s="57" t="s">
        <v>257</v>
      </c>
      <c r="G34" s="57"/>
      <c r="H34" s="57"/>
      <c r="I34" s="57"/>
      <c r="J34" s="57"/>
      <c r="K34" s="57" t="s">
        <v>258</v>
      </c>
      <c r="L34" s="57"/>
      <c r="M34" s="57"/>
      <c r="N34" s="57"/>
      <c r="O34" s="57"/>
      <c r="P34" s="132" t="s">
        <v>25</v>
      </c>
      <c r="Q34" s="100"/>
      <c r="R34" s="100"/>
      <c r="S34" s="100"/>
      <c r="T34" s="114"/>
      <c r="AC34" s="39" t="str">
        <f>データプール!A31&amp;"."&amp;データプール!B31</f>
        <v>31.0</v>
      </c>
      <c r="AD34" s="39">
        <v>31</v>
      </c>
    </row>
    <row r="35" spans="1:30" ht="24" customHeight="1">
      <c r="A35" s="58" t="s">
        <v>228</v>
      </c>
      <c r="B35" s="58"/>
      <c r="C35" s="58"/>
      <c r="D35" s="58"/>
      <c r="E35" s="58"/>
      <c r="F35" s="58" t="s">
        <v>229</v>
      </c>
      <c r="G35" s="58"/>
      <c r="H35" s="58"/>
      <c r="I35" s="58"/>
      <c r="J35" s="58"/>
      <c r="K35" s="58" t="s">
        <v>211</v>
      </c>
      <c r="L35" s="58"/>
      <c r="M35" s="58"/>
      <c r="N35" s="58"/>
      <c r="O35" s="58"/>
      <c r="P35" s="133" t="s">
        <v>229</v>
      </c>
      <c r="Q35" s="126"/>
      <c r="R35" s="126"/>
      <c r="S35" s="126"/>
      <c r="T35" s="138"/>
      <c r="AC35" s="39" t="str">
        <f>データプール!A32&amp;"."&amp;データプール!B32</f>
        <v>32.0</v>
      </c>
      <c r="AD35" s="39">
        <v>32</v>
      </c>
    </row>
    <row r="36" spans="1:30" ht="14.4" customHeight="1">
      <c r="A36" s="59" t="s">
        <v>150</v>
      </c>
      <c r="B36" s="59"/>
      <c r="C36" s="59"/>
      <c r="D36" s="59"/>
      <c r="E36" s="59"/>
      <c r="F36" s="59"/>
      <c r="G36" s="59"/>
      <c r="H36" s="59"/>
      <c r="I36" s="45"/>
      <c r="J36" s="82"/>
      <c r="K36" s="82"/>
      <c r="L36" s="82"/>
      <c r="M36" s="82"/>
      <c r="N36" s="82"/>
      <c r="O36" s="82"/>
      <c r="P36" s="82"/>
      <c r="Q36" s="126"/>
      <c r="R36" s="45"/>
      <c r="S36" s="45"/>
      <c r="T36" s="45"/>
      <c r="AC36" s="39" t="str">
        <f>データプール!A33&amp;"."&amp;データプール!B33</f>
        <v>33.0</v>
      </c>
      <c r="AD36" s="39">
        <v>33</v>
      </c>
    </row>
    <row r="37" spans="1:30" ht="24" customHeight="1">
      <c r="A37" s="59"/>
      <c r="B37" s="59"/>
      <c r="C37" s="59"/>
      <c r="D37" s="59"/>
      <c r="E37" s="59"/>
      <c r="F37" s="59"/>
      <c r="G37" s="59"/>
      <c r="H37" s="59"/>
      <c r="I37" s="45"/>
      <c r="J37" s="112"/>
      <c r="K37" s="105"/>
      <c r="L37" s="105"/>
      <c r="M37" s="112"/>
      <c r="N37" s="112"/>
      <c r="O37" s="45"/>
      <c r="P37" s="128"/>
      <c r="Q37" s="111" t="s">
        <v>180</v>
      </c>
      <c r="R37" s="117"/>
      <c r="S37" s="123"/>
      <c r="T37" s="127"/>
      <c r="AC37" s="39" t="str">
        <f>データプール!A34&amp;"."&amp;データプール!B34</f>
        <v>34.0</v>
      </c>
      <c r="AD37" s="39">
        <v>34</v>
      </c>
    </row>
    <row r="38" spans="1:30" ht="6.6" customHeight="1">
      <c r="A38" s="45"/>
      <c r="B38" s="45"/>
      <c r="C38" s="45"/>
      <c r="D38" s="45"/>
      <c r="E38" s="45"/>
      <c r="F38" s="45"/>
      <c r="G38" s="45"/>
      <c r="H38" s="45"/>
      <c r="I38" s="45"/>
      <c r="J38" s="45"/>
      <c r="K38" s="45"/>
      <c r="L38" s="45"/>
      <c r="M38" s="45"/>
      <c r="N38" s="45"/>
      <c r="O38" s="45"/>
      <c r="P38" s="45"/>
      <c r="Q38" s="45"/>
      <c r="R38" s="45"/>
      <c r="S38" s="45"/>
      <c r="T38" s="45"/>
      <c r="AC38" s="39" t="str">
        <f>データプール!A35&amp;"."&amp;データプール!B35</f>
        <v>35.0</v>
      </c>
      <c r="AD38" s="39">
        <v>35</v>
      </c>
    </row>
    <row r="39" spans="1:30" ht="33.75" customHeight="1">
      <c r="A39" s="51" t="s">
        <v>181</v>
      </c>
      <c r="B39" s="51"/>
      <c r="C39" s="51"/>
      <c r="D39" s="51"/>
      <c r="E39" s="51"/>
      <c r="F39" s="51"/>
      <c r="G39" s="106"/>
      <c r="H39" s="106"/>
      <c r="I39" s="45"/>
      <c r="J39" s="45"/>
      <c r="K39" s="45"/>
      <c r="L39" s="119" t="s">
        <v>182</v>
      </c>
      <c r="M39" s="124"/>
      <c r="N39" s="124"/>
      <c r="O39" s="124"/>
      <c r="P39" s="124"/>
      <c r="Q39" s="124"/>
      <c r="R39" s="124"/>
      <c r="S39" s="124"/>
      <c r="T39" s="135"/>
    </row>
    <row r="40" spans="1:30" ht="6" customHeight="1">
      <c r="A40" s="45"/>
      <c r="B40" s="45"/>
      <c r="C40" s="45"/>
      <c r="D40" s="45"/>
      <c r="E40" s="45"/>
      <c r="F40" s="45"/>
      <c r="G40" s="45"/>
      <c r="H40" s="45"/>
      <c r="I40" s="45"/>
      <c r="J40" s="45"/>
      <c r="K40" s="45"/>
      <c r="L40" s="45"/>
      <c r="M40" s="45"/>
      <c r="N40" s="45"/>
      <c r="O40" s="45"/>
      <c r="P40" s="45"/>
      <c r="Q40" s="45"/>
      <c r="R40" s="45"/>
      <c r="S40" s="45"/>
      <c r="T40" s="45"/>
    </row>
    <row r="41" spans="1:30" ht="24" customHeight="1">
      <c r="A41" s="42" t="s">
        <v>55</v>
      </c>
      <c r="B41" s="42"/>
      <c r="C41" s="42"/>
      <c r="D41" s="42"/>
      <c r="E41" s="42"/>
      <c r="F41" s="42"/>
      <c r="G41" s="42"/>
      <c r="H41" s="42"/>
      <c r="I41" s="42"/>
      <c r="J41" s="42"/>
      <c r="K41" s="42"/>
      <c r="L41" s="42"/>
      <c r="M41" s="42"/>
      <c r="N41" s="42"/>
      <c r="O41" s="42"/>
      <c r="P41" s="42"/>
      <c r="Q41" s="42"/>
      <c r="R41" s="42"/>
      <c r="S41" s="42"/>
      <c r="T41" s="42"/>
    </row>
    <row r="42" spans="1:30" ht="24" customHeight="1">
      <c r="A42" s="60" t="s">
        <v>259</v>
      </c>
      <c r="B42" s="75" t="s">
        <v>260</v>
      </c>
      <c r="C42" s="75"/>
      <c r="D42" s="75"/>
      <c r="E42" s="75"/>
      <c r="F42" s="75" t="s">
        <v>122</v>
      </c>
      <c r="G42" s="75"/>
      <c r="H42" s="75"/>
      <c r="I42" s="75"/>
      <c r="J42" s="45"/>
      <c r="K42" s="45"/>
      <c r="L42" s="60" t="s">
        <v>45</v>
      </c>
      <c r="M42" s="75" t="s">
        <v>142</v>
      </c>
      <c r="N42" s="75"/>
      <c r="O42" s="75"/>
      <c r="P42" s="75"/>
      <c r="Q42" s="75" t="s">
        <v>261</v>
      </c>
      <c r="R42" s="75"/>
      <c r="S42" s="75"/>
      <c r="T42" s="75"/>
    </row>
    <row r="43" spans="1:30" ht="24" customHeight="1">
      <c r="A43" s="60"/>
      <c r="B43" s="76"/>
      <c r="C43" s="88"/>
      <c r="D43" s="88"/>
      <c r="E43" s="98"/>
      <c r="F43" s="76"/>
      <c r="G43" s="88"/>
      <c r="H43" s="88"/>
      <c r="I43" s="98"/>
      <c r="J43" s="45"/>
      <c r="K43" s="45"/>
      <c r="L43" s="60"/>
      <c r="M43" s="76"/>
      <c r="N43" s="88"/>
      <c r="O43" s="88"/>
      <c r="P43" s="98"/>
      <c r="Q43" s="76"/>
      <c r="R43" s="88"/>
      <c r="S43" s="88"/>
      <c r="T43" s="98"/>
    </row>
    <row r="44" spans="1:30" ht="24" customHeight="1">
      <c r="A44" s="60"/>
      <c r="B44" s="77" t="s">
        <v>183</v>
      </c>
      <c r="C44" s="77"/>
      <c r="D44" s="77"/>
      <c r="E44" s="77"/>
      <c r="F44" s="77" t="s">
        <v>183</v>
      </c>
      <c r="G44" s="77"/>
      <c r="H44" s="77"/>
      <c r="I44" s="77"/>
      <c r="J44" s="45"/>
      <c r="K44" s="45"/>
      <c r="L44" s="60"/>
      <c r="M44" s="77" t="s">
        <v>183</v>
      </c>
      <c r="N44" s="77"/>
      <c r="O44" s="77"/>
      <c r="P44" s="77"/>
      <c r="Q44" s="77" t="s">
        <v>183</v>
      </c>
      <c r="R44" s="77"/>
      <c r="S44" s="77"/>
      <c r="T44" s="77"/>
    </row>
    <row r="45" spans="1:30" ht="16.8" customHeight="1">
      <c r="A45" s="45"/>
      <c r="B45" s="78"/>
      <c r="C45" s="78"/>
      <c r="D45" s="78"/>
      <c r="E45" s="78"/>
      <c r="F45" s="78"/>
      <c r="G45" s="78"/>
      <c r="H45" s="78"/>
      <c r="I45" s="78"/>
      <c r="J45" s="45"/>
      <c r="K45" s="125"/>
      <c r="L45" s="125"/>
      <c r="M45" s="78"/>
      <c r="N45" s="78"/>
      <c r="O45" s="78"/>
      <c r="P45" s="78"/>
      <c r="Q45" s="78"/>
      <c r="R45" s="78"/>
      <c r="S45" s="45"/>
      <c r="T45" s="45"/>
    </row>
    <row r="46" spans="1:30" ht="24" customHeight="1">
      <c r="A46" s="60" t="s">
        <v>37</v>
      </c>
      <c r="B46" s="79" t="s">
        <v>262</v>
      </c>
      <c r="C46" s="89"/>
      <c r="D46" s="89"/>
      <c r="E46" s="99"/>
      <c r="F46" s="79" t="s">
        <v>263</v>
      </c>
      <c r="G46" s="89"/>
      <c r="H46" s="89"/>
      <c r="I46" s="99"/>
      <c r="J46" s="45"/>
      <c r="K46" s="45"/>
      <c r="L46" s="60" t="s">
        <v>264</v>
      </c>
      <c r="M46" s="79" t="s">
        <v>192</v>
      </c>
      <c r="N46" s="89"/>
      <c r="O46" s="89"/>
      <c r="P46" s="99"/>
      <c r="Q46" s="79" t="s">
        <v>265</v>
      </c>
      <c r="R46" s="89"/>
      <c r="S46" s="89"/>
      <c r="T46" s="99"/>
    </row>
    <row r="47" spans="1:30" ht="24" customHeight="1">
      <c r="A47" s="60"/>
      <c r="B47" s="76"/>
      <c r="C47" s="88"/>
      <c r="D47" s="88"/>
      <c r="E47" s="98"/>
      <c r="F47" s="76"/>
      <c r="G47" s="88"/>
      <c r="H47" s="88"/>
      <c r="I47" s="98"/>
      <c r="J47" s="45"/>
      <c r="K47" s="45"/>
      <c r="L47" s="60"/>
      <c r="M47" s="76"/>
      <c r="N47" s="88"/>
      <c r="O47" s="88"/>
      <c r="P47" s="98"/>
      <c r="Q47" s="76"/>
      <c r="R47" s="88"/>
      <c r="S47" s="88"/>
      <c r="T47" s="98"/>
    </row>
    <row r="48" spans="1:30" ht="24" customHeight="1">
      <c r="A48" s="60"/>
      <c r="B48" s="77" t="s">
        <v>183</v>
      </c>
      <c r="C48" s="77"/>
      <c r="D48" s="77"/>
      <c r="E48" s="77"/>
      <c r="F48" s="77" t="s">
        <v>183</v>
      </c>
      <c r="G48" s="77"/>
      <c r="H48" s="77"/>
      <c r="I48" s="77"/>
      <c r="J48" s="45"/>
      <c r="K48" s="45"/>
      <c r="L48" s="60"/>
      <c r="M48" s="77" t="s">
        <v>183</v>
      </c>
      <c r="N48" s="77"/>
      <c r="O48" s="77"/>
      <c r="P48" s="77"/>
      <c r="Q48" s="77" t="s">
        <v>183</v>
      </c>
      <c r="R48" s="77"/>
      <c r="S48" s="77"/>
      <c r="T48" s="77"/>
    </row>
    <row r="49" spans="1:20" ht="13.2" customHeight="1">
      <c r="A49" s="59" t="s">
        <v>208</v>
      </c>
      <c r="B49" s="59"/>
      <c r="C49" s="59"/>
      <c r="D49" s="59"/>
      <c r="E49" s="59"/>
      <c r="F49" s="59"/>
      <c r="G49" s="59"/>
      <c r="H49" s="59"/>
      <c r="I49" s="59"/>
      <c r="J49" s="59"/>
      <c r="K49" s="59"/>
      <c r="L49" s="59"/>
      <c r="M49" s="100"/>
      <c r="N49" s="100"/>
      <c r="O49" s="82"/>
      <c r="P49" s="82"/>
      <c r="Q49" s="126"/>
      <c r="R49" s="45"/>
      <c r="S49" s="45"/>
      <c r="T49" s="139"/>
    </row>
    <row r="50" spans="1:20" ht="24" customHeight="1">
      <c r="A50" s="59"/>
      <c r="B50" s="59"/>
      <c r="C50" s="59"/>
      <c r="D50" s="59"/>
      <c r="E50" s="59"/>
      <c r="F50" s="59"/>
      <c r="G50" s="59"/>
      <c r="H50" s="59"/>
      <c r="I50" s="59"/>
      <c r="J50" s="59"/>
      <c r="K50" s="59"/>
      <c r="L50" s="59"/>
      <c r="M50" s="45"/>
      <c r="N50" s="112"/>
      <c r="O50" s="45"/>
      <c r="P50" s="128"/>
      <c r="Q50" s="111" t="s">
        <v>184</v>
      </c>
      <c r="R50" s="117"/>
      <c r="S50" s="123"/>
      <c r="T50" s="127"/>
    </row>
    <row r="51" spans="1:20" ht="7.2" customHeight="1">
      <c r="A51" s="45"/>
      <c r="B51" s="45"/>
      <c r="C51" s="45"/>
      <c r="D51" s="45"/>
      <c r="E51" s="45"/>
      <c r="F51" s="45"/>
      <c r="G51" s="45"/>
      <c r="H51" s="45"/>
      <c r="I51" s="45"/>
      <c r="J51" s="45"/>
      <c r="K51" s="45"/>
      <c r="L51" s="45"/>
      <c r="M51" s="45"/>
      <c r="N51" s="45"/>
      <c r="O51" s="45"/>
      <c r="P51" s="45"/>
      <c r="Q51" s="45"/>
      <c r="R51" s="45"/>
      <c r="S51" s="45"/>
      <c r="T51" s="45"/>
    </row>
    <row r="52" spans="1:20" ht="30.75" customHeight="1">
      <c r="A52" s="51" t="s">
        <v>185</v>
      </c>
      <c r="B52" s="51"/>
      <c r="C52" s="51"/>
      <c r="D52" s="51"/>
      <c r="E52" s="51"/>
      <c r="F52" s="51"/>
      <c r="G52" s="107"/>
      <c r="H52" s="51"/>
      <c r="I52" s="45"/>
      <c r="J52" s="45"/>
      <c r="K52" s="45"/>
      <c r="L52" s="119" t="s">
        <v>182</v>
      </c>
      <c r="M52" s="124"/>
      <c r="N52" s="124"/>
      <c r="O52" s="124"/>
      <c r="P52" s="124"/>
      <c r="Q52" s="124"/>
      <c r="R52" s="124"/>
      <c r="S52" s="124"/>
      <c r="T52" s="135"/>
    </row>
    <row r="53" spans="1:20" ht="7.2" customHeight="1">
      <c r="A53" s="45"/>
      <c r="B53" s="45"/>
      <c r="C53" s="45"/>
      <c r="D53" s="45"/>
      <c r="E53" s="45"/>
      <c r="F53" s="45"/>
      <c r="G53" s="45"/>
      <c r="H53" s="45"/>
      <c r="I53" s="45"/>
      <c r="J53" s="45"/>
      <c r="K53" s="45"/>
      <c r="L53" s="45"/>
      <c r="M53" s="45"/>
      <c r="N53" s="45"/>
      <c r="O53" s="45"/>
      <c r="P53" s="45"/>
      <c r="Q53" s="45"/>
      <c r="R53" s="45"/>
      <c r="S53" s="45"/>
      <c r="T53" s="45"/>
    </row>
    <row r="54" spans="1:20" ht="18.75">
      <c r="A54" s="42" t="s">
        <v>55</v>
      </c>
      <c r="B54" s="42"/>
      <c r="C54" s="42"/>
      <c r="D54" s="42"/>
      <c r="E54" s="42"/>
      <c r="F54" s="42"/>
      <c r="G54" s="42"/>
      <c r="H54" s="42"/>
      <c r="I54" s="42"/>
      <c r="J54" s="42"/>
      <c r="K54" s="42"/>
      <c r="L54" s="42"/>
      <c r="M54" s="42"/>
      <c r="N54" s="42"/>
      <c r="O54" s="42"/>
      <c r="P54" s="42"/>
      <c r="Q54" s="42"/>
      <c r="R54" s="42"/>
      <c r="S54" s="42"/>
      <c r="T54" s="42"/>
    </row>
    <row r="55" spans="1:20" ht="19.2" customHeight="1">
      <c r="A55" s="45"/>
      <c r="B55" s="75" t="s">
        <v>217</v>
      </c>
      <c r="C55" s="75"/>
      <c r="D55" s="75"/>
      <c r="E55" s="75"/>
      <c r="F55" s="75"/>
      <c r="G55" s="75"/>
      <c r="H55" s="75" t="s">
        <v>218</v>
      </c>
      <c r="I55" s="75"/>
      <c r="J55" s="75"/>
      <c r="K55" s="75"/>
      <c r="L55" s="75"/>
      <c r="M55" s="75"/>
      <c r="N55" s="75" t="s">
        <v>219</v>
      </c>
      <c r="O55" s="75"/>
      <c r="P55" s="75"/>
      <c r="Q55" s="75"/>
      <c r="R55" s="75"/>
      <c r="S55" s="75"/>
      <c r="T55" s="45"/>
    </row>
    <row r="56" spans="1:20" ht="19.2" customHeight="1">
      <c r="A56" s="45"/>
      <c r="B56" s="80"/>
      <c r="C56" s="80"/>
      <c r="D56" s="80"/>
      <c r="E56" s="80"/>
      <c r="F56" s="80"/>
      <c r="G56" s="80"/>
      <c r="H56" s="80"/>
      <c r="I56" s="80"/>
      <c r="J56" s="80"/>
      <c r="K56" s="80"/>
      <c r="L56" s="80"/>
      <c r="M56" s="80"/>
      <c r="N56" s="80"/>
      <c r="O56" s="80"/>
      <c r="P56" s="80"/>
      <c r="Q56" s="80"/>
      <c r="R56" s="80"/>
      <c r="S56" s="80"/>
      <c r="T56" s="45"/>
    </row>
    <row r="57" spans="1:20" ht="19.2" customHeight="1">
      <c r="A57" s="45"/>
      <c r="B57" s="81" t="s">
        <v>183</v>
      </c>
      <c r="C57" s="81"/>
      <c r="D57" s="81"/>
      <c r="E57" s="81"/>
      <c r="F57" s="81"/>
      <c r="G57" s="81"/>
      <c r="H57" s="81" t="s">
        <v>183</v>
      </c>
      <c r="I57" s="81"/>
      <c r="J57" s="81"/>
      <c r="K57" s="81"/>
      <c r="L57" s="81"/>
      <c r="M57" s="81"/>
      <c r="N57" s="81" t="s">
        <v>183</v>
      </c>
      <c r="O57" s="81"/>
      <c r="P57" s="81"/>
      <c r="Q57" s="81"/>
      <c r="R57" s="81"/>
      <c r="S57" s="81"/>
      <c r="T57" s="45"/>
    </row>
    <row r="58" spans="1:20" ht="19.2" customHeight="1">
      <c r="A58" s="45"/>
      <c r="B58" s="75" t="s">
        <v>220</v>
      </c>
      <c r="C58" s="75"/>
      <c r="D58" s="75"/>
      <c r="E58" s="75"/>
      <c r="F58" s="75"/>
      <c r="G58" s="75"/>
      <c r="H58" s="75" t="s">
        <v>221</v>
      </c>
      <c r="I58" s="75"/>
      <c r="J58" s="75"/>
      <c r="K58" s="75"/>
      <c r="L58" s="75"/>
      <c r="M58" s="75"/>
      <c r="N58" s="75" t="s">
        <v>223</v>
      </c>
      <c r="O58" s="75"/>
      <c r="P58" s="75"/>
      <c r="Q58" s="75"/>
      <c r="R58" s="75"/>
      <c r="S58" s="75"/>
      <c r="T58" s="45"/>
    </row>
    <row r="59" spans="1:20" ht="19.2" customHeight="1">
      <c r="A59" s="45"/>
      <c r="B59" s="80"/>
      <c r="C59" s="80"/>
      <c r="D59" s="80"/>
      <c r="E59" s="80"/>
      <c r="F59" s="80"/>
      <c r="G59" s="80"/>
      <c r="H59" s="80"/>
      <c r="I59" s="80"/>
      <c r="J59" s="80"/>
      <c r="K59" s="80"/>
      <c r="L59" s="80"/>
      <c r="M59" s="80"/>
      <c r="N59" s="80"/>
      <c r="O59" s="80"/>
      <c r="P59" s="80"/>
      <c r="Q59" s="80"/>
      <c r="R59" s="80"/>
      <c r="S59" s="80"/>
      <c r="T59" s="45"/>
    </row>
    <row r="60" spans="1:20" ht="19.2" customHeight="1">
      <c r="A60" s="45"/>
      <c r="B60" s="81" t="s">
        <v>183</v>
      </c>
      <c r="C60" s="81"/>
      <c r="D60" s="81"/>
      <c r="E60" s="81"/>
      <c r="F60" s="81"/>
      <c r="G60" s="81"/>
      <c r="H60" s="81" t="s">
        <v>183</v>
      </c>
      <c r="I60" s="81"/>
      <c r="J60" s="81"/>
      <c r="K60" s="81"/>
      <c r="L60" s="81"/>
      <c r="M60" s="81"/>
      <c r="N60" s="81" t="s">
        <v>183</v>
      </c>
      <c r="O60" s="81"/>
      <c r="P60" s="81"/>
      <c r="Q60" s="81"/>
      <c r="R60" s="81"/>
      <c r="S60" s="81"/>
      <c r="T60" s="45"/>
    </row>
    <row r="61" spans="1:20" ht="19.2" customHeight="1">
      <c r="A61" s="45"/>
      <c r="B61" s="75" t="s">
        <v>224</v>
      </c>
      <c r="C61" s="75"/>
      <c r="D61" s="75"/>
      <c r="E61" s="75"/>
      <c r="F61" s="75"/>
      <c r="G61" s="75"/>
      <c r="H61" s="75" t="s">
        <v>225</v>
      </c>
      <c r="I61" s="75"/>
      <c r="J61" s="75"/>
      <c r="K61" s="75"/>
      <c r="L61" s="75"/>
      <c r="M61" s="75"/>
      <c r="N61" s="75" t="s">
        <v>226</v>
      </c>
      <c r="O61" s="75"/>
      <c r="P61" s="75"/>
      <c r="Q61" s="75"/>
      <c r="R61" s="75"/>
      <c r="S61" s="75"/>
      <c r="T61" s="45"/>
    </row>
    <row r="62" spans="1:20" ht="19.2" customHeight="1">
      <c r="A62" s="45"/>
      <c r="B62" s="80"/>
      <c r="C62" s="80"/>
      <c r="D62" s="80"/>
      <c r="E62" s="80"/>
      <c r="F62" s="80"/>
      <c r="G62" s="80"/>
      <c r="H62" s="80"/>
      <c r="I62" s="80"/>
      <c r="J62" s="80"/>
      <c r="K62" s="80"/>
      <c r="L62" s="80"/>
      <c r="M62" s="80"/>
      <c r="N62" s="80"/>
      <c r="O62" s="80"/>
      <c r="P62" s="80"/>
      <c r="Q62" s="80"/>
      <c r="R62" s="80"/>
      <c r="S62" s="80"/>
      <c r="T62" s="45"/>
    </row>
    <row r="63" spans="1:20" ht="19.2" customHeight="1">
      <c r="A63" s="45"/>
      <c r="B63" s="81" t="s">
        <v>183</v>
      </c>
      <c r="C63" s="81"/>
      <c r="D63" s="81"/>
      <c r="E63" s="81"/>
      <c r="F63" s="81"/>
      <c r="G63" s="81"/>
      <c r="H63" s="81" t="s">
        <v>183</v>
      </c>
      <c r="I63" s="81"/>
      <c r="J63" s="81"/>
      <c r="K63" s="81"/>
      <c r="L63" s="81"/>
      <c r="M63" s="81"/>
      <c r="N63" s="81" t="s">
        <v>183</v>
      </c>
      <c r="O63" s="81"/>
      <c r="P63" s="81"/>
      <c r="Q63" s="81"/>
      <c r="R63" s="81"/>
      <c r="S63" s="81"/>
      <c r="T63" s="45"/>
    </row>
    <row r="64" spans="1:20" ht="8.4" customHeight="1">
      <c r="A64" s="45"/>
      <c r="B64" s="82"/>
      <c r="C64" s="82"/>
      <c r="D64" s="82"/>
      <c r="E64" s="82"/>
      <c r="F64" s="82"/>
      <c r="G64" s="108"/>
      <c r="H64" s="45"/>
      <c r="I64" s="45"/>
      <c r="J64" s="45"/>
      <c r="K64" s="45"/>
      <c r="L64" s="45"/>
      <c r="M64" s="45"/>
      <c r="N64" s="45"/>
      <c r="O64" s="45"/>
      <c r="P64" s="45"/>
      <c r="Q64" s="45"/>
      <c r="R64" s="45"/>
      <c r="S64" s="45"/>
      <c r="T64" s="45"/>
    </row>
    <row r="65" spans="1:20" ht="24" customHeight="1">
      <c r="A65" s="45"/>
      <c r="B65" s="45"/>
      <c r="C65" s="45"/>
      <c r="D65" s="45"/>
      <c r="E65" s="54"/>
      <c r="F65" s="54"/>
      <c r="G65" s="105"/>
      <c r="H65" s="105"/>
      <c r="I65" s="112"/>
      <c r="J65" s="112"/>
      <c r="K65" s="105"/>
      <c r="L65" s="105"/>
      <c r="M65" s="112"/>
      <c r="N65" s="112"/>
      <c r="O65" s="45"/>
      <c r="P65" s="128"/>
      <c r="Q65" s="111" t="s">
        <v>186</v>
      </c>
      <c r="R65" s="117"/>
      <c r="S65" s="136"/>
      <c r="T65" s="140"/>
    </row>
    <row r="66" spans="1:20" ht="24" customHeight="1">
      <c r="A66" s="45"/>
      <c r="B66" s="45"/>
      <c r="C66" s="45"/>
      <c r="D66" s="45"/>
      <c r="E66" s="45"/>
      <c r="F66" s="45"/>
      <c r="G66" s="45"/>
      <c r="H66" s="45"/>
      <c r="I66" s="103" t="s">
        <v>266</v>
      </c>
      <c r="J66" s="103"/>
      <c r="K66" s="103"/>
      <c r="L66" s="103"/>
      <c r="M66" s="103"/>
      <c r="N66" s="103"/>
      <c r="O66" s="103"/>
      <c r="P66" s="103"/>
      <c r="Q66" s="103"/>
      <c r="R66" s="103"/>
      <c r="S66" s="103"/>
      <c r="T66" s="103"/>
    </row>
    <row r="67" spans="1:20" ht="30" customHeight="1">
      <c r="A67" s="46" t="s">
        <v>144</v>
      </c>
      <c r="B67" s="51"/>
      <c r="C67" s="51"/>
      <c r="D67" s="51"/>
      <c r="E67" s="51"/>
      <c r="F67" s="51"/>
      <c r="G67" s="51"/>
      <c r="H67" s="106"/>
      <c r="I67" s="106"/>
      <c r="J67" s="45"/>
      <c r="K67" s="45"/>
      <c r="L67" s="119" t="s">
        <v>98</v>
      </c>
      <c r="M67" s="124"/>
      <c r="N67" s="124"/>
      <c r="O67" s="124"/>
      <c r="P67" s="124"/>
      <c r="Q67" s="124"/>
      <c r="R67" s="124"/>
      <c r="S67" s="124"/>
      <c r="T67" s="135"/>
    </row>
    <row r="68" spans="1:20" ht="6.6" customHeight="1">
      <c r="A68" s="45"/>
      <c r="B68" s="45"/>
      <c r="C68" s="45"/>
      <c r="D68" s="45"/>
      <c r="E68" s="45"/>
      <c r="F68" s="45"/>
      <c r="G68" s="45"/>
      <c r="H68" s="45"/>
      <c r="I68" s="45"/>
      <c r="J68" s="113"/>
      <c r="K68" s="113"/>
      <c r="L68" s="113"/>
      <c r="M68" s="113"/>
      <c r="N68" s="113"/>
      <c r="O68" s="113"/>
      <c r="P68" s="113"/>
      <c r="Q68" s="113"/>
      <c r="R68" s="113"/>
      <c r="S68" s="45"/>
      <c r="T68" s="45"/>
    </row>
    <row r="69" spans="1:20" ht="41.25" customHeight="1">
      <c r="A69" s="56" t="s">
        <v>255</v>
      </c>
      <c r="B69" s="74"/>
      <c r="C69" s="74"/>
      <c r="D69" s="74"/>
      <c r="E69" s="74"/>
      <c r="F69" s="74"/>
      <c r="G69" s="74"/>
      <c r="H69" s="74"/>
      <c r="I69" s="74"/>
      <c r="J69" s="74"/>
      <c r="K69" s="74"/>
      <c r="L69" s="74"/>
      <c r="M69" s="74"/>
      <c r="N69" s="74"/>
      <c r="O69" s="74"/>
      <c r="P69" s="74"/>
      <c r="Q69" s="74"/>
      <c r="R69" s="74"/>
      <c r="S69" s="74"/>
      <c r="T69" s="74"/>
    </row>
    <row r="70" spans="1:20" ht="24" customHeight="1">
      <c r="A70" s="61" t="s">
        <v>187</v>
      </c>
      <c r="B70" s="61"/>
      <c r="C70" s="61"/>
      <c r="D70" s="61"/>
      <c r="E70" s="61" t="s">
        <v>188</v>
      </c>
      <c r="F70" s="61"/>
      <c r="G70" s="61"/>
      <c r="H70" s="61"/>
      <c r="I70" s="61" t="s">
        <v>189</v>
      </c>
      <c r="J70" s="61"/>
      <c r="K70" s="61"/>
      <c r="L70" s="61"/>
      <c r="M70" s="61" t="s">
        <v>42</v>
      </c>
      <c r="N70" s="61"/>
      <c r="O70" s="61"/>
      <c r="P70" s="61"/>
      <c r="Q70" s="61" t="s">
        <v>190</v>
      </c>
      <c r="R70" s="61"/>
      <c r="S70" s="61"/>
      <c r="T70" s="61"/>
    </row>
    <row r="71" spans="1:20" ht="24" customHeight="1">
      <c r="A71" s="58" t="s">
        <v>191</v>
      </c>
      <c r="B71" s="58"/>
      <c r="C71" s="58"/>
      <c r="D71" s="58"/>
      <c r="E71" s="58" t="s">
        <v>193</v>
      </c>
      <c r="F71" s="58"/>
      <c r="G71" s="58"/>
      <c r="H71" s="58"/>
      <c r="I71" s="58" t="s">
        <v>194</v>
      </c>
      <c r="J71" s="58"/>
      <c r="K71" s="58"/>
      <c r="L71" s="58"/>
      <c r="M71" s="58" t="s">
        <v>159</v>
      </c>
      <c r="N71" s="58"/>
      <c r="O71" s="58"/>
      <c r="P71" s="58"/>
      <c r="Q71" s="58" t="s">
        <v>106</v>
      </c>
      <c r="R71" s="58"/>
      <c r="S71" s="58"/>
      <c r="T71" s="58"/>
    </row>
    <row r="72" spans="1:20" ht="24" customHeight="1">
      <c r="A72" s="61" t="s">
        <v>195</v>
      </c>
      <c r="B72" s="61"/>
      <c r="C72" s="61"/>
      <c r="D72" s="61"/>
      <c r="E72" s="61" t="s">
        <v>196</v>
      </c>
      <c r="F72" s="61"/>
      <c r="G72" s="61"/>
      <c r="H72" s="61"/>
      <c r="I72" s="61" t="s">
        <v>197</v>
      </c>
      <c r="J72" s="61"/>
      <c r="K72" s="61"/>
      <c r="L72" s="61"/>
      <c r="M72" s="61" t="s">
        <v>149</v>
      </c>
      <c r="N72" s="61"/>
      <c r="O72" s="61"/>
      <c r="P72" s="61"/>
      <c r="Q72" s="61" t="s">
        <v>128</v>
      </c>
      <c r="R72" s="61"/>
      <c r="S72" s="61"/>
      <c r="T72" s="61"/>
    </row>
    <row r="73" spans="1:20" ht="24" customHeight="1">
      <c r="A73" s="58" t="s">
        <v>172</v>
      </c>
      <c r="B73" s="58"/>
      <c r="C73" s="58"/>
      <c r="D73" s="58"/>
      <c r="E73" s="58" t="s">
        <v>193</v>
      </c>
      <c r="F73" s="58"/>
      <c r="G73" s="58"/>
      <c r="H73" s="58"/>
      <c r="I73" s="58" t="s">
        <v>106</v>
      </c>
      <c r="J73" s="58"/>
      <c r="K73" s="58"/>
      <c r="L73" s="58"/>
      <c r="M73" s="58" t="s">
        <v>106</v>
      </c>
      <c r="N73" s="58"/>
      <c r="O73" s="58"/>
      <c r="P73" s="58"/>
      <c r="Q73" s="58" t="s">
        <v>194</v>
      </c>
      <c r="R73" s="58"/>
      <c r="S73" s="58"/>
      <c r="T73" s="58"/>
    </row>
    <row r="74" spans="1:20" ht="24" customHeight="1">
      <c r="A74" s="61" t="s">
        <v>146</v>
      </c>
      <c r="B74" s="61"/>
      <c r="C74" s="61"/>
      <c r="D74" s="61"/>
      <c r="E74" s="61" t="s">
        <v>72</v>
      </c>
      <c r="F74" s="61"/>
      <c r="G74" s="61"/>
      <c r="H74" s="61"/>
      <c r="I74" s="61" t="s">
        <v>198</v>
      </c>
      <c r="J74" s="61"/>
      <c r="K74" s="61"/>
      <c r="L74" s="61"/>
      <c r="M74" s="61" t="s">
        <v>199</v>
      </c>
      <c r="N74" s="61"/>
      <c r="O74" s="61"/>
      <c r="P74" s="61"/>
      <c r="Q74" s="61" t="s">
        <v>84</v>
      </c>
      <c r="R74" s="61"/>
      <c r="S74" s="61"/>
      <c r="T74" s="61"/>
    </row>
    <row r="75" spans="1:20" ht="24" customHeight="1">
      <c r="A75" s="58" t="s">
        <v>191</v>
      </c>
      <c r="B75" s="58"/>
      <c r="C75" s="58"/>
      <c r="D75" s="58"/>
      <c r="E75" s="58" t="s">
        <v>106</v>
      </c>
      <c r="F75" s="58"/>
      <c r="G75" s="58"/>
      <c r="H75" s="58"/>
      <c r="I75" s="58" t="s">
        <v>193</v>
      </c>
      <c r="J75" s="58"/>
      <c r="K75" s="58"/>
      <c r="L75" s="58"/>
      <c r="M75" s="58" t="s">
        <v>194</v>
      </c>
      <c r="N75" s="58"/>
      <c r="O75" s="58"/>
      <c r="P75" s="58"/>
      <c r="Q75" s="58" t="s">
        <v>106</v>
      </c>
      <c r="R75" s="58"/>
      <c r="S75" s="58"/>
      <c r="T75" s="58"/>
    </row>
    <row r="76" spans="1:20" ht="13.2" customHeight="1">
      <c r="A76" s="62" t="s">
        <v>150</v>
      </c>
      <c r="B76" s="62"/>
      <c r="C76" s="62"/>
      <c r="D76" s="62"/>
      <c r="E76" s="62"/>
      <c r="F76" s="62"/>
      <c r="G76" s="62"/>
      <c r="H76" s="62"/>
      <c r="I76" s="62"/>
      <c r="J76" s="82"/>
      <c r="K76" s="82"/>
      <c r="L76" s="82"/>
      <c r="M76" s="82"/>
      <c r="N76" s="82"/>
      <c r="O76" s="82"/>
      <c r="P76" s="82"/>
      <c r="Q76" s="126"/>
      <c r="R76" s="45"/>
      <c r="S76" s="45"/>
      <c r="T76" s="139"/>
    </row>
    <row r="77" spans="1:20" ht="24" customHeight="1">
      <c r="A77" s="59"/>
      <c r="B77" s="59"/>
      <c r="C77" s="59"/>
      <c r="D77" s="59"/>
      <c r="E77" s="59"/>
      <c r="F77" s="59"/>
      <c r="G77" s="59"/>
      <c r="H77" s="59"/>
      <c r="I77" s="59"/>
      <c r="J77" s="112"/>
      <c r="K77" s="105"/>
      <c r="L77" s="105"/>
      <c r="M77" s="112"/>
      <c r="N77" s="112"/>
      <c r="O77" s="45"/>
      <c r="P77" s="45"/>
      <c r="Q77" s="111" t="s">
        <v>200</v>
      </c>
      <c r="R77" s="117"/>
      <c r="S77" s="123"/>
      <c r="T77" s="127"/>
    </row>
    <row r="78" spans="1:20" ht="7.8" customHeight="1">
      <c r="A78" s="45"/>
      <c r="B78" s="45"/>
      <c r="C78" s="45"/>
      <c r="D78" s="45"/>
      <c r="E78" s="45"/>
      <c r="F78" s="45"/>
      <c r="G78" s="45"/>
      <c r="H78" s="45"/>
      <c r="I78" s="45"/>
      <c r="J78" s="45"/>
      <c r="K78" s="45"/>
      <c r="L78" s="45"/>
      <c r="M78" s="45"/>
      <c r="N78" s="45"/>
      <c r="O78" s="45"/>
      <c r="P78" s="45"/>
      <c r="Q78" s="45"/>
      <c r="R78" s="45"/>
      <c r="S78" s="45"/>
      <c r="T78" s="45"/>
    </row>
    <row r="79" spans="1:20" ht="31.5" customHeight="1">
      <c r="A79" s="51" t="s">
        <v>201</v>
      </c>
      <c r="B79" s="51"/>
      <c r="C79" s="51"/>
      <c r="D79" s="51"/>
      <c r="E79" s="51"/>
      <c r="F79" s="51"/>
      <c r="G79" s="51"/>
      <c r="H79" s="106"/>
      <c r="I79" s="45"/>
      <c r="J79" s="45"/>
      <c r="K79" s="45"/>
      <c r="L79" s="119" t="s">
        <v>139</v>
      </c>
      <c r="M79" s="124"/>
      <c r="N79" s="124"/>
      <c r="O79" s="124"/>
      <c r="P79" s="124"/>
      <c r="Q79" s="124"/>
      <c r="R79" s="124"/>
      <c r="S79" s="124"/>
      <c r="T79" s="135"/>
    </row>
    <row r="80" spans="1:20" ht="33" customHeight="1">
      <c r="A80" s="56" t="s">
        <v>255</v>
      </c>
      <c r="B80" s="74"/>
      <c r="C80" s="74"/>
      <c r="D80" s="74"/>
      <c r="E80" s="74"/>
      <c r="F80" s="74"/>
      <c r="G80" s="74"/>
      <c r="H80" s="74"/>
      <c r="I80" s="74"/>
      <c r="J80" s="74"/>
      <c r="K80" s="74"/>
      <c r="L80" s="74"/>
      <c r="M80" s="74"/>
      <c r="N80" s="74"/>
      <c r="O80" s="74"/>
      <c r="P80" s="74"/>
      <c r="Q80" s="74"/>
      <c r="R80" s="74"/>
      <c r="S80" s="74"/>
      <c r="T80" s="74"/>
    </row>
    <row r="81" spans="1:20" ht="25.8" customHeight="1">
      <c r="A81" s="63" t="s">
        <v>203</v>
      </c>
      <c r="B81" s="63"/>
      <c r="C81" s="63"/>
      <c r="D81" s="63"/>
      <c r="E81" s="63" t="s">
        <v>204</v>
      </c>
      <c r="F81" s="63"/>
      <c r="G81" s="63"/>
      <c r="H81" s="63"/>
      <c r="I81" s="63" t="s">
        <v>205</v>
      </c>
      <c r="J81" s="63"/>
      <c r="K81" s="63"/>
      <c r="L81" s="63"/>
      <c r="M81" s="63" t="s">
        <v>206</v>
      </c>
      <c r="N81" s="63"/>
      <c r="O81" s="63"/>
      <c r="P81" s="63"/>
      <c r="Q81" s="63" t="s">
        <v>207</v>
      </c>
      <c r="R81" s="63"/>
      <c r="S81" s="63"/>
      <c r="T81" s="63"/>
    </row>
    <row r="82" spans="1:20" ht="37.200000000000003" customHeight="1">
      <c r="A82" s="64" t="s">
        <v>209</v>
      </c>
      <c r="B82" s="58"/>
      <c r="C82" s="58"/>
      <c r="D82" s="58"/>
      <c r="E82" s="64" t="s">
        <v>210</v>
      </c>
      <c r="F82" s="58"/>
      <c r="G82" s="58"/>
      <c r="H82" s="58"/>
      <c r="I82" s="64" t="s">
        <v>212</v>
      </c>
      <c r="J82" s="58"/>
      <c r="K82" s="58"/>
      <c r="L82" s="58"/>
      <c r="M82" s="64" t="s">
        <v>210</v>
      </c>
      <c r="N82" s="58"/>
      <c r="O82" s="58"/>
      <c r="P82" s="58"/>
      <c r="Q82" s="64" t="s">
        <v>209</v>
      </c>
      <c r="R82" s="58"/>
      <c r="S82" s="58"/>
      <c r="T82" s="58"/>
    </row>
    <row r="83" spans="1:20" ht="25.8" customHeight="1">
      <c r="A83" s="63" t="s">
        <v>132</v>
      </c>
      <c r="B83" s="63"/>
      <c r="C83" s="63"/>
      <c r="D83" s="63"/>
      <c r="E83" s="63" t="s">
        <v>213</v>
      </c>
      <c r="F83" s="63"/>
      <c r="G83" s="63"/>
      <c r="H83" s="63"/>
      <c r="I83" s="63" t="s">
        <v>129</v>
      </c>
      <c r="J83" s="63"/>
      <c r="K83" s="63"/>
      <c r="L83" s="63"/>
      <c r="M83" s="63" t="s">
        <v>214</v>
      </c>
      <c r="N83" s="63"/>
      <c r="O83" s="63"/>
      <c r="P83" s="63"/>
      <c r="Q83" s="63" t="s">
        <v>230</v>
      </c>
      <c r="R83" s="63"/>
      <c r="S83" s="63"/>
      <c r="T83" s="63"/>
    </row>
    <row r="84" spans="1:20" ht="37.200000000000003" customHeight="1">
      <c r="A84" s="64" t="s">
        <v>215</v>
      </c>
      <c r="B84" s="58"/>
      <c r="C84" s="58"/>
      <c r="D84" s="58"/>
      <c r="E84" s="64" t="s">
        <v>209</v>
      </c>
      <c r="F84" s="58"/>
      <c r="G84" s="58"/>
      <c r="H84" s="58"/>
      <c r="I84" s="64" t="s">
        <v>215</v>
      </c>
      <c r="J84" s="58"/>
      <c r="K84" s="58"/>
      <c r="L84" s="58"/>
      <c r="M84" s="64" t="s">
        <v>212</v>
      </c>
      <c r="N84" s="58"/>
      <c r="O84" s="58"/>
      <c r="P84" s="58"/>
      <c r="Q84" s="64" t="s">
        <v>212</v>
      </c>
      <c r="R84" s="58"/>
      <c r="S84" s="58"/>
      <c r="T84" s="58"/>
    </row>
    <row r="85" spans="1:20" ht="25.8" customHeight="1">
      <c r="A85" s="63" t="s">
        <v>231</v>
      </c>
      <c r="B85" s="63"/>
      <c r="C85" s="63"/>
      <c r="D85" s="63"/>
      <c r="E85" s="63" t="s">
        <v>104</v>
      </c>
      <c r="F85" s="63"/>
      <c r="G85" s="63"/>
      <c r="H85" s="63"/>
      <c r="I85" s="63" t="s">
        <v>232</v>
      </c>
      <c r="J85" s="63"/>
      <c r="K85" s="63"/>
      <c r="L85" s="63"/>
      <c r="M85" s="63" t="s">
        <v>233</v>
      </c>
      <c r="N85" s="63"/>
      <c r="O85" s="63"/>
      <c r="P85" s="63"/>
      <c r="Q85" s="63" t="s">
        <v>234</v>
      </c>
      <c r="R85" s="63"/>
      <c r="S85" s="63"/>
      <c r="T85" s="63"/>
    </row>
    <row r="86" spans="1:20" ht="37.200000000000003" customHeight="1">
      <c r="A86" s="64" t="s">
        <v>209</v>
      </c>
      <c r="B86" s="58"/>
      <c r="C86" s="58"/>
      <c r="D86" s="58"/>
      <c r="E86" s="64" t="s">
        <v>210</v>
      </c>
      <c r="F86" s="58"/>
      <c r="G86" s="58"/>
      <c r="H86" s="58"/>
      <c r="I86" s="64" t="s">
        <v>212</v>
      </c>
      <c r="J86" s="58"/>
      <c r="K86" s="58"/>
      <c r="L86" s="58"/>
      <c r="M86" s="64" t="s">
        <v>215</v>
      </c>
      <c r="N86" s="58"/>
      <c r="O86" s="58"/>
      <c r="P86" s="58"/>
      <c r="Q86" s="64" t="s">
        <v>209</v>
      </c>
      <c r="R86" s="58"/>
      <c r="S86" s="58"/>
      <c r="T86" s="58"/>
    </row>
    <row r="87" spans="1:20" ht="25.8" customHeight="1">
      <c r="A87" s="63" t="s">
        <v>235</v>
      </c>
      <c r="B87" s="63"/>
      <c r="C87" s="63"/>
      <c r="D87" s="63"/>
      <c r="E87" s="63" t="s">
        <v>236</v>
      </c>
      <c r="F87" s="63"/>
      <c r="G87" s="63"/>
      <c r="H87" s="63"/>
      <c r="I87" s="63" t="s">
        <v>237</v>
      </c>
      <c r="J87" s="63"/>
      <c r="K87" s="63"/>
      <c r="L87" s="63"/>
      <c r="M87" s="63" t="s">
        <v>238</v>
      </c>
      <c r="N87" s="63"/>
      <c r="O87" s="63"/>
      <c r="P87" s="63"/>
      <c r="Q87" s="63" t="s">
        <v>241</v>
      </c>
      <c r="R87" s="63"/>
      <c r="S87" s="63"/>
      <c r="T87" s="63"/>
    </row>
    <row r="88" spans="1:20" ht="37.200000000000003" customHeight="1">
      <c r="A88" s="64" t="s">
        <v>210</v>
      </c>
      <c r="B88" s="58"/>
      <c r="C88" s="58"/>
      <c r="D88" s="58"/>
      <c r="E88" s="64" t="s">
        <v>215</v>
      </c>
      <c r="F88" s="58"/>
      <c r="G88" s="58"/>
      <c r="H88" s="58"/>
      <c r="I88" s="64" t="s">
        <v>215</v>
      </c>
      <c r="J88" s="58"/>
      <c r="K88" s="58"/>
      <c r="L88" s="58"/>
      <c r="M88" s="64" t="s">
        <v>215</v>
      </c>
      <c r="N88" s="58"/>
      <c r="O88" s="58"/>
      <c r="P88" s="58"/>
      <c r="Q88" s="64" t="s">
        <v>209</v>
      </c>
      <c r="R88" s="58"/>
      <c r="S88" s="58"/>
      <c r="T88" s="58"/>
    </row>
    <row r="89" spans="1:20" ht="25.8" customHeight="1">
      <c r="A89" s="63" t="s">
        <v>242</v>
      </c>
      <c r="B89" s="63"/>
      <c r="C89" s="63"/>
      <c r="D89" s="63"/>
      <c r="E89" s="63" t="s">
        <v>244</v>
      </c>
      <c r="F89" s="63"/>
      <c r="G89" s="63"/>
      <c r="H89" s="63"/>
      <c r="I89" s="63" t="s">
        <v>137</v>
      </c>
      <c r="J89" s="63"/>
      <c r="K89" s="63"/>
      <c r="L89" s="63"/>
      <c r="M89" s="63" t="s">
        <v>245</v>
      </c>
      <c r="N89" s="63"/>
      <c r="O89" s="63"/>
      <c r="P89" s="63"/>
      <c r="Q89" s="63" t="s">
        <v>246</v>
      </c>
      <c r="R89" s="63"/>
      <c r="S89" s="63"/>
      <c r="T89" s="63"/>
    </row>
    <row r="90" spans="1:20" ht="37.200000000000003" customHeight="1">
      <c r="A90" s="64" t="s">
        <v>215</v>
      </c>
      <c r="B90" s="58"/>
      <c r="C90" s="58"/>
      <c r="D90" s="58"/>
      <c r="E90" s="64" t="s">
        <v>212</v>
      </c>
      <c r="F90" s="58"/>
      <c r="G90" s="58"/>
      <c r="H90" s="58"/>
      <c r="I90" s="64" t="s">
        <v>210</v>
      </c>
      <c r="J90" s="58"/>
      <c r="K90" s="58"/>
      <c r="L90" s="58"/>
      <c r="M90" s="64" t="s">
        <v>212</v>
      </c>
      <c r="N90" s="58"/>
      <c r="O90" s="58"/>
      <c r="P90" s="58"/>
      <c r="Q90" s="64" t="s">
        <v>209</v>
      </c>
      <c r="R90" s="58"/>
      <c r="S90" s="58"/>
      <c r="T90" s="58"/>
    </row>
    <row r="91" spans="1:20" ht="15" customHeight="1">
      <c r="A91" s="62" t="s">
        <v>150</v>
      </c>
      <c r="B91" s="62"/>
      <c r="C91" s="62"/>
      <c r="D91" s="62"/>
      <c r="E91" s="62"/>
      <c r="F91" s="62"/>
      <c r="G91" s="62"/>
      <c r="H91" s="62"/>
      <c r="I91" s="62"/>
      <c r="J91" s="82"/>
      <c r="K91" s="82"/>
      <c r="L91" s="82"/>
      <c r="M91" s="82"/>
      <c r="N91" s="82"/>
      <c r="O91" s="82"/>
      <c r="P91" s="82"/>
      <c r="Q91" s="126"/>
      <c r="R91" s="45"/>
      <c r="S91" s="45"/>
      <c r="T91" s="139"/>
    </row>
    <row r="92" spans="1:20" ht="24" customHeight="1">
      <c r="A92" s="59"/>
      <c r="B92" s="59"/>
      <c r="C92" s="59"/>
      <c r="D92" s="59"/>
      <c r="E92" s="59"/>
      <c r="F92" s="59"/>
      <c r="G92" s="59"/>
      <c r="H92" s="59"/>
      <c r="I92" s="59"/>
      <c r="J92" s="112"/>
      <c r="K92" s="105"/>
      <c r="L92" s="105"/>
      <c r="M92" s="112"/>
      <c r="N92" s="112"/>
      <c r="O92" s="45"/>
      <c r="P92" s="45"/>
      <c r="Q92" s="111" t="s">
        <v>54</v>
      </c>
      <c r="R92" s="117"/>
      <c r="S92" s="123"/>
      <c r="T92" s="127"/>
    </row>
    <row r="93" spans="1:20" ht="6" customHeight="1">
      <c r="A93" s="45"/>
      <c r="B93" s="45"/>
      <c r="C93" s="45"/>
      <c r="D93" s="45"/>
      <c r="E93" s="54"/>
      <c r="F93" s="54"/>
      <c r="G93" s="105"/>
      <c r="H93" s="105"/>
      <c r="I93" s="112"/>
      <c r="J93" s="112"/>
      <c r="K93" s="105"/>
      <c r="L93" s="105"/>
      <c r="M93" s="112"/>
      <c r="N93" s="112"/>
      <c r="O93" s="45"/>
      <c r="P93" s="45"/>
      <c r="Q93" s="134"/>
      <c r="R93" s="134"/>
      <c r="S93" s="137"/>
      <c r="T93" s="137"/>
    </row>
    <row r="94" spans="1:20" ht="46.8" customHeight="1">
      <c r="A94" s="65" t="s">
        <v>267</v>
      </c>
      <c r="B94" s="83"/>
      <c r="C94" s="83"/>
      <c r="D94" s="83"/>
      <c r="E94" s="83"/>
      <c r="F94" s="83"/>
      <c r="G94" s="83"/>
      <c r="H94" s="83"/>
      <c r="I94" s="83"/>
      <c r="J94" s="122"/>
      <c r="K94" s="45"/>
      <c r="L94" s="45"/>
      <c r="M94" s="45"/>
      <c r="N94" s="45"/>
      <c r="O94" s="45"/>
      <c r="P94" s="45"/>
      <c r="Q94" s="45"/>
      <c r="R94" s="45"/>
      <c r="S94" s="45"/>
      <c r="T94" s="45"/>
    </row>
    <row r="95" spans="1:20" ht="24" customHeight="1"/>
  </sheetData>
  <sheetProtection password="DE6B" sheet="1" objects="1" scenarios="1" selectLockedCells="1"/>
  <mergeCells count="269">
    <mergeCell ref="A1:H1"/>
    <mergeCell ref="L1:N1"/>
    <mergeCell ref="O1:T1"/>
    <mergeCell ref="A3:B3"/>
    <mergeCell ref="C3:I3"/>
    <mergeCell ref="J3:K3"/>
    <mergeCell ref="M3:N3"/>
    <mergeCell ref="O3:T3"/>
    <mergeCell ref="A4:B4"/>
    <mergeCell ref="C4:H4"/>
    <mergeCell ref="J4:K4"/>
    <mergeCell ref="L4:O4"/>
    <mergeCell ref="P4:T4"/>
    <mergeCell ref="A6:H6"/>
    <mergeCell ref="L6:T6"/>
    <mergeCell ref="A8:R8"/>
    <mergeCell ref="E9:J9"/>
    <mergeCell ref="O9:T9"/>
    <mergeCell ref="E10:G10"/>
    <mergeCell ref="H10:J10"/>
    <mergeCell ref="O10:Q10"/>
    <mergeCell ref="R10:T10"/>
    <mergeCell ref="A11:B11"/>
    <mergeCell ref="C11:D11"/>
    <mergeCell ref="E11:G11"/>
    <mergeCell ref="H11:J11"/>
    <mergeCell ref="K11:L11"/>
    <mergeCell ref="M11:N11"/>
    <mergeCell ref="O11:Q11"/>
    <mergeCell ref="R11:T11"/>
    <mergeCell ref="A12:B12"/>
    <mergeCell ref="C12:D12"/>
    <mergeCell ref="E12:G12"/>
    <mergeCell ref="H12:J12"/>
    <mergeCell ref="K12:L12"/>
    <mergeCell ref="M12:N12"/>
    <mergeCell ref="O12:Q12"/>
    <mergeCell ref="R12:T12"/>
    <mergeCell ref="A13:B13"/>
    <mergeCell ref="C13:D13"/>
    <mergeCell ref="E13:G13"/>
    <mergeCell ref="H13:J13"/>
    <mergeCell ref="K13:L13"/>
    <mergeCell ref="M13:N13"/>
    <mergeCell ref="O13:Q13"/>
    <mergeCell ref="R13:T13"/>
    <mergeCell ref="A14:T14"/>
    <mergeCell ref="I15:J15"/>
    <mergeCell ref="K15:L15"/>
    <mergeCell ref="M15:N15"/>
    <mergeCell ref="O15:P15"/>
    <mergeCell ref="Q15:R15"/>
    <mergeCell ref="S15:T15"/>
    <mergeCell ref="G16:T16"/>
    <mergeCell ref="J18:R18"/>
    <mergeCell ref="A20:R20"/>
    <mergeCell ref="A21:C21"/>
    <mergeCell ref="A22:D22"/>
    <mergeCell ref="E22:F22"/>
    <mergeCell ref="G22:H22"/>
    <mergeCell ref="I22:J22"/>
    <mergeCell ref="K22:N22"/>
    <mergeCell ref="O22:P22"/>
    <mergeCell ref="Q22:R22"/>
    <mergeCell ref="S22:T22"/>
    <mergeCell ref="A23:D23"/>
    <mergeCell ref="E23:F23"/>
    <mergeCell ref="G23:H23"/>
    <mergeCell ref="I23:J23"/>
    <mergeCell ref="K23:N23"/>
    <mergeCell ref="O23:P23"/>
    <mergeCell ref="Q23:R23"/>
    <mergeCell ref="S23:T23"/>
    <mergeCell ref="A24:T24"/>
    <mergeCell ref="A26:C26"/>
    <mergeCell ref="A27:D27"/>
    <mergeCell ref="E27:F27"/>
    <mergeCell ref="G27:H27"/>
    <mergeCell ref="I27:J27"/>
    <mergeCell ref="K27:N27"/>
    <mergeCell ref="O27:P27"/>
    <mergeCell ref="Q27:R27"/>
    <mergeCell ref="S27:T27"/>
    <mergeCell ref="A28:D28"/>
    <mergeCell ref="E28:F28"/>
    <mergeCell ref="G28:H28"/>
    <mergeCell ref="I28:J28"/>
    <mergeCell ref="K28:N28"/>
    <mergeCell ref="O28:P28"/>
    <mergeCell ref="Q28:R28"/>
    <mergeCell ref="S28:T28"/>
    <mergeCell ref="A29:T29"/>
    <mergeCell ref="M30:N30"/>
    <mergeCell ref="O30:P30"/>
    <mergeCell ref="Q30:R30"/>
    <mergeCell ref="S30:T30"/>
    <mergeCell ref="L31:T31"/>
    <mergeCell ref="A33:T33"/>
    <mergeCell ref="A34:E34"/>
    <mergeCell ref="F34:J34"/>
    <mergeCell ref="K34:O34"/>
    <mergeCell ref="P34:T34"/>
    <mergeCell ref="A35:E35"/>
    <mergeCell ref="F35:J35"/>
    <mergeCell ref="K35:O35"/>
    <mergeCell ref="P35:T35"/>
    <mergeCell ref="Q37:R37"/>
    <mergeCell ref="S37:T37"/>
    <mergeCell ref="L39:T39"/>
    <mergeCell ref="A41:T41"/>
    <mergeCell ref="B42:E42"/>
    <mergeCell ref="F42:I42"/>
    <mergeCell ref="M42:P42"/>
    <mergeCell ref="Q42:T42"/>
    <mergeCell ref="B43:E43"/>
    <mergeCell ref="F43:I43"/>
    <mergeCell ref="M43:P43"/>
    <mergeCell ref="Q43:T43"/>
    <mergeCell ref="B44:E44"/>
    <mergeCell ref="F44:I44"/>
    <mergeCell ref="M44:P44"/>
    <mergeCell ref="Q44:T44"/>
    <mergeCell ref="B46:E46"/>
    <mergeCell ref="F46:I46"/>
    <mergeCell ref="M46:P46"/>
    <mergeCell ref="Q46:T46"/>
    <mergeCell ref="B47:E47"/>
    <mergeCell ref="F47:I47"/>
    <mergeCell ref="M47:P47"/>
    <mergeCell ref="Q47:T47"/>
    <mergeCell ref="B48:E48"/>
    <mergeCell ref="F48:I48"/>
    <mergeCell ref="M48:P48"/>
    <mergeCell ref="Q48:T48"/>
    <mergeCell ref="Q50:R50"/>
    <mergeCell ref="S50:T50"/>
    <mergeCell ref="L52:T52"/>
    <mergeCell ref="A54:T54"/>
    <mergeCell ref="B55:G55"/>
    <mergeCell ref="H55:M55"/>
    <mergeCell ref="N55:S55"/>
    <mergeCell ref="B56:G56"/>
    <mergeCell ref="H56:M56"/>
    <mergeCell ref="N56:S56"/>
    <mergeCell ref="B57:G57"/>
    <mergeCell ref="H57:M57"/>
    <mergeCell ref="N57:S57"/>
    <mergeCell ref="B58:G58"/>
    <mergeCell ref="H58:M58"/>
    <mergeCell ref="N58:S58"/>
    <mergeCell ref="B59:G59"/>
    <mergeCell ref="H59:M59"/>
    <mergeCell ref="N59:S59"/>
    <mergeCell ref="B60:G60"/>
    <mergeCell ref="H60:M60"/>
    <mergeCell ref="N60:S60"/>
    <mergeCell ref="B61:G61"/>
    <mergeCell ref="H61:M61"/>
    <mergeCell ref="N61:S61"/>
    <mergeCell ref="B62:G62"/>
    <mergeCell ref="H62:M62"/>
    <mergeCell ref="N62:S62"/>
    <mergeCell ref="B63:G63"/>
    <mergeCell ref="H63:M63"/>
    <mergeCell ref="N63:S63"/>
    <mergeCell ref="Q65:R65"/>
    <mergeCell ref="S65:T65"/>
    <mergeCell ref="I66:T66"/>
    <mergeCell ref="L67:T67"/>
    <mergeCell ref="A69:T69"/>
    <mergeCell ref="A70:D70"/>
    <mergeCell ref="E70:H70"/>
    <mergeCell ref="I70:L70"/>
    <mergeCell ref="M70:P70"/>
    <mergeCell ref="Q70:T70"/>
    <mergeCell ref="A71:D71"/>
    <mergeCell ref="E71:H71"/>
    <mergeCell ref="I71:L71"/>
    <mergeCell ref="M71:P71"/>
    <mergeCell ref="Q71:T71"/>
    <mergeCell ref="A72:D72"/>
    <mergeCell ref="E72:H72"/>
    <mergeCell ref="I72:L72"/>
    <mergeCell ref="M72:P72"/>
    <mergeCell ref="Q72:T72"/>
    <mergeCell ref="A73:D73"/>
    <mergeCell ref="E73:H73"/>
    <mergeCell ref="I73:L73"/>
    <mergeCell ref="M73:P73"/>
    <mergeCell ref="Q73:T73"/>
    <mergeCell ref="A74:D74"/>
    <mergeCell ref="E74:H74"/>
    <mergeCell ref="I74:L74"/>
    <mergeCell ref="M74:P74"/>
    <mergeCell ref="Q74:T74"/>
    <mergeCell ref="A75:D75"/>
    <mergeCell ref="E75:H75"/>
    <mergeCell ref="I75:L75"/>
    <mergeCell ref="M75:P75"/>
    <mergeCell ref="Q75:T75"/>
    <mergeCell ref="Q77:R77"/>
    <mergeCell ref="S77:T77"/>
    <mergeCell ref="L79:T79"/>
    <mergeCell ref="A80:T80"/>
    <mergeCell ref="A81:D81"/>
    <mergeCell ref="E81:H81"/>
    <mergeCell ref="I81:L81"/>
    <mergeCell ref="M81:P81"/>
    <mergeCell ref="Q81:T81"/>
    <mergeCell ref="A82:D82"/>
    <mergeCell ref="E82:H82"/>
    <mergeCell ref="I82:L82"/>
    <mergeCell ref="M82:P82"/>
    <mergeCell ref="Q82:T82"/>
    <mergeCell ref="A83:D83"/>
    <mergeCell ref="E83:H83"/>
    <mergeCell ref="I83:L83"/>
    <mergeCell ref="M83:P83"/>
    <mergeCell ref="Q83:T83"/>
    <mergeCell ref="A84:D84"/>
    <mergeCell ref="E84:H84"/>
    <mergeCell ref="I84:L84"/>
    <mergeCell ref="M84:P84"/>
    <mergeCell ref="Q84:T84"/>
    <mergeCell ref="A85:D85"/>
    <mergeCell ref="E85:H85"/>
    <mergeCell ref="I85:L85"/>
    <mergeCell ref="M85:P85"/>
    <mergeCell ref="Q85:T85"/>
    <mergeCell ref="A86:D86"/>
    <mergeCell ref="E86:H86"/>
    <mergeCell ref="I86:L86"/>
    <mergeCell ref="M86:P86"/>
    <mergeCell ref="Q86:T86"/>
    <mergeCell ref="A87:D87"/>
    <mergeCell ref="E87:H87"/>
    <mergeCell ref="I87:L87"/>
    <mergeCell ref="M87:P87"/>
    <mergeCell ref="Q87:T87"/>
    <mergeCell ref="A88:D88"/>
    <mergeCell ref="E88:H88"/>
    <mergeCell ref="I88:L88"/>
    <mergeCell ref="M88:P88"/>
    <mergeCell ref="Q88:T88"/>
    <mergeCell ref="A89:D89"/>
    <mergeCell ref="E89:H89"/>
    <mergeCell ref="I89:L89"/>
    <mergeCell ref="M89:P89"/>
    <mergeCell ref="Q89:T89"/>
    <mergeCell ref="A90:D90"/>
    <mergeCell ref="E90:H90"/>
    <mergeCell ref="I90:L90"/>
    <mergeCell ref="M90:P90"/>
    <mergeCell ref="Q90:T90"/>
    <mergeCell ref="Q92:R92"/>
    <mergeCell ref="S92:T92"/>
    <mergeCell ref="A94:J94"/>
    <mergeCell ref="A9:B10"/>
    <mergeCell ref="C9:D10"/>
    <mergeCell ref="K9:L10"/>
    <mergeCell ref="M9:N10"/>
    <mergeCell ref="A36:H37"/>
    <mergeCell ref="A42:A44"/>
    <mergeCell ref="L42:L44"/>
    <mergeCell ref="A46:A48"/>
    <mergeCell ref="L46:L48"/>
    <mergeCell ref="A49:L50"/>
    <mergeCell ref="A76:I77"/>
    <mergeCell ref="A91:I92"/>
  </mergeCells>
  <phoneticPr fontId="1"/>
  <dataValidations count="1">
    <dataValidation type="list" allowBlank="1" showDropDown="0" showInputMessage="1" showErrorMessage="1" sqref="V4">
      <formula1>$AC$4:$AC$38</formula1>
    </dataValidation>
  </dataValidations>
  <printOptions horizontalCentered="1"/>
  <pageMargins left="0.23622047244094488" right="0.23622047244094488" top="0.74803149606299213" bottom="0.74803149606299213" header="0.31496062992125984" footer="0.31496062992125984"/>
  <pageSetup paperSize="9" fitToWidth="1" fitToHeight="1" orientation="portrait" usePrinterDefaults="1" r:id="rId1"/>
  <drawing r:id="rId2"/>
</worksheet>
</file>

<file path=xl/worksheets/sheet6.xml><?xml version="1.0" encoding="utf-8"?>
<worksheet xmlns:r="http://schemas.openxmlformats.org/officeDocument/2006/relationships" xmlns:mc="http://schemas.openxmlformats.org/markup-compatibility/2006" xmlns="http://schemas.openxmlformats.org/spreadsheetml/2006/main">
  <sheetPr>
    <tabColor rgb="FFFFFF00"/>
    <pageSetUpPr fitToPage="1"/>
  </sheetPr>
  <dimension ref="A1:AM211"/>
  <sheetViews>
    <sheetView zoomScale="90" zoomScaleNormal="90" zoomScaleSheetLayoutView="80" workbookViewId="0">
      <pane ySplit="1" topLeftCell="A2" activePane="bottomLeft" state="frozen"/>
      <selection pane="bottomLeft"/>
    </sheetView>
  </sheetViews>
  <sheetFormatPr defaultRowHeight="18.600000000000001" customHeight="1"/>
  <cols>
    <col min="1" max="1" width="3.5" style="6" hidden="1" customWidth="1"/>
    <col min="2" max="2" width="12" style="6" customWidth="1"/>
    <col min="3" max="3" width="3.59765625" style="6" customWidth="1"/>
    <col min="4" max="4" width="24.8984375" style="6" customWidth="1"/>
    <col min="5" max="5" width="1.69921875" style="6" customWidth="1"/>
    <col min="6" max="11" width="10.19921875" style="6" customWidth="1"/>
    <col min="12" max="12" width="7" style="6" hidden="1" customWidth="1"/>
    <col min="13" max="16" width="10.19921875" style="6" customWidth="1"/>
    <col min="17" max="17" width="1.09765625" style="6" customWidth="1"/>
    <col min="18" max="20" width="11.796875" style="6" hidden="1" customWidth="1"/>
    <col min="21" max="21" width="1.09765625" style="6" hidden="1" customWidth="1"/>
    <col min="22" max="23" width="11.796875" style="6" hidden="1" customWidth="1"/>
    <col min="24" max="24" width="1.09765625" style="6" hidden="1" customWidth="1"/>
    <col min="25" max="26" width="11.796875" style="6" hidden="1" customWidth="1"/>
    <col min="27" max="27" width="1.09765625" style="6" hidden="1" customWidth="1"/>
    <col min="28" max="28" width="11.796875" style="6" hidden="1" customWidth="1"/>
    <col min="29" max="29" width="1.09765625" style="6" hidden="1" customWidth="1"/>
    <col min="30" max="30" width="11.796875" style="6" hidden="1" customWidth="1"/>
    <col min="31" max="31" width="1" style="6" hidden="1" customWidth="1"/>
    <col min="32" max="37" width="8.796875" style="6" customWidth="1"/>
    <col min="38" max="38" width="9" style="6" hidden="1" customWidth="1"/>
    <col min="39" max="16384" width="8.796875" style="6" customWidth="1"/>
  </cols>
  <sheetData>
    <row r="1" spans="1:39" ht="121.8" customHeight="1">
      <c r="A1" s="144"/>
      <c r="B1" s="148"/>
      <c r="C1" s="148"/>
      <c r="D1" s="148"/>
      <c r="E1" s="148"/>
      <c r="F1" s="148"/>
      <c r="G1" s="148"/>
      <c r="H1" s="148"/>
      <c r="J1" s="160"/>
      <c r="K1" s="161"/>
      <c r="L1" s="161"/>
      <c r="M1" s="161"/>
      <c r="N1" s="162"/>
      <c r="O1" s="163"/>
      <c r="P1" s="163"/>
      <c r="Q1" s="148"/>
      <c r="R1" s="148"/>
      <c r="S1" s="148"/>
      <c r="T1" s="148"/>
      <c r="U1" s="148"/>
      <c r="V1" s="148"/>
      <c r="W1" s="148"/>
      <c r="X1" s="148"/>
      <c r="Y1" s="148"/>
      <c r="Z1" s="148"/>
      <c r="AA1" s="148"/>
      <c r="AB1" s="148"/>
      <c r="AC1" s="148"/>
      <c r="AD1" s="148"/>
      <c r="AE1" s="148"/>
      <c r="AF1" s="148"/>
      <c r="AG1" s="148"/>
      <c r="AH1" s="148"/>
      <c r="AI1" s="148"/>
      <c r="AJ1" s="148"/>
      <c r="AK1" s="148"/>
      <c r="AL1" s="148"/>
      <c r="AM1" s="221"/>
    </row>
    <row r="2" spans="1:39" ht="18.600000000000001" customHeight="1">
      <c r="A2" s="145">
        <v>0</v>
      </c>
      <c r="AF2" s="203" t="s">
        <v>28</v>
      </c>
      <c r="AG2" s="206"/>
      <c r="AH2" s="209"/>
      <c r="AI2" s="210" t="s">
        <v>30</v>
      </c>
      <c r="AJ2" s="212" t="s">
        <v>31</v>
      </c>
      <c r="AK2" s="214" t="s">
        <v>11</v>
      </c>
      <c r="AL2" s="219" t="s">
        <v>32</v>
      </c>
      <c r="AM2" s="222"/>
    </row>
    <row r="3" spans="1:39" ht="18.600000000000001" customHeight="1">
      <c r="A3" s="146">
        <v>1</v>
      </c>
      <c r="C3" s="152">
        <v>1</v>
      </c>
      <c r="D3" s="153" t="str">
        <f>児童情報入力!D6</f>
        <v>ふりがな1</v>
      </c>
      <c r="F3" s="157" t="s">
        <v>8</v>
      </c>
      <c r="G3" s="159" t="s">
        <v>3</v>
      </c>
      <c r="H3" s="159" t="s">
        <v>10</v>
      </c>
      <c r="I3" s="159" t="s">
        <v>12</v>
      </c>
      <c r="J3" s="159" t="s">
        <v>15</v>
      </c>
      <c r="K3" s="157" t="s">
        <v>109</v>
      </c>
      <c r="L3" s="157" t="s">
        <v>33</v>
      </c>
      <c r="M3" s="157" t="s">
        <v>127</v>
      </c>
      <c r="N3" s="157" t="s">
        <v>21</v>
      </c>
      <c r="O3" s="157" t="s">
        <v>134</v>
      </c>
      <c r="P3" s="157" t="s">
        <v>35</v>
      </c>
      <c r="R3" s="164"/>
      <c r="S3" s="169" t="s">
        <v>17</v>
      </c>
      <c r="T3" s="172" t="s">
        <v>7</v>
      </c>
      <c r="V3" s="177" t="s">
        <v>23</v>
      </c>
      <c r="W3" s="182" t="s">
        <v>26</v>
      </c>
      <c r="Y3" s="187" t="s">
        <v>6</v>
      </c>
      <c r="Z3" s="192" t="s">
        <v>43</v>
      </c>
      <c r="AB3" s="197" t="s">
        <v>24</v>
      </c>
      <c r="AD3" s="200" t="s">
        <v>38</v>
      </c>
      <c r="AF3" s="204" t="s">
        <v>36</v>
      </c>
      <c r="AG3" s="207" t="s">
        <v>39</v>
      </c>
      <c r="AH3" s="207" t="s">
        <v>27</v>
      </c>
      <c r="AI3" s="211"/>
      <c r="AJ3" s="213"/>
      <c r="AK3" s="215"/>
      <c r="AL3" s="220"/>
      <c r="AM3" s="222"/>
    </row>
    <row r="4" spans="1:39" ht="36.6" customHeight="1">
      <c r="A4" s="146">
        <v>2</v>
      </c>
      <c r="B4" s="149"/>
      <c r="C4" s="152"/>
      <c r="D4" s="154" t="str">
        <f>児童情報入力!C6</f>
        <v>氏名1</v>
      </c>
      <c r="E4" s="156"/>
      <c r="F4" s="158"/>
      <c r="G4" s="158"/>
      <c r="H4" s="158"/>
      <c r="I4" s="158"/>
      <c r="J4" s="158"/>
      <c r="K4" s="158"/>
      <c r="L4" s="158"/>
      <c r="M4" s="158"/>
      <c r="N4" s="158"/>
      <c r="O4" s="158"/>
      <c r="P4" s="158"/>
      <c r="R4" s="165"/>
      <c r="S4" s="22">
        <f>MIN(G4:H4)</f>
        <v>0</v>
      </c>
      <c r="T4" s="173">
        <f>MIN(I4:J4)</f>
        <v>0</v>
      </c>
      <c r="V4" s="178" t="str">
        <f>IF(AND(M4&gt;=0,M4&lt;2),"3",(IF(AND(M4&gt;=2,M4&lt;4),"2","1")))</f>
        <v>3</v>
      </c>
      <c r="W4" s="183" t="str">
        <f>IF(AND(N4&gt;=0,N4&lt;3),"3",(IF(AND(N4&gt;=3,N4&lt;7),"2","1")))</f>
        <v>3</v>
      </c>
      <c r="Y4" s="188" t="str">
        <f>IF(K4=0,"3",(IF(K4=1,"2","1")))</f>
        <v>3</v>
      </c>
      <c r="Z4" s="193" t="str">
        <f>IF(AND(O4&gt;=0,O4&lt;6),"3",(IF(AND(O4&gt;=6,O4&lt;10),"2","1")))</f>
        <v>3</v>
      </c>
      <c r="AB4" s="198" t="str">
        <f>IF(AND(P4&gt;=0,P4&lt;18),"3",(IF(AND(P4&gt;=1,P4&lt;23),"2","1")))</f>
        <v>3</v>
      </c>
      <c r="AD4" s="201" t="str">
        <f>IF(L4=0,"3",(IF(AND(L4&gt;=1,L4&lt;3),"2","1")))</f>
        <v>3</v>
      </c>
      <c r="AF4" s="205" t="str">
        <f>IF(R7=3,"＊＊",(IF(R7=2,"＊","")))</f>
        <v>＊＊</v>
      </c>
      <c r="AG4" s="208" t="str">
        <f>IF(S7=3,"＊＊",(IF(S7=2,"＊","")))</f>
        <v>＊＊</v>
      </c>
      <c r="AH4" s="208" t="str">
        <f>IF(T7=3,"＊＊",(IF(T7=2,"＊","")))</f>
        <v>＊＊</v>
      </c>
      <c r="AI4" s="208" t="str">
        <f>IF(V7=3,"＊＊",(IF(V7=2,"＊","")))</f>
        <v>＊＊</v>
      </c>
      <c r="AJ4" s="208" t="str">
        <f>IF(Y7=3,"＊＊",(IF(Y7=2,"＊","")))</f>
        <v>＊＊</v>
      </c>
      <c r="AK4" s="216" t="str">
        <f>IF(AB5=3,"＊＊",(IF(AB5=2,"＊","")))</f>
        <v>＊＊</v>
      </c>
      <c r="AL4" s="216" t="str">
        <f>IF(AD5=3,"＊＊",(IF(AD5=2,"＊","")))</f>
        <v>＊＊</v>
      </c>
      <c r="AM4" s="222"/>
    </row>
    <row r="5" spans="1:39" ht="18.600000000000001" customHeight="1">
      <c r="A5" s="146">
        <v>3</v>
      </c>
      <c r="R5" s="165" t="s">
        <v>13</v>
      </c>
      <c r="S5" s="6" t="s">
        <v>19</v>
      </c>
      <c r="T5" s="174" t="s">
        <v>20</v>
      </c>
      <c r="V5" s="178">
        <f>VALUE(V4)</f>
        <v>3</v>
      </c>
      <c r="W5" s="183">
        <f>VALUE(W4)</f>
        <v>3</v>
      </c>
      <c r="Y5" s="188">
        <f>VALUE(Y4)</f>
        <v>3</v>
      </c>
      <c r="Z5" s="193">
        <f>VALUE(Z4)</f>
        <v>3</v>
      </c>
      <c r="AB5" s="199">
        <f>VALUE(AB4)</f>
        <v>3</v>
      </c>
      <c r="AD5" s="202">
        <f>VALUE(AD4)</f>
        <v>3</v>
      </c>
      <c r="AM5" s="222"/>
    </row>
    <row r="6" spans="1:39" ht="18.600000000000001" hidden="1" customHeight="1">
      <c r="A6" s="146">
        <v>4</v>
      </c>
      <c r="R6" s="166" t="str">
        <f>IF(F4=0,"3",(IF(AND(F4&gt;=1,F4&lt;4),"2","1")))</f>
        <v>3</v>
      </c>
      <c r="S6" s="22" t="str">
        <f>IF(S4=0,"3",(IF(S4=1,"2","1")))</f>
        <v>3</v>
      </c>
      <c r="T6" s="173" t="str">
        <f>IF(T4=0,"3","1")</f>
        <v>3</v>
      </c>
      <c r="V6" s="179" t="s">
        <v>40</v>
      </c>
      <c r="W6" s="184"/>
      <c r="Y6" s="189" t="s">
        <v>40</v>
      </c>
      <c r="Z6" s="194"/>
      <c r="AM6" s="222"/>
    </row>
    <row r="7" spans="1:39" ht="18.600000000000001" hidden="1" customHeight="1">
      <c r="A7" s="146">
        <v>5</v>
      </c>
      <c r="B7" s="150"/>
      <c r="R7" s="167">
        <f>VALUE(R6)</f>
        <v>3</v>
      </c>
      <c r="S7" s="170">
        <f>VALUE(S6)</f>
        <v>3</v>
      </c>
      <c r="T7" s="175">
        <f>VALUE(T6)</f>
        <v>3</v>
      </c>
      <c r="V7" s="180">
        <f>MAX(V5:W5)</f>
        <v>3</v>
      </c>
      <c r="W7" s="185"/>
      <c r="Y7" s="190">
        <f>MAX(Y5:Z5)</f>
        <v>3</v>
      </c>
      <c r="Z7" s="195"/>
      <c r="AM7" s="222"/>
    </row>
    <row r="8" spans="1:39" ht="18.600000000000001" customHeight="1">
      <c r="A8" s="146">
        <v>6</v>
      </c>
      <c r="B8" s="150"/>
      <c r="D8" s="155"/>
      <c r="E8" s="155"/>
      <c r="F8" s="155"/>
      <c r="G8" s="155"/>
      <c r="AF8" s="203" t="s">
        <v>28</v>
      </c>
      <c r="AG8" s="206"/>
      <c r="AH8" s="209"/>
      <c r="AI8" s="210" t="s">
        <v>30</v>
      </c>
      <c r="AJ8" s="212" t="s">
        <v>31</v>
      </c>
      <c r="AK8" s="214" t="s">
        <v>11</v>
      </c>
      <c r="AL8" s="219" t="s">
        <v>32</v>
      </c>
      <c r="AM8" s="222"/>
    </row>
    <row r="9" spans="1:39" ht="18.600000000000001" customHeight="1">
      <c r="A9" s="146">
        <v>7</v>
      </c>
      <c r="B9" s="150"/>
      <c r="C9" s="152">
        <v>2</v>
      </c>
      <c r="D9" s="153" t="str">
        <f>児童情報入力!D7</f>
        <v>ふりがな2</v>
      </c>
      <c r="F9" s="157" t="s">
        <v>8</v>
      </c>
      <c r="G9" s="159" t="s">
        <v>3</v>
      </c>
      <c r="H9" s="159" t="s">
        <v>10</v>
      </c>
      <c r="I9" s="159" t="s">
        <v>12</v>
      </c>
      <c r="J9" s="159" t="s">
        <v>15</v>
      </c>
      <c r="K9" s="157" t="s">
        <v>109</v>
      </c>
      <c r="L9" s="157" t="s">
        <v>33</v>
      </c>
      <c r="M9" s="157" t="s">
        <v>127</v>
      </c>
      <c r="N9" s="157" t="s">
        <v>21</v>
      </c>
      <c r="O9" s="157" t="s">
        <v>134</v>
      </c>
      <c r="P9" s="157" t="s">
        <v>35</v>
      </c>
      <c r="R9" s="164"/>
      <c r="S9" s="169" t="s">
        <v>17</v>
      </c>
      <c r="T9" s="172" t="s">
        <v>7</v>
      </c>
      <c r="V9" s="177" t="s">
        <v>23</v>
      </c>
      <c r="W9" s="182" t="s">
        <v>26</v>
      </c>
      <c r="Y9" s="187" t="s">
        <v>6</v>
      </c>
      <c r="Z9" s="192" t="s">
        <v>43</v>
      </c>
      <c r="AB9" s="197" t="s">
        <v>24</v>
      </c>
      <c r="AD9" s="200" t="s">
        <v>38</v>
      </c>
      <c r="AF9" s="204" t="s">
        <v>36</v>
      </c>
      <c r="AG9" s="207" t="s">
        <v>39</v>
      </c>
      <c r="AH9" s="207" t="s">
        <v>27</v>
      </c>
      <c r="AI9" s="211"/>
      <c r="AJ9" s="213"/>
      <c r="AK9" s="215"/>
      <c r="AL9" s="220"/>
      <c r="AM9" s="222"/>
    </row>
    <row r="10" spans="1:39" ht="36.6" customHeight="1">
      <c r="A10" s="146">
        <v>8</v>
      </c>
      <c r="B10" s="150"/>
      <c r="C10" s="152"/>
      <c r="D10" s="154" t="str">
        <f>児童情報入力!C7</f>
        <v>氏名2</v>
      </c>
      <c r="E10" s="156"/>
      <c r="F10" s="158"/>
      <c r="G10" s="158"/>
      <c r="H10" s="158"/>
      <c r="I10" s="158"/>
      <c r="J10" s="158"/>
      <c r="K10" s="158"/>
      <c r="L10" s="158"/>
      <c r="M10" s="158"/>
      <c r="N10" s="158"/>
      <c r="O10" s="158"/>
      <c r="P10" s="158"/>
      <c r="R10" s="165"/>
      <c r="S10" s="22">
        <f>MIN(G10:H10)</f>
        <v>0</v>
      </c>
      <c r="T10" s="173">
        <f>MIN(I10:J10)</f>
        <v>0</v>
      </c>
      <c r="V10" s="178" t="str">
        <f>IF(AND(M10&gt;=0,M10&lt;2),"3",(IF(AND(M10&gt;=2,M10&lt;4),"2","1")))</f>
        <v>3</v>
      </c>
      <c r="W10" s="183" t="str">
        <f>IF(AND(N10&gt;=0,N10&lt;3),"3",(IF(AND(N10&gt;=3,N10&lt;7),"2","1")))</f>
        <v>3</v>
      </c>
      <c r="Y10" s="188" t="str">
        <f>IF(K10=0,"3",(IF(K10=1,"2","1")))</f>
        <v>3</v>
      </c>
      <c r="Z10" s="193" t="str">
        <f>IF(AND(O10&gt;=0,O10&lt;6),"3",(IF(AND(O10&gt;=6,O10&lt;10),"2","1")))</f>
        <v>3</v>
      </c>
      <c r="AB10" s="198" t="str">
        <f>IF(AND(P10&gt;=0,P10&lt;18),"3",(IF(AND(P10&gt;=1,P10&lt;23),"2","1")))</f>
        <v>3</v>
      </c>
      <c r="AD10" s="201" t="str">
        <f>IF(L10=0,"3",(IF(AND(L10&gt;=1,L10&lt;3),"2","1")))</f>
        <v>3</v>
      </c>
      <c r="AF10" s="205" t="str">
        <f>IF(R13=3,"＊＊",(IF(R13=2,"＊","")))</f>
        <v>＊＊</v>
      </c>
      <c r="AG10" s="208" t="str">
        <f>IF(S13=3,"＊＊",(IF(S13=2,"＊","")))</f>
        <v>＊＊</v>
      </c>
      <c r="AH10" s="208" t="str">
        <f>IF(T13=3,"＊＊",(IF(T13=2,"＊","")))</f>
        <v>＊＊</v>
      </c>
      <c r="AI10" s="208" t="str">
        <f>IF(V13=3,"＊＊",(IF(V13=2,"＊","")))</f>
        <v>＊＊</v>
      </c>
      <c r="AJ10" s="208" t="str">
        <f>IF(Y13=3,"＊＊",(IF(Y13=2,"＊","")))</f>
        <v>＊＊</v>
      </c>
      <c r="AK10" s="217" t="str">
        <f>IF(AB11=3,"＊＊",(IF(AB11=2,"＊","")))</f>
        <v>＊＊</v>
      </c>
      <c r="AL10" s="216" t="str">
        <f>IF(AD11=3,"＊＊",(IF(AD11=2,"＊","")))</f>
        <v>＊＊</v>
      </c>
      <c r="AM10" s="222"/>
    </row>
    <row r="11" spans="1:39" ht="18.600000000000001" customHeight="1">
      <c r="A11" s="146">
        <v>9</v>
      </c>
      <c r="B11" s="150"/>
      <c r="R11" s="165" t="s">
        <v>13</v>
      </c>
      <c r="S11" s="6" t="s">
        <v>19</v>
      </c>
      <c r="T11" s="174" t="s">
        <v>20</v>
      </c>
      <c r="V11" s="178">
        <f>VALUE(V10)</f>
        <v>3</v>
      </c>
      <c r="W11" s="183">
        <f>VALUE(W10)</f>
        <v>3</v>
      </c>
      <c r="Y11" s="188">
        <f>VALUE(Y10)</f>
        <v>3</v>
      </c>
      <c r="Z11" s="193">
        <f>VALUE(Z10)</f>
        <v>3</v>
      </c>
      <c r="AB11" s="199">
        <f>VALUE(AB10)</f>
        <v>3</v>
      </c>
      <c r="AD11" s="202">
        <f>VALUE(AD10)</f>
        <v>3</v>
      </c>
      <c r="AM11" s="222"/>
    </row>
    <row r="12" spans="1:39" ht="18.600000000000001" hidden="1" customHeight="1">
      <c r="A12" s="146">
        <v>10</v>
      </c>
      <c r="B12" s="150"/>
      <c r="R12" s="166" t="str">
        <f>IF(F10=0,"3",(IF(AND(F10&gt;=1,F10&lt;4),"2","1")))</f>
        <v>3</v>
      </c>
      <c r="S12" s="22" t="str">
        <f>IF(S10=0,"3",(IF(S10=1,"2","1")))</f>
        <v>3</v>
      </c>
      <c r="T12" s="173" t="str">
        <f>IF(T10=0,"3","1")</f>
        <v>3</v>
      </c>
      <c r="V12" s="179" t="s">
        <v>40</v>
      </c>
      <c r="W12" s="184"/>
      <c r="Y12" s="189" t="s">
        <v>40</v>
      </c>
      <c r="Z12" s="194"/>
      <c r="AM12" s="222"/>
    </row>
    <row r="13" spans="1:39" ht="18.600000000000001" hidden="1" customHeight="1">
      <c r="A13" s="146">
        <v>11</v>
      </c>
      <c r="B13" s="150"/>
      <c r="R13" s="167">
        <f>VALUE(R12)</f>
        <v>3</v>
      </c>
      <c r="S13" s="170">
        <f>VALUE(S12)</f>
        <v>3</v>
      </c>
      <c r="T13" s="175">
        <f>VALUE(T12)</f>
        <v>3</v>
      </c>
      <c r="V13" s="180">
        <f>MAX(V11:W11)</f>
        <v>3</v>
      </c>
      <c r="W13" s="185"/>
      <c r="Y13" s="190">
        <f>MAX(Y11:Z11)</f>
        <v>3</v>
      </c>
      <c r="Z13" s="195"/>
      <c r="AM13" s="222"/>
    </row>
    <row r="14" spans="1:39" ht="18.600000000000001" customHeight="1">
      <c r="A14" s="146">
        <v>12</v>
      </c>
      <c r="D14" s="155"/>
      <c r="AF14" s="203" t="s">
        <v>28</v>
      </c>
      <c r="AG14" s="206"/>
      <c r="AH14" s="209"/>
      <c r="AI14" s="210" t="s">
        <v>30</v>
      </c>
      <c r="AJ14" s="212" t="s">
        <v>31</v>
      </c>
      <c r="AK14" s="214" t="s">
        <v>11</v>
      </c>
      <c r="AL14" s="219" t="s">
        <v>32</v>
      </c>
      <c r="AM14" s="222"/>
    </row>
    <row r="15" spans="1:39" ht="18.600000000000001" customHeight="1">
      <c r="A15" s="146">
        <v>13</v>
      </c>
      <c r="B15" s="150"/>
      <c r="C15" s="152">
        <v>3</v>
      </c>
      <c r="D15" s="153" t="str">
        <f>児童情報入力!D8</f>
        <v>ふりがな3</v>
      </c>
      <c r="F15" s="157" t="s">
        <v>8</v>
      </c>
      <c r="G15" s="159" t="s">
        <v>3</v>
      </c>
      <c r="H15" s="159" t="s">
        <v>10</v>
      </c>
      <c r="I15" s="159" t="s">
        <v>12</v>
      </c>
      <c r="J15" s="159" t="s">
        <v>15</v>
      </c>
      <c r="K15" s="157" t="s">
        <v>109</v>
      </c>
      <c r="L15" s="157" t="s">
        <v>33</v>
      </c>
      <c r="M15" s="157" t="s">
        <v>127</v>
      </c>
      <c r="N15" s="157" t="s">
        <v>21</v>
      </c>
      <c r="O15" s="157" t="s">
        <v>134</v>
      </c>
      <c r="P15" s="157" t="s">
        <v>35</v>
      </c>
      <c r="R15" s="164"/>
      <c r="S15" s="169" t="s">
        <v>17</v>
      </c>
      <c r="T15" s="172" t="s">
        <v>7</v>
      </c>
      <c r="V15" s="177" t="s">
        <v>23</v>
      </c>
      <c r="W15" s="182" t="s">
        <v>26</v>
      </c>
      <c r="Y15" s="187" t="s">
        <v>6</v>
      </c>
      <c r="Z15" s="192" t="s">
        <v>43</v>
      </c>
      <c r="AB15" s="197" t="s">
        <v>24</v>
      </c>
      <c r="AD15" s="200" t="s">
        <v>38</v>
      </c>
      <c r="AF15" s="204" t="s">
        <v>36</v>
      </c>
      <c r="AG15" s="207" t="s">
        <v>39</v>
      </c>
      <c r="AH15" s="207" t="s">
        <v>27</v>
      </c>
      <c r="AI15" s="211"/>
      <c r="AJ15" s="213"/>
      <c r="AK15" s="215"/>
      <c r="AL15" s="220"/>
      <c r="AM15" s="222"/>
    </row>
    <row r="16" spans="1:39" ht="36.6" customHeight="1">
      <c r="A16" s="146">
        <v>14</v>
      </c>
      <c r="B16" s="150"/>
      <c r="C16" s="152"/>
      <c r="D16" s="154" t="str">
        <f>児童情報入力!C8</f>
        <v>氏名3</v>
      </c>
      <c r="E16" s="156"/>
      <c r="F16" s="158"/>
      <c r="G16" s="158"/>
      <c r="H16" s="158"/>
      <c r="I16" s="158"/>
      <c r="J16" s="158"/>
      <c r="K16" s="158"/>
      <c r="L16" s="158"/>
      <c r="M16" s="158"/>
      <c r="N16" s="158"/>
      <c r="O16" s="158"/>
      <c r="P16" s="158"/>
      <c r="R16" s="165"/>
      <c r="S16" s="22">
        <f>MIN(G16:H16)</f>
        <v>0</v>
      </c>
      <c r="T16" s="173">
        <f>MIN(I16:J16)</f>
        <v>0</v>
      </c>
      <c r="V16" s="178" t="str">
        <f>IF(AND(M16&gt;=0,M16&lt;2),"3",(IF(AND(M16&gt;=2,M16&lt;4),"2","1")))</f>
        <v>3</v>
      </c>
      <c r="W16" s="183" t="str">
        <f>IF(AND(N16&gt;=0,N16&lt;3),"3",(IF(AND(N16&gt;=3,N16&lt;7),"2","1")))</f>
        <v>3</v>
      </c>
      <c r="Y16" s="188" t="str">
        <f>IF(K16=0,"3",(IF(K16=1,"2","1")))</f>
        <v>3</v>
      </c>
      <c r="Z16" s="193" t="str">
        <f>IF(AND(O16&gt;=0,O16&lt;6),"3",(IF(AND(O16&gt;=6,O16&lt;10),"2","1")))</f>
        <v>3</v>
      </c>
      <c r="AB16" s="198" t="str">
        <f>IF(AND(P16&gt;=0,P16&lt;18),"3",(IF(AND(P16&gt;=1,P16&lt;23),"2","1")))</f>
        <v>3</v>
      </c>
      <c r="AD16" s="201" t="str">
        <f>IF(L16=0,"3",(IF(AND(L16&gt;=1,L16&lt;3),"2","1")))</f>
        <v>3</v>
      </c>
      <c r="AF16" s="205" t="str">
        <f>IF(R19=3,"＊＊",(IF(R19=2,"＊","")))</f>
        <v>＊＊</v>
      </c>
      <c r="AG16" s="208" t="str">
        <f>IF(S19=3,"＊＊",(IF(S19=2,"＊","")))</f>
        <v>＊＊</v>
      </c>
      <c r="AH16" s="208" t="str">
        <f>IF(T19=3,"＊＊",(IF(T19=2,"＊","")))</f>
        <v>＊＊</v>
      </c>
      <c r="AI16" s="208" t="str">
        <f>IF(V19=3,"＊＊",(IF(V19=2,"＊","")))</f>
        <v>＊＊</v>
      </c>
      <c r="AJ16" s="208" t="str">
        <f>IF(Y19=3,"＊＊",(IF(Y19=2,"＊","")))</f>
        <v>＊＊</v>
      </c>
      <c r="AK16" s="217" t="str">
        <f>IF(AB17=3,"＊＊",(IF(AB17=2,"＊","")))</f>
        <v>＊＊</v>
      </c>
      <c r="AL16" s="216" t="str">
        <f>IF(AD17=3,"＊＊",(IF(AD17=2,"＊","")))</f>
        <v>＊＊</v>
      </c>
      <c r="AM16" s="222"/>
    </row>
    <row r="17" spans="1:39" ht="18.600000000000001" customHeight="1">
      <c r="A17" s="146">
        <v>15</v>
      </c>
      <c r="B17" s="150"/>
      <c r="R17" s="165" t="s">
        <v>13</v>
      </c>
      <c r="S17" s="6" t="s">
        <v>19</v>
      </c>
      <c r="T17" s="174" t="s">
        <v>20</v>
      </c>
      <c r="V17" s="178">
        <f>VALUE(V16)</f>
        <v>3</v>
      </c>
      <c r="W17" s="183">
        <f>VALUE(W16)</f>
        <v>3</v>
      </c>
      <c r="Y17" s="188">
        <f>VALUE(Y16)</f>
        <v>3</v>
      </c>
      <c r="Z17" s="193">
        <f>VALUE(Z16)</f>
        <v>3</v>
      </c>
      <c r="AB17" s="199">
        <f>VALUE(AB16)</f>
        <v>3</v>
      </c>
      <c r="AD17" s="202">
        <f>VALUE(AD16)</f>
        <v>3</v>
      </c>
      <c r="AM17" s="222"/>
    </row>
    <row r="18" spans="1:39" ht="18.600000000000001" hidden="1" customHeight="1">
      <c r="A18" s="146">
        <v>16</v>
      </c>
      <c r="R18" s="166" t="str">
        <f>IF(F16=0,"3",(IF(AND(F16&gt;=1,F16&lt;4),"2","1")))</f>
        <v>3</v>
      </c>
      <c r="S18" s="22" t="str">
        <f>IF(S16=0,"3",(IF(S16=1,"2","1")))</f>
        <v>3</v>
      </c>
      <c r="T18" s="173" t="str">
        <f>IF(T16=0,"3","1")</f>
        <v>3</v>
      </c>
      <c r="V18" s="179" t="s">
        <v>40</v>
      </c>
      <c r="W18" s="184"/>
      <c r="Y18" s="189" t="s">
        <v>40</v>
      </c>
      <c r="Z18" s="194"/>
      <c r="AM18" s="222"/>
    </row>
    <row r="19" spans="1:39" ht="18.600000000000001" hidden="1" customHeight="1">
      <c r="A19" s="146">
        <v>17</v>
      </c>
      <c r="R19" s="167">
        <f>VALUE(R18)</f>
        <v>3</v>
      </c>
      <c r="S19" s="170">
        <f>VALUE(S18)</f>
        <v>3</v>
      </c>
      <c r="T19" s="175">
        <f>VALUE(T18)</f>
        <v>3</v>
      </c>
      <c r="V19" s="180">
        <f>MAX(V17:W17)</f>
        <v>3</v>
      </c>
      <c r="W19" s="185"/>
      <c r="Y19" s="190">
        <f>MAX(Y17:Z17)</f>
        <v>3</v>
      </c>
      <c r="Z19" s="195"/>
      <c r="AM19" s="222"/>
    </row>
    <row r="20" spans="1:39" ht="18.600000000000001" customHeight="1">
      <c r="A20" s="146">
        <v>18</v>
      </c>
      <c r="D20" s="155"/>
      <c r="E20" s="155"/>
      <c r="F20" s="155"/>
      <c r="G20" s="155"/>
      <c r="AF20" s="203" t="s">
        <v>28</v>
      </c>
      <c r="AG20" s="206"/>
      <c r="AH20" s="209"/>
      <c r="AI20" s="210" t="s">
        <v>30</v>
      </c>
      <c r="AJ20" s="212" t="s">
        <v>31</v>
      </c>
      <c r="AK20" s="214" t="s">
        <v>11</v>
      </c>
      <c r="AL20" s="219" t="s">
        <v>32</v>
      </c>
      <c r="AM20" s="222"/>
    </row>
    <row r="21" spans="1:39" ht="18.600000000000001" customHeight="1">
      <c r="A21" s="146">
        <v>19</v>
      </c>
      <c r="C21" s="152">
        <v>4</v>
      </c>
      <c r="D21" s="153" t="str">
        <f>児童情報入力!D9</f>
        <v>ふりがな4</v>
      </c>
      <c r="F21" s="157" t="s">
        <v>8</v>
      </c>
      <c r="G21" s="159" t="s">
        <v>3</v>
      </c>
      <c r="H21" s="159" t="s">
        <v>10</v>
      </c>
      <c r="I21" s="159" t="s">
        <v>12</v>
      </c>
      <c r="J21" s="159" t="s">
        <v>15</v>
      </c>
      <c r="K21" s="157" t="s">
        <v>109</v>
      </c>
      <c r="L21" s="157" t="s">
        <v>33</v>
      </c>
      <c r="M21" s="157" t="s">
        <v>127</v>
      </c>
      <c r="N21" s="157" t="s">
        <v>21</v>
      </c>
      <c r="O21" s="157" t="s">
        <v>134</v>
      </c>
      <c r="P21" s="157" t="s">
        <v>35</v>
      </c>
      <c r="R21" s="164"/>
      <c r="S21" s="169" t="s">
        <v>17</v>
      </c>
      <c r="T21" s="172" t="s">
        <v>7</v>
      </c>
      <c r="V21" s="177" t="s">
        <v>23</v>
      </c>
      <c r="W21" s="182" t="s">
        <v>26</v>
      </c>
      <c r="Y21" s="187" t="s">
        <v>6</v>
      </c>
      <c r="Z21" s="192" t="s">
        <v>43</v>
      </c>
      <c r="AB21" s="197" t="s">
        <v>24</v>
      </c>
      <c r="AD21" s="200" t="s">
        <v>38</v>
      </c>
      <c r="AF21" s="204" t="s">
        <v>36</v>
      </c>
      <c r="AG21" s="207" t="s">
        <v>39</v>
      </c>
      <c r="AH21" s="207" t="s">
        <v>27</v>
      </c>
      <c r="AI21" s="211"/>
      <c r="AJ21" s="213"/>
      <c r="AK21" s="215"/>
      <c r="AL21" s="220"/>
      <c r="AM21" s="222"/>
    </row>
    <row r="22" spans="1:39" ht="36.6" customHeight="1">
      <c r="A22" s="146">
        <v>20</v>
      </c>
      <c r="C22" s="152"/>
      <c r="D22" s="154" t="str">
        <f>児童情報入力!C9</f>
        <v>氏名4</v>
      </c>
      <c r="E22" s="156"/>
      <c r="F22" s="158"/>
      <c r="G22" s="158"/>
      <c r="H22" s="158"/>
      <c r="I22" s="158"/>
      <c r="J22" s="158"/>
      <c r="K22" s="158"/>
      <c r="L22" s="158"/>
      <c r="M22" s="158"/>
      <c r="N22" s="158"/>
      <c r="O22" s="158"/>
      <c r="P22" s="158"/>
      <c r="R22" s="165"/>
      <c r="S22" s="22">
        <f>MIN(G22:H22)</f>
        <v>0</v>
      </c>
      <c r="T22" s="173">
        <f>MIN(I22:J22)</f>
        <v>0</v>
      </c>
      <c r="V22" s="178" t="str">
        <f>IF(AND(M22&gt;=0,M22&lt;2),"3",(IF(AND(M22&gt;=2,M22&lt;4),"2","1")))</f>
        <v>3</v>
      </c>
      <c r="W22" s="183" t="str">
        <f>IF(AND(N22&gt;=0,N22&lt;3),"3",(IF(AND(N22&gt;=3,N22&lt;7),"2","1")))</f>
        <v>3</v>
      </c>
      <c r="Y22" s="188" t="str">
        <f>IF(K22=0,"3",(IF(K22=1,"2","1")))</f>
        <v>3</v>
      </c>
      <c r="Z22" s="193" t="str">
        <f>IF(AND(O22&gt;=0,O22&lt;6),"3",(IF(AND(O22&gt;=6,O22&lt;10),"2","1")))</f>
        <v>3</v>
      </c>
      <c r="AB22" s="198" t="str">
        <f>IF(AND(P22&gt;=0,P22&lt;18),"3",(IF(AND(P22&gt;=1,P22&lt;23),"2","1")))</f>
        <v>3</v>
      </c>
      <c r="AD22" s="201" t="str">
        <f>IF(L22=0,"3",(IF(AND(L22&gt;=1,L22&lt;3),"2","1")))</f>
        <v>3</v>
      </c>
      <c r="AF22" s="205" t="str">
        <f>IF(R25=3,"＊＊",(IF(R25=2,"＊","")))</f>
        <v>＊＊</v>
      </c>
      <c r="AG22" s="208" t="str">
        <f>IF(S25=3,"＊＊",(IF(S25=2,"＊","")))</f>
        <v>＊＊</v>
      </c>
      <c r="AH22" s="208" t="str">
        <f>IF(T25=3,"＊＊",(IF(T25=2,"＊","")))</f>
        <v>＊＊</v>
      </c>
      <c r="AI22" s="208" t="str">
        <f>IF(V25=3,"＊＊",(IF(V25=2,"＊","")))</f>
        <v>＊＊</v>
      </c>
      <c r="AJ22" s="208" t="str">
        <f>IF(Y25=3,"＊＊",(IF(Y25=2,"＊","")))</f>
        <v>＊＊</v>
      </c>
      <c r="AK22" s="218" t="str">
        <f>IF(AB23=3,"＊＊",(IF(AB23=2,"＊","")))</f>
        <v>＊＊</v>
      </c>
      <c r="AL22" s="216" t="str">
        <f>IF(AD23=3,"＊＊",(IF(AD23=2,"＊","")))</f>
        <v>＊＊</v>
      </c>
      <c r="AM22" s="222"/>
    </row>
    <row r="23" spans="1:39" ht="18.600000000000001" customHeight="1">
      <c r="A23" s="146">
        <v>21</v>
      </c>
      <c r="R23" s="165" t="s">
        <v>13</v>
      </c>
      <c r="S23" s="6" t="s">
        <v>19</v>
      </c>
      <c r="T23" s="174" t="s">
        <v>20</v>
      </c>
      <c r="V23" s="178">
        <f>VALUE(V22)</f>
        <v>3</v>
      </c>
      <c r="W23" s="183">
        <f>VALUE(W22)</f>
        <v>3</v>
      </c>
      <c r="Y23" s="188">
        <f>VALUE(Y22)</f>
        <v>3</v>
      </c>
      <c r="Z23" s="193">
        <f>VALUE(Z22)</f>
        <v>3</v>
      </c>
      <c r="AB23" s="199">
        <f>VALUE(AB22)</f>
        <v>3</v>
      </c>
      <c r="AD23" s="202">
        <f>VALUE(AD22)</f>
        <v>3</v>
      </c>
      <c r="AM23" s="222"/>
    </row>
    <row r="24" spans="1:39" ht="18.600000000000001" hidden="1" customHeight="1">
      <c r="A24" s="146">
        <v>22</v>
      </c>
      <c r="R24" s="166" t="str">
        <f>IF(F22=0,"3",(IF(AND(F22&gt;=1,F22&lt;4),"2","1")))</f>
        <v>3</v>
      </c>
      <c r="S24" s="22" t="str">
        <f>IF(S22=0,"3",(IF(S22=1,"2","1")))</f>
        <v>3</v>
      </c>
      <c r="T24" s="173" t="str">
        <f>IF(T22=0,"3","1")</f>
        <v>3</v>
      </c>
      <c r="V24" s="179" t="s">
        <v>40</v>
      </c>
      <c r="W24" s="184"/>
      <c r="Y24" s="189" t="s">
        <v>40</v>
      </c>
      <c r="Z24" s="194"/>
      <c r="AM24" s="222"/>
    </row>
    <row r="25" spans="1:39" ht="18.600000000000001" hidden="1" customHeight="1">
      <c r="A25" s="146">
        <v>23</v>
      </c>
      <c r="R25" s="167">
        <f>VALUE(R24)</f>
        <v>3</v>
      </c>
      <c r="S25" s="170">
        <f>VALUE(S24)</f>
        <v>3</v>
      </c>
      <c r="T25" s="175">
        <f>VALUE(T24)</f>
        <v>3</v>
      </c>
      <c r="V25" s="180">
        <f>MAX(V23:W23)</f>
        <v>3</v>
      </c>
      <c r="W25" s="185"/>
      <c r="Y25" s="190">
        <f>MAX(Y23:Z23)</f>
        <v>3</v>
      </c>
      <c r="Z25" s="195"/>
      <c r="AM25" s="222"/>
    </row>
    <row r="26" spans="1:39" ht="18.600000000000001" customHeight="1">
      <c r="A26" s="146">
        <v>24</v>
      </c>
      <c r="D26" s="155"/>
      <c r="AF26" s="203" t="s">
        <v>28</v>
      </c>
      <c r="AG26" s="206"/>
      <c r="AH26" s="209"/>
      <c r="AI26" s="210" t="s">
        <v>30</v>
      </c>
      <c r="AJ26" s="212" t="s">
        <v>31</v>
      </c>
      <c r="AK26" s="214" t="s">
        <v>11</v>
      </c>
      <c r="AL26" s="219" t="s">
        <v>32</v>
      </c>
      <c r="AM26" s="222"/>
    </row>
    <row r="27" spans="1:39" ht="18.600000000000001" customHeight="1">
      <c r="A27" s="146">
        <v>25</v>
      </c>
      <c r="C27" s="152">
        <v>5</v>
      </c>
      <c r="D27" s="153" t="str">
        <f>児童情報入力!D10</f>
        <v>ふりがな5</v>
      </c>
      <c r="F27" s="157" t="s">
        <v>8</v>
      </c>
      <c r="G27" s="159" t="s">
        <v>3</v>
      </c>
      <c r="H27" s="159" t="s">
        <v>10</v>
      </c>
      <c r="I27" s="159" t="s">
        <v>12</v>
      </c>
      <c r="J27" s="159" t="s">
        <v>15</v>
      </c>
      <c r="K27" s="157" t="s">
        <v>109</v>
      </c>
      <c r="L27" s="157" t="s">
        <v>33</v>
      </c>
      <c r="M27" s="157" t="s">
        <v>127</v>
      </c>
      <c r="N27" s="157" t="s">
        <v>21</v>
      </c>
      <c r="O27" s="157" t="s">
        <v>134</v>
      </c>
      <c r="P27" s="157" t="s">
        <v>35</v>
      </c>
      <c r="R27" s="164"/>
      <c r="S27" s="169" t="s">
        <v>17</v>
      </c>
      <c r="T27" s="172" t="s">
        <v>7</v>
      </c>
      <c r="V27" s="177" t="s">
        <v>23</v>
      </c>
      <c r="W27" s="182" t="s">
        <v>26</v>
      </c>
      <c r="Y27" s="187" t="s">
        <v>6</v>
      </c>
      <c r="Z27" s="192" t="s">
        <v>43</v>
      </c>
      <c r="AB27" s="197" t="s">
        <v>24</v>
      </c>
      <c r="AD27" s="200" t="s">
        <v>38</v>
      </c>
      <c r="AF27" s="204" t="s">
        <v>36</v>
      </c>
      <c r="AG27" s="207" t="s">
        <v>39</v>
      </c>
      <c r="AH27" s="207" t="s">
        <v>27</v>
      </c>
      <c r="AI27" s="211"/>
      <c r="AJ27" s="213"/>
      <c r="AK27" s="215"/>
      <c r="AL27" s="220"/>
      <c r="AM27" s="222"/>
    </row>
    <row r="28" spans="1:39" ht="36.6" customHeight="1">
      <c r="A28" s="146">
        <v>26</v>
      </c>
      <c r="C28" s="152"/>
      <c r="D28" s="154" t="str">
        <f>児童情報入力!C10</f>
        <v>氏名5</v>
      </c>
      <c r="E28" s="156"/>
      <c r="F28" s="158"/>
      <c r="G28" s="158"/>
      <c r="H28" s="158"/>
      <c r="I28" s="158"/>
      <c r="J28" s="158"/>
      <c r="K28" s="158"/>
      <c r="L28" s="158"/>
      <c r="M28" s="158"/>
      <c r="N28" s="158"/>
      <c r="O28" s="158"/>
      <c r="P28" s="158"/>
      <c r="R28" s="165"/>
      <c r="S28" s="22">
        <f>MIN(G28:H28)</f>
        <v>0</v>
      </c>
      <c r="T28" s="173">
        <f>MIN(I28:J28)</f>
        <v>0</v>
      </c>
      <c r="V28" s="178" t="str">
        <f>IF(AND(M28&gt;=0,M28&lt;2),"3",(IF(AND(M28&gt;=2,M28&lt;4),"2","1")))</f>
        <v>3</v>
      </c>
      <c r="W28" s="183" t="str">
        <f>IF(AND(N28&gt;=0,N28&lt;3),"3",(IF(AND(N28&gt;=3,N28&lt;7),"2","1")))</f>
        <v>3</v>
      </c>
      <c r="Y28" s="188" t="str">
        <f>IF(K28=0,"3",(IF(K28=1,"2","1")))</f>
        <v>3</v>
      </c>
      <c r="Z28" s="193" t="str">
        <f>IF(AND(O28&gt;=0,O28&lt;6),"3",(IF(AND(O28&gt;=6,O28&lt;10),"2","1")))</f>
        <v>3</v>
      </c>
      <c r="AB28" s="198" t="str">
        <f>IF(AND(P28&gt;=0,P28&lt;18),"3",(IF(AND(P28&gt;=1,P28&lt;23),"2","1")))</f>
        <v>3</v>
      </c>
      <c r="AD28" s="201" t="str">
        <f>IF(L28=0,"3",(IF(AND(L28&gt;=1,L28&lt;3),"2","1")))</f>
        <v>3</v>
      </c>
      <c r="AF28" s="205" t="str">
        <f>IF(R31=3,"＊＊",(IF(R31=2,"＊","")))</f>
        <v>＊＊</v>
      </c>
      <c r="AG28" s="208" t="str">
        <f>IF(S31=3,"＊＊",(IF(S31=2,"＊","")))</f>
        <v>＊＊</v>
      </c>
      <c r="AH28" s="208" t="str">
        <f>IF(T31=3,"＊＊",(IF(T31=2,"＊","")))</f>
        <v>＊＊</v>
      </c>
      <c r="AI28" s="208" t="str">
        <f>IF(V31=3,"＊＊",(IF(V31=2,"＊","")))</f>
        <v>＊＊</v>
      </c>
      <c r="AJ28" s="208" t="str">
        <f>IF(Y31=3,"＊＊",(IF(Y31=2,"＊","")))</f>
        <v>＊＊</v>
      </c>
      <c r="AK28" s="217" t="str">
        <f>IF(AB29=3,"＊＊",(IF(AB29=2,"＊","")))</f>
        <v>＊＊</v>
      </c>
      <c r="AL28" s="216" t="str">
        <f>IF(AD29=3,"＊＊",(IF(AD29=2,"＊","")))</f>
        <v>＊＊</v>
      </c>
      <c r="AM28" s="222"/>
    </row>
    <row r="29" spans="1:39" ht="18.600000000000001" customHeight="1">
      <c r="A29" s="146">
        <v>27</v>
      </c>
      <c r="R29" s="165" t="s">
        <v>13</v>
      </c>
      <c r="S29" s="6" t="s">
        <v>19</v>
      </c>
      <c r="T29" s="174" t="s">
        <v>20</v>
      </c>
      <c r="V29" s="178">
        <f>VALUE(V28)</f>
        <v>3</v>
      </c>
      <c r="W29" s="183">
        <f>VALUE(W28)</f>
        <v>3</v>
      </c>
      <c r="Y29" s="188">
        <f>VALUE(Y28)</f>
        <v>3</v>
      </c>
      <c r="Z29" s="193">
        <f>VALUE(Z28)</f>
        <v>3</v>
      </c>
      <c r="AB29" s="199">
        <f>VALUE(AB28)</f>
        <v>3</v>
      </c>
      <c r="AD29" s="202">
        <f>VALUE(AD28)</f>
        <v>3</v>
      </c>
      <c r="AM29" s="222"/>
    </row>
    <row r="30" spans="1:39" ht="18.600000000000001" hidden="1" customHeight="1">
      <c r="A30" s="146"/>
      <c r="R30" s="166" t="str">
        <f>IF(F28=0,"3",(IF(AND(F28&gt;=1,F28&lt;4),"2","1")))</f>
        <v>3</v>
      </c>
      <c r="S30" s="22" t="str">
        <f>IF(S28=0,"3",(IF(S28=1,"2","1")))</f>
        <v>3</v>
      </c>
      <c r="T30" s="173" t="str">
        <f>IF(T28=0,"3","1")</f>
        <v>3</v>
      </c>
      <c r="V30" s="179" t="s">
        <v>40</v>
      </c>
      <c r="W30" s="184"/>
      <c r="Y30" s="189" t="s">
        <v>40</v>
      </c>
      <c r="Z30" s="194"/>
      <c r="AM30" s="222"/>
    </row>
    <row r="31" spans="1:39" ht="18.600000000000001" hidden="1" customHeight="1">
      <c r="A31" s="146"/>
      <c r="R31" s="167">
        <f>VALUE(R30)</f>
        <v>3</v>
      </c>
      <c r="S31" s="170">
        <f>VALUE(S30)</f>
        <v>3</v>
      </c>
      <c r="T31" s="175">
        <f>VALUE(T30)</f>
        <v>3</v>
      </c>
      <c r="V31" s="180">
        <f>MAX(V29:W29)</f>
        <v>3</v>
      </c>
      <c r="W31" s="185"/>
      <c r="Y31" s="190">
        <f>MAX(Y29:Z29)</f>
        <v>3</v>
      </c>
      <c r="Z31" s="195"/>
      <c r="AM31" s="222"/>
    </row>
    <row r="32" spans="1:39" ht="18.600000000000001" customHeight="1">
      <c r="A32" s="146"/>
      <c r="D32" s="155"/>
      <c r="E32" s="155"/>
      <c r="F32" s="155"/>
      <c r="G32" s="155"/>
      <c r="AF32" s="203" t="s">
        <v>28</v>
      </c>
      <c r="AG32" s="206"/>
      <c r="AH32" s="209"/>
      <c r="AI32" s="210" t="s">
        <v>30</v>
      </c>
      <c r="AJ32" s="212" t="s">
        <v>31</v>
      </c>
      <c r="AK32" s="214" t="s">
        <v>11</v>
      </c>
      <c r="AL32" s="219" t="s">
        <v>32</v>
      </c>
      <c r="AM32" s="222"/>
    </row>
    <row r="33" spans="1:39" ht="18.600000000000001" customHeight="1">
      <c r="A33" s="146"/>
      <c r="C33" s="152">
        <v>6</v>
      </c>
      <c r="D33" s="153">
        <f>児童情報入力!D11</f>
        <v>0</v>
      </c>
      <c r="F33" s="157" t="s">
        <v>8</v>
      </c>
      <c r="G33" s="159" t="s">
        <v>3</v>
      </c>
      <c r="H33" s="159" t="s">
        <v>10</v>
      </c>
      <c r="I33" s="159" t="s">
        <v>12</v>
      </c>
      <c r="J33" s="159" t="s">
        <v>15</v>
      </c>
      <c r="K33" s="157" t="s">
        <v>109</v>
      </c>
      <c r="L33" s="157" t="s">
        <v>33</v>
      </c>
      <c r="M33" s="157" t="s">
        <v>127</v>
      </c>
      <c r="N33" s="157" t="s">
        <v>21</v>
      </c>
      <c r="O33" s="157" t="s">
        <v>134</v>
      </c>
      <c r="P33" s="157" t="s">
        <v>35</v>
      </c>
      <c r="R33" s="164"/>
      <c r="S33" s="169" t="s">
        <v>17</v>
      </c>
      <c r="T33" s="172" t="s">
        <v>7</v>
      </c>
      <c r="V33" s="177" t="s">
        <v>23</v>
      </c>
      <c r="W33" s="182" t="s">
        <v>26</v>
      </c>
      <c r="Y33" s="187" t="s">
        <v>6</v>
      </c>
      <c r="Z33" s="192" t="s">
        <v>43</v>
      </c>
      <c r="AB33" s="197" t="s">
        <v>24</v>
      </c>
      <c r="AD33" s="200" t="s">
        <v>38</v>
      </c>
      <c r="AF33" s="204" t="s">
        <v>36</v>
      </c>
      <c r="AG33" s="207" t="s">
        <v>39</v>
      </c>
      <c r="AH33" s="207" t="s">
        <v>27</v>
      </c>
      <c r="AI33" s="211"/>
      <c r="AJ33" s="213"/>
      <c r="AK33" s="215"/>
      <c r="AL33" s="220"/>
      <c r="AM33" s="222"/>
    </row>
    <row r="34" spans="1:39" ht="36.6" customHeight="1">
      <c r="A34" s="146"/>
      <c r="C34" s="152"/>
      <c r="D34" s="154">
        <f>児童情報入力!C11</f>
        <v>0</v>
      </c>
      <c r="E34" s="156"/>
      <c r="F34" s="158"/>
      <c r="G34" s="158"/>
      <c r="H34" s="158"/>
      <c r="I34" s="158"/>
      <c r="J34" s="158"/>
      <c r="K34" s="158"/>
      <c r="L34" s="158"/>
      <c r="M34" s="158"/>
      <c r="N34" s="158"/>
      <c r="O34" s="158"/>
      <c r="P34" s="158"/>
      <c r="R34" s="165"/>
      <c r="S34" s="22">
        <f>MIN(G34:H34)</f>
        <v>0</v>
      </c>
      <c r="T34" s="173">
        <f>MIN(I34:J34)</f>
        <v>0</v>
      </c>
      <c r="V34" s="178" t="str">
        <f>IF(AND(M34&gt;=0,M34&lt;2),"3",(IF(AND(M34&gt;=2,M34&lt;4),"2","1")))</f>
        <v>3</v>
      </c>
      <c r="W34" s="183" t="str">
        <f>IF(AND(N34&gt;=0,N34&lt;3),"3",(IF(AND(N34&gt;=3,N34&lt;7),"2","1")))</f>
        <v>3</v>
      </c>
      <c r="Y34" s="188" t="str">
        <f>IF(K34=0,"3",(IF(K34=1,"2","1")))</f>
        <v>3</v>
      </c>
      <c r="Z34" s="193" t="str">
        <f>IF(AND(O34&gt;=0,O34&lt;6),"3",(IF(AND(O34&gt;=6,O34&lt;10),"2","1")))</f>
        <v>3</v>
      </c>
      <c r="AB34" s="198" t="str">
        <f>IF(AND(P34&gt;=0,P34&lt;18),"3",(IF(AND(P34&gt;=1,P34&lt;23),"2","1")))</f>
        <v>3</v>
      </c>
      <c r="AD34" s="201" t="str">
        <f>IF(L34=0,"3",(IF(AND(L34&gt;=1,L34&lt;3),"2","1")))</f>
        <v>3</v>
      </c>
      <c r="AF34" s="205" t="str">
        <f>IF(R37=3,"＊＊",(IF(R37=2,"＊","")))</f>
        <v>＊＊</v>
      </c>
      <c r="AG34" s="208" t="str">
        <f>IF(S37=3,"＊＊",(IF(S37=2,"＊","")))</f>
        <v>＊＊</v>
      </c>
      <c r="AH34" s="208" t="str">
        <f>IF(T37=3,"＊＊",(IF(T37=2,"＊","")))</f>
        <v>＊＊</v>
      </c>
      <c r="AI34" s="208" t="str">
        <f>IF(V37=3,"＊＊",(IF(V37=2,"＊","")))</f>
        <v>＊＊</v>
      </c>
      <c r="AJ34" s="208" t="str">
        <f>IF(Y37=3,"＊＊",(IF(Y37=2,"＊","")))</f>
        <v>＊＊</v>
      </c>
      <c r="AK34" s="217" t="str">
        <f>IF(AB35=3,"＊＊",(IF(AB35=2,"＊","")))</f>
        <v>＊＊</v>
      </c>
      <c r="AL34" s="216" t="str">
        <f>IF(AD35=3,"＊＊",(IF(AD35=2,"＊","")))</f>
        <v>＊＊</v>
      </c>
      <c r="AM34" s="222"/>
    </row>
    <row r="35" spans="1:39" ht="18.600000000000001" customHeight="1">
      <c r="A35" s="146"/>
      <c r="R35" s="165" t="s">
        <v>13</v>
      </c>
      <c r="S35" s="6" t="s">
        <v>19</v>
      </c>
      <c r="T35" s="174" t="s">
        <v>20</v>
      </c>
      <c r="V35" s="178">
        <f>VALUE(V34)</f>
        <v>3</v>
      </c>
      <c r="W35" s="183">
        <f>VALUE(W34)</f>
        <v>3</v>
      </c>
      <c r="Y35" s="188">
        <f>VALUE(Y34)</f>
        <v>3</v>
      </c>
      <c r="Z35" s="193">
        <f>VALUE(Z34)</f>
        <v>3</v>
      </c>
      <c r="AB35" s="199">
        <f>VALUE(AB34)</f>
        <v>3</v>
      </c>
      <c r="AD35" s="202">
        <f>VALUE(AD34)</f>
        <v>3</v>
      </c>
      <c r="AM35" s="222"/>
    </row>
    <row r="36" spans="1:39" ht="18.600000000000001" hidden="1" customHeight="1">
      <c r="A36" s="146"/>
      <c r="R36" s="166" t="str">
        <f>IF(F34=0,"3",(IF(AND(F34&gt;=1,F34&lt;4),"2","1")))</f>
        <v>3</v>
      </c>
      <c r="S36" s="22" t="str">
        <f>IF(S34=0,"3",(IF(S34=1,"2","1")))</f>
        <v>3</v>
      </c>
      <c r="T36" s="173" t="str">
        <f>IF(T34=0,"3","1")</f>
        <v>3</v>
      </c>
      <c r="V36" s="179" t="s">
        <v>40</v>
      </c>
      <c r="W36" s="184"/>
      <c r="Y36" s="189" t="s">
        <v>40</v>
      </c>
      <c r="Z36" s="194"/>
      <c r="AM36" s="222"/>
    </row>
    <row r="37" spans="1:39" ht="18.600000000000001" hidden="1" customHeight="1">
      <c r="A37" s="146"/>
      <c r="R37" s="167">
        <f>VALUE(R36)</f>
        <v>3</v>
      </c>
      <c r="S37" s="170">
        <f>VALUE(S36)</f>
        <v>3</v>
      </c>
      <c r="T37" s="175">
        <f>VALUE(T36)</f>
        <v>3</v>
      </c>
      <c r="V37" s="180">
        <f>MAX(V35:W35)</f>
        <v>3</v>
      </c>
      <c r="W37" s="185"/>
      <c r="Y37" s="190">
        <f>MAX(Y35:Z35)</f>
        <v>3</v>
      </c>
      <c r="Z37" s="195"/>
      <c r="AM37" s="222"/>
    </row>
    <row r="38" spans="1:39" ht="18.600000000000001" customHeight="1">
      <c r="A38" s="146"/>
      <c r="D38" s="155"/>
      <c r="AF38" s="203" t="s">
        <v>28</v>
      </c>
      <c r="AG38" s="206"/>
      <c r="AH38" s="209"/>
      <c r="AI38" s="210" t="s">
        <v>30</v>
      </c>
      <c r="AJ38" s="212" t="s">
        <v>31</v>
      </c>
      <c r="AK38" s="214" t="s">
        <v>11</v>
      </c>
      <c r="AL38" s="219" t="s">
        <v>32</v>
      </c>
      <c r="AM38" s="222"/>
    </row>
    <row r="39" spans="1:39" ht="18.600000000000001" customHeight="1">
      <c r="A39" s="146"/>
      <c r="C39" s="152">
        <v>7</v>
      </c>
      <c r="D39" s="153">
        <f>児童情報入力!D12</f>
        <v>0</v>
      </c>
      <c r="F39" s="157" t="s">
        <v>8</v>
      </c>
      <c r="G39" s="159" t="s">
        <v>3</v>
      </c>
      <c r="H39" s="159" t="s">
        <v>10</v>
      </c>
      <c r="I39" s="159" t="s">
        <v>12</v>
      </c>
      <c r="J39" s="159" t="s">
        <v>15</v>
      </c>
      <c r="K39" s="157" t="s">
        <v>109</v>
      </c>
      <c r="L39" s="157" t="s">
        <v>33</v>
      </c>
      <c r="M39" s="157" t="s">
        <v>127</v>
      </c>
      <c r="N39" s="157" t="s">
        <v>21</v>
      </c>
      <c r="O39" s="157" t="s">
        <v>134</v>
      </c>
      <c r="P39" s="157" t="s">
        <v>35</v>
      </c>
      <c r="R39" s="164"/>
      <c r="S39" s="169" t="s">
        <v>17</v>
      </c>
      <c r="T39" s="172" t="s">
        <v>7</v>
      </c>
      <c r="V39" s="177" t="s">
        <v>23</v>
      </c>
      <c r="W39" s="182" t="s">
        <v>26</v>
      </c>
      <c r="Y39" s="187" t="s">
        <v>6</v>
      </c>
      <c r="Z39" s="192" t="s">
        <v>43</v>
      </c>
      <c r="AB39" s="197" t="s">
        <v>24</v>
      </c>
      <c r="AD39" s="200" t="s">
        <v>38</v>
      </c>
      <c r="AF39" s="204" t="s">
        <v>36</v>
      </c>
      <c r="AG39" s="207" t="s">
        <v>39</v>
      </c>
      <c r="AH39" s="207" t="s">
        <v>27</v>
      </c>
      <c r="AI39" s="211"/>
      <c r="AJ39" s="213"/>
      <c r="AK39" s="215"/>
      <c r="AL39" s="220"/>
      <c r="AM39" s="222"/>
    </row>
    <row r="40" spans="1:39" ht="36.6" customHeight="1">
      <c r="A40" s="146"/>
      <c r="C40" s="152"/>
      <c r="D40" s="154">
        <f>児童情報入力!C12</f>
        <v>0</v>
      </c>
      <c r="E40" s="156"/>
      <c r="F40" s="158"/>
      <c r="G40" s="158"/>
      <c r="H40" s="158"/>
      <c r="I40" s="158"/>
      <c r="J40" s="158"/>
      <c r="K40" s="158"/>
      <c r="L40" s="158"/>
      <c r="M40" s="158"/>
      <c r="N40" s="158"/>
      <c r="O40" s="158"/>
      <c r="P40" s="158"/>
      <c r="R40" s="165"/>
      <c r="S40" s="22">
        <f>MIN(G40:H40)</f>
        <v>0</v>
      </c>
      <c r="T40" s="173">
        <f>MIN(I40:J40)</f>
        <v>0</v>
      </c>
      <c r="V40" s="178" t="str">
        <f>IF(AND(M40&gt;=0,M40&lt;2),"3",(IF(AND(M40&gt;=2,M40&lt;4),"2","1")))</f>
        <v>3</v>
      </c>
      <c r="W40" s="183" t="str">
        <f>IF(AND(N40&gt;=0,N40&lt;3),"3",(IF(AND(N40&gt;=3,N40&lt;7),"2","1")))</f>
        <v>3</v>
      </c>
      <c r="Y40" s="188" t="str">
        <f>IF(K40=0,"3",(IF(K40=1,"2","1")))</f>
        <v>3</v>
      </c>
      <c r="Z40" s="193" t="str">
        <f>IF(AND(O40&gt;=0,O40&lt;6),"3",(IF(AND(O40&gt;=6,O40&lt;10),"2","1")))</f>
        <v>3</v>
      </c>
      <c r="AB40" s="198" t="str">
        <f>IF(AND(P40&gt;=0,P40&lt;18),"3",(IF(AND(P40&gt;=1,P40&lt;23),"2","1")))</f>
        <v>3</v>
      </c>
      <c r="AD40" s="201" t="str">
        <f>IF(L40=0,"3",(IF(AND(L40&gt;=1,L40&lt;3),"2","1")))</f>
        <v>3</v>
      </c>
      <c r="AF40" s="205" t="str">
        <f>IF(R43=3,"＊＊",(IF(R43=2,"＊","")))</f>
        <v>＊＊</v>
      </c>
      <c r="AG40" s="208" t="str">
        <f>IF(S43=3,"＊＊",(IF(S43=2,"＊","")))</f>
        <v>＊＊</v>
      </c>
      <c r="AH40" s="208" t="str">
        <f>IF(T43=3,"＊＊",(IF(T43=2,"＊","")))</f>
        <v>＊＊</v>
      </c>
      <c r="AI40" s="208" t="str">
        <f>IF(V43=3,"＊＊",(IF(V43=2,"＊","")))</f>
        <v>＊＊</v>
      </c>
      <c r="AJ40" s="208" t="str">
        <f>IF(Y43=3,"＊＊",(IF(Y43=2,"＊","")))</f>
        <v>＊＊</v>
      </c>
      <c r="AK40" s="217" t="str">
        <f>IF(AB41=3,"＊＊",(IF(AB41=2,"＊","")))</f>
        <v>＊＊</v>
      </c>
      <c r="AL40" s="216" t="str">
        <f>IF(AD41=3,"＊＊",(IF(AD41=2,"＊","")))</f>
        <v>＊＊</v>
      </c>
      <c r="AM40" s="222"/>
    </row>
    <row r="41" spans="1:39" ht="18.600000000000001" customHeight="1">
      <c r="A41" s="146"/>
      <c r="R41" s="165" t="s">
        <v>13</v>
      </c>
      <c r="S41" s="6" t="s">
        <v>19</v>
      </c>
      <c r="T41" s="174" t="s">
        <v>20</v>
      </c>
      <c r="V41" s="178">
        <f>VALUE(V40)</f>
        <v>3</v>
      </c>
      <c r="W41" s="183">
        <f>VALUE(W40)</f>
        <v>3</v>
      </c>
      <c r="Y41" s="188">
        <f>VALUE(Y40)</f>
        <v>3</v>
      </c>
      <c r="Z41" s="193">
        <f>VALUE(Z40)</f>
        <v>3</v>
      </c>
      <c r="AB41" s="199">
        <f>VALUE(AB40)</f>
        <v>3</v>
      </c>
      <c r="AD41" s="202">
        <f>VALUE(AD40)</f>
        <v>3</v>
      </c>
      <c r="AM41" s="222"/>
    </row>
    <row r="42" spans="1:39" ht="18.600000000000001" hidden="1" customHeight="1">
      <c r="A42" s="146"/>
      <c r="R42" s="166" t="str">
        <f>IF(F40=0,"3",(IF(AND(F40&gt;=1,F40&lt;4),"2","1")))</f>
        <v>3</v>
      </c>
      <c r="S42" s="22" t="str">
        <f>IF(S40=0,"3",(IF(S40=1,"2","1")))</f>
        <v>3</v>
      </c>
      <c r="T42" s="173" t="str">
        <f>IF(T40=0,"3","1")</f>
        <v>3</v>
      </c>
      <c r="V42" s="179" t="s">
        <v>40</v>
      </c>
      <c r="W42" s="184"/>
      <c r="Y42" s="189" t="s">
        <v>40</v>
      </c>
      <c r="Z42" s="194"/>
      <c r="AM42" s="222"/>
    </row>
    <row r="43" spans="1:39" ht="18.600000000000001" hidden="1" customHeight="1">
      <c r="A43" s="146"/>
      <c r="R43" s="167">
        <f>VALUE(R42)</f>
        <v>3</v>
      </c>
      <c r="S43" s="170">
        <f>VALUE(S42)</f>
        <v>3</v>
      </c>
      <c r="T43" s="175">
        <f>VALUE(T42)</f>
        <v>3</v>
      </c>
      <c r="V43" s="180">
        <f>MAX(V41:W41)</f>
        <v>3</v>
      </c>
      <c r="W43" s="185"/>
      <c r="Y43" s="190">
        <f>MAX(Y41:Z41)</f>
        <v>3</v>
      </c>
      <c r="Z43" s="195"/>
      <c r="AM43" s="222"/>
    </row>
    <row r="44" spans="1:39" ht="18.600000000000001" customHeight="1">
      <c r="A44" s="146"/>
      <c r="D44" s="155"/>
      <c r="E44" s="155"/>
      <c r="F44" s="155"/>
      <c r="G44" s="155"/>
      <c r="AF44" s="203" t="s">
        <v>28</v>
      </c>
      <c r="AG44" s="206"/>
      <c r="AH44" s="209"/>
      <c r="AI44" s="210" t="s">
        <v>30</v>
      </c>
      <c r="AJ44" s="212" t="s">
        <v>31</v>
      </c>
      <c r="AK44" s="214" t="s">
        <v>11</v>
      </c>
      <c r="AL44" s="219" t="s">
        <v>32</v>
      </c>
      <c r="AM44" s="222"/>
    </row>
    <row r="45" spans="1:39" ht="18.600000000000001" customHeight="1">
      <c r="A45" s="146"/>
      <c r="C45" s="152">
        <v>8</v>
      </c>
      <c r="D45" s="153">
        <f>児童情報入力!D13</f>
        <v>0</v>
      </c>
      <c r="F45" s="157" t="s">
        <v>8</v>
      </c>
      <c r="G45" s="159" t="s">
        <v>3</v>
      </c>
      <c r="H45" s="159" t="s">
        <v>10</v>
      </c>
      <c r="I45" s="159" t="s">
        <v>12</v>
      </c>
      <c r="J45" s="159" t="s">
        <v>15</v>
      </c>
      <c r="K45" s="157" t="s">
        <v>109</v>
      </c>
      <c r="L45" s="157" t="s">
        <v>33</v>
      </c>
      <c r="M45" s="157" t="s">
        <v>127</v>
      </c>
      <c r="N45" s="157" t="s">
        <v>21</v>
      </c>
      <c r="O45" s="157" t="s">
        <v>134</v>
      </c>
      <c r="P45" s="157" t="s">
        <v>35</v>
      </c>
      <c r="R45" s="164"/>
      <c r="S45" s="169" t="s">
        <v>17</v>
      </c>
      <c r="T45" s="172" t="s">
        <v>7</v>
      </c>
      <c r="V45" s="177" t="s">
        <v>23</v>
      </c>
      <c r="W45" s="182" t="s">
        <v>26</v>
      </c>
      <c r="Y45" s="187" t="s">
        <v>6</v>
      </c>
      <c r="Z45" s="192" t="s">
        <v>43</v>
      </c>
      <c r="AB45" s="197" t="s">
        <v>24</v>
      </c>
      <c r="AD45" s="200" t="s">
        <v>38</v>
      </c>
      <c r="AF45" s="204" t="s">
        <v>36</v>
      </c>
      <c r="AG45" s="207" t="s">
        <v>39</v>
      </c>
      <c r="AH45" s="207" t="s">
        <v>27</v>
      </c>
      <c r="AI45" s="211"/>
      <c r="AJ45" s="213"/>
      <c r="AK45" s="215"/>
      <c r="AL45" s="220"/>
      <c r="AM45" s="222"/>
    </row>
    <row r="46" spans="1:39" ht="36.6" customHeight="1">
      <c r="A46" s="146"/>
      <c r="C46" s="152"/>
      <c r="D46" s="154">
        <f>児童情報入力!C13</f>
        <v>0</v>
      </c>
      <c r="E46" s="156"/>
      <c r="F46" s="158"/>
      <c r="G46" s="158"/>
      <c r="H46" s="158"/>
      <c r="I46" s="158"/>
      <c r="J46" s="158"/>
      <c r="K46" s="158"/>
      <c r="L46" s="158"/>
      <c r="M46" s="158"/>
      <c r="N46" s="158"/>
      <c r="O46" s="158"/>
      <c r="P46" s="158"/>
      <c r="R46" s="165"/>
      <c r="S46" s="22">
        <f>MIN(G46:H46)</f>
        <v>0</v>
      </c>
      <c r="T46" s="173">
        <f>MIN(I46:J46)</f>
        <v>0</v>
      </c>
      <c r="V46" s="178" t="str">
        <f>IF(AND(M46&gt;=0,M46&lt;2),"3",(IF(AND(M46&gt;=2,M46&lt;4),"2","1")))</f>
        <v>3</v>
      </c>
      <c r="W46" s="183" t="str">
        <f>IF(AND(N46&gt;=0,N46&lt;3),"3",(IF(AND(N46&gt;=3,N46&lt;7),"2","1")))</f>
        <v>3</v>
      </c>
      <c r="Y46" s="188" t="str">
        <f>IF(K46=0,"3",(IF(K46=1,"2","1")))</f>
        <v>3</v>
      </c>
      <c r="Z46" s="193" t="str">
        <f>IF(AND(O46&gt;=0,O46&lt;6),"3",(IF(AND(O46&gt;=6,O46&lt;10),"2","1")))</f>
        <v>3</v>
      </c>
      <c r="AB46" s="198" t="str">
        <f>IF(AND(P46&gt;=0,P46&lt;18),"3",(IF(AND(P46&gt;=1,P46&lt;23),"2","1")))</f>
        <v>3</v>
      </c>
      <c r="AD46" s="201" t="str">
        <f>IF(L46=0,"3",(IF(AND(L46&gt;=1,L46&lt;3),"2","1")))</f>
        <v>3</v>
      </c>
      <c r="AF46" s="205" t="str">
        <f>IF(R49=3,"＊＊",(IF(R49=2,"＊","")))</f>
        <v>＊＊</v>
      </c>
      <c r="AG46" s="208" t="str">
        <f>IF(S49=3,"＊＊",(IF(S49=2,"＊","")))</f>
        <v>＊＊</v>
      </c>
      <c r="AH46" s="208" t="str">
        <f>IF(T49=3,"＊＊",(IF(T49=2,"＊","")))</f>
        <v>＊＊</v>
      </c>
      <c r="AI46" s="208" t="str">
        <f>IF(V49=3,"＊＊",(IF(V49=2,"＊","")))</f>
        <v>＊＊</v>
      </c>
      <c r="AJ46" s="208" t="str">
        <f>IF(Y49=3,"＊＊",(IF(Y49=2,"＊","")))</f>
        <v>＊＊</v>
      </c>
      <c r="AK46" s="217" t="str">
        <f>IF(AB47=3,"＊＊",(IF(AB47=2,"＊","")))</f>
        <v>＊＊</v>
      </c>
      <c r="AL46" s="216" t="str">
        <f>IF(AD47=3,"＊＊",(IF(AD47=2,"＊","")))</f>
        <v>＊＊</v>
      </c>
      <c r="AM46" s="222"/>
    </row>
    <row r="47" spans="1:39" ht="18.600000000000001" customHeight="1">
      <c r="A47" s="146"/>
      <c r="R47" s="165" t="s">
        <v>13</v>
      </c>
      <c r="S47" s="6" t="s">
        <v>19</v>
      </c>
      <c r="T47" s="174" t="s">
        <v>20</v>
      </c>
      <c r="V47" s="178">
        <f>VALUE(V46)</f>
        <v>3</v>
      </c>
      <c r="W47" s="183">
        <f>VALUE(W46)</f>
        <v>3</v>
      </c>
      <c r="Y47" s="188">
        <f>VALUE(Y46)</f>
        <v>3</v>
      </c>
      <c r="Z47" s="193">
        <f>VALUE(Z46)</f>
        <v>3</v>
      </c>
      <c r="AB47" s="199">
        <f>VALUE(AB46)</f>
        <v>3</v>
      </c>
      <c r="AD47" s="202">
        <f>VALUE(AD46)</f>
        <v>3</v>
      </c>
      <c r="AM47" s="222"/>
    </row>
    <row r="48" spans="1:39" ht="18.600000000000001" hidden="1" customHeight="1">
      <c r="A48" s="146"/>
      <c r="R48" s="166" t="str">
        <f>IF(F46=0,"3",(IF(AND(F46&gt;=1,F46&lt;4),"2","1")))</f>
        <v>3</v>
      </c>
      <c r="S48" s="22" t="str">
        <f>IF(S46=0,"3",(IF(S46=1,"2","1")))</f>
        <v>3</v>
      </c>
      <c r="T48" s="173" t="str">
        <f>IF(T46=0,"3","1")</f>
        <v>3</v>
      </c>
      <c r="V48" s="179" t="s">
        <v>40</v>
      </c>
      <c r="W48" s="184"/>
      <c r="Y48" s="189" t="s">
        <v>40</v>
      </c>
      <c r="Z48" s="194"/>
      <c r="AM48" s="222"/>
    </row>
    <row r="49" spans="1:39" ht="18.600000000000001" hidden="1" customHeight="1">
      <c r="A49" s="146"/>
      <c r="R49" s="167">
        <f>VALUE(R48)</f>
        <v>3</v>
      </c>
      <c r="S49" s="170">
        <f>VALUE(S48)</f>
        <v>3</v>
      </c>
      <c r="T49" s="175">
        <f>VALUE(T48)</f>
        <v>3</v>
      </c>
      <c r="V49" s="180">
        <f>MAX(V47:W47)</f>
        <v>3</v>
      </c>
      <c r="W49" s="185"/>
      <c r="Y49" s="190">
        <f>MAX(Y47:Z47)</f>
        <v>3</v>
      </c>
      <c r="Z49" s="195"/>
      <c r="AM49" s="222"/>
    </row>
    <row r="50" spans="1:39" ht="18.600000000000001" customHeight="1">
      <c r="A50" s="146"/>
      <c r="D50" s="155"/>
      <c r="AF50" s="203" t="s">
        <v>28</v>
      </c>
      <c r="AG50" s="206"/>
      <c r="AH50" s="209"/>
      <c r="AI50" s="210" t="s">
        <v>30</v>
      </c>
      <c r="AJ50" s="212" t="s">
        <v>31</v>
      </c>
      <c r="AK50" s="214" t="s">
        <v>11</v>
      </c>
      <c r="AL50" s="219" t="s">
        <v>32</v>
      </c>
      <c r="AM50" s="222"/>
    </row>
    <row r="51" spans="1:39" ht="18.600000000000001" customHeight="1">
      <c r="A51" s="146"/>
      <c r="C51" s="152">
        <v>9</v>
      </c>
      <c r="D51" s="153">
        <f>児童情報入力!D14</f>
        <v>0</v>
      </c>
      <c r="F51" s="157" t="s">
        <v>8</v>
      </c>
      <c r="G51" s="159" t="s">
        <v>3</v>
      </c>
      <c r="H51" s="159" t="s">
        <v>10</v>
      </c>
      <c r="I51" s="159" t="s">
        <v>12</v>
      </c>
      <c r="J51" s="159" t="s">
        <v>15</v>
      </c>
      <c r="K51" s="157" t="s">
        <v>109</v>
      </c>
      <c r="L51" s="157" t="s">
        <v>33</v>
      </c>
      <c r="M51" s="157" t="s">
        <v>127</v>
      </c>
      <c r="N51" s="157" t="s">
        <v>21</v>
      </c>
      <c r="O51" s="157" t="s">
        <v>134</v>
      </c>
      <c r="P51" s="157" t="s">
        <v>35</v>
      </c>
      <c r="R51" s="164"/>
      <c r="S51" s="169" t="s">
        <v>17</v>
      </c>
      <c r="T51" s="172" t="s">
        <v>7</v>
      </c>
      <c r="V51" s="177" t="s">
        <v>23</v>
      </c>
      <c r="W51" s="182" t="s">
        <v>26</v>
      </c>
      <c r="Y51" s="187" t="s">
        <v>6</v>
      </c>
      <c r="Z51" s="192" t="s">
        <v>43</v>
      </c>
      <c r="AB51" s="197" t="s">
        <v>24</v>
      </c>
      <c r="AD51" s="200" t="s">
        <v>38</v>
      </c>
      <c r="AF51" s="204" t="s">
        <v>36</v>
      </c>
      <c r="AG51" s="207" t="s">
        <v>39</v>
      </c>
      <c r="AH51" s="207" t="s">
        <v>27</v>
      </c>
      <c r="AI51" s="211"/>
      <c r="AJ51" s="213"/>
      <c r="AK51" s="215"/>
      <c r="AL51" s="220"/>
      <c r="AM51" s="222"/>
    </row>
    <row r="52" spans="1:39" ht="36.6" customHeight="1">
      <c r="A52" s="146"/>
      <c r="C52" s="152"/>
      <c r="D52" s="154">
        <f>児童情報入力!C14</f>
        <v>0</v>
      </c>
      <c r="E52" s="156"/>
      <c r="F52" s="158"/>
      <c r="G52" s="158"/>
      <c r="H52" s="158"/>
      <c r="I52" s="158"/>
      <c r="J52" s="158"/>
      <c r="K52" s="158"/>
      <c r="L52" s="158"/>
      <c r="M52" s="158"/>
      <c r="N52" s="158"/>
      <c r="O52" s="158"/>
      <c r="P52" s="158"/>
      <c r="R52" s="165"/>
      <c r="S52" s="22">
        <f>MIN(G52:H52)</f>
        <v>0</v>
      </c>
      <c r="T52" s="173">
        <f>MIN(I52:J52)</f>
        <v>0</v>
      </c>
      <c r="V52" s="178" t="str">
        <f>IF(AND(M52&gt;=0,M52&lt;2),"3",(IF(AND(M52&gt;=2,M52&lt;4),"2","1")))</f>
        <v>3</v>
      </c>
      <c r="W52" s="183" t="str">
        <f>IF(AND(N52&gt;=0,N52&lt;3),"3",(IF(AND(N52&gt;=3,N52&lt;7),"2","1")))</f>
        <v>3</v>
      </c>
      <c r="Y52" s="188" t="str">
        <f>IF(K52=0,"3",(IF(K52=1,"2","1")))</f>
        <v>3</v>
      </c>
      <c r="Z52" s="193" t="str">
        <f>IF(AND(O52&gt;=0,O52&lt;6),"3",(IF(AND(O52&gt;=6,O52&lt;10),"2","1")))</f>
        <v>3</v>
      </c>
      <c r="AB52" s="198" t="str">
        <f>IF(AND(P52&gt;=0,P52&lt;18),"3",(IF(AND(P52&gt;=1,P52&lt;23),"2","1")))</f>
        <v>3</v>
      </c>
      <c r="AD52" s="201" t="str">
        <f>IF(L52=0,"3",(IF(AND(L52&gt;=1,L52&lt;3),"2","1")))</f>
        <v>3</v>
      </c>
      <c r="AF52" s="205" t="str">
        <f>IF(R55=3,"＊＊",(IF(R55=2,"＊","")))</f>
        <v>＊＊</v>
      </c>
      <c r="AG52" s="208" t="str">
        <f>IF(S55=3,"＊＊",(IF(S55=2,"＊","")))</f>
        <v>＊＊</v>
      </c>
      <c r="AH52" s="208" t="str">
        <f>IF(T55=3,"＊＊",(IF(T55=2,"＊","")))</f>
        <v>＊＊</v>
      </c>
      <c r="AI52" s="208" t="str">
        <f>IF(V55=3,"＊＊",(IF(V55=2,"＊","")))</f>
        <v>＊＊</v>
      </c>
      <c r="AJ52" s="208" t="str">
        <f>IF(Y55=3,"＊＊",(IF(Y55=2,"＊","")))</f>
        <v>＊＊</v>
      </c>
      <c r="AK52" s="217" t="str">
        <f>IF(AB53=3,"＊＊",(IF(AB53=2,"＊","")))</f>
        <v>＊＊</v>
      </c>
      <c r="AL52" s="216" t="str">
        <f>IF(AD53=3,"＊＊",(IF(AD53=2,"＊","")))</f>
        <v>＊＊</v>
      </c>
      <c r="AM52" s="222"/>
    </row>
    <row r="53" spans="1:39" ht="18.600000000000001" customHeight="1">
      <c r="A53" s="146"/>
      <c r="R53" s="165" t="s">
        <v>13</v>
      </c>
      <c r="S53" s="6" t="s">
        <v>19</v>
      </c>
      <c r="T53" s="174" t="s">
        <v>20</v>
      </c>
      <c r="V53" s="178">
        <f>VALUE(V52)</f>
        <v>3</v>
      </c>
      <c r="W53" s="183">
        <f>VALUE(W52)</f>
        <v>3</v>
      </c>
      <c r="Y53" s="188">
        <f>VALUE(Y52)</f>
        <v>3</v>
      </c>
      <c r="Z53" s="193">
        <f>VALUE(Z52)</f>
        <v>3</v>
      </c>
      <c r="AB53" s="199">
        <f>VALUE(AB52)</f>
        <v>3</v>
      </c>
      <c r="AD53" s="202">
        <f>VALUE(AD52)</f>
        <v>3</v>
      </c>
      <c r="AM53" s="222"/>
    </row>
    <row r="54" spans="1:39" ht="18.600000000000001" hidden="1" customHeight="1">
      <c r="A54" s="146"/>
      <c r="R54" s="166" t="str">
        <f>IF(F52=0,"3",(IF(AND(F52&gt;=1,F52&lt;4),"2","1")))</f>
        <v>3</v>
      </c>
      <c r="S54" s="22" t="str">
        <f>IF(S52=0,"3",(IF(S52=1,"2","1")))</f>
        <v>3</v>
      </c>
      <c r="T54" s="173" t="str">
        <f>IF(T52=0,"3","1")</f>
        <v>3</v>
      </c>
      <c r="V54" s="179" t="s">
        <v>40</v>
      </c>
      <c r="W54" s="184"/>
      <c r="Y54" s="189" t="s">
        <v>40</v>
      </c>
      <c r="Z54" s="194"/>
      <c r="AM54" s="222"/>
    </row>
    <row r="55" spans="1:39" ht="18.600000000000001" hidden="1" customHeight="1">
      <c r="A55" s="146"/>
      <c r="R55" s="167">
        <f>VALUE(R54)</f>
        <v>3</v>
      </c>
      <c r="S55" s="170">
        <f>VALUE(S54)</f>
        <v>3</v>
      </c>
      <c r="T55" s="175">
        <f>VALUE(T54)</f>
        <v>3</v>
      </c>
      <c r="V55" s="180">
        <f>MAX(V53:W53)</f>
        <v>3</v>
      </c>
      <c r="W55" s="185"/>
      <c r="Y55" s="190">
        <f>MAX(Y53:Z53)</f>
        <v>3</v>
      </c>
      <c r="Z55" s="195"/>
      <c r="AM55" s="222"/>
    </row>
    <row r="56" spans="1:39" ht="18.600000000000001" customHeight="1">
      <c r="A56" s="146"/>
      <c r="D56" s="155"/>
      <c r="E56" s="155"/>
      <c r="F56" s="155"/>
      <c r="G56" s="155"/>
      <c r="AF56" s="203" t="s">
        <v>28</v>
      </c>
      <c r="AG56" s="206"/>
      <c r="AH56" s="209"/>
      <c r="AI56" s="210" t="s">
        <v>30</v>
      </c>
      <c r="AJ56" s="212" t="s">
        <v>31</v>
      </c>
      <c r="AK56" s="214" t="s">
        <v>11</v>
      </c>
      <c r="AL56" s="219" t="s">
        <v>32</v>
      </c>
      <c r="AM56" s="222"/>
    </row>
    <row r="57" spans="1:39" ht="18.600000000000001" customHeight="1">
      <c r="A57" s="146"/>
      <c r="C57" s="152">
        <v>10</v>
      </c>
      <c r="D57" s="153">
        <f>児童情報入力!D15</f>
        <v>0</v>
      </c>
      <c r="F57" s="157" t="s">
        <v>8</v>
      </c>
      <c r="G57" s="159" t="s">
        <v>3</v>
      </c>
      <c r="H57" s="159" t="s">
        <v>10</v>
      </c>
      <c r="I57" s="159" t="s">
        <v>12</v>
      </c>
      <c r="J57" s="159" t="s">
        <v>15</v>
      </c>
      <c r="K57" s="157" t="s">
        <v>109</v>
      </c>
      <c r="L57" s="157" t="s">
        <v>33</v>
      </c>
      <c r="M57" s="157" t="s">
        <v>127</v>
      </c>
      <c r="N57" s="157" t="s">
        <v>21</v>
      </c>
      <c r="O57" s="157" t="s">
        <v>134</v>
      </c>
      <c r="P57" s="157" t="s">
        <v>35</v>
      </c>
      <c r="R57" s="164"/>
      <c r="S57" s="169" t="s">
        <v>17</v>
      </c>
      <c r="T57" s="172" t="s">
        <v>7</v>
      </c>
      <c r="V57" s="177" t="s">
        <v>23</v>
      </c>
      <c r="W57" s="182" t="s">
        <v>26</v>
      </c>
      <c r="Y57" s="187" t="s">
        <v>6</v>
      </c>
      <c r="Z57" s="192" t="s">
        <v>43</v>
      </c>
      <c r="AB57" s="197" t="s">
        <v>24</v>
      </c>
      <c r="AD57" s="200" t="s">
        <v>38</v>
      </c>
      <c r="AF57" s="204" t="s">
        <v>36</v>
      </c>
      <c r="AG57" s="207" t="s">
        <v>39</v>
      </c>
      <c r="AH57" s="207" t="s">
        <v>27</v>
      </c>
      <c r="AI57" s="211"/>
      <c r="AJ57" s="213"/>
      <c r="AK57" s="215"/>
      <c r="AL57" s="220"/>
      <c r="AM57" s="222"/>
    </row>
    <row r="58" spans="1:39" ht="36.6" customHeight="1">
      <c r="A58" s="146"/>
      <c r="C58" s="152"/>
      <c r="D58" s="154">
        <f>児童情報入力!C15</f>
        <v>0</v>
      </c>
      <c r="E58" s="156"/>
      <c r="F58" s="158"/>
      <c r="G58" s="158"/>
      <c r="H58" s="158"/>
      <c r="I58" s="158"/>
      <c r="J58" s="158"/>
      <c r="K58" s="158"/>
      <c r="L58" s="158"/>
      <c r="M58" s="158"/>
      <c r="N58" s="158"/>
      <c r="O58" s="158"/>
      <c r="P58" s="158"/>
      <c r="R58" s="165"/>
      <c r="S58" s="22">
        <f>MIN(G58:H58)</f>
        <v>0</v>
      </c>
      <c r="T58" s="173">
        <f>MIN(I58:J58)</f>
        <v>0</v>
      </c>
      <c r="V58" s="178" t="str">
        <f>IF(AND(M58&gt;=0,M58&lt;2),"3",(IF(AND(M58&gt;=2,M58&lt;4),"2","1")))</f>
        <v>3</v>
      </c>
      <c r="W58" s="183" t="str">
        <f>IF(AND(N58&gt;=0,N58&lt;3),"3",(IF(AND(N58&gt;=3,N58&lt;7),"2","1")))</f>
        <v>3</v>
      </c>
      <c r="Y58" s="188" t="str">
        <f>IF(K58=0,"3",(IF(K58=1,"2","1")))</f>
        <v>3</v>
      </c>
      <c r="Z58" s="193" t="str">
        <f>IF(AND(O58&gt;=0,O58&lt;6),"3",(IF(AND(O58&gt;=6,O58&lt;10),"2","1")))</f>
        <v>3</v>
      </c>
      <c r="AB58" s="198" t="str">
        <f>IF(AND(P58&gt;=0,P58&lt;18),"3",(IF(AND(P58&gt;=1,P58&lt;23),"2","1")))</f>
        <v>3</v>
      </c>
      <c r="AD58" s="201" t="str">
        <f>IF(L58=0,"3",(IF(AND(L58&gt;=1,L58&lt;3),"2","1")))</f>
        <v>3</v>
      </c>
      <c r="AF58" s="205" t="str">
        <f>IF(R61=3,"＊＊",(IF(R61=2,"＊","")))</f>
        <v>＊＊</v>
      </c>
      <c r="AG58" s="208" t="str">
        <f>IF(S61=3,"＊＊",(IF(S61=2,"＊","")))</f>
        <v>＊＊</v>
      </c>
      <c r="AH58" s="208" t="str">
        <f>IF(T61=3,"＊＊",(IF(T61=2,"＊","")))</f>
        <v>＊＊</v>
      </c>
      <c r="AI58" s="208" t="str">
        <f>IF(V61=3,"＊＊",(IF(V61=2,"＊","")))</f>
        <v>＊＊</v>
      </c>
      <c r="AJ58" s="208" t="str">
        <f>IF(Y61=3,"＊＊",(IF(Y61=2,"＊","")))</f>
        <v>＊＊</v>
      </c>
      <c r="AK58" s="217" t="str">
        <f>IF(AB59=3,"＊＊",(IF(AB59=2,"＊","")))</f>
        <v>＊＊</v>
      </c>
      <c r="AL58" s="216" t="str">
        <f>IF(AD59=3,"＊＊",(IF(AD59=2,"＊","")))</f>
        <v>＊＊</v>
      </c>
      <c r="AM58" s="222"/>
    </row>
    <row r="59" spans="1:39" ht="18.600000000000001" customHeight="1">
      <c r="A59" s="146"/>
      <c r="R59" s="165" t="s">
        <v>13</v>
      </c>
      <c r="S59" s="6" t="s">
        <v>19</v>
      </c>
      <c r="T59" s="174" t="s">
        <v>20</v>
      </c>
      <c r="V59" s="178">
        <f>VALUE(V58)</f>
        <v>3</v>
      </c>
      <c r="W59" s="183">
        <f>VALUE(W58)</f>
        <v>3</v>
      </c>
      <c r="Y59" s="188">
        <f>VALUE(Y58)</f>
        <v>3</v>
      </c>
      <c r="Z59" s="193">
        <f>VALUE(Z58)</f>
        <v>3</v>
      </c>
      <c r="AB59" s="199">
        <f>VALUE(AB58)</f>
        <v>3</v>
      </c>
      <c r="AD59" s="202">
        <f>VALUE(AD58)</f>
        <v>3</v>
      </c>
      <c r="AM59" s="222"/>
    </row>
    <row r="60" spans="1:39" ht="18.600000000000001" hidden="1" customHeight="1">
      <c r="A60" s="146"/>
      <c r="R60" s="166" t="str">
        <f>IF(F58=0,"3",(IF(AND(F58&gt;=1,F58&lt;4),"2","1")))</f>
        <v>3</v>
      </c>
      <c r="S60" s="22" t="str">
        <f>IF(S58=0,"3",(IF(S58=1,"2","1")))</f>
        <v>3</v>
      </c>
      <c r="T60" s="173" t="str">
        <f>IF(T58=0,"3","1")</f>
        <v>3</v>
      </c>
      <c r="V60" s="179" t="s">
        <v>40</v>
      </c>
      <c r="W60" s="184"/>
      <c r="Y60" s="189" t="s">
        <v>40</v>
      </c>
      <c r="Z60" s="194"/>
      <c r="AM60" s="222"/>
    </row>
    <row r="61" spans="1:39" ht="18.600000000000001" hidden="1" customHeight="1">
      <c r="A61" s="146"/>
      <c r="R61" s="167">
        <f>VALUE(R60)</f>
        <v>3</v>
      </c>
      <c r="S61" s="170">
        <f>VALUE(S60)</f>
        <v>3</v>
      </c>
      <c r="T61" s="175">
        <f>VALUE(T60)</f>
        <v>3</v>
      </c>
      <c r="V61" s="180">
        <f>MAX(V59:W59)</f>
        <v>3</v>
      </c>
      <c r="W61" s="185"/>
      <c r="Y61" s="190">
        <f>MAX(Y59:Z59)</f>
        <v>3</v>
      </c>
      <c r="Z61" s="195"/>
      <c r="AM61" s="222"/>
    </row>
    <row r="62" spans="1:39" ht="18.600000000000001" customHeight="1">
      <c r="A62" s="146"/>
      <c r="D62" s="155"/>
      <c r="AF62" s="203" t="s">
        <v>28</v>
      </c>
      <c r="AG62" s="206"/>
      <c r="AH62" s="209"/>
      <c r="AI62" s="210" t="s">
        <v>30</v>
      </c>
      <c r="AJ62" s="212" t="s">
        <v>31</v>
      </c>
      <c r="AK62" s="214" t="s">
        <v>11</v>
      </c>
      <c r="AL62" s="219" t="s">
        <v>32</v>
      </c>
      <c r="AM62" s="222"/>
    </row>
    <row r="63" spans="1:39" ht="18.600000000000001" customHeight="1">
      <c r="A63" s="146"/>
      <c r="C63" s="152">
        <v>11</v>
      </c>
      <c r="D63" s="153">
        <f>児童情報入力!D16</f>
        <v>0</v>
      </c>
      <c r="F63" s="157" t="s">
        <v>8</v>
      </c>
      <c r="G63" s="159" t="s">
        <v>3</v>
      </c>
      <c r="H63" s="159" t="s">
        <v>10</v>
      </c>
      <c r="I63" s="159" t="s">
        <v>12</v>
      </c>
      <c r="J63" s="159" t="s">
        <v>15</v>
      </c>
      <c r="K63" s="157" t="s">
        <v>109</v>
      </c>
      <c r="L63" s="157" t="s">
        <v>33</v>
      </c>
      <c r="M63" s="157" t="s">
        <v>127</v>
      </c>
      <c r="N63" s="157" t="s">
        <v>21</v>
      </c>
      <c r="O63" s="157" t="s">
        <v>134</v>
      </c>
      <c r="P63" s="157" t="s">
        <v>35</v>
      </c>
      <c r="R63" s="164"/>
      <c r="S63" s="169" t="s">
        <v>17</v>
      </c>
      <c r="T63" s="172" t="s">
        <v>7</v>
      </c>
      <c r="V63" s="177" t="s">
        <v>23</v>
      </c>
      <c r="W63" s="182" t="s">
        <v>26</v>
      </c>
      <c r="Y63" s="187" t="s">
        <v>6</v>
      </c>
      <c r="Z63" s="192" t="s">
        <v>43</v>
      </c>
      <c r="AB63" s="197" t="s">
        <v>24</v>
      </c>
      <c r="AD63" s="200" t="s">
        <v>38</v>
      </c>
      <c r="AF63" s="204" t="s">
        <v>36</v>
      </c>
      <c r="AG63" s="207" t="s">
        <v>39</v>
      </c>
      <c r="AH63" s="207" t="s">
        <v>27</v>
      </c>
      <c r="AI63" s="211"/>
      <c r="AJ63" s="213"/>
      <c r="AK63" s="215"/>
      <c r="AL63" s="220"/>
      <c r="AM63" s="222"/>
    </row>
    <row r="64" spans="1:39" ht="36.6" customHeight="1">
      <c r="A64" s="146"/>
      <c r="C64" s="152"/>
      <c r="D64" s="154">
        <f>児童情報入力!C16</f>
        <v>0</v>
      </c>
      <c r="E64" s="156"/>
      <c r="F64" s="158"/>
      <c r="G64" s="158"/>
      <c r="H64" s="158"/>
      <c r="I64" s="158"/>
      <c r="J64" s="158"/>
      <c r="K64" s="158"/>
      <c r="L64" s="158"/>
      <c r="M64" s="158"/>
      <c r="N64" s="158"/>
      <c r="O64" s="158"/>
      <c r="P64" s="158"/>
      <c r="R64" s="165"/>
      <c r="S64" s="22">
        <f>MIN(G64:H64)</f>
        <v>0</v>
      </c>
      <c r="T64" s="173">
        <f>MIN(I64:J64)</f>
        <v>0</v>
      </c>
      <c r="V64" s="178" t="str">
        <f>IF(AND(M64&gt;=0,M64&lt;2),"3",(IF(AND(M64&gt;=2,M64&lt;4),"2","1")))</f>
        <v>3</v>
      </c>
      <c r="W64" s="183" t="str">
        <f>IF(AND(N64&gt;=0,N64&lt;3),"3",(IF(AND(N64&gt;=3,N64&lt;7),"2","1")))</f>
        <v>3</v>
      </c>
      <c r="Y64" s="188" t="str">
        <f>IF(K64=0,"3",(IF(K64=1,"2","1")))</f>
        <v>3</v>
      </c>
      <c r="Z64" s="193" t="str">
        <f>IF(AND(O64&gt;=0,O64&lt;6),"3",(IF(AND(O64&gt;=6,O64&lt;10),"2","1")))</f>
        <v>3</v>
      </c>
      <c r="AB64" s="198" t="str">
        <f>IF(AND(P64&gt;=0,P64&lt;18),"3",(IF(AND(P64&gt;=1,P64&lt;23),"2","1")))</f>
        <v>3</v>
      </c>
      <c r="AD64" s="201" t="str">
        <f>IF(L64=0,"3",(IF(AND(L64&gt;=1,L64&lt;3),"2","1")))</f>
        <v>3</v>
      </c>
      <c r="AF64" s="205" t="str">
        <f>IF(R67=3,"＊＊",(IF(R67=2,"＊","")))</f>
        <v>＊＊</v>
      </c>
      <c r="AG64" s="208" t="str">
        <f>IF(S67=3,"＊＊",(IF(S67=2,"＊","")))</f>
        <v>＊＊</v>
      </c>
      <c r="AH64" s="208" t="str">
        <f>IF(T67=3,"＊＊",(IF(T67=2,"＊","")))</f>
        <v>＊＊</v>
      </c>
      <c r="AI64" s="208" t="str">
        <f>IF(V67=3,"＊＊",(IF(V67=2,"＊","")))</f>
        <v>＊＊</v>
      </c>
      <c r="AJ64" s="208" t="str">
        <f>IF(Y67=3,"＊＊",(IF(Y67=2,"＊","")))</f>
        <v>＊＊</v>
      </c>
      <c r="AK64" s="217" t="str">
        <f>IF(AB65=3,"＊＊",(IF(AB65=2,"＊","")))</f>
        <v>＊＊</v>
      </c>
      <c r="AL64" s="216" t="str">
        <f>IF(AD65=3,"＊＊",(IF(AD65=2,"＊","")))</f>
        <v>＊＊</v>
      </c>
      <c r="AM64" s="222"/>
    </row>
    <row r="65" spans="1:39" ht="18.600000000000001" customHeight="1">
      <c r="A65" s="146"/>
      <c r="R65" s="165" t="s">
        <v>13</v>
      </c>
      <c r="S65" s="6" t="s">
        <v>19</v>
      </c>
      <c r="T65" s="174" t="s">
        <v>20</v>
      </c>
      <c r="V65" s="178">
        <f>VALUE(V64)</f>
        <v>3</v>
      </c>
      <c r="W65" s="183">
        <f>VALUE(W64)</f>
        <v>3</v>
      </c>
      <c r="Y65" s="188">
        <f>VALUE(Y64)</f>
        <v>3</v>
      </c>
      <c r="Z65" s="193">
        <f>VALUE(Z64)</f>
        <v>3</v>
      </c>
      <c r="AB65" s="199">
        <f>VALUE(AB64)</f>
        <v>3</v>
      </c>
      <c r="AD65" s="202">
        <f>VALUE(AD64)</f>
        <v>3</v>
      </c>
      <c r="AM65" s="222"/>
    </row>
    <row r="66" spans="1:39" ht="18.600000000000001" hidden="1" customHeight="1">
      <c r="A66" s="146"/>
      <c r="R66" s="166" t="str">
        <f>IF(F64=0,"3",(IF(AND(F64&gt;=1,F64&lt;4),"2","1")))</f>
        <v>3</v>
      </c>
      <c r="S66" s="22" t="str">
        <f>IF(S64=0,"3",(IF(S64=1,"2","1")))</f>
        <v>3</v>
      </c>
      <c r="T66" s="173" t="str">
        <f>IF(T64=0,"3","1")</f>
        <v>3</v>
      </c>
      <c r="V66" s="179" t="s">
        <v>40</v>
      </c>
      <c r="W66" s="184"/>
      <c r="Y66" s="189" t="s">
        <v>40</v>
      </c>
      <c r="Z66" s="194"/>
      <c r="AM66" s="222"/>
    </row>
    <row r="67" spans="1:39" ht="18.600000000000001" hidden="1" customHeight="1">
      <c r="A67" s="146"/>
      <c r="R67" s="167">
        <f>VALUE(R66)</f>
        <v>3</v>
      </c>
      <c r="S67" s="170">
        <f>VALUE(S66)</f>
        <v>3</v>
      </c>
      <c r="T67" s="175">
        <f>VALUE(T66)</f>
        <v>3</v>
      </c>
      <c r="V67" s="180">
        <f>MAX(V65:W65)</f>
        <v>3</v>
      </c>
      <c r="W67" s="185"/>
      <c r="Y67" s="190">
        <f>MAX(Y65:Z65)</f>
        <v>3</v>
      </c>
      <c r="Z67" s="195"/>
      <c r="AM67" s="222"/>
    </row>
    <row r="68" spans="1:39" ht="18.600000000000001" customHeight="1">
      <c r="A68" s="146"/>
      <c r="D68" s="155"/>
      <c r="E68" s="155"/>
      <c r="F68" s="155"/>
      <c r="G68" s="155"/>
      <c r="AF68" s="203" t="s">
        <v>28</v>
      </c>
      <c r="AG68" s="206"/>
      <c r="AH68" s="209"/>
      <c r="AI68" s="210" t="s">
        <v>30</v>
      </c>
      <c r="AJ68" s="212" t="s">
        <v>31</v>
      </c>
      <c r="AK68" s="214" t="s">
        <v>11</v>
      </c>
      <c r="AL68" s="219" t="s">
        <v>32</v>
      </c>
      <c r="AM68" s="222"/>
    </row>
    <row r="69" spans="1:39" ht="18.600000000000001" customHeight="1">
      <c r="A69" s="146"/>
      <c r="C69" s="152">
        <v>12</v>
      </c>
      <c r="D69" s="153">
        <f>児童情報入力!D17</f>
        <v>0</v>
      </c>
      <c r="F69" s="157" t="s">
        <v>8</v>
      </c>
      <c r="G69" s="159" t="s">
        <v>3</v>
      </c>
      <c r="H69" s="159" t="s">
        <v>10</v>
      </c>
      <c r="I69" s="159" t="s">
        <v>12</v>
      </c>
      <c r="J69" s="159" t="s">
        <v>15</v>
      </c>
      <c r="K69" s="157" t="s">
        <v>109</v>
      </c>
      <c r="L69" s="157" t="s">
        <v>33</v>
      </c>
      <c r="M69" s="157" t="s">
        <v>127</v>
      </c>
      <c r="N69" s="157" t="s">
        <v>21</v>
      </c>
      <c r="O69" s="157" t="s">
        <v>134</v>
      </c>
      <c r="P69" s="157" t="s">
        <v>35</v>
      </c>
      <c r="R69" s="164"/>
      <c r="S69" s="169" t="s">
        <v>17</v>
      </c>
      <c r="T69" s="172" t="s">
        <v>7</v>
      </c>
      <c r="V69" s="177" t="s">
        <v>23</v>
      </c>
      <c r="W69" s="182" t="s">
        <v>26</v>
      </c>
      <c r="Y69" s="187" t="s">
        <v>6</v>
      </c>
      <c r="Z69" s="192" t="s">
        <v>43</v>
      </c>
      <c r="AB69" s="197" t="s">
        <v>24</v>
      </c>
      <c r="AD69" s="200" t="s">
        <v>38</v>
      </c>
      <c r="AF69" s="204" t="s">
        <v>36</v>
      </c>
      <c r="AG69" s="207" t="s">
        <v>39</v>
      </c>
      <c r="AH69" s="207" t="s">
        <v>27</v>
      </c>
      <c r="AI69" s="211"/>
      <c r="AJ69" s="213"/>
      <c r="AK69" s="215"/>
      <c r="AL69" s="220"/>
      <c r="AM69" s="222"/>
    </row>
    <row r="70" spans="1:39" ht="36.6" customHeight="1">
      <c r="A70" s="146"/>
      <c r="C70" s="152"/>
      <c r="D70" s="154">
        <f>児童情報入力!C17</f>
        <v>0</v>
      </c>
      <c r="E70" s="156"/>
      <c r="F70" s="158"/>
      <c r="G70" s="158"/>
      <c r="H70" s="158"/>
      <c r="I70" s="158"/>
      <c r="J70" s="158"/>
      <c r="K70" s="158"/>
      <c r="L70" s="158"/>
      <c r="M70" s="158"/>
      <c r="N70" s="158"/>
      <c r="O70" s="158"/>
      <c r="P70" s="158"/>
      <c r="R70" s="165"/>
      <c r="S70" s="22">
        <f>MIN(G70:H70)</f>
        <v>0</v>
      </c>
      <c r="T70" s="173">
        <f>MIN(I70:J70)</f>
        <v>0</v>
      </c>
      <c r="V70" s="178" t="str">
        <f>IF(AND(M70&gt;=0,M70&lt;2),"3",(IF(AND(M70&gt;=2,M70&lt;4),"2","1")))</f>
        <v>3</v>
      </c>
      <c r="W70" s="183" t="str">
        <f>IF(AND(N70&gt;=0,N70&lt;3),"3",(IF(AND(N70&gt;=3,N70&lt;7),"2","1")))</f>
        <v>3</v>
      </c>
      <c r="Y70" s="188" t="str">
        <f>IF(K70=0,"3",(IF(K70=1,"2","1")))</f>
        <v>3</v>
      </c>
      <c r="Z70" s="193" t="str">
        <f>IF(AND(O70&gt;=0,O70&lt;6),"3",(IF(AND(O70&gt;=6,O70&lt;10),"2","1")))</f>
        <v>3</v>
      </c>
      <c r="AB70" s="198" t="str">
        <f>IF(AND(P70&gt;=0,P70&lt;18),"3",(IF(AND(P70&gt;=1,P70&lt;23),"2","1")))</f>
        <v>3</v>
      </c>
      <c r="AD70" s="201" t="str">
        <f>IF(L70=0,"3",(IF(AND(L70&gt;=1,L70&lt;3),"2","1")))</f>
        <v>3</v>
      </c>
      <c r="AF70" s="205" t="str">
        <f>IF(R73=3,"＊＊",(IF(R73=2,"＊","")))</f>
        <v>＊＊</v>
      </c>
      <c r="AG70" s="208" t="str">
        <f>IF(S73=3,"＊＊",(IF(S73=2,"＊","")))</f>
        <v>＊＊</v>
      </c>
      <c r="AH70" s="208" t="str">
        <f>IF(T73=3,"＊＊",(IF(T73=2,"＊","")))</f>
        <v>＊＊</v>
      </c>
      <c r="AI70" s="208" t="str">
        <f>IF(V73=3,"＊＊",(IF(V73=2,"＊","")))</f>
        <v>＊＊</v>
      </c>
      <c r="AJ70" s="208" t="str">
        <f>IF(Y73=3,"＊＊",(IF(Y73=2,"＊","")))</f>
        <v>＊＊</v>
      </c>
      <c r="AK70" s="217" t="str">
        <f>IF(AB71=3,"＊＊",(IF(AB71=2,"＊","")))</f>
        <v>＊＊</v>
      </c>
      <c r="AL70" s="216" t="str">
        <f>IF(AD71=3,"＊＊",(IF(AD71=2,"＊","")))</f>
        <v>＊＊</v>
      </c>
      <c r="AM70" s="222"/>
    </row>
    <row r="71" spans="1:39" ht="18.600000000000001" customHeight="1">
      <c r="A71" s="146"/>
      <c r="R71" s="165" t="s">
        <v>13</v>
      </c>
      <c r="S71" s="6" t="s">
        <v>19</v>
      </c>
      <c r="T71" s="174" t="s">
        <v>20</v>
      </c>
      <c r="V71" s="178">
        <f>VALUE(V70)</f>
        <v>3</v>
      </c>
      <c r="W71" s="183">
        <f>VALUE(W70)</f>
        <v>3</v>
      </c>
      <c r="Y71" s="188">
        <f>VALUE(Y70)</f>
        <v>3</v>
      </c>
      <c r="Z71" s="193">
        <f>VALUE(Z70)</f>
        <v>3</v>
      </c>
      <c r="AB71" s="199">
        <f>VALUE(AB70)</f>
        <v>3</v>
      </c>
      <c r="AD71" s="202">
        <f>VALUE(AD70)</f>
        <v>3</v>
      </c>
      <c r="AM71" s="222"/>
    </row>
    <row r="72" spans="1:39" ht="18.600000000000001" hidden="1" customHeight="1">
      <c r="A72" s="146"/>
      <c r="R72" s="166" t="str">
        <f>IF(F70=0,"3",(IF(AND(F70&gt;=1,F70&lt;4),"2","1")))</f>
        <v>3</v>
      </c>
      <c r="S72" s="22" t="str">
        <f>IF(S70=0,"3",(IF(S70=1,"2","1")))</f>
        <v>3</v>
      </c>
      <c r="T72" s="173" t="str">
        <f>IF(T70=0,"3","1")</f>
        <v>3</v>
      </c>
      <c r="V72" s="179" t="s">
        <v>40</v>
      </c>
      <c r="W72" s="184"/>
      <c r="Y72" s="189" t="s">
        <v>40</v>
      </c>
      <c r="Z72" s="194"/>
      <c r="AM72" s="222"/>
    </row>
    <row r="73" spans="1:39" ht="18.600000000000001" hidden="1" customHeight="1">
      <c r="A73" s="146"/>
      <c r="R73" s="167">
        <f>VALUE(R72)</f>
        <v>3</v>
      </c>
      <c r="S73" s="170">
        <f>VALUE(S72)</f>
        <v>3</v>
      </c>
      <c r="T73" s="175">
        <f>VALUE(T72)</f>
        <v>3</v>
      </c>
      <c r="V73" s="180">
        <f>MAX(V71:W71)</f>
        <v>3</v>
      </c>
      <c r="W73" s="185"/>
      <c r="Y73" s="190">
        <f>MAX(Y71:Z71)</f>
        <v>3</v>
      </c>
      <c r="Z73" s="195"/>
      <c r="AM73" s="222"/>
    </row>
    <row r="74" spans="1:39" ht="18.600000000000001" customHeight="1">
      <c r="A74" s="146"/>
      <c r="D74" s="155"/>
      <c r="AF74" s="203" t="s">
        <v>28</v>
      </c>
      <c r="AG74" s="206"/>
      <c r="AH74" s="209"/>
      <c r="AI74" s="210" t="s">
        <v>30</v>
      </c>
      <c r="AJ74" s="212" t="s">
        <v>31</v>
      </c>
      <c r="AK74" s="214" t="s">
        <v>11</v>
      </c>
      <c r="AL74" s="219" t="s">
        <v>32</v>
      </c>
      <c r="AM74" s="222"/>
    </row>
    <row r="75" spans="1:39" ht="18.600000000000001" customHeight="1">
      <c r="A75" s="146"/>
      <c r="C75" s="152">
        <v>13</v>
      </c>
      <c r="D75" s="153">
        <f>児童情報入力!D18</f>
        <v>0</v>
      </c>
      <c r="F75" s="157" t="s">
        <v>8</v>
      </c>
      <c r="G75" s="159" t="s">
        <v>3</v>
      </c>
      <c r="H75" s="159" t="s">
        <v>10</v>
      </c>
      <c r="I75" s="159" t="s">
        <v>12</v>
      </c>
      <c r="J75" s="159" t="s">
        <v>15</v>
      </c>
      <c r="K75" s="157" t="s">
        <v>109</v>
      </c>
      <c r="L75" s="157" t="s">
        <v>33</v>
      </c>
      <c r="M75" s="157" t="s">
        <v>127</v>
      </c>
      <c r="N75" s="157" t="s">
        <v>21</v>
      </c>
      <c r="O75" s="157" t="s">
        <v>134</v>
      </c>
      <c r="P75" s="157" t="s">
        <v>35</v>
      </c>
      <c r="R75" s="164"/>
      <c r="S75" s="169" t="s">
        <v>17</v>
      </c>
      <c r="T75" s="172" t="s">
        <v>7</v>
      </c>
      <c r="V75" s="177" t="s">
        <v>23</v>
      </c>
      <c r="W75" s="182" t="s">
        <v>26</v>
      </c>
      <c r="Y75" s="187" t="s">
        <v>6</v>
      </c>
      <c r="Z75" s="192" t="s">
        <v>43</v>
      </c>
      <c r="AB75" s="197" t="s">
        <v>24</v>
      </c>
      <c r="AD75" s="200" t="s">
        <v>38</v>
      </c>
      <c r="AF75" s="204" t="s">
        <v>36</v>
      </c>
      <c r="AG75" s="207" t="s">
        <v>39</v>
      </c>
      <c r="AH75" s="207" t="s">
        <v>27</v>
      </c>
      <c r="AI75" s="211"/>
      <c r="AJ75" s="213"/>
      <c r="AK75" s="215"/>
      <c r="AL75" s="220"/>
      <c r="AM75" s="222"/>
    </row>
    <row r="76" spans="1:39" ht="36.6" customHeight="1">
      <c r="A76" s="146"/>
      <c r="C76" s="152"/>
      <c r="D76" s="154">
        <f>児童情報入力!C18</f>
        <v>0</v>
      </c>
      <c r="E76" s="156"/>
      <c r="F76" s="158"/>
      <c r="G76" s="158"/>
      <c r="H76" s="158"/>
      <c r="I76" s="158"/>
      <c r="J76" s="158"/>
      <c r="K76" s="158"/>
      <c r="L76" s="158"/>
      <c r="M76" s="158"/>
      <c r="N76" s="158"/>
      <c r="O76" s="158"/>
      <c r="P76" s="158"/>
      <c r="R76" s="165"/>
      <c r="S76" s="22">
        <f>MIN(G76:H76)</f>
        <v>0</v>
      </c>
      <c r="T76" s="173">
        <f>MIN(I76:J76)</f>
        <v>0</v>
      </c>
      <c r="V76" s="178" t="str">
        <f>IF(AND(M76&gt;=0,M76&lt;2),"3",(IF(AND(M76&gt;=2,M76&lt;4),"2","1")))</f>
        <v>3</v>
      </c>
      <c r="W76" s="183" t="str">
        <f>IF(AND(N76&gt;=0,N76&lt;3),"3",(IF(AND(N76&gt;=3,N76&lt;7),"2","1")))</f>
        <v>3</v>
      </c>
      <c r="Y76" s="188" t="str">
        <f>IF(K76=0,"3",(IF(K76=1,"2","1")))</f>
        <v>3</v>
      </c>
      <c r="Z76" s="193" t="str">
        <f>IF(AND(O76&gt;=0,O76&lt;6),"3",(IF(AND(O76&gt;=6,O76&lt;10),"2","1")))</f>
        <v>3</v>
      </c>
      <c r="AB76" s="198" t="str">
        <f>IF(AND(P76&gt;=0,P76&lt;18),"3",(IF(AND(P76&gt;=1,P76&lt;23),"2","1")))</f>
        <v>3</v>
      </c>
      <c r="AD76" s="201" t="str">
        <f>IF(L76=0,"3",(IF(AND(L76&gt;=1,L76&lt;3),"2","1")))</f>
        <v>3</v>
      </c>
      <c r="AF76" s="205" t="str">
        <f>IF(R79=3,"＊＊",(IF(R79=2,"＊","")))</f>
        <v>＊＊</v>
      </c>
      <c r="AG76" s="208" t="str">
        <f>IF(S79=3,"＊＊",(IF(S79=2,"＊","")))</f>
        <v>＊＊</v>
      </c>
      <c r="AH76" s="208" t="str">
        <f>IF(T79=3,"＊＊",(IF(T79=2,"＊","")))</f>
        <v>＊＊</v>
      </c>
      <c r="AI76" s="208" t="str">
        <f>IF(V79=3,"＊＊",(IF(V79=2,"＊","")))</f>
        <v>＊＊</v>
      </c>
      <c r="AJ76" s="208" t="str">
        <f>IF(Y79=3,"＊＊",(IF(Y79=2,"＊","")))</f>
        <v>＊＊</v>
      </c>
      <c r="AK76" s="217" t="str">
        <f>IF(AB77=3,"＊＊",(IF(AB77=2,"＊","")))</f>
        <v>＊＊</v>
      </c>
      <c r="AL76" s="216" t="str">
        <f>IF(AD77=3,"＊＊",(IF(AD77=2,"＊","")))</f>
        <v>＊＊</v>
      </c>
      <c r="AM76" s="222"/>
    </row>
    <row r="77" spans="1:39" ht="18.600000000000001" customHeight="1">
      <c r="A77" s="146"/>
      <c r="R77" s="165" t="s">
        <v>13</v>
      </c>
      <c r="S77" s="6" t="s">
        <v>19</v>
      </c>
      <c r="T77" s="174" t="s">
        <v>20</v>
      </c>
      <c r="V77" s="178">
        <f>VALUE(V76)</f>
        <v>3</v>
      </c>
      <c r="W77" s="183">
        <f>VALUE(W76)</f>
        <v>3</v>
      </c>
      <c r="Y77" s="188">
        <f>VALUE(Y76)</f>
        <v>3</v>
      </c>
      <c r="Z77" s="193">
        <f>VALUE(Z76)</f>
        <v>3</v>
      </c>
      <c r="AB77" s="199">
        <f>VALUE(AB76)</f>
        <v>3</v>
      </c>
      <c r="AD77" s="202">
        <f>VALUE(AD76)</f>
        <v>3</v>
      </c>
      <c r="AM77" s="222"/>
    </row>
    <row r="78" spans="1:39" ht="18.600000000000001" hidden="1" customHeight="1">
      <c r="A78" s="146"/>
      <c r="R78" s="166" t="str">
        <f>IF(F76=0,"3",(IF(AND(F76&gt;=1,F76&lt;4),"2","1")))</f>
        <v>3</v>
      </c>
      <c r="S78" s="22" t="str">
        <f>IF(S76=0,"3",(IF(S76=1,"2","1")))</f>
        <v>3</v>
      </c>
      <c r="T78" s="173" t="str">
        <f>IF(T76=0,"3","1")</f>
        <v>3</v>
      </c>
      <c r="V78" s="179" t="s">
        <v>40</v>
      </c>
      <c r="W78" s="184"/>
      <c r="Y78" s="189" t="s">
        <v>40</v>
      </c>
      <c r="Z78" s="194"/>
      <c r="AM78" s="222"/>
    </row>
    <row r="79" spans="1:39" ht="18.600000000000001" hidden="1" customHeight="1">
      <c r="A79" s="146"/>
      <c r="R79" s="167">
        <f>VALUE(R78)</f>
        <v>3</v>
      </c>
      <c r="S79" s="170">
        <f>VALUE(S78)</f>
        <v>3</v>
      </c>
      <c r="T79" s="175">
        <f>VALUE(T78)</f>
        <v>3</v>
      </c>
      <c r="V79" s="180">
        <f>MAX(V77:W77)</f>
        <v>3</v>
      </c>
      <c r="W79" s="185"/>
      <c r="Y79" s="190">
        <f>MAX(Y77:Z77)</f>
        <v>3</v>
      </c>
      <c r="Z79" s="195"/>
      <c r="AM79" s="222"/>
    </row>
    <row r="80" spans="1:39" ht="18.600000000000001" customHeight="1">
      <c r="A80" s="146"/>
      <c r="D80" s="155"/>
      <c r="E80" s="155"/>
      <c r="F80" s="155"/>
      <c r="G80" s="155"/>
      <c r="AF80" s="203" t="s">
        <v>28</v>
      </c>
      <c r="AG80" s="206"/>
      <c r="AH80" s="209"/>
      <c r="AI80" s="210" t="s">
        <v>30</v>
      </c>
      <c r="AJ80" s="212" t="s">
        <v>31</v>
      </c>
      <c r="AK80" s="214" t="s">
        <v>11</v>
      </c>
      <c r="AL80" s="219" t="s">
        <v>32</v>
      </c>
      <c r="AM80" s="222"/>
    </row>
    <row r="81" spans="1:39" ht="18.600000000000001" customHeight="1">
      <c r="A81" s="146"/>
      <c r="C81" s="152">
        <v>14</v>
      </c>
      <c r="D81" s="153">
        <f>児童情報入力!D19</f>
        <v>0</v>
      </c>
      <c r="F81" s="157" t="s">
        <v>8</v>
      </c>
      <c r="G81" s="159" t="s">
        <v>3</v>
      </c>
      <c r="H81" s="159" t="s">
        <v>10</v>
      </c>
      <c r="I81" s="159" t="s">
        <v>12</v>
      </c>
      <c r="J81" s="159" t="s">
        <v>15</v>
      </c>
      <c r="K81" s="157" t="s">
        <v>109</v>
      </c>
      <c r="L81" s="157" t="s">
        <v>33</v>
      </c>
      <c r="M81" s="157" t="s">
        <v>127</v>
      </c>
      <c r="N81" s="157" t="s">
        <v>21</v>
      </c>
      <c r="O81" s="157" t="s">
        <v>134</v>
      </c>
      <c r="P81" s="157" t="s">
        <v>35</v>
      </c>
      <c r="R81" s="164"/>
      <c r="S81" s="169" t="s">
        <v>17</v>
      </c>
      <c r="T81" s="172" t="s">
        <v>7</v>
      </c>
      <c r="V81" s="177" t="s">
        <v>23</v>
      </c>
      <c r="W81" s="182" t="s">
        <v>26</v>
      </c>
      <c r="Y81" s="187" t="s">
        <v>6</v>
      </c>
      <c r="Z81" s="192" t="s">
        <v>43</v>
      </c>
      <c r="AB81" s="197" t="s">
        <v>24</v>
      </c>
      <c r="AD81" s="200" t="s">
        <v>38</v>
      </c>
      <c r="AF81" s="204" t="s">
        <v>36</v>
      </c>
      <c r="AG81" s="207" t="s">
        <v>39</v>
      </c>
      <c r="AH81" s="207" t="s">
        <v>27</v>
      </c>
      <c r="AI81" s="211"/>
      <c r="AJ81" s="213"/>
      <c r="AK81" s="215"/>
      <c r="AL81" s="220"/>
      <c r="AM81" s="222"/>
    </row>
    <row r="82" spans="1:39" ht="36.6" customHeight="1">
      <c r="A82" s="146"/>
      <c r="C82" s="152"/>
      <c r="D82" s="154">
        <f>児童情報入力!C19</f>
        <v>0</v>
      </c>
      <c r="E82" s="156"/>
      <c r="F82" s="158"/>
      <c r="G82" s="158"/>
      <c r="H82" s="158"/>
      <c r="I82" s="158"/>
      <c r="J82" s="158"/>
      <c r="K82" s="158"/>
      <c r="L82" s="158"/>
      <c r="M82" s="158"/>
      <c r="N82" s="158"/>
      <c r="O82" s="158"/>
      <c r="P82" s="158"/>
      <c r="R82" s="165"/>
      <c r="S82" s="22">
        <f>MIN(G82:H82)</f>
        <v>0</v>
      </c>
      <c r="T82" s="173">
        <f>MIN(I82:J82)</f>
        <v>0</v>
      </c>
      <c r="V82" s="178" t="str">
        <f>IF(AND(M82&gt;=0,M82&lt;2),"3",(IF(AND(M82&gt;=2,M82&lt;4),"2","1")))</f>
        <v>3</v>
      </c>
      <c r="W82" s="183" t="str">
        <f>IF(AND(N82&gt;=0,N82&lt;3),"3",(IF(AND(N82&gt;=3,N82&lt;7),"2","1")))</f>
        <v>3</v>
      </c>
      <c r="Y82" s="188" t="str">
        <f>IF(K82=0,"3",(IF(K82=1,"2","1")))</f>
        <v>3</v>
      </c>
      <c r="Z82" s="193" t="str">
        <f>IF(AND(O82&gt;=0,O82&lt;6),"3",(IF(AND(O82&gt;=6,O82&lt;10),"2","1")))</f>
        <v>3</v>
      </c>
      <c r="AB82" s="198" t="str">
        <f>IF(AND(P82&gt;=0,P82&lt;18),"3",(IF(AND(P82&gt;=1,P82&lt;23),"2","1")))</f>
        <v>3</v>
      </c>
      <c r="AD82" s="201" t="str">
        <f>IF(L82=0,"3",(IF(AND(L82&gt;=1,L82&lt;3),"2","1")))</f>
        <v>3</v>
      </c>
      <c r="AF82" s="205" t="str">
        <f>IF(R85=3,"＊＊",(IF(R85=2,"＊","")))</f>
        <v>＊＊</v>
      </c>
      <c r="AG82" s="208" t="str">
        <f>IF(S85=3,"＊＊",(IF(S85=2,"＊","")))</f>
        <v>＊＊</v>
      </c>
      <c r="AH82" s="208" t="str">
        <f>IF(T85=3,"＊＊",(IF(T85=2,"＊","")))</f>
        <v>＊＊</v>
      </c>
      <c r="AI82" s="208" t="str">
        <f>IF(V85=3,"＊＊",(IF(V85=2,"＊","")))</f>
        <v>＊＊</v>
      </c>
      <c r="AJ82" s="208" t="str">
        <f>IF(Y85=3,"＊＊",(IF(Y85=2,"＊","")))</f>
        <v>＊＊</v>
      </c>
      <c r="AK82" s="217" t="str">
        <f>IF(AB83=3,"＊＊",(IF(AB83=2,"＊","")))</f>
        <v>＊＊</v>
      </c>
      <c r="AL82" s="216" t="str">
        <f>IF(AD83=3,"＊＊",(IF(AD83=2,"＊","")))</f>
        <v>＊＊</v>
      </c>
      <c r="AM82" s="222"/>
    </row>
    <row r="83" spans="1:39" ht="18.600000000000001" customHeight="1">
      <c r="A83" s="146"/>
      <c r="R83" s="165" t="s">
        <v>13</v>
      </c>
      <c r="S83" s="6" t="s">
        <v>19</v>
      </c>
      <c r="T83" s="174" t="s">
        <v>20</v>
      </c>
      <c r="V83" s="178">
        <f>VALUE(V82)</f>
        <v>3</v>
      </c>
      <c r="W83" s="183">
        <f>VALUE(W82)</f>
        <v>3</v>
      </c>
      <c r="Y83" s="188">
        <f>VALUE(Y82)</f>
        <v>3</v>
      </c>
      <c r="Z83" s="193">
        <f>VALUE(Z82)</f>
        <v>3</v>
      </c>
      <c r="AB83" s="199">
        <f>VALUE(AB82)</f>
        <v>3</v>
      </c>
      <c r="AD83" s="202">
        <f>VALUE(AD82)</f>
        <v>3</v>
      </c>
      <c r="AM83" s="222"/>
    </row>
    <row r="84" spans="1:39" ht="18.600000000000001" hidden="1" customHeight="1">
      <c r="A84" s="146"/>
      <c r="R84" s="166" t="str">
        <f>IF(F82=0,"3",(IF(AND(F82&gt;=1,F82&lt;4),"2","1")))</f>
        <v>3</v>
      </c>
      <c r="S84" s="22" t="str">
        <f>IF(S82=0,"3",(IF(S82=1,"2","1")))</f>
        <v>3</v>
      </c>
      <c r="T84" s="173" t="str">
        <f>IF(T82=0,"3","1")</f>
        <v>3</v>
      </c>
      <c r="V84" s="179" t="s">
        <v>40</v>
      </c>
      <c r="W84" s="184"/>
      <c r="Y84" s="189" t="s">
        <v>40</v>
      </c>
      <c r="Z84" s="194"/>
      <c r="AM84" s="222"/>
    </row>
    <row r="85" spans="1:39" ht="18.600000000000001" hidden="1" customHeight="1">
      <c r="A85" s="146"/>
      <c r="R85" s="167">
        <f>VALUE(R84)</f>
        <v>3</v>
      </c>
      <c r="S85" s="170">
        <f>VALUE(S84)</f>
        <v>3</v>
      </c>
      <c r="T85" s="175">
        <f>VALUE(T84)</f>
        <v>3</v>
      </c>
      <c r="V85" s="180">
        <f>MAX(V83:W83)</f>
        <v>3</v>
      </c>
      <c r="W85" s="185"/>
      <c r="Y85" s="190">
        <f>MAX(Y83:Z83)</f>
        <v>3</v>
      </c>
      <c r="Z85" s="195"/>
      <c r="AM85" s="222"/>
    </row>
    <row r="86" spans="1:39" ht="18.600000000000001" customHeight="1">
      <c r="A86" s="146"/>
      <c r="D86" s="155"/>
      <c r="AF86" s="203" t="s">
        <v>28</v>
      </c>
      <c r="AG86" s="206"/>
      <c r="AH86" s="209"/>
      <c r="AI86" s="210" t="s">
        <v>30</v>
      </c>
      <c r="AJ86" s="212" t="s">
        <v>31</v>
      </c>
      <c r="AK86" s="214" t="s">
        <v>11</v>
      </c>
      <c r="AL86" s="219" t="s">
        <v>32</v>
      </c>
      <c r="AM86" s="222"/>
    </row>
    <row r="87" spans="1:39" ht="18.600000000000001" customHeight="1">
      <c r="A87" s="146"/>
      <c r="C87" s="152">
        <v>15</v>
      </c>
      <c r="D87" s="153">
        <f>児童情報入力!D20</f>
        <v>0</v>
      </c>
      <c r="F87" s="157" t="s">
        <v>8</v>
      </c>
      <c r="G87" s="159" t="s">
        <v>3</v>
      </c>
      <c r="H87" s="159" t="s">
        <v>10</v>
      </c>
      <c r="I87" s="159" t="s">
        <v>12</v>
      </c>
      <c r="J87" s="159" t="s">
        <v>15</v>
      </c>
      <c r="K87" s="157" t="s">
        <v>109</v>
      </c>
      <c r="L87" s="157" t="s">
        <v>33</v>
      </c>
      <c r="M87" s="157" t="s">
        <v>127</v>
      </c>
      <c r="N87" s="157" t="s">
        <v>21</v>
      </c>
      <c r="O87" s="157" t="s">
        <v>134</v>
      </c>
      <c r="P87" s="157" t="s">
        <v>35</v>
      </c>
      <c r="R87" s="164"/>
      <c r="S87" s="169" t="s">
        <v>17</v>
      </c>
      <c r="T87" s="172" t="s">
        <v>7</v>
      </c>
      <c r="V87" s="177" t="s">
        <v>23</v>
      </c>
      <c r="W87" s="182" t="s">
        <v>26</v>
      </c>
      <c r="Y87" s="187" t="s">
        <v>6</v>
      </c>
      <c r="Z87" s="192" t="s">
        <v>43</v>
      </c>
      <c r="AB87" s="197" t="s">
        <v>24</v>
      </c>
      <c r="AD87" s="200" t="s">
        <v>38</v>
      </c>
      <c r="AF87" s="204" t="s">
        <v>36</v>
      </c>
      <c r="AG87" s="207" t="s">
        <v>39</v>
      </c>
      <c r="AH87" s="207" t="s">
        <v>27</v>
      </c>
      <c r="AI87" s="211"/>
      <c r="AJ87" s="213"/>
      <c r="AK87" s="215"/>
      <c r="AL87" s="220"/>
      <c r="AM87" s="222"/>
    </row>
    <row r="88" spans="1:39" ht="36.6" customHeight="1">
      <c r="A88" s="146"/>
      <c r="C88" s="152"/>
      <c r="D88" s="154">
        <f>児童情報入力!C20</f>
        <v>0</v>
      </c>
      <c r="E88" s="156"/>
      <c r="F88" s="158"/>
      <c r="G88" s="158"/>
      <c r="H88" s="158"/>
      <c r="I88" s="158"/>
      <c r="J88" s="158"/>
      <c r="K88" s="158"/>
      <c r="L88" s="158"/>
      <c r="M88" s="158"/>
      <c r="N88" s="158"/>
      <c r="O88" s="158"/>
      <c r="P88" s="158"/>
      <c r="R88" s="165"/>
      <c r="S88" s="22">
        <f>MIN(G88:H88)</f>
        <v>0</v>
      </c>
      <c r="T88" s="173">
        <f>MIN(I88:J88)</f>
        <v>0</v>
      </c>
      <c r="V88" s="178" t="str">
        <f>IF(AND(M88&gt;=0,M88&lt;2),"3",(IF(AND(M88&gt;=2,M88&lt;4),"2","1")))</f>
        <v>3</v>
      </c>
      <c r="W88" s="183" t="str">
        <f>IF(AND(N88&gt;=0,N88&lt;3),"3",(IF(AND(N88&gt;=3,N88&lt;7),"2","1")))</f>
        <v>3</v>
      </c>
      <c r="Y88" s="188" t="str">
        <f>IF(K88=0,"3",(IF(K88=1,"2","1")))</f>
        <v>3</v>
      </c>
      <c r="Z88" s="193" t="str">
        <f>IF(AND(O88&gt;=0,O88&lt;6),"3",(IF(AND(O88&gt;=6,O88&lt;10),"2","1")))</f>
        <v>3</v>
      </c>
      <c r="AB88" s="198" t="str">
        <f>IF(AND(P88&gt;=0,P88&lt;18),"3",(IF(AND(P88&gt;=1,P88&lt;23),"2","1")))</f>
        <v>3</v>
      </c>
      <c r="AD88" s="201" t="str">
        <f>IF(L88=0,"3",(IF(AND(L88&gt;=1,L88&lt;3),"2","1")))</f>
        <v>3</v>
      </c>
      <c r="AF88" s="205" t="str">
        <f>IF(R91=3,"＊＊",(IF(R91=2,"＊","")))</f>
        <v>＊＊</v>
      </c>
      <c r="AG88" s="208" t="str">
        <f>IF(S91=3,"＊＊",(IF(S91=2,"＊","")))</f>
        <v>＊＊</v>
      </c>
      <c r="AH88" s="208" t="str">
        <f>IF(T91=3,"＊＊",(IF(T91=2,"＊","")))</f>
        <v>＊＊</v>
      </c>
      <c r="AI88" s="208" t="str">
        <f>IF(V91=3,"＊＊",(IF(V91=2,"＊","")))</f>
        <v>＊＊</v>
      </c>
      <c r="AJ88" s="208" t="str">
        <f>IF(Y91=3,"＊＊",(IF(Y91=2,"＊","")))</f>
        <v>＊＊</v>
      </c>
      <c r="AK88" s="218" t="str">
        <f>IF(AB89=3,"＊＊",(IF(AB89=2,"＊","")))</f>
        <v>＊＊</v>
      </c>
      <c r="AL88" s="216" t="str">
        <f>IF(AD89=3,"＊＊",(IF(AD89=2,"＊","")))</f>
        <v>＊＊</v>
      </c>
      <c r="AM88" s="222"/>
    </row>
    <row r="89" spans="1:39" ht="18.600000000000001" customHeight="1">
      <c r="A89" s="146"/>
      <c r="R89" s="165" t="s">
        <v>13</v>
      </c>
      <c r="S89" s="6" t="s">
        <v>19</v>
      </c>
      <c r="T89" s="174" t="s">
        <v>20</v>
      </c>
      <c r="V89" s="178">
        <f>VALUE(V88)</f>
        <v>3</v>
      </c>
      <c r="W89" s="183">
        <f>VALUE(W88)</f>
        <v>3</v>
      </c>
      <c r="Y89" s="188">
        <f>VALUE(Y88)</f>
        <v>3</v>
      </c>
      <c r="Z89" s="193">
        <f>VALUE(Z88)</f>
        <v>3</v>
      </c>
      <c r="AB89" s="199">
        <f>VALUE(AB88)</f>
        <v>3</v>
      </c>
      <c r="AD89" s="202">
        <f>VALUE(AD88)</f>
        <v>3</v>
      </c>
      <c r="AM89" s="222"/>
    </row>
    <row r="90" spans="1:39" ht="18.600000000000001" hidden="1" customHeight="1">
      <c r="A90" s="146"/>
      <c r="R90" s="166" t="str">
        <f>IF(F88=0,"3",(IF(AND(F88&gt;=1,F88&lt;4),"2","1")))</f>
        <v>3</v>
      </c>
      <c r="S90" s="22" t="str">
        <f>IF(S88=0,"3",(IF(S88=1,"2","1")))</f>
        <v>3</v>
      </c>
      <c r="T90" s="173" t="str">
        <f>IF(T88=0,"3","1")</f>
        <v>3</v>
      </c>
      <c r="V90" s="179" t="s">
        <v>40</v>
      </c>
      <c r="W90" s="184"/>
      <c r="Y90" s="189" t="s">
        <v>40</v>
      </c>
      <c r="Z90" s="194"/>
      <c r="AM90" s="222"/>
    </row>
    <row r="91" spans="1:39" ht="18.600000000000001" hidden="1" customHeight="1">
      <c r="A91" s="146"/>
      <c r="R91" s="167">
        <f>VALUE(R90)</f>
        <v>3</v>
      </c>
      <c r="S91" s="170">
        <f>VALUE(S90)</f>
        <v>3</v>
      </c>
      <c r="T91" s="175">
        <f>VALUE(T90)</f>
        <v>3</v>
      </c>
      <c r="V91" s="180">
        <f>MAX(V89:W89)</f>
        <v>3</v>
      </c>
      <c r="W91" s="185"/>
      <c r="Y91" s="190">
        <f>MAX(Y89:Z89)</f>
        <v>3</v>
      </c>
      <c r="Z91" s="195"/>
      <c r="AM91" s="222"/>
    </row>
    <row r="92" spans="1:39" ht="18.600000000000001" customHeight="1">
      <c r="A92" s="146"/>
      <c r="D92" s="155"/>
      <c r="E92" s="155"/>
      <c r="F92" s="155"/>
      <c r="G92" s="155"/>
      <c r="AF92" s="203" t="s">
        <v>28</v>
      </c>
      <c r="AG92" s="206"/>
      <c r="AH92" s="209"/>
      <c r="AI92" s="210" t="s">
        <v>30</v>
      </c>
      <c r="AJ92" s="212" t="s">
        <v>31</v>
      </c>
      <c r="AK92" s="214" t="s">
        <v>11</v>
      </c>
      <c r="AL92" s="219" t="s">
        <v>32</v>
      </c>
      <c r="AM92" s="222"/>
    </row>
    <row r="93" spans="1:39" ht="18.600000000000001" customHeight="1">
      <c r="A93" s="146"/>
      <c r="C93" s="152">
        <v>16</v>
      </c>
      <c r="D93" s="153">
        <f>児童情報入力!D21</f>
        <v>0</v>
      </c>
      <c r="F93" s="157" t="s">
        <v>8</v>
      </c>
      <c r="G93" s="159" t="s">
        <v>3</v>
      </c>
      <c r="H93" s="159" t="s">
        <v>10</v>
      </c>
      <c r="I93" s="159" t="s">
        <v>12</v>
      </c>
      <c r="J93" s="159" t="s">
        <v>15</v>
      </c>
      <c r="K93" s="157" t="s">
        <v>109</v>
      </c>
      <c r="L93" s="157" t="s">
        <v>33</v>
      </c>
      <c r="M93" s="157" t="s">
        <v>127</v>
      </c>
      <c r="N93" s="157" t="s">
        <v>21</v>
      </c>
      <c r="O93" s="157" t="s">
        <v>134</v>
      </c>
      <c r="P93" s="157" t="s">
        <v>35</v>
      </c>
      <c r="R93" s="164"/>
      <c r="S93" s="169" t="s">
        <v>17</v>
      </c>
      <c r="T93" s="172" t="s">
        <v>7</v>
      </c>
      <c r="V93" s="177" t="s">
        <v>23</v>
      </c>
      <c r="W93" s="182" t="s">
        <v>26</v>
      </c>
      <c r="Y93" s="187" t="s">
        <v>6</v>
      </c>
      <c r="Z93" s="192" t="s">
        <v>43</v>
      </c>
      <c r="AB93" s="197" t="s">
        <v>24</v>
      </c>
      <c r="AD93" s="200" t="s">
        <v>38</v>
      </c>
      <c r="AF93" s="204" t="s">
        <v>36</v>
      </c>
      <c r="AG93" s="207" t="s">
        <v>39</v>
      </c>
      <c r="AH93" s="207" t="s">
        <v>27</v>
      </c>
      <c r="AI93" s="211"/>
      <c r="AJ93" s="213"/>
      <c r="AK93" s="215"/>
      <c r="AL93" s="220"/>
      <c r="AM93" s="222"/>
    </row>
    <row r="94" spans="1:39" ht="36" customHeight="1">
      <c r="A94" s="146"/>
      <c r="C94" s="152"/>
      <c r="D94" s="154">
        <f>児童情報入力!C21</f>
        <v>0</v>
      </c>
      <c r="E94" s="156"/>
      <c r="F94" s="158"/>
      <c r="G94" s="158"/>
      <c r="H94" s="158"/>
      <c r="I94" s="158"/>
      <c r="J94" s="158"/>
      <c r="K94" s="158"/>
      <c r="L94" s="158"/>
      <c r="M94" s="158"/>
      <c r="N94" s="158"/>
      <c r="O94" s="158"/>
      <c r="P94" s="158"/>
      <c r="R94" s="165"/>
      <c r="S94" s="22">
        <f>MIN(G94:H94)</f>
        <v>0</v>
      </c>
      <c r="T94" s="173">
        <f>MIN(I94:J94)</f>
        <v>0</v>
      </c>
      <c r="V94" s="178" t="str">
        <f>IF(AND(M94&gt;=0,M94&lt;2),"3",(IF(AND(M94&gt;=2,M94&lt;4),"2","1")))</f>
        <v>3</v>
      </c>
      <c r="W94" s="183" t="str">
        <f>IF(AND(N94&gt;=0,N94&lt;3),"3",(IF(AND(N94&gt;=3,N94&lt;7),"2","1")))</f>
        <v>3</v>
      </c>
      <c r="Y94" s="188" t="str">
        <f>IF(K94=0,"3",(IF(K94=1,"2","1")))</f>
        <v>3</v>
      </c>
      <c r="Z94" s="193" t="str">
        <f>IF(AND(O94&gt;=0,O94&lt;6),"3",(IF(AND(O94&gt;=6,O94&lt;10),"2","1")))</f>
        <v>3</v>
      </c>
      <c r="AB94" s="198" t="str">
        <f>IF(AND(P94&gt;=0,P94&lt;18),"3",(IF(AND(P94&gt;=1,P94&lt;23),"2","1")))</f>
        <v>3</v>
      </c>
      <c r="AD94" s="201" t="str">
        <f>IF(L94=0,"3",(IF(AND(L94&gt;=1,L94&lt;3),"2","1")))</f>
        <v>3</v>
      </c>
      <c r="AF94" s="205" t="str">
        <f>IF(R97=3,"＊＊",(IF(R97=2,"＊","")))</f>
        <v>＊＊</v>
      </c>
      <c r="AG94" s="208" t="str">
        <f>IF(S97=3,"＊＊",(IF(S97=2,"＊","")))</f>
        <v>＊＊</v>
      </c>
      <c r="AH94" s="208" t="str">
        <f>IF(T97=3,"＊＊",(IF(T97=2,"＊","")))</f>
        <v>＊＊</v>
      </c>
      <c r="AI94" s="208" t="str">
        <f>IF(V97=3,"＊＊",(IF(V97=2,"＊","")))</f>
        <v>＊＊</v>
      </c>
      <c r="AJ94" s="208" t="str">
        <f>IF(Y97=3,"＊＊",(IF(Y97=2,"＊","")))</f>
        <v>＊＊</v>
      </c>
      <c r="AK94" s="217" t="str">
        <f>IF(AB95=3,"＊＊",(IF(AB95=2,"＊","")))</f>
        <v>＊＊</v>
      </c>
      <c r="AL94" s="216" t="str">
        <f>IF(AD95=3,"＊＊",(IF(AD95=2,"＊","")))</f>
        <v>＊＊</v>
      </c>
      <c r="AM94" s="222"/>
    </row>
    <row r="95" spans="1:39" ht="18.600000000000001" customHeight="1">
      <c r="A95" s="146"/>
      <c r="R95" s="165" t="s">
        <v>13</v>
      </c>
      <c r="S95" s="6" t="s">
        <v>19</v>
      </c>
      <c r="T95" s="174" t="s">
        <v>20</v>
      </c>
      <c r="V95" s="178">
        <f>VALUE(V94)</f>
        <v>3</v>
      </c>
      <c r="W95" s="183">
        <f>VALUE(W94)</f>
        <v>3</v>
      </c>
      <c r="Y95" s="188">
        <f>VALUE(Y94)</f>
        <v>3</v>
      </c>
      <c r="Z95" s="193">
        <f>VALUE(Z94)</f>
        <v>3</v>
      </c>
      <c r="AB95" s="199">
        <f>VALUE(AB94)</f>
        <v>3</v>
      </c>
      <c r="AD95" s="202">
        <f>VALUE(AD94)</f>
        <v>3</v>
      </c>
      <c r="AM95" s="222"/>
    </row>
    <row r="96" spans="1:39" ht="18.600000000000001" hidden="1" customHeight="1">
      <c r="A96" s="146"/>
      <c r="R96" s="166" t="str">
        <f>IF(F94=0,"3",(IF(AND(F94&gt;=1,F94&lt;4),"2","1")))</f>
        <v>3</v>
      </c>
      <c r="S96" s="22" t="str">
        <f>IF(S94=0,"3",(IF(S94=1,"2","1")))</f>
        <v>3</v>
      </c>
      <c r="T96" s="173" t="str">
        <f>IF(T94=0,"3","1")</f>
        <v>3</v>
      </c>
      <c r="V96" s="179" t="s">
        <v>40</v>
      </c>
      <c r="W96" s="184"/>
      <c r="Y96" s="189" t="s">
        <v>40</v>
      </c>
      <c r="Z96" s="194"/>
      <c r="AM96" s="222"/>
    </row>
    <row r="97" spans="1:39" ht="18.600000000000001" hidden="1" customHeight="1">
      <c r="A97" s="146"/>
      <c r="R97" s="167">
        <f>VALUE(R96)</f>
        <v>3</v>
      </c>
      <c r="S97" s="170">
        <f>VALUE(S96)</f>
        <v>3</v>
      </c>
      <c r="T97" s="175">
        <f>VALUE(T96)</f>
        <v>3</v>
      </c>
      <c r="V97" s="180">
        <f>MAX(V95:W95)</f>
        <v>3</v>
      </c>
      <c r="W97" s="185"/>
      <c r="Y97" s="190">
        <f>MAX(Y95:Z95)</f>
        <v>3</v>
      </c>
      <c r="Z97" s="195"/>
      <c r="AM97" s="222"/>
    </row>
    <row r="98" spans="1:39" ht="18.600000000000001" customHeight="1">
      <c r="A98" s="146"/>
      <c r="D98" s="155"/>
      <c r="AF98" s="203" t="s">
        <v>28</v>
      </c>
      <c r="AG98" s="206"/>
      <c r="AH98" s="209"/>
      <c r="AI98" s="210" t="s">
        <v>30</v>
      </c>
      <c r="AJ98" s="212" t="s">
        <v>31</v>
      </c>
      <c r="AK98" s="214" t="s">
        <v>11</v>
      </c>
      <c r="AL98" s="219" t="s">
        <v>32</v>
      </c>
      <c r="AM98" s="222"/>
    </row>
    <row r="99" spans="1:39" ht="18.600000000000001" customHeight="1">
      <c r="A99" s="146"/>
      <c r="C99" s="152">
        <v>17</v>
      </c>
      <c r="D99" s="153">
        <f>児童情報入力!D22</f>
        <v>0</v>
      </c>
      <c r="F99" s="157" t="s">
        <v>8</v>
      </c>
      <c r="G99" s="159" t="s">
        <v>3</v>
      </c>
      <c r="H99" s="159" t="s">
        <v>10</v>
      </c>
      <c r="I99" s="159" t="s">
        <v>12</v>
      </c>
      <c r="J99" s="159" t="s">
        <v>15</v>
      </c>
      <c r="K99" s="157" t="s">
        <v>109</v>
      </c>
      <c r="L99" s="157" t="s">
        <v>33</v>
      </c>
      <c r="M99" s="157" t="s">
        <v>127</v>
      </c>
      <c r="N99" s="157" t="s">
        <v>21</v>
      </c>
      <c r="O99" s="157" t="s">
        <v>134</v>
      </c>
      <c r="P99" s="157" t="s">
        <v>35</v>
      </c>
      <c r="R99" s="164"/>
      <c r="S99" s="169" t="s">
        <v>17</v>
      </c>
      <c r="T99" s="172" t="s">
        <v>7</v>
      </c>
      <c r="V99" s="177" t="s">
        <v>23</v>
      </c>
      <c r="W99" s="182" t="s">
        <v>26</v>
      </c>
      <c r="Y99" s="187" t="s">
        <v>6</v>
      </c>
      <c r="Z99" s="192" t="s">
        <v>43</v>
      </c>
      <c r="AB99" s="197" t="s">
        <v>24</v>
      </c>
      <c r="AD99" s="200" t="s">
        <v>38</v>
      </c>
      <c r="AF99" s="204" t="s">
        <v>36</v>
      </c>
      <c r="AG99" s="207" t="s">
        <v>39</v>
      </c>
      <c r="AH99" s="207" t="s">
        <v>27</v>
      </c>
      <c r="AI99" s="211"/>
      <c r="AJ99" s="213"/>
      <c r="AK99" s="215"/>
      <c r="AL99" s="220"/>
      <c r="AM99" s="222"/>
    </row>
    <row r="100" spans="1:39" ht="36" customHeight="1">
      <c r="A100" s="146"/>
      <c r="C100" s="152"/>
      <c r="D100" s="154">
        <f>児童情報入力!C22</f>
        <v>0</v>
      </c>
      <c r="E100" s="156"/>
      <c r="F100" s="158"/>
      <c r="G100" s="158"/>
      <c r="H100" s="158"/>
      <c r="I100" s="158"/>
      <c r="J100" s="158"/>
      <c r="K100" s="158"/>
      <c r="L100" s="158"/>
      <c r="M100" s="158"/>
      <c r="N100" s="158"/>
      <c r="O100" s="158"/>
      <c r="P100" s="158"/>
      <c r="R100" s="165"/>
      <c r="S100" s="22">
        <f>MIN(G100:H100)</f>
        <v>0</v>
      </c>
      <c r="T100" s="173">
        <f>MIN(I100:J100)</f>
        <v>0</v>
      </c>
      <c r="V100" s="178" t="str">
        <f>IF(AND(M100&gt;=0,M100&lt;2),"3",(IF(AND(M100&gt;=2,M100&lt;4),"2","1")))</f>
        <v>3</v>
      </c>
      <c r="W100" s="183" t="str">
        <f>IF(AND(N100&gt;=0,N100&lt;3),"3",(IF(AND(N100&gt;=3,N100&lt;7),"2","1")))</f>
        <v>3</v>
      </c>
      <c r="Y100" s="188" t="str">
        <f>IF(K100=0,"3",(IF(K100=1,"2","1")))</f>
        <v>3</v>
      </c>
      <c r="Z100" s="193" t="str">
        <f>IF(AND(O100&gt;=0,O100&lt;6),"3",(IF(AND(O100&gt;=6,O100&lt;10),"2","1")))</f>
        <v>3</v>
      </c>
      <c r="AB100" s="198" t="str">
        <f>IF(AND(P100&gt;=0,P100&lt;18),"3",(IF(AND(P100&gt;=1,P100&lt;23),"2","1")))</f>
        <v>3</v>
      </c>
      <c r="AD100" s="201" t="str">
        <f>IF(L100=0,"3",(IF(AND(L100&gt;=1,L100&lt;3),"2","1")))</f>
        <v>3</v>
      </c>
      <c r="AF100" s="205" t="str">
        <f>IF(R103=3,"＊＊",(IF(R103=2,"＊","")))</f>
        <v>＊＊</v>
      </c>
      <c r="AG100" s="208" t="str">
        <f>IF(S103=3,"＊＊",(IF(S103=2,"＊","")))</f>
        <v>＊＊</v>
      </c>
      <c r="AH100" s="208" t="str">
        <f>IF(T103=3,"＊＊",(IF(T103=2,"＊","")))</f>
        <v>＊＊</v>
      </c>
      <c r="AI100" s="208" t="str">
        <f>IF(V103=3,"＊＊",(IF(V103=2,"＊","")))</f>
        <v>＊＊</v>
      </c>
      <c r="AJ100" s="208" t="str">
        <f>IF(Y103=3,"＊＊",(IF(Y103=2,"＊","")))</f>
        <v>＊＊</v>
      </c>
      <c r="AK100" s="217" t="str">
        <f>IF(AB101=3,"＊＊",(IF(AB101=2,"＊","")))</f>
        <v>＊＊</v>
      </c>
      <c r="AL100" s="216" t="str">
        <f>IF(AD101=3,"＊＊",(IF(AD101=2,"＊","")))</f>
        <v>＊＊</v>
      </c>
      <c r="AM100" s="222"/>
    </row>
    <row r="101" spans="1:39" ht="18.600000000000001" customHeight="1">
      <c r="A101" s="146"/>
      <c r="R101" s="165" t="s">
        <v>13</v>
      </c>
      <c r="S101" s="6" t="s">
        <v>19</v>
      </c>
      <c r="T101" s="174" t="s">
        <v>20</v>
      </c>
      <c r="V101" s="178">
        <f>VALUE(V100)</f>
        <v>3</v>
      </c>
      <c r="W101" s="183">
        <f>VALUE(W100)</f>
        <v>3</v>
      </c>
      <c r="Y101" s="188">
        <f>VALUE(Y100)</f>
        <v>3</v>
      </c>
      <c r="Z101" s="193">
        <f>VALUE(Z100)</f>
        <v>3</v>
      </c>
      <c r="AB101" s="199">
        <f>VALUE(AB100)</f>
        <v>3</v>
      </c>
      <c r="AD101" s="202">
        <f>VALUE(AD100)</f>
        <v>3</v>
      </c>
      <c r="AM101" s="222"/>
    </row>
    <row r="102" spans="1:39" ht="18.600000000000001" hidden="1" customHeight="1">
      <c r="A102" s="146"/>
      <c r="R102" s="166" t="str">
        <f>IF(F100=0,"3",(IF(AND(F100&gt;=1,F100&lt;4),"2","1")))</f>
        <v>3</v>
      </c>
      <c r="S102" s="22" t="str">
        <f>IF(S100=0,"3",(IF(S100=1,"2","1")))</f>
        <v>3</v>
      </c>
      <c r="T102" s="173" t="str">
        <f>IF(T100=0,"3","1")</f>
        <v>3</v>
      </c>
      <c r="V102" s="179" t="s">
        <v>40</v>
      </c>
      <c r="W102" s="184"/>
      <c r="Y102" s="189" t="s">
        <v>40</v>
      </c>
      <c r="Z102" s="194"/>
      <c r="AM102" s="222"/>
    </row>
    <row r="103" spans="1:39" ht="18.600000000000001" hidden="1" customHeight="1">
      <c r="A103" s="146"/>
      <c r="R103" s="167">
        <f>VALUE(R102)</f>
        <v>3</v>
      </c>
      <c r="S103" s="170">
        <f>VALUE(S102)</f>
        <v>3</v>
      </c>
      <c r="T103" s="175">
        <f>VALUE(T102)</f>
        <v>3</v>
      </c>
      <c r="V103" s="180">
        <f>MAX(V101:W101)</f>
        <v>3</v>
      </c>
      <c r="W103" s="185"/>
      <c r="Y103" s="190">
        <f>MAX(Y101:Z101)</f>
        <v>3</v>
      </c>
      <c r="Z103" s="195"/>
      <c r="AM103" s="222"/>
    </row>
    <row r="104" spans="1:39" ht="18.600000000000001" customHeight="1">
      <c r="A104" s="146"/>
      <c r="D104" s="155"/>
      <c r="E104" s="155"/>
      <c r="F104" s="155"/>
      <c r="G104" s="155"/>
      <c r="AF104" s="203" t="s">
        <v>28</v>
      </c>
      <c r="AG104" s="206"/>
      <c r="AH104" s="209"/>
      <c r="AI104" s="210" t="s">
        <v>30</v>
      </c>
      <c r="AJ104" s="212" t="s">
        <v>31</v>
      </c>
      <c r="AK104" s="214" t="s">
        <v>11</v>
      </c>
      <c r="AL104" s="219" t="s">
        <v>32</v>
      </c>
      <c r="AM104" s="222"/>
    </row>
    <row r="105" spans="1:39" ht="18.600000000000001" customHeight="1">
      <c r="A105" s="146"/>
      <c r="C105" s="152">
        <v>18</v>
      </c>
      <c r="D105" s="153">
        <f>児童情報入力!D23</f>
        <v>0</v>
      </c>
      <c r="F105" s="157" t="s">
        <v>8</v>
      </c>
      <c r="G105" s="159" t="s">
        <v>3</v>
      </c>
      <c r="H105" s="159" t="s">
        <v>10</v>
      </c>
      <c r="I105" s="159" t="s">
        <v>12</v>
      </c>
      <c r="J105" s="159" t="s">
        <v>15</v>
      </c>
      <c r="K105" s="157" t="s">
        <v>109</v>
      </c>
      <c r="L105" s="157" t="s">
        <v>33</v>
      </c>
      <c r="M105" s="157" t="s">
        <v>127</v>
      </c>
      <c r="N105" s="157" t="s">
        <v>21</v>
      </c>
      <c r="O105" s="157" t="s">
        <v>134</v>
      </c>
      <c r="P105" s="157" t="s">
        <v>35</v>
      </c>
      <c r="R105" s="164"/>
      <c r="S105" s="169" t="s">
        <v>17</v>
      </c>
      <c r="T105" s="172" t="s">
        <v>7</v>
      </c>
      <c r="V105" s="177" t="s">
        <v>23</v>
      </c>
      <c r="W105" s="182" t="s">
        <v>26</v>
      </c>
      <c r="Y105" s="187" t="s">
        <v>6</v>
      </c>
      <c r="Z105" s="192" t="s">
        <v>43</v>
      </c>
      <c r="AB105" s="197" t="s">
        <v>24</v>
      </c>
      <c r="AD105" s="200" t="s">
        <v>38</v>
      </c>
      <c r="AF105" s="204" t="s">
        <v>36</v>
      </c>
      <c r="AG105" s="207" t="s">
        <v>39</v>
      </c>
      <c r="AH105" s="207" t="s">
        <v>27</v>
      </c>
      <c r="AI105" s="211"/>
      <c r="AJ105" s="213"/>
      <c r="AK105" s="215"/>
      <c r="AL105" s="220"/>
      <c r="AM105" s="222"/>
    </row>
    <row r="106" spans="1:39" ht="36" customHeight="1">
      <c r="A106" s="146"/>
      <c r="C106" s="152"/>
      <c r="D106" s="154">
        <f>児童情報入力!C23</f>
        <v>0</v>
      </c>
      <c r="E106" s="156"/>
      <c r="F106" s="158"/>
      <c r="G106" s="158"/>
      <c r="H106" s="158"/>
      <c r="I106" s="158"/>
      <c r="J106" s="158"/>
      <c r="K106" s="158"/>
      <c r="L106" s="158"/>
      <c r="M106" s="158"/>
      <c r="N106" s="158"/>
      <c r="O106" s="158"/>
      <c r="P106" s="158"/>
      <c r="R106" s="165"/>
      <c r="S106" s="22">
        <f>MIN(G106:H106)</f>
        <v>0</v>
      </c>
      <c r="T106" s="173">
        <f>MIN(I106:J106)</f>
        <v>0</v>
      </c>
      <c r="V106" s="178" t="str">
        <f>IF(AND(M106&gt;=0,M106&lt;2),"3",(IF(AND(M106&gt;=2,M106&lt;4),"2","1")))</f>
        <v>3</v>
      </c>
      <c r="W106" s="183" t="str">
        <f>IF(AND(N106&gt;=0,N106&lt;3),"3",(IF(AND(N106&gt;=3,N106&lt;7),"2","1")))</f>
        <v>3</v>
      </c>
      <c r="Y106" s="188" t="str">
        <f>IF(K106=0,"3",(IF(K106=1,"2","1")))</f>
        <v>3</v>
      </c>
      <c r="Z106" s="193" t="str">
        <f>IF(AND(O106&gt;=0,O106&lt;6),"3",(IF(AND(O106&gt;=6,O106&lt;10),"2","1")))</f>
        <v>3</v>
      </c>
      <c r="AB106" s="198" t="str">
        <f>IF(AND(P106&gt;=0,P106&lt;18),"3",(IF(AND(P106&gt;=1,P106&lt;23),"2","1")))</f>
        <v>3</v>
      </c>
      <c r="AD106" s="201" t="str">
        <f>IF(L106=0,"3",(IF(AND(L106&gt;=1,L106&lt;3),"2","1")))</f>
        <v>3</v>
      </c>
      <c r="AF106" s="205" t="str">
        <f>IF(R109=3,"＊＊",(IF(R109=2,"＊","")))</f>
        <v>＊＊</v>
      </c>
      <c r="AG106" s="208" t="str">
        <f>IF(S109=3,"＊＊",(IF(S109=2,"＊","")))</f>
        <v>＊＊</v>
      </c>
      <c r="AH106" s="208" t="str">
        <f>IF(T109=3,"＊＊",(IF(T109=2,"＊","")))</f>
        <v>＊＊</v>
      </c>
      <c r="AI106" s="208" t="str">
        <f>IF(V109=3,"＊＊",(IF(V109=2,"＊","")))</f>
        <v>＊＊</v>
      </c>
      <c r="AJ106" s="208" t="str">
        <f>IF(Y109=3,"＊＊",(IF(Y109=2,"＊","")))</f>
        <v>＊＊</v>
      </c>
      <c r="AK106" s="217" t="str">
        <f>IF(AB107=3,"＊＊",(IF(AB107=2,"＊","")))</f>
        <v>＊＊</v>
      </c>
      <c r="AL106" s="216" t="str">
        <f>IF(AD107=3,"＊＊",(IF(AD107=2,"＊","")))</f>
        <v>＊＊</v>
      </c>
      <c r="AM106" s="222"/>
    </row>
    <row r="107" spans="1:39" ht="18.600000000000001" customHeight="1">
      <c r="A107" s="146"/>
      <c r="R107" s="165" t="s">
        <v>13</v>
      </c>
      <c r="S107" s="6" t="s">
        <v>19</v>
      </c>
      <c r="T107" s="174" t="s">
        <v>20</v>
      </c>
      <c r="V107" s="178">
        <f>VALUE(V106)</f>
        <v>3</v>
      </c>
      <c r="W107" s="183">
        <f>VALUE(W106)</f>
        <v>3</v>
      </c>
      <c r="Y107" s="188">
        <f>VALUE(Y106)</f>
        <v>3</v>
      </c>
      <c r="Z107" s="193">
        <f>VALUE(Z106)</f>
        <v>3</v>
      </c>
      <c r="AB107" s="199">
        <f>VALUE(AB106)</f>
        <v>3</v>
      </c>
      <c r="AD107" s="202">
        <f>VALUE(AD106)</f>
        <v>3</v>
      </c>
      <c r="AM107" s="222"/>
    </row>
    <row r="108" spans="1:39" ht="18.600000000000001" hidden="1" customHeight="1">
      <c r="A108" s="146"/>
      <c r="R108" s="166" t="str">
        <f>IF(F106=0,"3",(IF(AND(F106&gt;=1,F106&lt;4),"2","1")))</f>
        <v>3</v>
      </c>
      <c r="S108" s="22" t="str">
        <f>IF(S106=0,"3",(IF(S106=1,"2","1")))</f>
        <v>3</v>
      </c>
      <c r="T108" s="173" t="str">
        <f>IF(T106=0,"3","1")</f>
        <v>3</v>
      </c>
      <c r="V108" s="179" t="s">
        <v>40</v>
      </c>
      <c r="W108" s="184"/>
      <c r="Y108" s="189" t="s">
        <v>40</v>
      </c>
      <c r="Z108" s="194"/>
      <c r="AM108" s="222"/>
    </row>
    <row r="109" spans="1:39" ht="18.600000000000001" hidden="1" customHeight="1">
      <c r="A109" s="146"/>
      <c r="R109" s="167">
        <f>VALUE(R108)</f>
        <v>3</v>
      </c>
      <c r="S109" s="170">
        <f>VALUE(S108)</f>
        <v>3</v>
      </c>
      <c r="T109" s="175">
        <f>VALUE(T108)</f>
        <v>3</v>
      </c>
      <c r="V109" s="180">
        <f>MAX(V107:W107)</f>
        <v>3</v>
      </c>
      <c r="W109" s="185"/>
      <c r="Y109" s="190">
        <f>MAX(Y107:Z107)</f>
        <v>3</v>
      </c>
      <c r="Z109" s="195"/>
      <c r="AM109" s="222"/>
    </row>
    <row r="110" spans="1:39" ht="18.600000000000001" customHeight="1">
      <c r="A110" s="146"/>
      <c r="D110" s="155"/>
      <c r="AF110" s="203" t="s">
        <v>28</v>
      </c>
      <c r="AG110" s="206"/>
      <c r="AH110" s="209"/>
      <c r="AI110" s="210" t="s">
        <v>30</v>
      </c>
      <c r="AJ110" s="212" t="s">
        <v>31</v>
      </c>
      <c r="AK110" s="214" t="s">
        <v>11</v>
      </c>
      <c r="AL110" s="219" t="s">
        <v>32</v>
      </c>
      <c r="AM110" s="222"/>
    </row>
    <row r="111" spans="1:39" ht="18.600000000000001" customHeight="1">
      <c r="A111" s="146"/>
      <c r="C111" s="152">
        <v>19</v>
      </c>
      <c r="D111" s="153">
        <f>児童情報入力!D24</f>
        <v>0</v>
      </c>
      <c r="F111" s="157" t="s">
        <v>8</v>
      </c>
      <c r="G111" s="159" t="s">
        <v>3</v>
      </c>
      <c r="H111" s="159" t="s">
        <v>10</v>
      </c>
      <c r="I111" s="159" t="s">
        <v>12</v>
      </c>
      <c r="J111" s="159" t="s">
        <v>15</v>
      </c>
      <c r="K111" s="157" t="s">
        <v>109</v>
      </c>
      <c r="L111" s="157" t="s">
        <v>33</v>
      </c>
      <c r="M111" s="157" t="s">
        <v>127</v>
      </c>
      <c r="N111" s="157" t="s">
        <v>21</v>
      </c>
      <c r="O111" s="157" t="s">
        <v>134</v>
      </c>
      <c r="P111" s="157" t="s">
        <v>35</v>
      </c>
      <c r="R111" s="164"/>
      <c r="S111" s="169" t="s">
        <v>17</v>
      </c>
      <c r="T111" s="172" t="s">
        <v>7</v>
      </c>
      <c r="V111" s="177" t="s">
        <v>23</v>
      </c>
      <c r="W111" s="182" t="s">
        <v>26</v>
      </c>
      <c r="Y111" s="187" t="s">
        <v>6</v>
      </c>
      <c r="Z111" s="192" t="s">
        <v>43</v>
      </c>
      <c r="AB111" s="197" t="s">
        <v>24</v>
      </c>
      <c r="AD111" s="200" t="s">
        <v>38</v>
      </c>
      <c r="AF111" s="204" t="s">
        <v>36</v>
      </c>
      <c r="AG111" s="207" t="s">
        <v>39</v>
      </c>
      <c r="AH111" s="207" t="s">
        <v>27</v>
      </c>
      <c r="AI111" s="211"/>
      <c r="AJ111" s="213"/>
      <c r="AK111" s="215"/>
      <c r="AL111" s="220"/>
      <c r="AM111" s="222"/>
    </row>
    <row r="112" spans="1:39" ht="36" customHeight="1">
      <c r="A112" s="146"/>
      <c r="C112" s="152"/>
      <c r="D112" s="154">
        <f>児童情報入力!C24</f>
        <v>0</v>
      </c>
      <c r="E112" s="156"/>
      <c r="F112" s="158"/>
      <c r="G112" s="158"/>
      <c r="H112" s="158"/>
      <c r="I112" s="158"/>
      <c r="J112" s="158"/>
      <c r="K112" s="158"/>
      <c r="L112" s="158"/>
      <c r="M112" s="158"/>
      <c r="N112" s="158"/>
      <c r="O112" s="158"/>
      <c r="P112" s="158"/>
      <c r="R112" s="165"/>
      <c r="S112" s="22">
        <f>MIN(G112:H112)</f>
        <v>0</v>
      </c>
      <c r="T112" s="173">
        <f>MIN(I112:J112)</f>
        <v>0</v>
      </c>
      <c r="V112" s="178" t="str">
        <f>IF(AND(M112&gt;=0,M112&lt;2),"3",(IF(AND(M112&gt;=2,M112&lt;4),"2","1")))</f>
        <v>3</v>
      </c>
      <c r="W112" s="183" t="str">
        <f>IF(AND(N112&gt;=0,N112&lt;3),"3",(IF(AND(N112&gt;=3,N112&lt;7),"2","1")))</f>
        <v>3</v>
      </c>
      <c r="Y112" s="188" t="str">
        <f>IF(K112=0,"3",(IF(K112=1,"2","1")))</f>
        <v>3</v>
      </c>
      <c r="Z112" s="193" t="str">
        <f>IF(AND(O112&gt;=0,O112&lt;6),"3",(IF(AND(O112&gt;=6,O112&lt;10),"2","1")))</f>
        <v>3</v>
      </c>
      <c r="AB112" s="198" t="str">
        <f>IF(AND(P112&gt;=0,P112&lt;18),"3",(IF(AND(P112&gt;=1,P112&lt;23),"2","1")))</f>
        <v>3</v>
      </c>
      <c r="AD112" s="201" t="str">
        <f>IF(L112=0,"3",(IF(AND(L112&gt;=1,L112&lt;3),"2","1")))</f>
        <v>3</v>
      </c>
      <c r="AF112" s="205" t="str">
        <f>IF(R115=3,"＊＊",(IF(R115=2,"＊","")))</f>
        <v>＊＊</v>
      </c>
      <c r="AG112" s="208" t="str">
        <f>IF(S115=3,"＊＊",(IF(S115=2,"＊","")))</f>
        <v>＊＊</v>
      </c>
      <c r="AH112" s="208" t="str">
        <f>IF(T115=3,"＊＊",(IF(T115=2,"＊","")))</f>
        <v>＊＊</v>
      </c>
      <c r="AI112" s="208" t="str">
        <f>IF(V115=3,"＊＊",(IF(V115=2,"＊","")))</f>
        <v>＊＊</v>
      </c>
      <c r="AJ112" s="208" t="str">
        <f>IF(Y115=3,"＊＊",(IF(Y115=2,"＊","")))</f>
        <v>＊＊</v>
      </c>
      <c r="AK112" s="217" t="str">
        <f>IF(AB113=3,"＊＊",(IF(AB113=2,"＊","")))</f>
        <v>＊＊</v>
      </c>
      <c r="AL112" s="216" t="str">
        <f>IF(AD113=3,"＊＊",(IF(AD113=2,"＊","")))</f>
        <v>＊＊</v>
      </c>
      <c r="AM112" s="222"/>
    </row>
    <row r="113" spans="1:39" ht="18.600000000000001" customHeight="1">
      <c r="A113" s="146"/>
      <c r="R113" s="165" t="s">
        <v>13</v>
      </c>
      <c r="S113" s="6" t="s">
        <v>19</v>
      </c>
      <c r="T113" s="174" t="s">
        <v>20</v>
      </c>
      <c r="V113" s="178">
        <f>VALUE(V112)</f>
        <v>3</v>
      </c>
      <c r="W113" s="183">
        <f>VALUE(W112)</f>
        <v>3</v>
      </c>
      <c r="Y113" s="188">
        <f>VALUE(Y112)</f>
        <v>3</v>
      </c>
      <c r="Z113" s="193">
        <f>VALUE(Z112)</f>
        <v>3</v>
      </c>
      <c r="AB113" s="199">
        <f>VALUE(AB112)</f>
        <v>3</v>
      </c>
      <c r="AD113" s="202">
        <f>VALUE(AD112)</f>
        <v>3</v>
      </c>
      <c r="AM113" s="222"/>
    </row>
    <row r="114" spans="1:39" ht="18.600000000000001" hidden="1" customHeight="1">
      <c r="A114" s="146"/>
      <c r="R114" s="166" t="str">
        <f>IF(F112=0,"3",(IF(AND(F112&gt;=1,F112&lt;4),"2","1")))</f>
        <v>3</v>
      </c>
      <c r="S114" s="22" t="str">
        <f>IF(S112=0,"3",(IF(S112=1,"2","1")))</f>
        <v>3</v>
      </c>
      <c r="T114" s="173" t="str">
        <f>IF(T112=0,"3","1")</f>
        <v>3</v>
      </c>
      <c r="V114" s="179" t="s">
        <v>40</v>
      </c>
      <c r="W114" s="184"/>
      <c r="Y114" s="189" t="s">
        <v>40</v>
      </c>
      <c r="Z114" s="194"/>
      <c r="AM114" s="222"/>
    </row>
    <row r="115" spans="1:39" ht="18.600000000000001" hidden="1" customHeight="1">
      <c r="A115" s="146"/>
      <c r="R115" s="167">
        <f>VALUE(R114)</f>
        <v>3</v>
      </c>
      <c r="S115" s="170">
        <f>VALUE(S114)</f>
        <v>3</v>
      </c>
      <c r="T115" s="175">
        <f>VALUE(T114)</f>
        <v>3</v>
      </c>
      <c r="V115" s="180">
        <f>MAX(V113:W113)</f>
        <v>3</v>
      </c>
      <c r="W115" s="185"/>
      <c r="Y115" s="190">
        <f>MAX(Y113:Z113)</f>
        <v>3</v>
      </c>
      <c r="Z115" s="195"/>
      <c r="AM115" s="222"/>
    </row>
    <row r="116" spans="1:39" ht="18.600000000000001" customHeight="1">
      <c r="A116" s="146"/>
      <c r="D116" s="155"/>
      <c r="E116" s="155"/>
      <c r="F116" s="155"/>
      <c r="G116" s="155"/>
      <c r="AF116" s="203" t="s">
        <v>28</v>
      </c>
      <c r="AG116" s="206"/>
      <c r="AH116" s="209"/>
      <c r="AI116" s="210" t="s">
        <v>30</v>
      </c>
      <c r="AJ116" s="212" t="s">
        <v>31</v>
      </c>
      <c r="AK116" s="214" t="s">
        <v>11</v>
      </c>
      <c r="AL116" s="219" t="s">
        <v>32</v>
      </c>
      <c r="AM116" s="222"/>
    </row>
    <row r="117" spans="1:39" ht="18.600000000000001" customHeight="1">
      <c r="A117" s="146"/>
      <c r="C117" s="152">
        <v>20</v>
      </c>
      <c r="D117" s="153">
        <f>児童情報入力!D25</f>
        <v>0</v>
      </c>
      <c r="F117" s="157" t="s">
        <v>8</v>
      </c>
      <c r="G117" s="159" t="s">
        <v>3</v>
      </c>
      <c r="H117" s="159" t="s">
        <v>10</v>
      </c>
      <c r="I117" s="159" t="s">
        <v>12</v>
      </c>
      <c r="J117" s="159" t="s">
        <v>15</v>
      </c>
      <c r="K117" s="157" t="s">
        <v>109</v>
      </c>
      <c r="L117" s="157" t="s">
        <v>33</v>
      </c>
      <c r="M117" s="157" t="s">
        <v>127</v>
      </c>
      <c r="N117" s="157" t="s">
        <v>21</v>
      </c>
      <c r="O117" s="157" t="s">
        <v>134</v>
      </c>
      <c r="P117" s="157" t="s">
        <v>35</v>
      </c>
      <c r="R117" s="164"/>
      <c r="S117" s="169" t="s">
        <v>17</v>
      </c>
      <c r="T117" s="172" t="s">
        <v>7</v>
      </c>
      <c r="V117" s="177" t="s">
        <v>23</v>
      </c>
      <c r="W117" s="182" t="s">
        <v>26</v>
      </c>
      <c r="Y117" s="187" t="s">
        <v>6</v>
      </c>
      <c r="Z117" s="192" t="s">
        <v>43</v>
      </c>
      <c r="AB117" s="197" t="s">
        <v>24</v>
      </c>
      <c r="AD117" s="200" t="s">
        <v>38</v>
      </c>
      <c r="AF117" s="204" t="s">
        <v>36</v>
      </c>
      <c r="AG117" s="207" t="s">
        <v>39</v>
      </c>
      <c r="AH117" s="207" t="s">
        <v>27</v>
      </c>
      <c r="AI117" s="211"/>
      <c r="AJ117" s="213"/>
      <c r="AK117" s="215"/>
      <c r="AL117" s="220"/>
      <c r="AM117" s="222"/>
    </row>
    <row r="118" spans="1:39" ht="36" customHeight="1">
      <c r="A118" s="146"/>
      <c r="C118" s="152"/>
      <c r="D118" s="154">
        <f>児童情報入力!C25</f>
        <v>0</v>
      </c>
      <c r="E118" s="156"/>
      <c r="F118" s="158"/>
      <c r="G118" s="158"/>
      <c r="H118" s="158"/>
      <c r="I118" s="158"/>
      <c r="J118" s="158"/>
      <c r="K118" s="158"/>
      <c r="L118" s="158"/>
      <c r="M118" s="158"/>
      <c r="N118" s="158"/>
      <c r="O118" s="158"/>
      <c r="P118" s="158"/>
      <c r="R118" s="165"/>
      <c r="S118" s="22">
        <f>MIN(G118:H118)</f>
        <v>0</v>
      </c>
      <c r="T118" s="173">
        <f>MIN(I118:J118)</f>
        <v>0</v>
      </c>
      <c r="V118" s="178" t="str">
        <f>IF(AND(M118&gt;=0,M118&lt;2),"3",(IF(AND(M118&gt;=2,M118&lt;4),"2","1")))</f>
        <v>3</v>
      </c>
      <c r="W118" s="183" t="str">
        <f>IF(AND(N118&gt;=0,N118&lt;3),"3",(IF(AND(N118&gt;=3,N118&lt;7),"2","1")))</f>
        <v>3</v>
      </c>
      <c r="Y118" s="188" t="str">
        <f>IF(K118=0,"3",(IF(K118=1,"2","1")))</f>
        <v>3</v>
      </c>
      <c r="Z118" s="193" t="str">
        <f>IF(AND(O118&gt;=0,O118&lt;6),"3",(IF(AND(O118&gt;=6,O118&lt;10),"2","1")))</f>
        <v>3</v>
      </c>
      <c r="AB118" s="198" t="str">
        <f>IF(AND(P118&gt;=0,P118&lt;18),"3",(IF(AND(P118&gt;=1,P118&lt;23),"2","1")))</f>
        <v>3</v>
      </c>
      <c r="AD118" s="201" t="str">
        <f>IF(L118=0,"3",(IF(AND(L118&gt;=1,L118&lt;3),"2","1")))</f>
        <v>3</v>
      </c>
      <c r="AF118" s="205" t="str">
        <f>IF(R121=3,"＊＊",(IF(R121=2,"＊","")))</f>
        <v>＊＊</v>
      </c>
      <c r="AG118" s="208" t="str">
        <f>IF(S121=3,"＊＊",(IF(S121=2,"＊","")))</f>
        <v>＊＊</v>
      </c>
      <c r="AH118" s="208" t="str">
        <f>IF(T121=3,"＊＊",(IF(T121=2,"＊","")))</f>
        <v>＊＊</v>
      </c>
      <c r="AI118" s="208" t="str">
        <f>IF(V121=3,"＊＊",(IF(V121=2,"＊","")))</f>
        <v>＊＊</v>
      </c>
      <c r="AJ118" s="208" t="str">
        <f>IF(Y121=3,"＊＊",(IF(Y121=2,"＊","")))</f>
        <v>＊＊</v>
      </c>
      <c r="AK118" s="217" t="str">
        <f>IF(AB119=3,"＊＊",(IF(AB119=2,"＊","")))</f>
        <v>＊＊</v>
      </c>
      <c r="AL118" s="216" t="str">
        <f>IF(AD119=3,"＊＊",(IF(AD119=2,"＊","")))</f>
        <v>＊＊</v>
      </c>
      <c r="AM118" s="222"/>
    </row>
    <row r="119" spans="1:39" ht="18.600000000000001" customHeight="1">
      <c r="A119" s="146"/>
      <c r="R119" s="165" t="s">
        <v>13</v>
      </c>
      <c r="S119" s="6" t="s">
        <v>19</v>
      </c>
      <c r="T119" s="174" t="s">
        <v>20</v>
      </c>
      <c r="V119" s="178">
        <f>VALUE(V118)</f>
        <v>3</v>
      </c>
      <c r="W119" s="183">
        <f>VALUE(W118)</f>
        <v>3</v>
      </c>
      <c r="Y119" s="188">
        <f>VALUE(Y118)</f>
        <v>3</v>
      </c>
      <c r="Z119" s="193">
        <f>VALUE(Z118)</f>
        <v>3</v>
      </c>
      <c r="AB119" s="199">
        <f>VALUE(AB118)</f>
        <v>3</v>
      </c>
      <c r="AD119" s="202">
        <f>VALUE(AD118)</f>
        <v>3</v>
      </c>
      <c r="AM119" s="222"/>
    </row>
    <row r="120" spans="1:39" ht="18.600000000000001" hidden="1" customHeight="1">
      <c r="A120" s="146"/>
      <c r="R120" s="166" t="str">
        <f>IF(F118=0,"3",(IF(AND(F118&gt;=1,F118&lt;4),"2","1")))</f>
        <v>3</v>
      </c>
      <c r="S120" s="22" t="str">
        <f>IF(S118=0,"3",(IF(S118=1,"2","1")))</f>
        <v>3</v>
      </c>
      <c r="T120" s="173" t="str">
        <f>IF(T118=0,"3","1")</f>
        <v>3</v>
      </c>
      <c r="V120" s="179" t="s">
        <v>40</v>
      </c>
      <c r="W120" s="184"/>
      <c r="Y120" s="189" t="s">
        <v>40</v>
      </c>
      <c r="Z120" s="194"/>
      <c r="AM120" s="222"/>
    </row>
    <row r="121" spans="1:39" ht="18.600000000000001" hidden="1" customHeight="1">
      <c r="A121" s="146"/>
      <c r="R121" s="167">
        <f>VALUE(R120)</f>
        <v>3</v>
      </c>
      <c r="S121" s="170">
        <f>VALUE(S120)</f>
        <v>3</v>
      </c>
      <c r="T121" s="175">
        <f>VALUE(T120)</f>
        <v>3</v>
      </c>
      <c r="V121" s="180">
        <f>MAX(V119:W119)</f>
        <v>3</v>
      </c>
      <c r="W121" s="185"/>
      <c r="Y121" s="190">
        <f>MAX(Y119:Z119)</f>
        <v>3</v>
      </c>
      <c r="Z121" s="195"/>
      <c r="AM121" s="222"/>
    </row>
    <row r="122" spans="1:39" ht="18.600000000000001" customHeight="1">
      <c r="A122" s="146"/>
      <c r="D122" s="155"/>
      <c r="AF122" s="203" t="s">
        <v>28</v>
      </c>
      <c r="AG122" s="206"/>
      <c r="AH122" s="209"/>
      <c r="AI122" s="210" t="s">
        <v>30</v>
      </c>
      <c r="AJ122" s="212" t="s">
        <v>31</v>
      </c>
      <c r="AK122" s="214" t="s">
        <v>11</v>
      </c>
      <c r="AL122" s="219" t="s">
        <v>32</v>
      </c>
      <c r="AM122" s="222"/>
    </row>
    <row r="123" spans="1:39" ht="18.600000000000001" customHeight="1">
      <c r="A123" s="146"/>
      <c r="C123" s="152">
        <v>21</v>
      </c>
      <c r="D123" s="153">
        <f>児童情報入力!D26</f>
        <v>0</v>
      </c>
      <c r="F123" s="157" t="s">
        <v>8</v>
      </c>
      <c r="G123" s="159" t="s">
        <v>3</v>
      </c>
      <c r="H123" s="159" t="s">
        <v>10</v>
      </c>
      <c r="I123" s="159" t="s">
        <v>12</v>
      </c>
      <c r="J123" s="159" t="s">
        <v>15</v>
      </c>
      <c r="K123" s="157" t="s">
        <v>109</v>
      </c>
      <c r="L123" s="157" t="s">
        <v>33</v>
      </c>
      <c r="M123" s="157" t="s">
        <v>127</v>
      </c>
      <c r="N123" s="157" t="s">
        <v>21</v>
      </c>
      <c r="O123" s="157" t="s">
        <v>134</v>
      </c>
      <c r="P123" s="157" t="s">
        <v>35</v>
      </c>
      <c r="R123" s="164"/>
      <c r="S123" s="169" t="s">
        <v>17</v>
      </c>
      <c r="T123" s="172" t="s">
        <v>7</v>
      </c>
      <c r="V123" s="177" t="s">
        <v>23</v>
      </c>
      <c r="W123" s="182" t="s">
        <v>26</v>
      </c>
      <c r="Y123" s="187" t="s">
        <v>6</v>
      </c>
      <c r="Z123" s="192" t="s">
        <v>43</v>
      </c>
      <c r="AB123" s="197" t="s">
        <v>24</v>
      </c>
      <c r="AD123" s="200" t="s">
        <v>38</v>
      </c>
      <c r="AF123" s="204" t="s">
        <v>36</v>
      </c>
      <c r="AG123" s="207" t="s">
        <v>39</v>
      </c>
      <c r="AH123" s="207" t="s">
        <v>27</v>
      </c>
      <c r="AI123" s="211"/>
      <c r="AJ123" s="213"/>
      <c r="AK123" s="215"/>
      <c r="AL123" s="220"/>
      <c r="AM123" s="222"/>
    </row>
    <row r="124" spans="1:39" ht="36" customHeight="1">
      <c r="A124" s="146"/>
      <c r="C124" s="152"/>
      <c r="D124" s="154">
        <f>児童情報入力!C26</f>
        <v>0</v>
      </c>
      <c r="E124" s="156"/>
      <c r="F124" s="158"/>
      <c r="G124" s="158"/>
      <c r="H124" s="158"/>
      <c r="I124" s="158"/>
      <c r="J124" s="158"/>
      <c r="K124" s="158"/>
      <c r="L124" s="158"/>
      <c r="M124" s="158"/>
      <c r="N124" s="158"/>
      <c r="O124" s="158"/>
      <c r="P124" s="158"/>
      <c r="R124" s="165"/>
      <c r="S124" s="22">
        <f>MIN(G124:H124)</f>
        <v>0</v>
      </c>
      <c r="T124" s="173">
        <f>MIN(I124:J124)</f>
        <v>0</v>
      </c>
      <c r="V124" s="178" t="str">
        <f>IF(AND(M124&gt;=0,M124&lt;2),"3",(IF(AND(M124&gt;=2,M124&lt;4),"2","1")))</f>
        <v>3</v>
      </c>
      <c r="W124" s="183" t="str">
        <f>IF(AND(N124&gt;=0,N124&lt;3),"3",(IF(AND(N124&gt;=3,N124&lt;7),"2","1")))</f>
        <v>3</v>
      </c>
      <c r="Y124" s="188" t="str">
        <f>IF(K124=0,"3",(IF(K124=1,"2","1")))</f>
        <v>3</v>
      </c>
      <c r="Z124" s="193" t="str">
        <f>IF(AND(O124&gt;=0,O124&lt;6),"3",(IF(AND(O124&gt;=6,O124&lt;10),"2","1")))</f>
        <v>3</v>
      </c>
      <c r="AB124" s="198" t="str">
        <f>IF(AND(P124&gt;=0,P124&lt;18),"3",(IF(AND(P124&gt;=1,P124&lt;23),"2","1")))</f>
        <v>3</v>
      </c>
      <c r="AD124" s="201" t="str">
        <f>IF(L124=0,"3",(IF(AND(L124&gt;=1,L124&lt;3),"2","1")))</f>
        <v>3</v>
      </c>
      <c r="AF124" s="205" t="str">
        <f>IF(R127=3,"＊＊",(IF(R127=2,"＊","")))</f>
        <v>＊＊</v>
      </c>
      <c r="AG124" s="208" t="str">
        <f>IF(S127=3,"＊＊",(IF(S127=2,"＊","")))</f>
        <v>＊＊</v>
      </c>
      <c r="AH124" s="208" t="str">
        <f>IF(T127=3,"＊＊",(IF(T127=2,"＊","")))</f>
        <v>＊＊</v>
      </c>
      <c r="AI124" s="208" t="str">
        <f>IF(V127=3,"＊＊",(IF(V127=2,"＊","")))</f>
        <v>＊＊</v>
      </c>
      <c r="AJ124" s="208" t="str">
        <f>IF(Y127=3,"＊＊",(IF(Y127=2,"＊","")))</f>
        <v>＊＊</v>
      </c>
      <c r="AK124" s="217" t="str">
        <f>IF(AB125=3,"＊＊",(IF(AB125=2,"＊","")))</f>
        <v>＊＊</v>
      </c>
      <c r="AL124" s="216" t="str">
        <f>IF(AD125=3,"＊＊",(IF(AD125=2,"＊","")))</f>
        <v>＊＊</v>
      </c>
      <c r="AM124" s="222"/>
    </row>
    <row r="125" spans="1:39" ht="18.600000000000001" customHeight="1">
      <c r="A125" s="146"/>
      <c r="R125" s="165" t="s">
        <v>13</v>
      </c>
      <c r="S125" s="6" t="s">
        <v>19</v>
      </c>
      <c r="T125" s="174" t="s">
        <v>20</v>
      </c>
      <c r="V125" s="178">
        <f>VALUE(V124)</f>
        <v>3</v>
      </c>
      <c r="W125" s="183">
        <f>VALUE(W124)</f>
        <v>3</v>
      </c>
      <c r="Y125" s="188">
        <f>VALUE(Y124)</f>
        <v>3</v>
      </c>
      <c r="Z125" s="193">
        <f>VALUE(Z124)</f>
        <v>3</v>
      </c>
      <c r="AB125" s="199">
        <f>VALUE(AB124)</f>
        <v>3</v>
      </c>
      <c r="AD125" s="202">
        <f>VALUE(AD124)</f>
        <v>3</v>
      </c>
      <c r="AM125" s="222"/>
    </row>
    <row r="126" spans="1:39" ht="18.600000000000001" hidden="1" customHeight="1">
      <c r="A126" s="146"/>
      <c r="R126" s="166" t="str">
        <f>IF(F124=0,"3",(IF(AND(F124&gt;=1,F124&lt;4),"2","1")))</f>
        <v>3</v>
      </c>
      <c r="S126" s="22" t="str">
        <f>IF(S124=0,"3",(IF(S124=1,"2","1")))</f>
        <v>3</v>
      </c>
      <c r="T126" s="173" t="str">
        <f>IF(T124=0,"3","1")</f>
        <v>3</v>
      </c>
      <c r="V126" s="179" t="s">
        <v>40</v>
      </c>
      <c r="W126" s="184"/>
      <c r="Y126" s="189" t="s">
        <v>40</v>
      </c>
      <c r="Z126" s="194"/>
      <c r="AM126" s="222"/>
    </row>
    <row r="127" spans="1:39" ht="18.600000000000001" hidden="1" customHeight="1">
      <c r="A127" s="146"/>
      <c r="R127" s="167">
        <f>VALUE(R126)</f>
        <v>3</v>
      </c>
      <c r="S127" s="170">
        <f>VALUE(S126)</f>
        <v>3</v>
      </c>
      <c r="T127" s="175">
        <f>VALUE(T126)</f>
        <v>3</v>
      </c>
      <c r="V127" s="180">
        <f>MAX(V125:W125)</f>
        <v>3</v>
      </c>
      <c r="W127" s="185"/>
      <c r="Y127" s="190">
        <f>MAX(Y125:Z125)</f>
        <v>3</v>
      </c>
      <c r="Z127" s="195"/>
      <c r="AM127" s="222"/>
    </row>
    <row r="128" spans="1:39" ht="18.600000000000001" customHeight="1">
      <c r="A128" s="146"/>
      <c r="D128" s="155"/>
      <c r="E128" s="155"/>
      <c r="F128" s="155"/>
      <c r="G128" s="155"/>
      <c r="AF128" s="203" t="s">
        <v>28</v>
      </c>
      <c r="AG128" s="206"/>
      <c r="AH128" s="209"/>
      <c r="AI128" s="210" t="s">
        <v>30</v>
      </c>
      <c r="AJ128" s="212" t="s">
        <v>31</v>
      </c>
      <c r="AK128" s="214" t="s">
        <v>11</v>
      </c>
      <c r="AL128" s="219" t="s">
        <v>32</v>
      </c>
      <c r="AM128" s="222"/>
    </row>
    <row r="129" spans="1:39" ht="18.600000000000001" customHeight="1">
      <c r="A129" s="146"/>
      <c r="C129" s="152">
        <v>22</v>
      </c>
      <c r="D129" s="153">
        <f>児童情報入力!D27</f>
        <v>0</v>
      </c>
      <c r="F129" s="157" t="s">
        <v>8</v>
      </c>
      <c r="G129" s="159" t="s">
        <v>3</v>
      </c>
      <c r="H129" s="159" t="s">
        <v>10</v>
      </c>
      <c r="I129" s="159" t="s">
        <v>12</v>
      </c>
      <c r="J129" s="159" t="s">
        <v>15</v>
      </c>
      <c r="K129" s="157" t="s">
        <v>109</v>
      </c>
      <c r="L129" s="157" t="s">
        <v>33</v>
      </c>
      <c r="M129" s="157" t="s">
        <v>127</v>
      </c>
      <c r="N129" s="157" t="s">
        <v>21</v>
      </c>
      <c r="O129" s="157" t="s">
        <v>134</v>
      </c>
      <c r="P129" s="157" t="s">
        <v>35</v>
      </c>
      <c r="R129" s="164"/>
      <c r="S129" s="169" t="s">
        <v>17</v>
      </c>
      <c r="T129" s="172" t="s">
        <v>7</v>
      </c>
      <c r="V129" s="177" t="s">
        <v>23</v>
      </c>
      <c r="W129" s="182" t="s">
        <v>26</v>
      </c>
      <c r="Y129" s="187" t="s">
        <v>6</v>
      </c>
      <c r="Z129" s="192" t="s">
        <v>43</v>
      </c>
      <c r="AB129" s="197" t="s">
        <v>24</v>
      </c>
      <c r="AD129" s="200" t="s">
        <v>38</v>
      </c>
      <c r="AF129" s="204" t="s">
        <v>36</v>
      </c>
      <c r="AG129" s="207" t="s">
        <v>39</v>
      </c>
      <c r="AH129" s="207" t="s">
        <v>27</v>
      </c>
      <c r="AI129" s="211"/>
      <c r="AJ129" s="213"/>
      <c r="AK129" s="215"/>
      <c r="AL129" s="220"/>
      <c r="AM129" s="222"/>
    </row>
    <row r="130" spans="1:39" ht="36" customHeight="1">
      <c r="A130" s="146"/>
      <c r="C130" s="152"/>
      <c r="D130" s="154">
        <f>児童情報入力!C27</f>
        <v>0</v>
      </c>
      <c r="E130" s="156"/>
      <c r="F130" s="158"/>
      <c r="G130" s="158"/>
      <c r="H130" s="158"/>
      <c r="I130" s="158"/>
      <c r="J130" s="158"/>
      <c r="K130" s="158"/>
      <c r="L130" s="158"/>
      <c r="M130" s="158"/>
      <c r="N130" s="158"/>
      <c r="O130" s="158"/>
      <c r="P130" s="158"/>
      <c r="R130" s="165"/>
      <c r="S130" s="22">
        <f>MIN(G130:H130)</f>
        <v>0</v>
      </c>
      <c r="T130" s="173">
        <f>MIN(I130:J130)</f>
        <v>0</v>
      </c>
      <c r="V130" s="178" t="str">
        <f>IF(AND(M130&gt;=0,M130&lt;2),"3",(IF(AND(M130&gt;=2,M130&lt;4),"2","1")))</f>
        <v>3</v>
      </c>
      <c r="W130" s="183" t="str">
        <f>IF(AND(N130&gt;=0,N130&lt;3),"3",(IF(AND(N130&gt;=3,N130&lt;7),"2","1")))</f>
        <v>3</v>
      </c>
      <c r="Y130" s="188" t="str">
        <f>IF(K130=0,"3",(IF(K130=1,"2","1")))</f>
        <v>3</v>
      </c>
      <c r="Z130" s="193" t="str">
        <f>IF(AND(O130&gt;=0,O130&lt;6),"3",(IF(AND(O130&gt;=6,O130&lt;10),"2","1")))</f>
        <v>3</v>
      </c>
      <c r="AB130" s="198" t="str">
        <f>IF(AND(P130&gt;=0,P130&lt;18),"3",(IF(AND(P130&gt;=1,P130&lt;23),"2","1")))</f>
        <v>3</v>
      </c>
      <c r="AD130" s="201" t="str">
        <f>IF(L130=0,"3",(IF(AND(L130&gt;=1,L130&lt;3),"2","1")))</f>
        <v>3</v>
      </c>
      <c r="AF130" s="205" t="str">
        <f>IF(R133=3,"＊＊",(IF(R133=2,"＊","")))</f>
        <v>＊＊</v>
      </c>
      <c r="AG130" s="208" t="str">
        <f>IF(S133=3,"＊＊",(IF(S133=2,"＊","")))</f>
        <v>＊＊</v>
      </c>
      <c r="AH130" s="208" t="str">
        <f>IF(T133=3,"＊＊",(IF(T133=2,"＊","")))</f>
        <v>＊＊</v>
      </c>
      <c r="AI130" s="208" t="str">
        <f>IF(V133=3,"＊＊",(IF(V133=2,"＊","")))</f>
        <v>＊＊</v>
      </c>
      <c r="AJ130" s="208" t="str">
        <f>IF(Y133=3,"＊＊",(IF(Y133=2,"＊","")))</f>
        <v>＊＊</v>
      </c>
      <c r="AK130" s="217" t="str">
        <f>IF(AB131=3,"＊＊",(IF(AB131=2,"＊","")))</f>
        <v>＊＊</v>
      </c>
      <c r="AL130" s="216" t="str">
        <f>IF(AD131=3,"＊＊",(IF(AD131=2,"＊","")))</f>
        <v>＊＊</v>
      </c>
      <c r="AM130" s="222"/>
    </row>
    <row r="131" spans="1:39" ht="18.600000000000001" customHeight="1">
      <c r="A131" s="146"/>
      <c r="R131" s="165" t="s">
        <v>13</v>
      </c>
      <c r="S131" s="6" t="s">
        <v>19</v>
      </c>
      <c r="T131" s="174" t="s">
        <v>20</v>
      </c>
      <c r="V131" s="178">
        <f>VALUE(V130)</f>
        <v>3</v>
      </c>
      <c r="W131" s="183">
        <f>VALUE(W130)</f>
        <v>3</v>
      </c>
      <c r="Y131" s="188">
        <f>VALUE(Y130)</f>
        <v>3</v>
      </c>
      <c r="Z131" s="193">
        <f>VALUE(Z130)</f>
        <v>3</v>
      </c>
      <c r="AB131" s="199">
        <f>VALUE(AB130)</f>
        <v>3</v>
      </c>
      <c r="AD131" s="202">
        <f>VALUE(AD130)</f>
        <v>3</v>
      </c>
      <c r="AM131" s="222"/>
    </row>
    <row r="132" spans="1:39" ht="18.600000000000001" hidden="1" customHeight="1">
      <c r="A132" s="146"/>
      <c r="R132" s="166" t="str">
        <f>IF(F130=0,"3",(IF(AND(F130&gt;=1,F130&lt;4),"2","1")))</f>
        <v>3</v>
      </c>
      <c r="S132" s="22" t="str">
        <f>IF(S130=0,"3",(IF(S130=1,"2","1")))</f>
        <v>3</v>
      </c>
      <c r="T132" s="173" t="str">
        <f>IF(T130=0,"3","1")</f>
        <v>3</v>
      </c>
      <c r="V132" s="179" t="s">
        <v>40</v>
      </c>
      <c r="W132" s="184"/>
      <c r="Y132" s="189" t="s">
        <v>40</v>
      </c>
      <c r="Z132" s="194"/>
      <c r="AM132" s="222"/>
    </row>
    <row r="133" spans="1:39" ht="18.600000000000001" hidden="1" customHeight="1">
      <c r="A133" s="146"/>
      <c r="R133" s="167">
        <f>VALUE(R132)</f>
        <v>3</v>
      </c>
      <c r="S133" s="170">
        <f>VALUE(S132)</f>
        <v>3</v>
      </c>
      <c r="T133" s="175">
        <f>VALUE(T132)</f>
        <v>3</v>
      </c>
      <c r="V133" s="180">
        <f>MAX(V131:W131)</f>
        <v>3</v>
      </c>
      <c r="W133" s="185"/>
      <c r="Y133" s="190">
        <f>MAX(Y131:Z131)</f>
        <v>3</v>
      </c>
      <c r="Z133" s="195"/>
      <c r="AM133" s="222"/>
    </row>
    <row r="134" spans="1:39" ht="18.600000000000001" customHeight="1">
      <c r="A134" s="146"/>
      <c r="D134" s="155"/>
      <c r="AF134" s="203" t="s">
        <v>28</v>
      </c>
      <c r="AG134" s="206"/>
      <c r="AH134" s="209"/>
      <c r="AI134" s="210" t="s">
        <v>30</v>
      </c>
      <c r="AJ134" s="212" t="s">
        <v>31</v>
      </c>
      <c r="AK134" s="214" t="s">
        <v>11</v>
      </c>
      <c r="AL134" s="219" t="s">
        <v>32</v>
      </c>
      <c r="AM134" s="222"/>
    </row>
    <row r="135" spans="1:39" ht="18.600000000000001" customHeight="1">
      <c r="A135" s="146"/>
      <c r="C135" s="152">
        <v>23</v>
      </c>
      <c r="D135" s="153">
        <f>児童情報入力!D28</f>
        <v>0</v>
      </c>
      <c r="F135" s="157" t="s">
        <v>8</v>
      </c>
      <c r="G135" s="159" t="s">
        <v>3</v>
      </c>
      <c r="H135" s="159" t="s">
        <v>10</v>
      </c>
      <c r="I135" s="159" t="s">
        <v>12</v>
      </c>
      <c r="J135" s="159" t="s">
        <v>15</v>
      </c>
      <c r="K135" s="157" t="s">
        <v>109</v>
      </c>
      <c r="L135" s="157" t="s">
        <v>33</v>
      </c>
      <c r="M135" s="157" t="s">
        <v>127</v>
      </c>
      <c r="N135" s="157" t="s">
        <v>21</v>
      </c>
      <c r="O135" s="157" t="s">
        <v>134</v>
      </c>
      <c r="P135" s="157" t="s">
        <v>35</v>
      </c>
      <c r="R135" s="164"/>
      <c r="S135" s="169" t="s">
        <v>17</v>
      </c>
      <c r="T135" s="172" t="s">
        <v>7</v>
      </c>
      <c r="V135" s="177" t="s">
        <v>23</v>
      </c>
      <c r="W135" s="182" t="s">
        <v>26</v>
      </c>
      <c r="Y135" s="187" t="s">
        <v>6</v>
      </c>
      <c r="Z135" s="192" t="s">
        <v>43</v>
      </c>
      <c r="AB135" s="197" t="s">
        <v>24</v>
      </c>
      <c r="AD135" s="200" t="s">
        <v>38</v>
      </c>
      <c r="AF135" s="204" t="s">
        <v>36</v>
      </c>
      <c r="AG135" s="207" t="s">
        <v>39</v>
      </c>
      <c r="AH135" s="207" t="s">
        <v>27</v>
      </c>
      <c r="AI135" s="211"/>
      <c r="AJ135" s="213"/>
      <c r="AK135" s="215"/>
      <c r="AL135" s="220"/>
      <c r="AM135" s="222"/>
    </row>
    <row r="136" spans="1:39" ht="36" customHeight="1">
      <c r="A136" s="146"/>
      <c r="C136" s="152"/>
      <c r="D136" s="154">
        <f>児童情報入力!C28</f>
        <v>0</v>
      </c>
      <c r="E136" s="156"/>
      <c r="F136" s="158"/>
      <c r="G136" s="158"/>
      <c r="H136" s="158"/>
      <c r="I136" s="158"/>
      <c r="J136" s="158"/>
      <c r="K136" s="158"/>
      <c r="L136" s="158"/>
      <c r="M136" s="158"/>
      <c r="N136" s="158"/>
      <c r="O136" s="158"/>
      <c r="P136" s="158"/>
      <c r="R136" s="165"/>
      <c r="S136" s="22">
        <f>MIN(G136:H136)</f>
        <v>0</v>
      </c>
      <c r="T136" s="173">
        <f>MIN(I136:J136)</f>
        <v>0</v>
      </c>
      <c r="V136" s="178" t="str">
        <f>IF(AND(M136&gt;=0,M136&lt;2),"3",(IF(AND(M136&gt;=2,M136&lt;4),"2","1")))</f>
        <v>3</v>
      </c>
      <c r="W136" s="183" t="str">
        <f>IF(AND(N136&gt;=0,N136&lt;3),"3",(IF(AND(N136&gt;=3,N136&lt;7),"2","1")))</f>
        <v>3</v>
      </c>
      <c r="Y136" s="188" t="str">
        <f>IF(K136=0,"3",(IF(K136=1,"2","1")))</f>
        <v>3</v>
      </c>
      <c r="Z136" s="193" t="str">
        <f>IF(AND(O136&gt;=0,O136&lt;6),"3",(IF(AND(O136&gt;=6,O136&lt;10),"2","1")))</f>
        <v>3</v>
      </c>
      <c r="AB136" s="198" t="str">
        <f>IF(AND(P136&gt;=0,P136&lt;18),"3",(IF(AND(P136&gt;=1,P136&lt;23),"2","1")))</f>
        <v>3</v>
      </c>
      <c r="AD136" s="201" t="str">
        <f>IF(L136=0,"3",(IF(AND(L136&gt;=1,L136&lt;3),"2","1")))</f>
        <v>3</v>
      </c>
      <c r="AF136" s="205" t="str">
        <f>IF(R139=3,"＊＊",(IF(R139=2,"＊","")))</f>
        <v>＊＊</v>
      </c>
      <c r="AG136" s="208" t="str">
        <f>IF(S139=3,"＊＊",(IF(S139=2,"＊","")))</f>
        <v>＊＊</v>
      </c>
      <c r="AH136" s="208" t="str">
        <f>IF(T139=3,"＊＊",(IF(T139=2,"＊","")))</f>
        <v>＊＊</v>
      </c>
      <c r="AI136" s="208" t="str">
        <f>IF(V139=3,"＊＊",(IF(V139=2,"＊","")))</f>
        <v>＊＊</v>
      </c>
      <c r="AJ136" s="208" t="str">
        <f>IF(Y139=3,"＊＊",(IF(Y139=2,"＊","")))</f>
        <v>＊＊</v>
      </c>
      <c r="AK136" s="218" t="str">
        <f>IF(AB137=3,"＊＊",(IF(AB137=2,"＊","")))</f>
        <v>＊＊</v>
      </c>
      <c r="AL136" s="216" t="str">
        <f>IF(AD137=3,"＊＊",(IF(AD137=2,"＊","")))</f>
        <v>＊＊</v>
      </c>
      <c r="AM136" s="222"/>
    </row>
    <row r="137" spans="1:39" ht="18.600000000000001" customHeight="1">
      <c r="A137" s="146"/>
      <c r="R137" s="165" t="s">
        <v>13</v>
      </c>
      <c r="S137" s="6" t="s">
        <v>19</v>
      </c>
      <c r="T137" s="174" t="s">
        <v>20</v>
      </c>
      <c r="V137" s="178">
        <f>VALUE(V136)</f>
        <v>3</v>
      </c>
      <c r="W137" s="183">
        <f>VALUE(W136)</f>
        <v>3</v>
      </c>
      <c r="Y137" s="188">
        <f>VALUE(Y136)</f>
        <v>3</v>
      </c>
      <c r="Z137" s="193">
        <f>VALUE(Z136)</f>
        <v>3</v>
      </c>
      <c r="AB137" s="199">
        <f>VALUE(AB136)</f>
        <v>3</v>
      </c>
      <c r="AD137" s="202">
        <f>VALUE(AD136)</f>
        <v>3</v>
      </c>
      <c r="AM137" s="222"/>
    </row>
    <row r="138" spans="1:39" ht="18.600000000000001" hidden="1" customHeight="1">
      <c r="A138" s="146"/>
      <c r="R138" s="166" t="str">
        <f>IF(F136=0,"3",(IF(AND(F136&gt;=1,F136&lt;4),"2","1")))</f>
        <v>3</v>
      </c>
      <c r="S138" s="22" t="str">
        <f>IF(S136=0,"3",(IF(S136=1,"2","1")))</f>
        <v>3</v>
      </c>
      <c r="T138" s="173" t="str">
        <f>IF(T136=0,"3","1")</f>
        <v>3</v>
      </c>
      <c r="V138" s="179" t="s">
        <v>40</v>
      </c>
      <c r="W138" s="184"/>
      <c r="Y138" s="189" t="s">
        <v>40</v>
      </c>
      <c r="Z138" s="194"/>
      <c r="AM138" s="222"/>
    </row>
    <row r="139" spans="1:39" ht="18.600000000000001" hidden="1" customHeight="1">
      <c r="A139" s="146"/>
      <c r="R139" s="167">
        <f>VALUE(R138)</f>
        <v>3</v>
      </c>
      <c r="S139" s="170">
        <f>VALUE(S138)</f>
        <v>3</v>
      </c>
      <c r="T139" s="175">
        <f>VALUE(T138)</f>
        <v>3</v>
      </c>
      <c r="V139" s="180">
        <f>MAX(V137:W137)</f>
        <v>3</v>
      </c>
      <c r="W139" s="185"/>
      <c r="Y139" s="190">
        <f>MAX(Y137:Z137)</f>
        <v>3</v>
      </c>
      <c r="Z139" s="195"/>
      <c r="AM139" s="222"/>
    </row>
    <row r="140" spans="1:39" ht="18.600000000000001" customHeight="1">
      <c r="A140" s="146"/>
      <c r="D140" s="155"/>
      <c r="E140" s="155"/>
      <c r="F140" s="155"/>
      <c r="G140" s="155"/>
      <c r="AF140" s="203" t="s">
        <v>28</v>
      </c>
      <c r="AG140" s="206"/>
      <c r="AH140" s="209"/>
      <c r="AI140" s="210" t="s">
        <v>30</v>
      </c>
      <c r="AJ140" s="212" t="s">
        <v>31</v>
      </c>
      <c r="AK140" s="214" t="s">
        <v>11</v>
      </c>
      <c r="AL140" s="219" t="s">
        <v>32</v>
      </c>
      <c r="AM140" s="222"/>
    </row>
    <row r="141" spans="1:39" ht="18.600000000000001" customHeight="1">
      <c r="A141" s="146"/>
      <c r="C141" s="152">
        <v>24</v>
      </c>
      <c r="D141" s="153">
        <f>児童情報入力!D29</f>
        <v>0</v>
      </c>
      <c r="F141" s="157" t="s">
        <v>8</v>
      </c>
      <c r="G141" s="159" t="s">
        <v>3</v>
      </c>
      <c r="H141" s="159" t="s">
        <v>10</v>
      </c>
      <c r="I141" s="159" t="s">
        <v>12</v>
      </c>
      <c r="J141" s="159" t="s">
        <v>15</v>
      </c>
      <c r="K141" s="157" t="s">
        <v>109</v>
      </c>
      <c r="L141" s="157" t="s">
        <v>33</v>
      </c>
      <c r="M141" s="157" t="s">
        <v>127</v>
      </c>
      <c r="N141" s="157" t="s">
        <v>21</v>
      </c>
      <c r="O141" s="157" t="s">
        <v>134</v>
      </c>
      <c r="P141" s="157" t="s">
        <v>35</v>
      </c>
      <c r="R141" s="164"/>
      <c r="S141" s="169" t="s">
        <v>17</v>
      </c>
      <c r="T141" s="172" t="s">
        <v>7</v>
      </c>
      <c r="V141" s="177" t="s">
        <v>23</v>
      </c>
      <c r="W141" s="182" t="s">
        <v>26</v>
      </c>
      <c r="Y141" s="187" t="s">
        <v>6</v>
      </c>
      <c r="Z141" s="192" t="s">
        <v>43</v>
      </c>
      <c r="AB141" s="197" t="s">
        <v>24</v>
      </c>
      <c r="AD141" s="200" t="s">
        <v>38</v>
      </c>
      <c r="AF141" s="204" t="s">
        <v>36</v>
      </c>
      <c r="AG141" s="207" t="s">
        <v>39</v>
      </c>
      <c r="AH141" s="207" t="s">
        <v>27</v>
      </c>
      <c r="AI141" s="211"/>
      <c r="AJ141" s="213"/>
      <c r="AK141" s="215"/>
      <c r="AL141" s="220"/>
      <c r="AM141" s="222"/>
    </row>
    <row r="142" spans="1:39" ht="36" customHeight="1">
      <c r="A142" s="146"/>
      <c r="C142" s="152"/>
      <c r="D142" s="154">
        <f>児童情報入力!C29</f>
        <v>0</v>
      </c>
      <c r="E142" s="156"/>
      <c r="F142" s="158"/>
      <c r="G142" s="158"/>
      <c r="H142" s="158"/>
      <c r="I142" s="158"/>
      <c r="J142" s="158"/>
      <c r="K142" s="158"/>
      <c r="L142" s="158"/>
      <c r="M142" s="158"/>
      <c r="N142" s="158"/>
      <c r="O142" s="158"/>
      <c r="P142" s="158"/>
      <c r="R142" s="165"/>
      <c r="S142" s="22">
        <f>MIN(G142:H142)</f>
        <v>0</v>
      </c>
      <c r="T142" s="173">
        <f>MIN(I142:J142)</f>
        <v>0</v>
      </c>
      <c r="V142" s="178" t="str">
        <f>IF(AND(M142&gt;=0,M142&lt;2),"3",(IF(AND(M142&gt;=2,M142&lt;4),"2","1")))</f>
        <v>3</v>
      </c>
      <c r="W142" s="183" t="str">
        <f>IF(AND(N142&gt;=0,N142&lt;3),"3",(IF(AND(N142&gt;=3,N142&lt;7),"2","1")))</f>
        <v>3</v>
      </c>
      <c r="Y142" s="188" t="str">
        <f>IF(K142=0,"3",(IF(K142=1,"2","1")))</f>
        <v>3</v>
      </c>
      <c r="Z142" s="193" t="str">
        <f>IF(AND(O142&gt;=0,O142&lt;6),"3",(IF(AND(O142&gt;=6,O142&lt;10),"2","1")))</f>
        <v>3</v>
      </c>
      <c r="AB142" s="198" t="str">
        <f>IF(AND(P142&gt;=0,P142&lt;18),"3",(IF(AND(P142&gt;=1,P142&lt;23),"2","1")))</f>
        <v>3</v>
      </c>
      <c r="AD142" s="201" t="str">
        <f>IF(L142=0,"3",(IF(AND(L142&gt;=1,L142&lt;3),"2","1")))</f>
        <v>3</v>
      </c>
      <c r="AF142" s="205" t="str">
        <f>IF(R145=3,"＊＊",(IF(R145=2,"＊","")))</f>
        <v>＊＊</v>
      </c>
      <c r="AG142" s="208" t="str">
        <f>IF(S145=3,"＊＊",(IF(S145=2,"＊","")))</f>
        <v>＊＊</v>
      </c>
      <c r="AH142" s="208" t="str">
        <f>IF(T145=3,"＊＊",(IF(T145=2,"＊","")))</f>
        <v>＊＊</v>
      </c>
      <c r="AI142" s="208" t="str">
        <f>IF(V145=3,"＊＊",(IF(V145=2,"＊","")))</f>
        <v>＊＊</v>
      </c>
      <c r="AJ142" s="208" t="str">
        <f>IF(Y145=3,"＊＊",(IF(Y145=2,"＊","")))</f>
        <v>＊＊</v>
      </c>
      <c r="AK142" s="217" t="str">
        <f>IF(AB143=3,"＊＊",(IF(AB143=2,"＊","")))</f>
        <v>＊＊</v>
      </c>
      <c r="AL142" s="216" t="str">
        <f>IF(AD143=3,"＊＊",(IF(AD143=2,"＊","")))</f>
        <v>＊＊</v>
      </c>
      <c r="AM142" s="222"/>
    </row>
    <row r="143" spans="1:39" ht="18.600000000000001" customHeight="1">
      <c r="A143" s="146"/>
      <c r="R143" s="165" t="s">
        <v>13</v>
      </c>
      <c r="S143" s="6" t="s">
        <v>19</v>
      </c>
      <c r="T143" s="174" t="s">
        <v>20</v>
      </c>
      <c r="V143" s="178">
        <f>VALUE(V142)</f>
        <v>3</v>
      </c>
      <c r="W143" s="183">
        <f>VALUE(W142)</f>
        <v>3</v>
      </c>
      <c r="Y143" s="188">
        <f>VALUE(Y142)</f>
        <v>3</v>
      </c>
      <c r="Z143" s="193">
        <f>VALUE(Z142)</f>
        <v>3</v>
      </c>
      <c r="AB143" s="199">
        <f>VALUE(AB142)</f>
        <v>3</v>
      </c>
      <c r="AD143" s="202">
        <f>VALUE(AD142)</f>
        <v>3</v>
      </c>
      <c r="AM143" s="222"/>
    </row>
    <row r="144" spans="1:39" ht="18.600000000000001" hidden="1" customHeight="1">
      <c r="A144" s="146"/>
      <c r="R144" s="166" t="str">
        <f>IF(F142=0,"3",(IF(AND(F142&gt;=1,F142&lt;4),"2","1")))</f>
        <v>3</v>
      </c>
      <c r="S144" s="22" t="str">
        <f>IF(S142=0,"3",(IF(S142=1,"2","1")))</f>
        <v>3</v>
      </c>
      <c r="T144" s="173" t="str">
        <f>IF(T142=0,"3","1")</f>
        <v>3</v>
      </c>
      <c r="V144" s="179" t="s">
        <v>40</v>
      </c>
      <c r="W144" s="184"/>
      <c r="Y144" s="189" t="s">
        <v>40</v>
      </c>
      <c r="Z144" s="194"/>
      <c r="AM144" s="222"/>
    </row>
    <row r="145" spans="1:39" ht="18.600000000000001" hidden="1" customHeight="1">
      <c r="A145" s="146"/>
      <c r="R145" s="167">
        <f>VALUE(R144)</f>
        <v>3</v>
      </c>
      <c r="S145" s="170">
        <f>VALUE(S144)</f>
        <v>3</v>
      </c>
      <c r="T145" s="175">
        <f>VALUE(T144)</f>
        <v>3</v>
      </c>
      <c r="V145" s="180">
        <f>MAX(V143:W143)</f>
        <v>3</v>
      </c>
      <c r="W145" s="185"/>
      <c r="Y145" s="190">
        <f>MAX(Y143:Z143)</f>
        <v>3</v>
      </c>
      <c r="Z145" s="195"/>
      <c r="AM145" s="222"/>
    </row>
    <row r="146" spans="1:39" ht="18.600000000000001" customHeight="1">
      <c r="A146" s="146"/>
      <c r="D146" s="155"/>
      <c r="AF146" s="203" t="s">
        <v>28</v>
      </c>
      <c r="AG146" s="206"/>
      <c r="AH146" s="209"/>
      <c r="AI146" s="210" t="s">
        <v>30</v>
      </c>
      <c r="AJ146" s="212" t="s">
        <v>31</v>
      </c>
      <c r="AK146" s="214" t="s">
        <v>11</v>
      </c>
      <c r="AL146" s="219" t="s">
        <v>32</v>
      </c>
      <c r="AM146" s="222"/>
    </row>
    <row r="147" spans="1:39" ht="18.600000000000001" customHeight="1">
      <c r="A147" s="146"/>
      <c r="C147" s="152">
        <v>25</v>
      </c>
      <c r="D147" s="153">
        <f>児童情報入力!D30</f>
        <v>0</v>
      </c>
      <c r="F147" s="157" t="s">
        <v>8</v>
      </c>
      <c r="G147" s="159" t="s">
        <v>3</v>
      </c>
      <c r="H147" s="159" t="s">
        <v>10</v>
      </c>
      <c r="I147" s="159" t="s">
        <v>12</v>
      </c>
      <c r="J147" s="159" t="s">
        <v>15</v>
      </c>
      <c r="K147" s="157" t="s">
        <v>109</v>
      </c>
      <c r="L147" s="157" t="s">
        <v>33</v>
      </c>
      <c r="M147" s="157" t="s">
        <v>127</v>
      </c>
      <c r="N147" s="157" t="s">
        <v>21</v>
      </c>
      <c r="O147" s="157" t="s">
        <v>134</v>
      </c>
      <c r="P147" s="157" t="s">
        <v>35</v>
      </c>
      <c r="R147" s="164"/>
      <c r="S147" s="169" t="s">
        <v>17</v>
      </c>
      <c r="T147" s="172" t="s">
        <v>7</v>
      </c>
      <c r="V147" s="177" t="s">
        <v>23</v>
      </c>
      <c r="W147" s="182" t="s">
        <v>26</v>
      </c>
      <c r="Y147" s="187" t="s">
        <v>6</v>
      </c>
      <c r="Z147" s="192" t="s">
        <v>43</v>
      </c>
      <c r="AB147" s="197" t="s">
        <v>24</v>
      </c>
      <c r="AD147" s="200" t="s">
        <v>38</v>
      </c>
      <c r="AF147" s="204" t="s">
        <v>36</v>
      </c>
      <c r="AG147" s="207" t="s">
        <v>39</v>
      </c>
      <c r="AH147" s="207" t="s">
        <v>27</v>
      </c>
      <c r="AI147" s="211"/>
      <c r="AJ147" s="213"/>
      <c r="AK147" s="215"/>
      <c r="AL147" s="220"/>
      <c r="AM147" s="222"/>
    </row>
    <row r="148" spans="1:39" ht="36" customHeight="1">
      <c r="A148" s="146"/>
      <c r="C148" s="152"/>
      <c r="D148" s="154">
        <f>児童情報入力!C30</f>
        <v>0</v>
      </c>
      <c r="E148" s="156"/>
      <c r="F148" s="158"/>
      <c r="G148" s="158"/>
      <c r="H148" s="158"/>
      <c r="I148" s="158"/>
      <c r="J148" s="158"/>
      <c r="K148" s="158"/>
      <c r="L148" s="158"/>
      <c r="M148" s="158"/>
      <c r="N148" s="158"/>
      <c r="O148" s="158"/>
      <c r="P148" s="158"/>
      <c r="R148" s="165"/>
      <c r="S148" s="22">
        <f>MIN(G148:H148)</f>
        <v>0</v>
      </c>
      <c r="T148" s="173">
        <f>MIN(I148:J148)</f>
        <v>0</v>
      </c>
      <c r="V148" s="178" t="str">
        <f>IF(AND(M148&gt;=0,M148&lt;2),"3",(IF(AND(M148&gt;=2,M148&lt;4),"2","1")))</f>
        <v>3</v>
      </c>
      <c r="W148" s="183" t="str">
        <f>IF(AND(N148&gt;=0,N148&lt;3),"3",(IF(AND(N148&gt;=3,N148&lt;7),"2","1")))</f>
        <v>3</v>
      </c>
      <c r="Y148" s="188" t="str">
        <f>IF(K148=0,"3",(IF(K148=1,"2","1")))</f>
        <v>3</v>
      </c>
      <c r="Z148" s="193" t="str">
        <f>IF(AND(O148&gt;=0,O148&lt;6),"3",(IF(AND(O148&gt;=6,O148&lt;10),"2","1")))</f>
        <v>3</v>
      </c>
      <c r="AB148" s="198" t="str">
        <f>IF(AND(P148&gt;=0,P148&lt;18),"3",(IF(AND(P148&gt;=1,P148&lt;23),"2","1")))</f>
        <v>3</v>
      </c>
      <c r="AD148" s="201" t="str">
        <f>IF(L148=0,"3",(IF(AND(L148&gt;=1,L148&lt;3),"2","1")))</f>
        <v>3</v>
      </c>
      <c r="AF148" s="205" t="str">
        <f>IF(R151=3,"＊＊",(IF(R151=2,"＊","")))</f>
        <v>＊＊</v>
      </c>
      <c r="AG148" s="208" t="str">
        <f>IF(S151=3,"＊＊",(IF(S151=2,"＊","")))</f>
        <v>＊＊</v>
      </c>
      <c r="AH148" s="208" t="str">
        <f>IF(T151=3,"＊＊",(IF(T151=2,"＊","")))</f>
        <v>＊＊</v>
      </c>
      <c r="AI148" s="208" t="str">
        <f>IF(V151=3,"＊＊",(IF(V151=2,"＊","")))</f>
        <v>＊＊</v>
      </c>
      <c r="AJ148" s="208" t="str">
        <f>IF(Y151=3,"＊＊",(IF(Y151=2,"＊","")))</f>
        <v>＊＊</v>
      </c>
      <c r="AK148" s="217" t="str">
        <f>IF(AB149=3,"＊＊",(IF(AB149=2,"＊","")))</f>
        <v>＊＊</v>
      </c>
      <c r="AL148" s="216" t="str">
        <f>IF(AD149=3,"＊＊",(IF(AD149=2,"＊","")))</f>
        <v>＊＊</v>
      </c>
      <c r="AM148" s="222"/>
    </row>
    <row r="149" spans="1:39" ht="18.600000000000001" customHeight="1">
      <c r="A149" s="146"/>
      <c r="R149" s="165" t="s">
        <v>13</v>
      </c>
      <c r="S149" s="6" t="s">
        <v>19</v>
      </c>
      <c r="T149" s="174" t="s">
        <v>20</v>
      </c>
      <c r="V149" s="178">
        <f>VALUE(V148)</f>
        <v>3</v>
      </c>
      <c r="W149" s="183">
        <f>VALUE(W148)</f>
        <v>3</v>
      </c>
      <c r="Y149" s="188">
        <f>VALUE(Y148)</f>
        <v>3</v>
      </c>
      <c r="Z149" s="193">
        <f>VALUE(Z148)</f>
        <v>3</v>
      </c>
      <c r="AB149" s="199">
        <f>VALUE(AB148)</f>
        <v>3</v>
      </c>
      <c r="AD149" s="202">
        <f>VALUE(AD148)</f>
        <v>3</v>
      </c>
      <c r="AM149" s="222"/>
    </row>
    <row r="150" spans="1:39" ht="18.600000000000001" hidden="1" customHeight="1">
      <c r="A150" s="146"/>
      <c r="R150" s="166" t="str">
        <f>IF(F148=0,"3",(IF(AND(F148&gt;=1,F148&lt;4),"2","1")))</f>
        <v>3</v>
      </c>
      <c r="S150" s="22" t="str">
        <f>IF(S148=0,"3",(IF(S148=1,"2","1")))</f>
        <v>3</v>
      </c>
      <c r="T150" s="173" t="str">
        <f>IF(T148=0,"3","1")</f>
        <v>3</v>
      </c>
      <c r="V150" s="179" t="s">
        <v>40</v>
      </c>
      <c r="W150" s="184"/>
      <c r="Y150" s="189" t="s">
        <v>40</v>
      </c>
      <c r="Z150" s="194"/>
      <c r="AM150" s="222"/>
    </row>
    <row r="151" spans="1:39" ht="18.600000000000001" hidden="1" customHeight="1">
      <c r="A151" s="146"/>
      <c r="R151" s="167">
        <f>VALUE(R150)</f>
        <v>3</v>
      </c>
      <c r="S151" s="170">
        <f>VALUE(S150)</f>
        <v>3</v>
      </c>
      <c r="T151" s="175">
        <f>VALUE(T150)</f>
        <v>3</v>
      </c>
      <c r="V151" s="180">
        <f>MAX(V149:W149)</f>
        <v>3</v>
      </c>
      <c r="W151" s="185"/>
      <c r="Y151" s="190">
        <f>MAX(Y149:Z149)</f>
        <v>3</v>
      </c>
      <c r="Z151" s="195"/>
      <c r="AM151" s="222"/>
    </row>
    <row r="152" spans="1:39" ht="18.600000000000001" customHeight="1">
      <c r="A152" s="146"/>
      <c r="D152" s="155"/>
      <c r="E152" s="155"/>
      <c r="F152" s="155"/>
      <c r="G152" s="155"/>
      <c r="AF152" s="203" t="s">
        <v>28</v>
      </c>
      <c r="AG152" s="206"/>
      <c r="AH152" s="209"/>
      <c r="AI152" s="210" t="s">
        <v>30</v>
      </c>
      <c r="AJ152" s="212" t="s">
        <v>31</v>
      </c>
      <c r="AK152" s="214" t="s">
        <v>11</v>
      </c>
      <c r="AL152" s="219" t="s">
        <v>32</v>
      </c>
      <c r="AM152" s="222"/>
    </row>
    <row r="153" spans="1:39" ht="18.600000000000001" customHeight="1">
      <c r="A153" s="146"/>
      <c r="C153" s="152">
        <v>26</v>
      </c>
      <c r="D153" s="153">
        <f>児童情報入力!D31</f>
        <v>0</v>
      </c>
      <c r="F153" s="157" t="s">
        <v>8</v>
      </c>
      <c r="G153" s="159" t="s">
        <v>3</v>
      </c>
      <c r="H153" s="159" t="s">
        <v>10</v>
      </c>
      <c r="I153" s="159" t="s">
        <v>12</v>
      </c>
      <c r="J153" s="159" t="s">
        <v>15</v>
      </c>
      <c r="K153" s="157" t="s">
        <v>109</v>
      </c>
      <c r="L153" s="157" t="s">
        <v>33</v>
      </c>
      <c r="M153" s="157" t="s">
        <v>127</v>
      </c>
      <c r="N153" s="157" t="s">
        <v>21</v>
      </c>
      <c r="O153" s="157" t="s">
        <v>134</v>
      </c>
      <c r="P153" s="157" t="s">
        <v>35</v>
      </c>
      <c r="R153" s="164"/>
      <c r="S153" s="169" t="s">
        <v>17</v>
      </c>
      <c r="T153" s="172" t="s">
        <v>7</v>
      </c>
      <c r="V153" s="177" t="s">
        <v>23</v>
      </c>
      <c r="W153" s="182" t="s">
        <v>26</v>
      </c>
      <c r="Y153" s="187" t="s">
        <v>6</v>
      </c>
      <c r="Z153" s="192" t="s">
        <v>43</v>
      </c>
      <c r="AB153" s="197" t="s">
        <v>24</v>
      </c>
      <c r="AD153" s="200" t="s">
        <v>38</v>
      </c>
      <c r="AF153" s="204" t="s">
        <v>36</v>
      </c>
      <c r="AG153" s="207" t="s">
        <v>39</v>
      </c>
      <c r="AH153" s="207" t="s">
        <v>27</v>
      </c>
      <c r="AI153" s="211"/>
      <c r="AJ153" s="213"/>
      <c r="AK153" s="215"/>
      <c r="AL153" s="220"/>
      <c r="AM153" s="222"/>
    </row>
    <row r="154" spans="1:39" ht="36" customHeight="1">
      <c r="A154" s="146"/>
      <c r="C154" s="152"/>
      <c r="D154" s="154">
        <f>児童情報入力!C31</f>
        <v>0</v>
      </c>
      <c r="E154" s="156"/>
      <c r="F154" s="158"/>
      <c r="G154" s="158"/>
      <c r="H154" s="158"/>
      <c r="I154" s="158"/>
      <c r="J154" s="158"/>
      <c r="K154" s="158"/>
      <c r="L154" s="158"/>
      <c r="M154" s="158"/>
      <c r="N154" s="158"/>
      <c r="O154" s="158"/>
      <c r="P154" s="158"/>
      <c r="R154" s="165"/>
      <c r="S154" s="22">
        <f>MIN(G154:H154)</f>
        <v>0</v>
      </c>
      <c r="T154" s="173">
        <f>MIN(I154:J154)</f>
        <v>0</v>
      </c>
      <c r="V154" s="178" t="str">
        <f>IF(AND(M154&gt;=0,M154&lt;2),"3",(IF(AND(M154&gt;=2,M154&lt;4),"2","1")))</f>
        <v>3</v>
      </c>
      <c r="W154" s="183" t="str">
        <f>IF(AND(N154&gt;=0,N154&lt;3),"3",(IF(AND(N154&gt;=3,N154&lt;7),"2","1")))</f>
        <v>3</v>
      </c>
      <c r="Y154" s="188" t="str">
        <f>IF(K154=0,"3",(IF(K154=1,"2","1")))</f>
        <v>3</v>
      </c>
      <c r="Z154" s="193" t="str">
        <f>IF(AND(O154&gt;=0,O154&lt;6),"3",(IF(AND(O154&gt;=6,O154&lt;10),"2","1")))</f>
        <v>3</v>
      </c>
      <c r="AB154" s="198" t="str">
        <f>IF(AND(P154&gt;=0,P154&lt;18),"3",(IF(AND(P154&gt;=1,P154&lt;23),"2","1")))</f>
        <v>3</v>
      </c>
      <c r="AD154" s="201" t="str">
        <f>IF(L154=0,"3",(IF(AND(L154&gt;=1,L154&lt;3),"2","1")))</f>
        <v>3</v>
      </c>
      <c r="AF154" s="205" t="str">
        <f>IF(R157=3,"＊＊",(IF(R157=2,"＊","")))</f>
        <v>＊＊</v>
      </c>
      <c r="AG154" s="208" t="str">
        <f>IF(S157=3,"＊＊",(IF(S157=2,"＊","")))</f>
        <v>＊＊</v>
      </c>
      <c r="AH154" s="208" t="str">
        <f>IF(T157=3,"＊＊",(IF(T157=2,"＊","")))</f>
        <v>＊＊</v>
      </c>
      <c r="AI154" s="208" t="str">
        <f>IF(V157=3,"＊＊",(IF(V157=2,"＊","")))</f>
        <v>＊＊</v>
      </c>
      <c r="AJ154" s="208" t="str">
        <f>IF(Y157=3,"＊＊",(IF(Y157=2,"＊","")))</f>
        <v>＊＊</v>
      </c>
      <c r="AK154" s="217" t="str">
        <f>IF(AB155=3,"＊＊",(IF(AB155=2,"＊","")))</f>
        <v>＊＊</v>
      </c>
      <c r="AL154" s="216" t="str">
        <f>IF(AD155=3,"＊＊",(IF(AD155=2,"＊","")))</f>
        <v>＊＊</v>
      </c>
      <c r="AM154" s="222"/>
    </row>
    <row r="155" spans="1:39" ht="18.600000000000001" customHeight="1">
      <c r="A155" s="146"/>
      <c r="R155" s="165" t="s">
        <v>13</v>
      </c>
      <c r="S155" s="6" t="s">
        <v>19</v>
      </c>
      <c r="T155" s="174" t="s">
        <v>20</v>
      </c>
      <c r="V155" s="178">
        <f>VALUE(V154)</f>
        <v>3</v>
      </c>
      <c r="W155" s="183">
        <f>VALUE(W154)</f>
        <v>3</v>
      </c>
      <c r="Y155" s="188">
        <f>VALUE(Y154)</f>
        <v>3</v>
      </c>
      <c r="Z155" s="193">
        <f>VALUE(Z154)</f>
        <v>3</v>
      </c>
      <c r="AB155" s="199">
        <f>VALUE(AB154)</f>
        <v>3</v>
      </c>
      <c r="AD155" s="202">
        <f>VALUE(AD154)</f>
        <v>3</v>
      </c>
      <c r="AM155" s="222"/>
    </row>
    <row r="156" spans="1:39" ht="18.600000000000001" hidden="1" customHeight="1">
      <c r="A156" s="146"/>
      <c r="R156" s="166" t="str">
        <f>IF(F154=0,"3",(IF(AND(F154&gt;=1,F154&lt;4),"2","1")))</f>
        <v>3</v>
      </c>
      <c r="S156" s="22" t="str">
        <f>IF(S154=0,"3",(IF(S154=1,"2","1")))</f>
        <v>3</v>
      </c>
      <c r="T156" s="173" t="str">
        <f>IF(T154=0,"3","1")</f>
        <v>3</v>
      </c>
      <c r="V156" s="179" t="s">
        <v>40</v>
      </c>
      <c r="W156" s="184"/>
      <c r="Y156" s="189" t="s">
        <v>40</v>
      </c>
      <c r="Z156" s="194"/>
      <c r="AM156" s="222"/>
    </row>
    <row r="157" spans="1:39" ht="18.600000000000001" hidden="1" customHeight="1">
      <c r="A157" s="146"/>
      <c r="R157" s="167">
        <f>VALUE(R156)</f>
        <v>3</v>
      </c>
      <c r="S157" s="170">
        <f>VALUE(S156)</f>
        <v>3</v>
      </c>
      <c r="T157" s="175">
        <f>VALUE(T156)</f>
        <v>3</v>
      </c>
      <c r="V157" s="180">
        <f>MAX(V155:W155)</f>
        <v>3</v>
      </c>
      <c r="W157" s="185"/>
      <c r="Y157" s="190">
        <f>MAX(Y155:Z155)</f>
        <v>3</v>
      </c>
      <c r="Z157" s="195"/>
      <c r="AM157" s="222"/>
    </row>
    <row r="158" spans="1:39" ht="18.600000000000001" customHeight="1">
      <c r="A158" s="146"/>
      <c r="D158" s="155"/>
      <c r="AF158" s="203" t="s">
        <v>28</v>
      </c>
      <c r="AG158" s="206"/>
      <c r="AH158" s="209"/>
      <c r="AI158" s="210" t="s">
        <v>30</v>
      </c>
      <c r="AJ158" s="212" t="s">
        <v>31</v>
      </c>
      <c r="AK158" s="214" t="s">
        <v>11</v>
      </c>
      <c r="AL158" s="219" t="s">
        <v>32</v>
      </c>
      <c r="AM158" s="222"/>
    </row>
    <row r="159" spans="1:39" ht="18.600000000000001" customHeight="1">
      <c r="A159" s="146"/>
      <c r="C159" s="152">
        <v>27</v>
      </c>
      <c r="D159" s="153">
        <f>児童情報入力!D32</f>
        <v>0</v>
      </c>
      <c r="F159" s="157" t="s">
        <v>8</v>
      </c>
      <c r="G159" s="159" t="s">
        <v>3</v>
      </c>
      <c r="H159" s="159" t="s">
        <v>10</v>
      </c>
      <c r="I159" s="159" t="s">
        <v>12</v>
      </c>
      <c r="J159" s="159" t="s">
        <v>15</v>
      </c>
      <c r="K159" s="157" t="s">
        <v>109</v>
      </c>
      <c r="L159" s="157" t="s">
        <v>33</v>
      </c>
      <c r="M159" s="157" t="s">
        <v>127</v>
      </c>
      <c r="N159" s="157" t="s">
        <v>21</v>
      </c>
      <c r="O159" s="157" t="s">
        <v>134</v>
      </c>
      <c r="P159" s="157" t="s">
        <v>35</v>
      </c>
      <c r="R159" s="164"/>
      <c r="S159" s="169" t="s">
        <v>17</v>
      </c>
      <c r="T159" s="172" t="s">
        <v>7</v>
      </c>
      <c r="V159" s="177" t="s">
        <v>23</v>
      </c>
      <c r="W159" s="182" t="s">
        <v>26</v>
      </c>
      <c r="Y159" s="187" t="s">
        <v>6</v>
      </c>
      <c r="Z159" s="192" t="s">
        <v>43</v>
      </c>
      <c r="AB159" s="197" t="s">
        <v>24</v>
      </c>
      <c r="AD159" s="200" t="s">
        <v>38</v>
      </c>
      <c r="AF159" s="204" t="s">
        <v>36</v>
      </c>
      <c r="AG159" s="207" t="s">
        <v>39</v>
      </c>
      <c r="AH159" s="207" t="s">
        <v>27</v>
      </c>
      <c r="AI159" s="211"/>
      <c r="AJ159" s="213"/>
      <c r="AK159" s="215"/>
      <c r="AL159" s="220"/>
      <c r="AM159" s="222"/>
    </row>
    <row r="160" spans="1:39" ht="36" customHeight="1">
      <c r="A160" s="146"/>
      <c r="C160" s="152"/>
      <c r="D160" s="154">
        <f>児童情報入力!C32</f>
        <v>0</v>
      </c>
      <c r="E160" s="156"/>
      <c r="F160" s="158"/>
      <c r="G160" s="158"/>
      <c r="H160" s="158"/>
      <c r="I160" s="158"/>
      <c r="J160" s="158"/>
      <c r="K160" s="158"/>
      <c r="L160" s="158"/>
      <c r="M160" s="158"/>
      <c r="N160" s="158"/>
      <c r="O160" s="158"/>
      <c r="P160" s="158"/>
      <c r="R160" s="165"/>
      <c r="S160" s="22">
        <f>MIN(G160:H160)</f>
        <v>0</v>
      </c>
      <c r="T160" s="173">
        <f>MIN(I160:J160)</f>
        <v>0</v>
      </c>
      <c r="V160" s="178" t="str">
        <f>IF(AND(M160&gt;=0,M160&lt;2),"3",(IF(AND(M160&gt;=2,M160&lt;4),"2","1")))</f>
        <v>3</v>
      </c>
      <c r="W160" s="183" t="str">
        <f>IF(AND(N160&gt;=0,N160&lt;3),"3",(IF(AND(N160&gt;=3,N160&lt;7),"2","1")))</f>
        <v>3</v>
      </c>
      <c r="Y160" s="188" t="str">
        <f>IF(K160=0,"3",(IF(K160=1,"2","1")))</f>
        <v>3</v>
      </c>
      <c r="Z160" s="193" t="str">
        <f>IF(AND(O160&gt;=0,O160&lt;6),"3",(IF(AND(O160&gt;=6,O160&lt;10),"2","1")))</f>
        <v>3</v>
      </c>
      <c r="AB160" s="198" t="str">
        <f>IF(AND(P160&gt;=0,P160&lt;18),"3",(IF(AND(P160&gt;=1,P160&lt;23),"2","1")))</f>
        <v>3</v>
      </c>
      <c r="AD160" s="201" t="str">
        <f>IF(L160=0,"3",(IF(AND(L160&gt;=1,L160&lt;3),"2","1")))</f>
        <v>3</v>
      </c>
      <c r="AF160" s="205" t="str">
        <f>IF(R163=3,"＊＊",(IF(R163=2,"＊","")))</f>
        <v>＊＊</v>
      </c>
      <c r="AG160" s="208" t="str">
        <f>IF(S163=3,"＊＊",(IF(S163=2,"＊","")))</f>
        <v>＊＊</v>
      </c>
      <c r="AH160" s="208" t="str">
        <f>IF(T163=3,"＊＊",(IF(T163=2,"＊","")))</f>
        <v>＊＊</v>
      </c>
      <c r="AI160" s="208" t="str">
        <f>IF(V163=3,"＊＊",(IF(V163=2,"＊","")))</f>
        <v>＊＊</v>
      </c>
      <c r="AJ160" s="208" t="str">
        <f>IF(Y163=3,"＊＊",(IF(Y163=2,"＊","")))</f>
        <v>＊＊</v>
      </c>
      <c r="AK160" s="217" t="str">
        <f>IF(AB161=3,"＊＊",(IF(AB161=2,"＊","")))</f>
        <v>＊＊</v>
      </c>
      <c r="AL160" s="216" t="str">
        <f>IF(AD161=3,"＊＊",(IF(AD161=2,"＊","")))</f>
        <v>＊＊</v>
      </c>
      <c r="AM160" s="222"/>
    </row>
    <row r="161" spans="1:39" ht="18.600000000000001" customHeight="1">
      <c r="A161" s="146"/>
      <c r="R161" s="165" t="s">
        <v>13</v>
      </c>
      <c r="S161" s="6" t="s">
        <v>19</v>
      </c>
      <c r="T161" s="174" t="s">
        <v>20</v>
      </c>
      <c r="V161" s="178">
        <f>VALUE(V160)</f>
        <v>3</v>
      </c>
      <c r="W161" s="183">
        <f>VALUE(W160)</f>
        <v>3</v>
      </c>
      <c r="Y161" s="188">
        <f>VALUE(Y160)</f>
        <v>3</v>
      </c>
      <c r="Z161" s="193">
        <f>VALUE(Z160)</f>
        <v>3</v>
      </c>
      <c r="AB161" s="199">
        <f>VALUE(AB160)</f>
        <v>3</v>
      </c>
      <c r="AD161" s="202">
        <f>VALUE(AD160)</f>
        <v>3</v>
      </c>
      <c r="AM161" s="222"/>
    </row>
    <row r="162" spans="1:39" ht="18.600000000000001" hidden="1" customHeight="1">
      <c r="A162" s="146"/>
      <c r="R162" s="166" t="str">
        <f>IF(F160=0,"3",(IF(AND(F160&gt;=1,F160&lt;4),"2","1")))</f>
        <v>3</v>
      </c>
      <c r="S162" s="22" t="str">
        <f>IF(S160=0,"3",(IF(S160=1,"2","1")))</f>
        <v>3</v>
      </c>
      <c r="T162" s="173" t="str">
        <f>IF(T160=0,"3","1")</f>
        <v>3</v>
      </c>
      <c r="V162" s="179" t="s">
        <v>40</v>
      </c>
      <c r="W162" s="184"/>
      <c r="Y162" s="189" t="s">
        <v>40</v>
      </c>
      <c r="Z162" s="194"/>
      <c r="AM162" s="222"/>
    </row>
    <row r="163" spans="1:39" ht="18.600000000000001" hidden="1" customHeight="1">
      <c r="A163" s="146"/>
      <c r="R163" s="167">
        <f>VALUE(R162)</f>
        <v>3</v>
      </c>
      <c r="S163" s="170">
        <f>VALUE(S162)</f>
        <v>3</v>
      </c>
      <c r="T163" s="175">
        <f>VALUE(T162)</f>
        <v>3</v>
      </c>
      <c r="V163" s="180">
        <f>MAX(V161:W161)</f>
        <v>3</v>
      </c>
      <c r="W163" s="185"/>
      <c r="Y163" s="190">
        <f>MAX(Y161:Z161)</f>
        <v>3</v>
      </c>
      <c r="Z163" s="195"/>
      <c r="AM163" s="222"/>
    </row>
    <row r="164" spans="1:39" ht="18.600000000000001" customHeight="1">
      <c r="A164" s="146"/>
      <c r="D164" s="155"/>
      <c r="E164" s="155"/>
      <c r="F164" s="155"/>
      <c r="G164" s="155"/>
      <c r="AF164" s="203" t="s">
        <v>28</v>
      </c>
      <c r="AG164" s="206"/>
      <c r="AH164" s="209"/>
      <c r="AI164" s="210" t="s">
        <v>30</v>
      </c>
      <c r="AJ164" s="212" t="s">
        <v>31</v>
      </c>
      <c r="AK164" s="214" t="s">
        <v>11</v>
      </c>
      <c r="AL164" s="219" t="s">
        <v>32</v>
      </c>
      <c r="AM164" s="222"/>
    </row>
    <row r="165" spans="1:39" ht="18.600000000000001" customHeight="1">
      <c r="A165" s="146"/>
      <c r="C165" s="152">
        <v>28</v>
      </c>
      <c r="D165" s="153">
        <f>児童情報入力!D33</f>
        <v>0</v>
      </c>
      <c r="F165" s="157" t="s">
        <v>8</v>
      </c>
      <c r="G165" s="159" t="s">
        <v>3</v>
      </c>
      <c r="H165" s="159" t="s">
        <v>10</v>
      </c>
      <c r="I165" s="159" t="s">
        <v>12</v>
      </c>
      <c r="J165" s="159" t="s">
        <v>15</v>
      </c>
      <c r="K165" s="157" t="s">
        <v>109</v>
      </c>
      <c r="L165" s="157" t="s">
        <v>33</v>
      </c>
      <c r="M165" s="157" t="s">
        <v>127</v>
      </c>
      <c r="N165" s="157" t="s">
        <v>21</v>
      </c>
      <c r="O165" s="157" t="s">
        <v>134</v>
      </c>
      <c r="P165" s="157" t="s">
        <v>35</v>
      </c>
      <c r="R165" s="164"/>
      <c r="S165" s="169" t="s">
        <v>17</v>
      </c>
      <c r="T165" s="172" t="s">
        <v>7</v>
      </c>
      <c r="V165" s="177" t="s">
        <v>23</v>
      </c>
      <c r="W165" s="182" t="s">
        <v>26</v>
      </c>
      <c r="Y165" s="187" t="s">
        <v>6</v>
      </c>
      <c r="Z165" s="192" t="s">
        <v>43</v>
      </c>
      <c r="AB165" s="197" t="s">
        <v>24</v>
      </c>
      <c r="AD165" s="200" t="s">
        <v>38</v>
      </c>
      <c r="AF165" s="204" t="s">
        <v>36</v>
      </c>
      <c r="AG165" s="207" t="s">
        <v>39</v>
      </c>
      <c r="AH165" s="207" t="s">
        <v>27</v>
      </c>
      <c r="AI165" s="211"/>
      <c r="AJ165" s="213"/>
      <c r="AK165" s="215"/>
      <c r="AL165" s="220"/>
      <c r="AM165" s="222"/>
    </row>
    <row r="166" spans="1:39" ht="36" customHeight="1">
      <c r="A166" s="146"/>
      <c r="C166" s="152"/>
      <c r="D166" s="154">
        <f>児童情報入力!C33</f>
        <v>0</v>
      </c>
      <c r="E166" s="156"/>
      <c r="F166" s="158"/>
      <c r="G166" s="158"/>
      <c r="H166" s="158"/>
      <c r="I166" s="158"/>
      <c r="J166" s="158"/>
      <c r="K166" s="158"/>
      <c r="L166" s="158"/>
      <c r="M166" s="158"/>
      <c r="N166" s="158"/>
      <c r="O166" s="158"/>
      <c r="P166" s="158"/>
      <c r="R166" s="165"/>
      <c r="S166" s="22">
        <f>MIN(G166:H166)</f>
        <v>0</v>
      </c>
      <c r="T166" s="173">
        <f>MIN(I166:J166)</f>
        <v>0</v>
      </c>
      <c r="V166" s="178" t="str">
        <f>IF(AND(M166&gt;=0,M166&lt;2),"3",(IF(AND(M166&gt;=2,M166&lt;4),"2","1")))</f>
        <v>3</v>
      </c>
      <c r="W166" s="183" t="str">
        <f>IF(AND(N166&gt;=0,N166&lt;3),"3",(IF(AND(N166&gt;=3,N166&lt;7),"2","1")))</f>
        <v>3</v>
      </c>
      <c r="Y166" s="188" t="str">
        <f>IF(K166=0,"3",(IF(K166=1,"2","1")))</f>
        <v>3</v>
      </c>
      <c r="Z166" s="193" t="str">
        <f>IF(AND(O166&gt;=0,O166&lt;6),"3",(IF(AND(O166&gt;=6,O166&lt;10),"2","1")))</f>
        <v>3</v>
      </c>
      <c r="AB166" s="198" t="str">
        <f>IF(AND(P166&gt;=0,P166&lt;18),"3",(IF(AND(P166&gt;=1,P166&lt;23),"2","1")))</f>
        <v>3</v>
      </c>
      <c r="AD166" s="201" t="str">
        <f>IF(L166=0,"3",(IF(AND(L166&gt;=1,L166&lt;3),"2","1")))</f>
        <v>3</v>
      </c>
      <c r="AF166" s="205" t="str">
        <f>IF(R169=3,"＊＊",(IF(R169=2,"＊","")))</f>
        <v>＊＊</v>
      </c>
      <c r="AG166" s="208" t="str">
        <f>IF(S169=3,"＊＊",(IF(S169=2,"＊","")))</f>
        <v>＊＊</v>
      </c>
      <c r="AH166" s="208" t="str">
        <f>IF(T169=3,"＊＊",(IF(T169=2,"＊","")))</f>
        <v>＊＊</v>
      </c>
      <c r="AI166" s="208" t="str">
        <f>IF(V169=3,"＊＊",(IF(V169=2,"＊","")))</f>
        <v>＊＊</v>
      </c>
      <c r="AJ166" s="208" t="str">
        <f>IF(Y169=3,"＊＊",(IF(Y169=2,"＊","")))</f>
        <v>＊＊</v>
      </c>
      <c r="AK166" s="217" t="str">
        <f>IF(AB167=3,"＊＊",(IF(AB167=2,"＊","")))</f>
        <v>＊＊</v>
      </c>
      <c r="AL166" s="216" t="str">
        <f>IF(AD167=3,"＊＊",(IF(AD167=2,"＊","")))</f>
        <v>＊＊</v>
      </c>
      <c r="AM166" s="222"/>
    </row>
    <row r="167" spans="1:39" ht="18.600000000000001" customHeight="1">
      <c r="A167" s="146"/>
      <c r="R167" s="165" t="s">
        <v>13</v>
      </c>
      <c r="S167" s="6" t="s">
        <v>19</v>
      </c>
      <c r="T167" s="174" t="s">
        <v>20</v>
      </c>
      <c r="V167" s="178">
        <f>VALUE(V166)</f>
        <v>3</v>
      </c>
      <c r="W167" s="183">
        <f>VALUE(W166)</f>
        <v>3</v>
      </c>
      <c r="Y167" s="188">
        <f>VALUE(Y166)</f>
        <v>3</v>
      </c>
      <c r="Z167" s="193">
        <f>VALUE(Z166)</f>
        <v>3</v>
      </c>
      <c r="AB167" s="199">
        <f>VALUE(AB166)</f>
        <v>3</v>
      </c>
      <c r="AD167" s="202">
        <f>VALUE(AD166)</f>
        <v>3</v>
      </c>
      <c r="AM167" s="222"/>
    </row>
    <row r="168" spans="1:39" ht="18.600000000000001" hidden="1" customHeight="1">
      <c r="A168" s="146"/>
      <c r="R168" s="166" t="str">
        <f>IF(F166=0,"3",(IF(AND(F166&gt;=1,F166&lt;4),"2","1")))</f>
        <v>3</v>
      </c>
      <c r="S168" s="22" t="str">
        <f>IF(S166=0,"3",(IF(S166=1,"2","1")))</f>
        <v>3</v>
      </c>
      <c r="T168" s="173" t="str">
        <f>IF(T166=0,"3","1")</f>
        <v>3</v>
      </c>
      <c r="V168" s="179" t="s">
        <v>40</v>
      </c>
      <c r="W168" s="184"/>
      <c r="Y168" s="189" t="s">
        <v>40</v>
      </c>
      <c r="Z168" s="194"/>
      <c r="AM168" s="222"/>
    </row>
    <row r="169" spans="1:39" ht="18.600000000000001" hidden="1" customHeight="1">
      <c r="A169" s="146"/>
      <c r="R169" s="167">
        <f>VALUE(R168)</f>
        <v>3</v>
      </c>
      <c r="S169" s="170">
        <f>VALUE(S168)</f>
        <v>3</v>
      </c>
      <c r="T169" s="175">
        <f>VALUE(T168)</f>
        <v>3</v>
      </c>
      <c r="V169" s="180">
        <f>MAX(V167:W167)</f>
        <v>3</v>
      </c>
      <c r="W169" s="185"/>
      <c r="Y169" s="190">
        <f>MAX(Y167:Z167)</f>
        <v>3</v>
      </c>
      <c r="Z169" s="195"/>
      <c r="AM169" s="222"/>
    </row>
    <row r="170" spans="1:39" ht="18.600000000000001" customHeight="1">
      <c r="A170" s="146"/>
      <c r="D170" s="155"/>
      <c r="AF170" s="203" t="s">
        <v>28</v>
      </c>
      <c r="AG170" s="206"/>
      <c r="AH170" s="209"/>
      <c r="AI170" s="210" t="s">
        <v>30</v>
      </c>
      <c r="AJ170" s="212" t="s">
        <v>31</v>
      </c>
      <c r="AK170" s="214" t="s">
        <v>11</v>
      </c>
      <c r="AL170" s="219" t="s">
        <v>32</v>
      </c>
      <c r="AM170" s="222"/>
    </row>
    <row r="171" spans="1:39" ht="18.600000000000001" customHeight="1">
      <c r="A171" s="146"/>
      <c r="C171" s="152">
        <v>29</v>
      </c>
      <c r="D171" s="153">
        <f>児童情報入力!D34</f>
        <v>0</v>
      </c>
      <c r="F171" s="157" t="s">
        <v>8</v>
      </c>
      <c r="G171" s="159" t="s">
        <v>3</v>
      </c>
      <c r="H171" s="159" t="s">
        <v>10</v>
      </c>
      <c r="I171" s="159" t="s">
        <v>12</v>
      </c>
      <c r="J171" s="159" t="s">
        <v>15</v>
      </c>
      <c r="K171" s="157" t="s">
        <v>109</v>
      </c>
      <c r="L171" s="157" t="s">
        <v>33</v>
      </c>
      <c r="M171" s="157" t="s">
        <v>127</v>
      </c>
      <c r="N171" s="157" t="s">
        <v>21</v>
      </c>
      <c r="O171" s="157" t="s">
        <v>134</v>
      </c>
      <c r="P171" s="157" t="s">
        <v>35</v>
      </c>
      <c r="R171" s="164"/>
      <c r="S171" s="169" t="s">
        <v>17</v>
      </c>
      <c r="T171" s="172" t="s">
        <v>7</v>
      </c>
      <c r="V171" s="177" t="s">
        <v>23</v>
      </c>
      <c r="W171" s="182" t="s">
        <v>26</v>
      </c>
      <c r="Y171" s="187" t="s">
        <v>6</v>
      </c>
      <c r="Z171" s="192" t="s">
        <v>43</v>
      </c>
      <c r="AB171" s="197" t="s">
        <v>24</v>
      </c>
      <c r="AD171" s="200" t="s">
        <v>38</v>
      </c>
      <c r="AF171" s="204" t="s">
        <v>36</v>
      </c>
      <c r="AG171" s="207" t="s">
        <v>39</v>
      </c>
      <c r="AH171" s="207" t="s">
        <v>27</v>
      </c>
      <c r="AI171" s="211"/>
      <c r="AJ171" s="213"/>
      <c r="AK171" s="215"/>
      <c r="AL171" s="220"/>
      <c r="AM171" s="222"/>
    </row>
    <row r="172" spans="1:39" ht="36" customHeight="1">
      <c r="A172" s="146"/>
      <c r="C172" s="152"/>
      <c r="D172" s="154">
        <f>児童情報入力!C34</f>
        <v>0</v>
      </c>
      <c r="E172" s="156"/>
      <c r="F172" s="158"/>
      <c r="G172" s="158"/>
      <c r="H172" s="158"/>
      <c r="I172" s="158"/>
      <c r="J172" s="158"/>
      <c r="K172" s="158"/>
      <c r="L172" s="158"/>
      <c r="M172" s="158"/>
      <c r="N172" s="158"/>
      <c r="O172" s="158"/>
      <c r="P172" s="158"/>
      <c r="R172" s="165"/>
      <c r="S172" s="22">
        <f>MIN(G172:H172)</f>
        <v>0</v>
      </c>
      <c r="T172" s="173">
        <f>MIN(I172:J172)</f>
        <v>0</v>
      </c>
      <c r="V172" s="178" t="str">
        <f>IF(AND(M172&gt;=0,M172&lt;2),"3",(IF(AND(M172&gt;=2,M172&lt;4),"2","1")))</f>
        <v>3</v>
      </c>
      <c r="W172" s="183" t="str">
        <f>IF(AND(N172&gt;=0,N172&lt;3),"3",(IF(AND(N172&gt;=3,N172&lt;7),"2","1")))</f>
        <v>3</v>
      </c>
      <c r="Y172" s="188" t="str">
        <f>IF(K172=0,"3",(IF(K172=1,"2","1")))</f>
        <v>3</v>
      </c>
      <c r="Z172" s="193" t="str">
        <f>IF(AND(O172&gt;=0,O172&lt;6),"3",(IF(AND(O172&gt;=6,O172&lt;10),"2","1")))</f>
        <v>3</v>
      </c>
      <c r="AB172" s="198" t="str">
        <f>IF(AND(P172&gt;=0,P172&lt;18),"3",(IF(AND(P172&gt;=1,P172&lt;23),"2","1")))</f>
        <v>3</v>
      </c>
      <c r="AD172" s="201" t="str">
        <f>IF(L172=0,"3",(IF(AND(L172&gt;=1,L172&lt;3),"2","1")))</f>
        <v>3</v>
      </c>
      <c r="AF172" s="205" t="str">
        <f>IF(R175=3,"＊＊",(IF(R175=2,"＊","")))</f>
        <v>＊＊</v>
      </c>
      <c r="AG172" s="208" t="str">
        <f>IF(S175=3,"＊＊",(IF(S175=2,"＊","")))</f>
        <v>＊＊</v>
      </c>
      <c r="AH172" s="208" t="str">
        <f>IF(T175=3,"＊＊",(IF(T175=2,"＊","")))</f>
        <v>＊＊</v>
      </c>
      <c r="AI172" s="208" t="str">
        <f>IF(V175=3,"＊＊",(IF(V175=2,"＊","")))</f>
        <v>＊＊</v>
      </c>
      <c r="AJ172" s="208" t="str">
        <f>IF(Y175=3,"＊＊",(IF(Y175=2,"＊","")))</f>
        <v>＊＊</v>
      </c>
      <c r="AK172" s="217" t="str">
        <f>IF(AB173=3,"＊＊",(IF(AB173=2,"＊","")))</f>
        <v>＊＊</v>
      </c>
      <c r="AL172" s="216" t="str">
        <f>IF(AD173=3,"＊＊",(IF(AD173=2,"＊","")))</f>
        <v>＊＊</v>
      </c>
      <c r="AM172" s="222"/>
    </row>
    <row r="173" spans="1:39" ht="18.600000000000001" customHeight="1">
      <c r="A173" s="146"/>
      <c r="R173" s="165" t="s">
        <v>13</v>
      </c>
      <c r="S173" s="6" t="s">
        <v>19</v>
      </c>
      <c r="T173" s="174" t="s">
        <v>20</v>
      </c>
      <c r="V173" s="178">
        <f>VALUE(V172)</f>
        <v>3</v>
      </c>
      <c r="W173" s="183">
        <f>VALUE(W172)</f>
        <v>3</v>
      </c>
      <c r="Y173" s="188">
        <f>VALUE(Y172)</f>
        <v>3</v>
      </c>
      <c r="Z173" s="193">
        <f>VALUE(Z172)</f>
        <v>3</v>
      </c>
      <c r="AB173" s="199">
        <f>VALUE(AB172)</f>
        <v>3</v>
      </c>
      <c r="AD173" s="202">
        <f>VALUE(AD172)</f>
        <v>3</v>
      </c>
      <c r="AM173" s="222"/>
    </row>
    <row r="174" spans="1:39" ht="18.600000000000001" hidden="1" customHeight="1">
      <c r="A174" s="146"/>
      <c r="R174" s="166" t="str">
        <f>IF(F172=0,"3",(IF(AND(F172&gt;=1,F172&lt;4),"2","1")))</f>
        <v>3</v>
      </c>
      <c r="S174" s="22" t="str">
        <f>IF(S172=0,"3",(IF(S172=1,"2","1")))</f>
        <v>3</v>
      </c>
      <c r="T174" s="173" t="str">
        <f>IF(T172=0,"3","1")</f>
        <v>3</v>
      </c>
      <c r="V174" s="179" t="s">
        <v>40</v>
      </c>
      <c r="W174" s="184"/>
      <c r="Y174" s="189" t="s">
        <v>40</v>
      </c>
      <c r="Z174" s="194"/>
      <c r="AM174" s="222"/>
    </row>
    <row r="175" spans="1:39" ht="18.600000000000001" hidden="1" customHeight="1">
      <c r="A175" s="146"/>
      <c r="R175" s="167">
        <f>VALUE(R174)</f>
        <v>3</v>
      </c>
      <c r="S175" s="170">
        <f>VALUE(S174)</f>
        <v>3</v>
      </c>
      <c r="T175" s="175">
        <f>VALUE(T174)</f>
        <v>3</v>
      </c>
      <c r="V175" s="180">
        <f>MAX(V173:W173)</f>
        <v>3</v>
      </c>
      <c r="W175" s="185"/>
      <c r="Y175" s="190">
        <f>MAX(Y173:Z173)</f>
        <v>3</v>
      </c>
      <c r="Z175" s="195"/>
      <c r="AM175" s="222"/>
    </row>
    <row r="176" spans="1:39" ht="18.600000000000001" customHeight="1">
      <c r="A176" s="146"/>
      <c r="D176" s="155"/>
      <c r="E176" s="155"/>
      <c r="F176" s="155"/>
      <c r="G176" s="155"/>
      <c r="AF176" s="203" t="s">
        <v>28</v>
      </c>
      <c r="AG176" s="206"/>
      <c r="AH176" s="209"/>
      <c r="AI176" s="210" t="s">
        <v>30</v>
      </c>
      <c r="AJ176" s="212" t="s">
        <v>31</v>
      </c>
      <c r="AK176" s="214" t="s">
        <v>11</v>
      </c>
      <c r="AL176" s="219" t="s">
        <v>32</v>
      </c>
      <c r="AM176" s="222"/>
    </row>
    <row r="177" spans="1:39" ht="18.600000000000001" customHeight="1">
      <c r="A177" s="146"/>
      <c r="C177" s="152">
        <v>30</v>
      </c>
      <c r="D177" s="153">
        <f>児童情報入力!D35</f>
        <v>0</v>
      </c>
      <c r="F177" s="157" t="s">
        <v>8</v>
      </c>
      <c r="G177" s="159" t="s">
        <v>3</v>
      </c>
      <c r="H177" s="159" t="s">
        <v>10</v>
      </c>
      <c r="I177" s="159" t="s">
        <v>12</v>
      </c>
      <c r="J177" s="159" t="s">
        <v>15</v>
      </c>
      <c r="K177" s="157" t="s">
        <v>109</v>
      </c>
      <c r="L177" s="157" t="s">
        <v>33</v>
      </c>
      <c r="M177" s="157" t="s">
        <v>127</v>
      </c>
      <c r="N177" s="157" t="s">
        <v>21</v>
      </c>
      <c r="O177" s="157" t="s">
        <v>134</v>
      </c>
      <c r="P177" s="157" t="s">
        <v>35</v>
      </c>
      <c r="R177" s="164"/>
      <c r="S177" s="169" t="s">
        <v>17</v>
      </c>
      <c r="T177" s="172" t="s">
        <v>7</v>
      </c>
      <c r="V177" s="177" t="s">
        <v>23</v>
      </c>
      <c r="W177" s="182" t="s">
        <v>26</v>
      </c>
      <c r="Y177" s="187" t="s">
        <v>6</v>
      </c>
      <c r="Z177" s="192" t="s">
        <v>43</v>
      </c>
      <c r="AB177" s="197" t="s">
        <v>24</v>
      </c>
      <c r="AD177" s="200" t="s">
        <v>38</v>
      </c>
      <c r="AF177" s="204" t="s">
        <v>36</v>
      </c>
      <c r="AG177" s="207" t="s">
        <v>39</v>
      </c>
      <c r="AH177" s="207" t="s">
        <v>27</v>
      </c>
      <c r="AI177" s="211"/>
      <c r="AJ177" s="213"/>
      <c r="AK177" s="215"/>
      <c r="AL177" s="220"/>
      <c r="AM177" s="222"/>
    </row>
    <row r="178" spans="1:39" ht="36" customHeight="1">
      <c r="A178" s="146"/>
      <c r="C178" s="152"/>
      <c r="D178" s="154">
        <f>児童情報入力!C35</f>
        <v>0</v>
      </c>
      <c r="E178" s="156"/>
      <c r="F178" s="158"/>
      <c r="G178" s="158"/>
      <c r="H178" s="158"/>
      <c r="I178" s="158"/>
      <c r="J178" s="158"/>
      <c r="K178" s="158"/>
      <c r="L178" s="158"/>
      <c r="M178" s="158"/>
      <c r="N178" s="158"/>
      <c r="O178" s="158"/>
      <c r="P178" s="158"/>
      <c r="R178" s="165"/>
      <c r="S178" s="22">
        <f>MIN(G178:H178)</f>
        <v>0</v>
      </c>
      <c r="T178" s="173">
        <f>MIN(I178:J178)</f>
        <v>0</v>
      </c>
      <c r="V178" s="178" t="str">
        <f>IF(AND(M178&gt;=0,M178&lt;2),"3",(IF(AND(M178&gt;=2,M178&lt;4),"2","1")))</f>
        <v>3</v>
      </c>
      <c r="W178" s="183" t="str">
        <f>IF(AND(N178&gt;=0,N178&lt;3),"3",(IF(AND(N178&gt;=3,N178&lt;7),"2","1")))</f>
        <v>3</v>
      </c>
      <c r="Y178" s="188" t="str">
        <f>IF(K178=0,"3",(IF(K178=1,"2","1")))</f>
        <v>3</v>
      </c>
      <c r="Z178" s="193" t="str">
        <f>IF(AND(O178&gt;=0,O178&lt;6),"3",(IF(AND(O178&gt;=6,O178&lt;10),"2","1")))</f>
        <v>3</v>
      </c>
      <c r="AB178" s="198" t="str">
        <f>IF(AND(P178&gt;=0,P178&lt;18),"3",(IF(AND(P178&gt;=1,P178&lt;23),"2","1")))</f>
        <v>3</v>
      </c>
      <c r="AD178" s="201" t="str">
        <f>IF(L178=0,"3",(IF(AND(L178&gt;=1,L178&lt;3),"2","1")))</f>
        <v>3</v>
      </c>
      <c r="AF178" s="205" t="str">
        <f>IF(R181=3,"＊＊",(IF(R181=2,"＊","")))</f>
        <v>＊＊</v>
      </c>
      <c r="AG178" s="208" t="str">
        <f>IF(S181=3,"＊＊",(IF(S181=2,"＊","")))</f>
        <v>＊＊</v>
      </c>
      <c r="AH178" s="208" t="str">
        <f>IF(T181=3,"＊＊",(IF(T181=2,"＊","")))</f>
        <v>＊＊</v>
      </c>
      <c r="AI178" s="208" t="str">
        <f>IF(V181=3,"＊＊",(IF(V181=2,"＊","")))</f>
        <v>＊＊</v>
      </c>
      <c r="AJ178" s="208" t="str">
        <f>IF(Y181=3,"＊＊",(IF(Y181=2,"＊","")))</f>
        <v>＊＊</v>
      </c>
      <c r="AK178" s="217" t="str">
        <f>IF(AB179=3,"＊＊",(IF(AB179=2,"＊","")))</f>
        <v>＊＊</v>
      </c>
      <c r="AL178" s="216" t="str">
        <f>IF(AD179=3,"＊＊",(IF(AD179=2,"＊","")))</f>
        <v>＊＊</v>
      </c>
      <c r="AM178" s="222"/>
    </row>
    <row r="179" spans="1:39" ht="18.600000000000001" customHeight="1">
      <c r="A179" s="146"/>
      <c r="R179" s="165" t="s">
        <v>13</v>
      </c>
      <c r="S179" s="6" t="s">
        <v>19</v>
      </c>
      <c r="T179" s="174" t="s">
        <v>20</v>
      </c>
      <c r="V179" s="178">
        <f>VALUE(V178)</f>
        <v>3</v>
      </c>
      <c r="W179" s="183">
        <f>VALUE(W178)</f>
        <v>3</v>
      </c>
      <c r="Y179" s="188">
        <f>VALUE(Y178)</f>
        <v>3</v>
      </c>
      <c r="Z179" s="193">
        <f>VALUE(Z178)</f>
        <v>3</v>
      </c>
      <c r="AB179" s="199">
        <f>VALUE(AB178)</f>
        <v>3</v>
      </c>
      <c r="AD179" s="202">
        <f>VALUE(AD178)</f>
        <v>3</v>
      </c>
      <c r="AM179" s="222"/>
    </row>
    <row r="180" spans="1:39" ht="18.600000000000001" hidden="1" customHeight="1">
      <c r="A180" s="146"/>
      <c r="R180" s="166" t="str">
        <f>IF(F178=0,"3",(IF(AND(F178&gt;=1,F178&lt;4),"2","1")))</f>
        <v>3</v>
      </c>
      <c r="S180" s="22" t="str">
        <f>IF(S178=0,"3",(IF(S178=1,"2","1")))</f>
        <v>3</v>
      </c>
      <c r="T180" s="173" t="str">
        <f>IF(T178=0,"3","1")</f>
        <v>3</v>
      </c>
      <c r="V180" s="179" t="s">
        <v>40</v>
      </c>
      <c r="W180" s="184"/>
      <c r="Y180" s="189" t="s">
        <v>40</v>
      </c>
      <c r="Z180" s="194"/>
      <c r="AM180" s="222"/>
    </row>
    <row r="181" spans="1:39" ht="18.600000000000001" hidden="1" customHeight="1">
      <c r="A181" s="146"/>
      <c r="R181" s="167">
        <f>VALUE(R180)</f>
        <v>3</v>
      </c>
      <c r="S181" s="170">
        <f>VALUE(S180)</f>
        <v>3</v>
      </c>
      <c r="T181" s="175">
        <f>VALUE(T180)</f>
        <v>3</v>
      </c>
      <c r="V181" s="180">
        <f>MAX(V179:W179)</f>
        <v>3</v>
      </c>
      <c r="W181" s="185"/>
      <c r="Y181" s="190">
        <f>MAX(Y179:Z179)</f>
        <v>3</v>
      </c>
      <c r="Z181" s="195"/>
      <c r="AM181" s="222"/>
    </row>
    <row r="182" spans="1:39" ht="18.600000000000001" customHeight="1">
      <c r="A182" s="146"/>
      <c r="D182" s="155"/>
      <c r="AF182" s="203" t="s">
        <v>28</v>
      </c>
      <c r="AG182" s="206"/>
      <c r="AH182" s="209"/>
      <c r="AI182" s="210" t="s">
        <v>30</v>
      </c>
      <c r="AJ182" s="212" t="s">
        <v>31</v>
      </c>
      <c r="AK182" s="214" t="s">
        <v>11</v>
      </c>
      <c r="AL182" s="219" t="s">
        <v>32</v>
      </c>
      <c r="AM182" s="222"/>
    </row>
    <row r="183" spans="1:39" ht="18.600000000000001" customHeight="1">
      <c r="A183" s="146"/>
      <c r="C183" s="152">
        <v>31</v>
      </c>
      <c r="D183" s="153">
        <f>児童情報入力!D36</f>
        <v>0</v>
      </c>
      <c r="F183" s="157" t="s">
        <v>8</v>
      </c>
      <c r="G183" s="159" t="s">
        <v>3</v>
      </c>
      <c r="H183" s="159" t="s">
        <v>10</v>
      </c>
      <c r="I183" s="159" t="s">
        <v>12</v>
      </c>
      <c r="J183" s="159" t="s">
        <v>15</v>
      </c>
      <c r="K183" s="157" t="s">
        <v>109</v>
      </c>
      <c r="L183" s="157" t="s">
        <v>33</v>
      </c>
      <c r="M183" s="157" t="s">
        <v>127</v>
      </c>
      <c r="N183" s="157" t="s">
        <v>21</v>
      </c>
      <c r="O183" s="157" t="s">
        <v>134</v>
      </c>
      <c r="P183" s="157" t="s">
        <v>35</v>
      </c>
      <c r="R183" s="164"/>
      <c r="S183" s="169" t="s">
        <v>17</v>
      </c>
      <c r="T183" s="172" t="s">
        <v>7</v>
      </c>
      <c r="V183" s="177" t="s">
        <v>23</v>
      </c>
      <c r="W183" s="182" t="s">
        <v>26</v>
      </c>
      <c r="Y183" s="187" t="s">
        <v>6</v>
      </c>
      <c r="Z183" s="192" t="s">
        <v>43</v>
      </c>
      <c r="AB183" s="197" t="s">
        <v>24</v>
      </c>
      <c r="AD183" s="200" t="s">
        <v>38</v>
      </c>
      <c r="AF183" s="204" t="s">
        <v>36</v>
      </c>
      <c r="AG183" s="207" t="s">
        <v>39</v>
      </c>
      <c r="AH183" s="207" t="s">
        <v>27</v>
      </c>
      <c r="AI183" s="211"/>
      <c r="AJ183" s="213"/>
      <c r="AK183" s="215"/>
      <c r="AL183" s="220"/>
      <c r="AM183" s="222"/>
    </row>
    <row r="184" spans="1:39" ht="36" customHeight="1">
      <c r="A184" s="146"/>
      <c r="C184" s="152"/>
      <c r="D184" s="154">
        <f>児童情報入力!C36</f>
        <v>0</v>
      </c>
      <c r="E184" s="156"/>
      <c r="F184" s="158"/>
      <c r="G184" s="158"/>
      <c r="H184" s="158"/>
      <c r="I184" s="158"/>
      <c r="J184" s="158"/>
      <c r="K184" s="158"/>
      <c r="L184" s="158"/>
      <c r="M184" s="158"/>
      <c r="N184" s="158"/>
      <c r="O184" s="158"/>
      <c r="P184" s="158"/>
      <c r="R184" s="165"/>
      <c r="S184" s="22">
        <f>MIN(G184:H184)</f>
        <v>0</v>
      </c>
      <c r="T184" s="173">
        <f>MIN(I184:J184)</f>
        <v>0</v>
      </c>
      <c r="V184" s="178" t="str">
        <f>IF(AND(M184&gt;=0,M184&lt;2),"3",(IF(AND(M184&gt;=2,M184&lt;4),"2","1")))</f>
        <v>3</v>
      </c>
      <c r="W184" s="183" t="str">
        <f>IF(AND(N184&gt;=0,N184&lt;3),"3",(IF(AND(N184&gt;=3,N184&lt;7),"2","1")))</f>
        <v>3</v>
      </c>
      <c r="Y184" s="188" t="str">
        <f>IF(K184=0,"3",(IF(K184=1,"2","1")))</f>
        <v>3</v>
      </c>
      <c r="Z184" s="193" t="str">
        <f>IF(AND(O184&gt;=0,O184&lt;6),"3",(IF(AND(O184&gt;=6,O184&lt;10),"2","1")))</f>
        <v>3</v>
      </c>
      <c r="AB184" s="198" t="str">
        <f>IF(AND(P184&gt;=0,P184&lt;18),"3",(IF(AND(P184&gt;=1,P184&lt;23),"2","1")))</f>
        <v>3</v>
      </c>
      <c r="AD184" s="201" t="str">
        <f>IF(L184=0,"3",(IF(AND(L184&gt;=1,L184&lt;3),"2","1")))</f>
        <v>3</v>
      </c>
      <c r="AF184" s="205" t="str">
        <f>IF(R187=3,"＊＊",(IF(R187=2,"＊","")))</f>
        <v>＊＊</v>
      </c>
      <c r="AG184" s="208" t="str">
        <f>IF(S187=3,"＊＊",(IF(S187=2,"＊","")))</f>
        <v>＊＊</v>
      </c>
      <c r="AH184" s="208" t="str">
        <f>IF(T187=3,"＊＊",(IF(T187=2,"＊","")))</f>
        <v>＊＊</v>
      </c>
      <c r="AI184" s="208" t="str">
        <f>IF(V187=3,"＊＊",(IF(V187=2,"＊","")))</f>
        <v>＊＊</v>
      </c>
      <c r="AJ184" s="208" t="str">
        <f>IF(Y187=3,"＊＊",(IF(Y187=2,"＊","")))</f>
        <v>＊＊</v>
      </c>
      <c r="AK184" s="217" t="str">
        <f>IF(AB185=3,"＊＊",(IF(AB185=2,"＊","")))</f>
        <v>＊＊</v>
      </c>
      <c r="AL184" s="216" t="str">
        <f>IF(AD185=3,"＊＊",(IF(AD185=2,"＊","")))</f>
        <v>＊＊</v>
      </c>
      <c r="AM184" s="222"/>
    </row>
    <row r="185" spans="1:39" ht="18.600000000000001" customHeight="1">
      <c r="A185" s="146"/>
      <c r="R185" s="165" t="s">
        <v>13</v>
      </c>
      <c r="S185" s="6" t="s">
        <v>19</v>
      </c>
      <c r="T185" s="174" t="s">
        <v>20</v>
      </c>
      <c r="V185" s="178">
        <f>VALUE(V184)</f>
        <v>3</v>
      </c>
      <c r="W185" s="183">
        <f>VALUE(W184)</f>
        <v>3</v>
      </c>
      <c r="Y185" s="188">
        <f>VALUE(Y184)</f>
        <v>3</v>
      </c>
      <c r="Z185" s="193">
        <f>VALUE(Z184)</f>
        <v>3</v>
      </c>
      <c r="AB185" s="199">
        <f>VALUE(AB184)</f>
        <v>3</v>
      </c>
      <c r="AD185" s="202">
        <f>VALUE(AD184)</f>
        <v>3</v>
      </c>
      <c r="AM185" s="222"/>
    </row>
    <row r="186" spans="1:39" ht="18.600000000000001" hidden="1" customHeight="1">
      <c r="A186" s="146"/>
      <c r="R186" s="166" t="str">
        <f>IF(F184=0,"3",(IF(AND(F184&gt;=1,F184&lt;4),"2","1")))</f>
        <v>3</v>
      </c>
      <c r="S186" s="22" t="str">
        <f>IF(S184=0,"3",(IF(S184=1,"2","1")))</f>
        <v>3</v>
      </c>
      <c r="T186" s="173" t="str">
        <f>IF(T184=0,"3","1")</f>
        <v>3</v>
      </c>
      <c r="V186" s="179" t="s">
        <v>40</v>
      </c>
      <c r="W186" s="184"/>
      <c r="Y186" s="189" t="s">
        <v>40</v>
      </c>
      <c r="Z186" s="194"/>
      <c r="AM186" s="222"/>
    </row>
    <row r="187" spans="1:39" ht="18.600000000000001" hidden="1" customHeight="1">
      <c r="A187" s="146"/>
      <c r="R187" s="167">
        <f>VALUE(R186)</f>
        <v>3</v>
      </c>
      <c r="S187" s="170">
        <f>VALUE(S186)</f>
        <v>3</v>
      </c>
      <c r="T187" s="175">
        <f>VALUE(T186)</f>
        <v>3</v>
      </c>
      <c r="V187" s="180">
        <f>MAX(V185:W185)</f>
        <v>3</v>
      </c>
      <c r="W187" s="185"/>
      <c r="Y187" s="190">
        <f>MAX(Y185:Z185)</f>
        <v>3</v>
      </c>
      <c r="Z187" s="195"/>
      <c r="AM187" s="222"/>
    </row>
    <row r="188" spans="1:39" ht="18.600000000000001" customHeight="1">
      <c r="A188" s="146"/>
      <c r="D188" s="155"/>
      <c r="E188" s="155"/>
      <c r="F188" s="155"/>
      <c r="G188" s="155"/>
      <c r="AF188" s="203" t="s">
        <v>28</v>
      </c>
      <c r="AG188" s="206"/>
      <c r="AH188" s="209"/>
      <c r="AI188" s="210" t="s">
        <v>30</v>
      </c>
      <c r="AJ188" s="212" t="s">
        <v>31</v>
      </c>
      <c r="AK188" s="214" t="s">
        <v>11</v>
      </c>
      <c r="AL188" s="219" t="s">
        <v>32</v>
      </c>
      <c r="AM188" s="222"/>
    </row>
    <row r="189" spans="1:39" ht="18.600000000000001" customHeight="1">
      <c r="A189" s="146"/>
      <c r="C189" s="152">
        <v>32</v>
      </c>
      <c r="D189" s="153">
        <f>児童情報入力!D37</f>
        <v>0</v>
      </c>
      <c r="F189" s="157" t="s">
        <v>8</v>
      </c>
      <c r="G189" s="159" t="s">
        <v>3</v>
      </c>
      <c r="H189" s="159" t="s">
        <v>10</v>
      </c>
      <c r="I189" s="159" t="s">
        <v>12</v>
      </c>
      <c r="J189" s="159" t="s">
        <v>15</v>
      </c>
      <c r="K189" s="157" t="s">
        <v>109</v>
      </c>
      <c r="L189" s="157" t="s">
        <v>33</v>
      </c>
      <c r="M189" s="157" t="s">
        <v>127</v>
      </c>
      <c r="N189" s="157" t="s">
        <v>21</v>
      </c>
      <c r="O189" s="157" t="s">
        <v>134</v>
      </c>
      <c r="P189" s="157" t="s">
        <v>35</v>
      </c>
      <c r="R189" s="164"/>
      <c r="S189" s="169" t="s">
        <v>17</v>
      </c>
      <c r="T189" s="172" t="s">
        <v>7</v>
      </c>
      <c r="V189" s="177" t="s">
        <v>23</v>
      </c>
      <c r="W189" s="182" t="s">
        <v>26</v>
      </c>
      <c r="Y189" s="187" t="s">
        <v>6</v>
      </c>
      <c r="Z189" s="192" t="s">
        <v>43</v>
      </c>
      <c r="AB189" s="197" t="s">
        <v>24</v>
      </c>
      <c r="AD189" s="200" t="s">
        <v>38</v>
      </c>
      <c r="AF189" s="204" t="s">
        <v>36</v>
      </c>
      <c r="AG189" s="207" t="s">
        <v>39</v>
      </c>
      <c r="AH189" s="207" t="s">
        <v>27</v>
      </c>
      <c r="AI189" s="211"/>
      <c r="AJ189" s="213"/>
      <c r="AK189" s="215"/>
      <c r="AL189" s="220"/>
      <c r="AM189" s="222"/>
    </row>
    <row r="190" spans="1:39" ht="36" customHeight="1">
      <c r="A190" s="146"/>
      <c r="C190" s="152"/>
      <c r="D190" s="154">
        <f>児童情報入力!C37</f>
        <v>0</v>
      </c>
      <c r="E190" s="156"/>
      <c r="F190" s="158"/>
      <c r="G190" s="158"/>
      <c r="H190" s="158"/>
      <c r="I190" s="158"/>
      <c r="J190" s="158"/>
      <c r="K190" s="158"/>
      <c r="L190" s="158"/>
      <c r="M190" s="158"/>
      <c r="N190" s="158"/>
      <c r="O190" s="158"/>
      <c r="P190" s="158"/>
      <c r="R190" s="165"/>
      <c r="S190" s="22">
        <f>MIN(G190:H190)</f>
        <v>0</v>
      </c>
      <c r="T190" s="173">
        <f>MIN(I190:J190)</f>
        <v>0</v>
      </c>
      <c r="V190" s="178" t="str">
        <f>IF(AND(M190&gt;=0,M190&lt;2),"3",(IF(AND(M190&gt;=2,M190&lt;4),"2","1")))</f>
        <v>3</v>
      </c>
      <c r="W190" s="183" t="str">
        <f>IF(AND(N190&gt;=0,N190&lt;3),"3",(IF(AND(N190&gt;=3,N190&lt;7),"2","1")))</f>
        <v>3</v>
      </c>
      <c r="Y190" s="188" t="str">
        <f>IF(K190=0,"3",(IF(K190=1,"2","1")))</f>
        <v>3</v>
      </c>
      <c r="Z190" s="193" t="str">
        <f>IF(AND(O190&gt;=0,O190&lt;6),"3",(IF(AND(O190&gt;=6,O190&lt;10),"2","1")))</f>
        <v>3</v>
      </c>
      <c r="AB190" s="198" t="str">
        <f>IF(AND(P190&gt;=0,P190&lt;18),"3",(IF(AND(P190&gt;=1,P190&lt;23),"2","1")))</f>
        <v>3</v>
      </c>
      <c r="AD190" s="201" t="str">
        <f>IF(L190=0,"3",(IF(AND(L190&gt;=1,L190&lt;3),"2","1")))</f>
        <v>3</v>
      </c>
      <c r="AF190" s="205" t="str">
        <f>IF(R193=3,"＊＊",(IF(R193=2,"＊","")))</f>
        <v>＊＊</v>
      </c>
      <c r="AG190" s="208" t="str">
        <f>IF(S193=3,"＊＊",(IF(S193=2,"＊","")))</f>
        <v>＊＊</v>
      </c>
      <c r="AH190" s="208" t="str">
        <f>IF(T193=3,"＊＊",(IF(T193=2,"＊","")))</f>
        <v>＊＊</v>
      </c>
      <c r="AI190" s="208" t="str">
        <f>IF(V193=3,"＊＊",(IF(V193=2,"＊","")))</f>
        <v>＊＊</v>
      </c>
      <c r="AJ190" s="208" t="str">
        <f>IF(Y193=3,"＊＊",(IF(Y193=2,"＊","")))</f>
        <v>＊＊</v>
      </c>
      <c r="AK190" s="217" t="str">
        <f>IF(AB191=3,"＊＊",(IF(AB191=2,"＊","")))</f>
        <v>＊＊</v>
      </c>
      <c r="AL190" s="216" t="str">
        <f>IF(AD191=3,"＊＊",(IF(AD191=2,"＊","")))</f>
        <v>＊＊</v>
      </c>
      <c r="AM190" s="222"/>
    </row>
    <row r="191" spans="1:39" ht="18.600000000000001" customHeight="1">
      <c r="A191" s="146"/>
      <c r="R191" s="165" t="s">
        <v>13</v>
      </c>
      <c r="S191" s="6" t="s">
        <v>19</v>
      </c>
      <c r="T191" s="174" t="s">
        <v>20</v>
      </c>
      <c r="V191" s="178">
        <f>VALUE(V190)</f>
        <v>3</v>
      </c>
      <c r="W191" s="183">
        <f>VALUE(W190)</f>
        <v>3</v>
      </c>
      <c r="Y191" s="188">
        <f>VALUE(Y190)</f>
        <v>3</v>
      </c>
      <c r="Z191" s="193">
        <f>VALUE(Z190)</f>
        <v>3</v>
      </c>
      <c r="AB191" s="199">
        <f>VALUE(AB190)</f>
        <v>3</v>
      </c>
      <c r="AD191" s="202">
        <f>VALUE(AD190)</f>
        <v>3</v>
      </c>
      <c r="AM191" s="222"/>
    </row>
    <row r="192" spans="1:39" ht="18.600000000000001" hidden="1" customHeight="1">
      <c r="A192" s="146"/>
      <c r="R192" s="166" t="str">
        <f>IF(F190=0,"3",(IF(AND(F190&gt;=1,F190&lt;4),"2","1")))</f>
        <v>3</v>
      </c>
      <c r="S192" s="22" t="str">
        <f>IF(S190=0,"3",(IF(S190=1,"2","1")))</f>
        <v>3</v>
      </c>
      <c r="T192" s="173" t="str">
        <f>IF(T190=0,"3","1")</f>
        <v>3</v>
      </c>
      <c r="V192" s="179" t="s">
        <v>40</v>
      </c>
      <c r="W192" s="184"/>
      <c r="Y192" s="189" t="s">
        <v>40</v>
      </c>
      <c r="Z192" s="194"/>
      <c r="AM192" s="222"/>
    </row>
    <row r="193" spans="1:39" ht="18.600000000000001" hidden="1" customHeight="1">
      <c r="A193" s="146"/>
      <c r="R193" s="167">
        <f>VALUE(R192)</f>
        <v>3</v>
      </c>
      <c r="S193" s="170">
        <f>VALUE(S192)</f>
        <v>3</v>
      </c>
      <c r="T193" s="175">
        <f>VALUE(T192)</f>
        <v>3</v>
      </c>
      <c r="V193" s="180">
        <f>MAX(V191:W191)</f>
        <v>3</v>
      </c>
      <c r="W193" s="185"/>
      <c r="Y193" s="190">
        <f>MAX(Y191:Z191)</f>
        <v>3</v>
      </c>
      <c r="Z193" s="195"/>
      <c r="AM193" s="222"/>
    </row>
    <row r="194" spans="1:39" ht="18.600000000000001" customHeight="1">
      <c r="A194" s="146"/>
      <c r="D194" s="155"/>
      <c r="AF194" s="203" t="s">
        <v>28</v>
      </c>
      <c r="AG194" s="206"/>
      <c r="AH194" s="209"/>
      <c r="AI194" s="210" t="s">
        <v>30</v>
      </c>
      <c r="AJ194" s="212" t="s">
        <v>31</v>
      </c>
      <c r="AK194" s="214" t="s">
        <v>11</v>
      </c>
      <c r="AL194" s="219" t="s">
        <v>32</v>
      </c>
      <c r="AM194" s="222"/>
    </row>
    <row r="195" spans="1:39" ht="18.600000000000001" customHeight="1">
      <c r="A195" s="146"/>
      <c r="C195" s="152">
        <v>33</v>
      </c>
      <c r="D195" s="153">
        <f>児童情報入力!D38</f>
        <v>0</v>
      </c>
      <c r="F195" s="157" t="s">
        <v>8</v>
      </c>
      <c r="G195" s="159" t="s">
        <v>3</v>
      </c>
      <c r="H195" s="159" t="s">
        <v>10</v>
      </c>
      <c r="I195" s="159" t="s">
        <v>12</v>
      </c>
      <c r="J195" s="159" t="s">
        <v>15</v>
      </c>
      <c r="K195" s="157" t="s">
        <v>109</v>
      </c>
      <c r="L195" s="157" t="s">
        <v>33</v>
      </c>
      <c r="M195" s="157" t="s">
        <v>127</v>
      </c>
      <c r="N195" s="157" t="s">
        <v>21</v>
      </c>
      <c r="O195" s="157" t="s">
        <v>134</v>
      </c>
      <c r="P195" s="157" t="s">
        <v>35</v>
      </c>
      <c r="R195" s="164"/>
      <c r="S195" s="169" t="s">
        <v>17</v>
      </c>
      <c r="T195" s="172" t="s">
        <v>7</v>
      </c>
      <c r="V195" s="177" t="s">
        <v>23</v>
      </c>
      <c r="W195" s="182" t="s">
        <v>26</v>
      </c>
      <c r="Y195" s="187" t="s">
        <v>6</v>
      </c>
      <c r="Z195" s="192" t="s">
        <v>43</v>
      </c>
      <c r="AB195" s="197" t="s">
        <v>24</v>
      </c>
      <c r="AD195" s="200" t="s">
        <v>38</v>
      </c>
      <c r="AF195" s="204" t="s">
        <v>36</v>
      </c>
      <c r="AG195" s="207" t="s">
        <v>39</v>
      </c>
      <c r="AH195" s="207" t="s">
        <v>27</v>
      </c>
      <c r="AI195" s="211"/>
      <c r="AJ195" s="213"/>
      <c r="AK195" s="215"/>
      <c r="AL195" s="220"/>
      <c r="AM195" s="222"/>
    </row>
    <row r="196" spans="1:39" ht="36" customHeight="1">
      <c r="A196" s="146"/>
      <c r="C196" s="152"/>
      <c r="D196" s="154">
        <f>児童情報入力!C38</f>
        <v>0</v>
      </c>
      <c r="E196" s="156"/>
      <c r="F196" s="158"/>
      <c r="G196" s="158"/>
      <c r="H196" s="158"/>
      <c r="I196" s="158"/>
      <c r="J196" s="158"/>
      <c r="K196" s="158"/>
      <c r="L196" s="158"/>
      <c r="M196" s="158"/>
      <c r="N196" s="158"/>
      <c r="O196" s="158"/>
      <c r="P196" s="158"/>
      <c r="R196" s="165"/>
      <c r="S196" s="22">
        <f>MIN(G196:H196)</f>
        <v>0</v>
      </c>
      <c r="T196" s="173">
        <f>MIN(I196:J196)</f>
        <v>0</v>
      </c>
      <c r="V196" s="178" t="str">
        <f>IF(AND(M196&gt;=0,M196&lt;2),"3",(IF(AND(M196&gt;=2,M196&lt;4),"2","1")))</f>
        <v>3</v>
      </c>
      <c r="W196" s="183" t="str">
        <f>IF(AND(N196&gt;=0,N196&lt;3),"3",(IF(AND(N196&gt;=3,N196&lt;7),"2","1")))</f>
        <v>3</v>
      </c>
      <c r="Y196" s="188" t="str">
        <f>IF(K196=0,"3",(IF(K196=1,"2","1")))</f>
        <v>3</v>
      </c>
      <c r="Z196" s="193" t="str">
        <f>IF(AND(O196&gt;=0,O196&lt;6),"3",(IF(AND(O196&gt;=6,O196&lt;10),"2","1")))</f>
        <v>3</v>
      </c>
      <c r="AB196" s="198" t="str">
        <f>IF(AND(P196&gt;=0,P196&lt;18),"3",(IF(AND(P196&gt;=1,P196&lt;23),"2","1")))</f>
        <v>3</v>
      </c>
      <c r="AD196" s="201" t="str">
        <f>IF(L196=0,"3",(IF(AND(L196&gt;=1,L196&lt;3),"2","1")))</f>
        <v>3</v>
      </c>
      <c r="AF196" s="205" t="str">
        <f>IF(R199=3,"＊＊",(IF(R199=2,"＊","")))</f>
        <v>＊＊</v>
      </c>
      <c r="AG196" s="208" t="str">
        <f>IF(S199=3,"＊＊",(IF(S199=2,"＊","")))</f>
        <v>＊＊</v>
      </c>
      <c r="AH196" s="208" t="str">
        <f>IF(T199=3,"＊＊",(IF(T199=2,"＊","")))</f>
        <v>＊＊</v>
      </c>
      <c r="AI196" s="208" t="str">
        <f>IF(V199=3,"＊＊",(IF(V199=2,"＊","")))</f>
        <v>＊＊</v>
      </c>
      <c r="AJ196" s="208" t="str">
        <f>IF(Y199=3,"＊＊",(IF(Y199=2,"＊","")))</f>
        <v>＊＊</v>
      </c>
      <c r="AK196" s="217" t="str">
        <f>IF(AB197=3,"＊＊",(IF(AB197=2,"＊","")))</f>
        <v>＊＊</v>
      </c>
      <c r="AL196" s="216" t="str">
        <f>IF(AD197=3,"＊＊",(IF(AD197=2,"＊","")))</f>
        <v>＊＊</v>
      </c>
      <c r="AM196" s="222"/>
    </row>
    <row r="197" spans="1:39" ht="18.600000000000001" customHeight="1">
      <c r="A197" s="146"/>
      <c r="R197" s="165" t="s">
        <v>13</v>
      </c>
      <c r="S197" s="6" t="s">
        <v>19</v>
      </c>
      <c r="T197" s="174" t="s">
        <v>20</v>
      </c>
      <c r="V197" s="178">
        <f>VALUE(V196)</f>
        <v>3</v>
      </c>
      <c r="W197" s="183">
        <f>VALUE(W196)</f>
        <v>3</v>
      </c>
      <c r="Y197" s="188">
        <f>VALUE(Y196)</f>
        <v>3</v>
      </c>
      <c r="Z197" s="193">
        <f>VALUE(Z196)</f>
        <v>3</v>
      </c>
      <c r="AB197" s="199">
        <f>VALUE(AB196)</f>
        <v>3</v>
      </c>
      <c r="AD197" s="202">
        <f>VALUE(AD196)</f>
        <v>3</v>
      </c>
      <c r="AM197" s="222"/>
    </row>
    <row r="198" spans="1:39" ht="18.600000000000001" hidden="1" customHeight="1">
      <c r="A198" s="146"/>
      <c r="R198" s="166" t="str">
        <f>IF(F196=0,"3",(IF(AND(F196&gt;=1,F196&lt;4),"2","1")))</f>
        <v>3</v>
      </c>
      <c r="S198" s="22" t="str">
        <f>IF(S196=0,"3",(IF(S196=1,"2","1")))</f>
        <v>3</v>
      </c>
      <c r="T198" s="173" t="str">
        <f>IF(T196=0,"3","1")</f>
        <v>3</v>
      </c>
      <c r="V198" s="179" t="s">
        <v>40</v>
      </c>
      <c r="W198" s="184"/>
      <c r="Y198" s="189" t="s">
        <v>40</v>
      </c>
      <c r="Z198" s="194"/>
      <c r="AM198" s="222"/>
    </row>
    <row r="199" spans="1:39" ht="18.600000000000001" hidden="1" customHeight="1">
      <c r="A199" s="146"/>
      <c r="R199" s="167">
        <f>VALUE(R198)</f>
        <v>3</v>
      </c>
      <c r="S199" s="170">
        <f>VALUE(S198)</f>
        <v>3</v>
      </c>
      <c r="T199" s="175">
        <f>VALUE(T198)</f>
        <v>3</v>
      </c>
      <c r="V199" s="180">
        <f>MAX(V197:W197)</f>
        <v>3</v>
      </c>
      <c r="W199" s="185"/>
      <c r="Y199" s="190">
        <f>MAX(Y197:Z197)</f>
        <v>3</v>
      </c>
      <c r="Z199" s="195"/>
      <c r="AM199" s="222"/>
    </row>
    <row r="200" spans="1:39" ht="18.600000000000001" customHeight="1">
      <c r="A200" s="146"/>
      <c r="D200" s="155"/>
      <c r="E200" s="155"/>
      <c r="F200" s="155"/>
      <c r="G200" s="155"/>
      <c r="AF200" s="203" t="s">
        <v>28</v>
      </c>
      <c r="AG200" s="206"/>
      <c r="AH200" s="209"/>
      <c r="AI200" s="210" t="s">
        <v>30</v>
      </c>
      <c r="AJ200" s="212" t="s">
        <v>31</v>
      </c>
      <c r="AK200" s="214" t="s">
        <v>11</v>
      </c>
      <c r="AL200" s="219" t="s">
        <v>32</v>
      </c>
      <c r="AM200" s="222"/>
    </row>
    <row r="201" spans="1:39" ht="18.600000000000001" customHeight="1">
      <c r="A201" s="146"/>
      <c r="C201" s="152">
        <v>34</v>
      </c>
      <c r="D201" s="153">
        <f>児童情報入力!D39</f>
        <v>0</v>
      </c>
      <c r="F201" s="157" t="s">
        <v>8</v>
      </c>
      <c r="G201" s="159" t="s">
        <v>3</v>
      </c>
      <c r="H201" s="159" t="s">
        <v>10</v>
      </c>
      <c r="I201" s="159" t="s">
        <v>12</v>
      </c>
      <c r="J201" s="159" t="s">
        <v>15</v>
      </c>
      <c r="K201" s="157" t="s">
        <v>109</v>
      </c>
      <c r="L201" s="157" t="s">
        <v>33</v>
      </c>
      <c r="M201" s="157" t="s">
        <v>127</v>
      </c>
      <c r="N201" s="157" t="s">
        <v>21</v>
      </c>
      <c r="O201" s="157" t="s">
        <v>134</v>
      </c>
      <c r="P201" s="157" t="s">
        <v>35</v>
      </c>
      <c r="R201" s="164"/>
      <c r="S201" s="169" t="s">
        <v>17</v>
      </c>
      <c r="T201" s="172" t="s">
        <v>7</v>
      </c>
      <c r="V201" s="177" t="s">
        <v>23</v>
      </c>
      <c r="W201" s="182" t="s">
        <v>26</v>
      </c>
      <c r="Y201" s="187" t="s">
        <v>6</v>
      </c>
      <c r="Z201" s="192" t="s">
        <v>43</v>
      </c>
      <c r="AB201" s="197" t="s">
        <v>24</v>
      </c>
      <c r="AD201" s="200" t="s">
        <v>38</v>
      </c>
      <c r="AF201" s="204" t="s">
        <v>36</v>
      </c>
      <c r="AG201" s="207" t="s">
        <v>39</v>
      </c>
      <c r="AH201" s="207" t="s">
        <v>27</v>
      </c>
      <c r="AI201" s="211"/>
      <c r="AJ201" s="213"/>
      <c r="AK201" s="215"/>
      <c r="AL201" s="220"/>
      <c r="AM201" s="222"/>
    </row>
    <row r="202" spans="1:39" ht="36" customHeight="1">
      <c r="A202" s="146"/>
      <c r="C202" s="152"/>
      <c r="D202" s="154">
        <f>児童情報入力!C39</f>
        <v>0</v>
      </c>
      <c r="E202" s="156"/>
      <c r="F202" s="158"/>
      <c r="G202" s="158"/>
      <c r="H202" s="158"/>
      <c r="I202" s="158"/>
      <c r="J202" s="158"/>
      <c r="K202" s="158"/>
      <c r="L202" s="158"/>
      <c r="M202" s="158"/>
      <c r="N202" s="158"/>
      <c r="O202" s="158"/>
      <c r="P202" s="158"/>
      <c r="R202" s="165"/>
      <c r="S202" s="22">
        <f>MIN(G202:H202)</f>
        <v>0</v>
      </c>
      <c r="T202" s="173">
        <f>MIN(I202:J202)</f>
        <v>0</v>
      </c>
      <c r="V202" s="178" t="str">
        <f>IF(AND(M202&gt;=0,M202&lt;2),"3",(IF(AND(M202&gt;=2,M202&lt;4),"2","1")))</f>
        <v>3</v>
      </c>
      <c r="W202" s="183" t="str">
        <f>IF(AND(N202&gt;=0,N202&lt;3),"3",(IF(AND(N202&gt;=3,N202&lt;7),"2","1")))</f>
        <v>3</v>
      </c>
      <c r="Y202" s="188" t="str">
        <f>IF(K202=0,"3",(IF(K202=1,"2","1")))</f>
        <v>3</v>
      </c>
      <c r="Z202" s="193" t="str">
        <f>IF(AND(O202&gt;=0,O202&lt;6),"3",(IF(AND(O202&gt;=6,O202&lt;10),"2","1")))</f>
        <v>3</v>
      </c>
      <c r="AB202" s="198" t="str">
        <f>IF(AND(P202&gt;=0,P202&lt;18),"3",(IF(AND(P202&gt;=1,P202&lt;23),"2","1")))</f>
        <v>3</v>
      </c>
      <c r="AD202" s="201" t="str">
        <f>IF(L202=0,"3",(IF(AND(L202&gt;=1,L202&lt;3),"2","1")))</f>
        <v>3</v>
      </c>
      <c r="AF202" s="205" t="str">
        <f>IF(R205=3,"＊＊",(IF(R205=2,"＊","")))</f>
        <v>＊＊</v>
      </c>
      <c r="AG202" s="208" t="str">
        <f>IF(S205=3,"＊＊",(IF(S205=2,"＊","")))</f>
        <v>＊＊</v>
      </c>
      <c r="AH202" s="208" t="str">
        <f>IF(T205=3,"＊＊",(IF(T205=2,"＊","")))</f>
        <v>＊＊</v>
      </c>
      <c r="AI202" s="208" t="str">
        <f>IF(V205=3,"＊＊",(IF(V205=2,"＊","")))</f>
        <v>＊＊</v>
      </c>
      <c r="AJ202" s="208" t="str">
        <f>IF(Y205=3,"＊＊",(IF(Y205=2,"＊","")))</f>
        <v>＊＊</v>
      </c>
      <c r="AK202" s="217" t="str">
        <f>IF(AB203=3,"＊＊",(IF(AB203=2,"＊","")))</f>
        <v>＊＊</v>
      </c>
      <c r="AL202" s="216" t="str">
        <f>IF(AD203=3,"＊＊",(IF(AD203=2,"＊","")))</f>
        <v>＊＊</v>
      </c>
      <c r="AM202" s="222"/>
    </row>
    <row r="203" spans="1:39" ht="18.600000000000001" customHeight="1">
      <c r="A203" s="146"/>
      <c r="R203" s="165" t="s">
        <v>13</v>
      </c>
      <c r="S203" s="6" t="s">
        <v>19</v>
      </c>
      <c r="T203" s="174" t="s">
        <v>20</v>
      </c>
      <c r="V203" s="178">
        <f>VALUE(V202)</f>
        <v>3</v>
      </c>
      <c r="W203" s="183">
        <f>VALUE(W202)</f>
        <v>3</v>
      </c>
      <c r="Y203" s="188">
        <f>VALUE(Y202)</f>
        <v>3</v>
      </c>
      <c r="Z203" s="193">
        <f>VALUE(Z202)</f>
        <v>3</v>
      </c>
      <c r="AB203" s="199">
        <f>VALUE(AB202)</f>
        <v>3</v>
      </c>
      <c r="AD203" s="202">
        <f>VALUE(AD202)</f>
        <v>3</v>
      </c>
      <c r="AM203" s="222"/>
    </row>
    <row r="204" spans="1:39" ht="18.600000000000001" hidden="1" customHeight="1">
      <c r="A204" s="146"/>
      <c r="R204" s="166" t="str">
        <f>IF(F202=0,"3",(IF(AND(F202&gt;=1,F202&lt;4),"2","1")))</f>
        <v>3</v>
      </c>
      <c r="S204" s="22" t="str">
        <f>IF(S202=0,"3",(IF(S202=1,"2","1")))</f>
        <v>3</v>
      </c>
      <c r="T204" s="173" t="str">
        <f>IF(T202=0,"3","1")</f>
        <v>3</v>
      </c>
      <c r="V204" s="179" t="s">
        <v>40</v>
      </c>
      <c r="W204" s="184"/>
      <c r="Y204" s="189" t="s">
        <v>40</v>
      </c>
      <c r="Z204" s="194"/>
      <c r="AM204" s="222"/>
    </row>
    <row r="205" spans="1:39" ht="18.600000000000001" hidden="1" customHeight="1">
      <c r="A205" s="146"/>
      <c r="R205" s="167">
        <f>VALUE(R204)</f>
        <v>3</v>
      </c>
      <c r="S205" s="170">
        <f>VALUE(S204)</f>
        <v>3</v>
      </c>
      <c r="T205" s="175">
        <f>VALUE(T204)</f>
        <v>3</v>
      </c>
      <c r="V205" s="180">
        <f>MAX(V203:W203)</f>
        <v>3</v>
      </c>
      <c r="W205" s="185"/>
      <c r="Y205" s="190">
        <f>MAX(Y203:Z203)</f>
        <v>3</v>
      </c>
      <c r="Z205" s="195"/>
      <c r="AM205" s="222"/>
    </row>
    <row r="206" spans="1:39" ht="18.600000000000001" customHeight="1">
      <c r="A206" s="146"/>
      <c r="D206" s="155"/>
      <c r="AF206" s="203" t="s">
        <v>28</v>
      </c>
      <c r="AG206" s="206"/>
      <c r="AH206" s="209"/>
      <c r="AI206" s="210" t="s">
        <v>30</v>
      </c>
      <c r="AJ206" s="212" t="s">
        <v>31</v>
      </c>
      <c r="AK206" s="214" t="s">
        <v>11</v>
      </c>
      <c r="AL206" s="219" t="s">
        <v>32</v>
      </c>
      <c r="AM206" s="222"/>
    </row>
    <row r="207" spans="1:39" ht="18.600000000000001" customHeight="1">
      <c r="A207" s="146"/>
      <c r="C207" s="152">
        <v>35</v>
      </c>
      <c r="D207" s="153">
        <f>児童情報入力!D40</f>
        <v>0</v>
      </c>
      <c r="F207" s="157" t="s">
        <v>8</v>
      </c>
      <c r="G207" s="159" t="s">
        <v>3</v>
      </c>
      <c r="H207" s="159" t="s">
        <v>10</v>
      </c>
      <c r="I207" s="159" t="s">
        <v>12</v>
      </c>
      <c r="J207" s="159" t="s">
        <v>15</v>
      </c>
      <c r="K207" s="157" t="s">
        <v>109</v>
      </c>
      <c r="L207" s="157" t="s">
        <v>33</v>
      </c>
      <c r="M207" s="157" t="s">
        <v>127</v>
      </c>
      <c r="N207" s="157" t="s">
        <v>21</v>
      </c>
      <c r="O207" s="157" t="s">
        <v>134</v>
      </c>
      <c r="P207" s="157" t="s">
        <v>35</v>
      </c>
      <c r="R207" s="164"/>
      <c r="S207" s="169" t="s">
        <v>17</v>
      </c>
      <c r="T207" s="172" t="s">
        <v>7</v>
      </c>
      <c r="V207" s="177" t="s">
        <v>23</v>
      </c>
      <c r="W207" s="182" t="s">
        <v>26</v>
      </c>
      <c r="Y207" s="187" t="s">
        <v>6</v>
      </c>
      <c r="Z207" s="192" t="s">
        <v>43</v>
      </c>
      <c r="AB207" s="197" t="s">
        <v>24</v>
      </c>
      <c r="AD207" s="200" t="s">
        <v>38</v>
      </c>
      <c r="AF207" s="204" t="s">
        <v>36</v>
      </c>
      <c r="AG207" s="207" t="s">
        <v>39</v>
      </c>
      <c r="AH207" s="207" t="s">
        <v>27</v>
      </c>
      <c r="AI207" s="211"/>
      <c r="AJ207" s="213"/>
      <c r="AK207" s="215"/>
      <c r="AL207" s="220"/>
      <c r="AM207" s="222"/>
    </row>
    <row r="208" spans="1:39" ht="36" customHeight="1">
      <c r="A208" s="146"/>
      <c r="C208" s="152"/>
      <c r="D208" s="154">
        <f>児童情報入力!C40</f>
        <v>0</v>
      </c>
      <c r="E208" s="156"/>
      <c r="F208" s="158"/>
      <c r="G208" s="158"/>
      <c r="H208" s="158"/>
      <c r="I208" s="158"/>
      <c r="J208" s="158"/>
      <c r="K208" s="158"/>
      <c r="L208" s="158"/>
      <c r="M208" s="158"/>
      <c r="N208" s="158"/>
      <c r="O208" s="158"/>
      <c r="P208" s="158"/>
      <c r="R208" s="165"/>
      <c r="S208" s="22">
        <f>MIN(G208:H208)</f>
        <v>0</v>
      </c>
      <c r="T208" s="173">
        <f>MIN(I208:J208)</f>
        <v>0</v>
      </c>
      <c r="V208" s="178" t="str">
        <f>IF(AND(M208&gt;=0,M208&lt;2),"3",(IF(AND(M208&gt;=2,M208&lt;4),"2","1")))</f>
        <v>3</v>
      </c>
      <c r="W208" s="183" t="str">
        <f>IF(AND(N208&gt;=0,N208&lt;3),"3",(IF(AND(N208&gt;=3,N208&lt;7),"2","1")))</f>
        <v>3</v>
      </c>
      <c r="Y208" s="188" t="str">
        <f>IF(K208=0,"3",(IF(K208=1,"2","1")))</f>
        <v>3</v>
      </c>
      <c r="Z208" s="193" t="str">
        <f>IF(AND(O208&gt;=0,O208&lt;6),"3",(IF(AND(O208&gt;=6,O208&lt;10),"2","1")))</f>
        <v>3</v>
      </c>
      <c r="AB208" s="198" t="str">
        <f>IF(AND(P208&gt;=0,P208&lt;18),"3",(IF(AND(P208&gt;=1,P208&lt;23),"2","1")))</f>
        <v>3</v>
      </c>
      <c r="AD208" s="201" t="str">
        <f>IF(L208=0,"3",(IF(AND(L208&gt;=1,L208&lt;3),"2","1")))</f>
        <v>3</v>
      </c>
      <c r="AF208" s="205" t="str">
        <f>IF(R211=3,"＊＊",(IF(R211=2,"＊","")))</f>
        <v>＊＊</v>
      </c>
      <c r="AG208" s="208" t="str">
        <f>IF(S211=3,"＊＊",(IF(S211=2,"＊","")))</f>
        <v>＊＊</v>
      </c>
      <c r="AH208" s="208" t="str">
        <f>IF(T211=3,"＊＊",(IF(T211=2,"＊","")))</f>
        <v>＊＊</v>
      </c>
      <c r="AI208" s="208" t="str">
        <f>IF(V211=3,"＊＊",(IF(V211=2,"＊","")))</f>
        <v>＊＊</v>
      </c>
      <c r="AJ208" s="208" t="str">
        <f>IF(Y211=3,"＊＊",(IF(Y211=2,"＊","")))</f>
        <v>＊＊</v>
      </c>
      <c r="AK208" s="218" t="str">
        <f>IF(AB209=3,"＊＊",(IF(AB209=2,"＊","")))</f>
        <v>＊＊</v>
      </c>
      <c r="AL208" s="216" t="str">
        <f>IF(AD209=3,"＊＊",(IF(AD209=2,"＊","")))</f>
        <v>＊＊</v>
      </c>
      <c r="AM208" s="222"/>
    </row>
    <row r="209" spans="1:39" ht="18.600000000000001" customHeight="1">
      <c r="A209" s="146"/>
      <c r="R209" s="165" t="s">
        <v>13</v>
      </c>
      <c r="S209" s="6" t="s">
        <v>19</v>
      </c>
      <c r="T209" s="174" t="s">
        <v>20</v>
      </c>
      <c r="V209" s="178">
        <f>VALUE(V208)</f>
        <v>3</v>
      </c>
      <c r="W209" s="183">
        <f>VALUE(W208)</f>
        <v>3</v>
      </c>
      <c r="Y209" s="188">
        <f>VALUE(Y208)</f>
        <v>3</v>
      </c>
      <c r="Z209" s="193">
        <f>VALUE(Z208)</f>
        <v>3</v>
      </c>
      <c r="AB209" s="199">
        <f>VALUE(AB208)</f>
        <v>3</v>
      </c>
      <c r="AD209" s="202">
        <f>VALUE(AD208)</f>
        <v>3</v>
      </c>
      <c r="AM209" s="222"/>
    </row>
    <row r="210" spans="1:39" ht="18.600000000000001" customHeight="1">
      <c r="A210" s="147"/>
      <c r="B210" s="151"/>
      <c r="C210" s="151"/>
      <c r="D210" s="151"/>
      <c r="E210" s="151"/>
      <c r="F210" s="151"/>
      <c r="G210" s="151"/>
      <c r="H210" s="151"/>
      <c r="I210" s="151"/>
      <c r="J210" s="151"/>
      <c r="K210" s="151"/>
      <c r="L210" s="151"/>
      <c r="M210" s="151"/>
      <c r="N210" s="151"/>
      <c r="O210" s="151"/>
      <c r="P210" s="151"/>
      <c r="Q210" s="151"/>
      <c r="R210" s="168" t="str">
        <f>IF(F208=0,"3",(IF(AND(F208&gt;=1,F208&lt;4),"2","1")))</f>
        <v>3</v>
      </c>
      <c r="S210" s="171" t="str">
        <f>IF(S208=0,"3",(IF(S208=1,"2","1")))</f>
        <v>3</v>
      </c>
      <c r="T210" s="176" t="str">
        <f>IF(T208=0,"3","1")</f>
        <v>3</v>
      </c>
      <c r="U210" s="151"/>
      <c r="V210" s="181" t="s">
        <v>40</v>
      </c>
      <c r="W210" s="186"/>
      <c r="X210" s="151"/>
      <c r="Y210" s="191" t="s">
        <v>40</v>
      </c>
      <c r="Z210" s="196"/>
      <c r="AA210" s="151"/>
      <c r="AB210" s="151"/>
      <c r="AC210" s="151"/>
      <c r="AD210" s="151"/>
      <c r="AE210" s="151"/>
      <c r="AF210" s="151"/>
      <c r="AG210" s="151"/>
      <c r="AH210" s="151"/>
      <c r="AI210" s="151"/>
      <c r="AJ210" s="151"/>
      <c r="AK210" s="151"/>
      <c r="AL210" s="151"/>
      <c r="AM210" s="223"/>
    </row>
    <row r="211" spans="1:39" ht="18.600000000000001" customHeight="1">
      <c r="R211" s="167">
        <f>VALUE(R210)</f>
        <v>3</v>
      </c>
      <c r="S211" s="170">
        <f>VALUE(S210)</f>
        <v>3</v>
      </c>
      <c r="T211" s="175">
        <f>VALUE(T210)</f>
        <v>3</v>
      </c>
      <c r="V211" s="180">
        <f>MAX(V209:W209)</f>
        <v>3</v>
      </c>
      <c r="W211" s="185"/>
      <c r="Y211" s="190">
        <f>MAX(Y209:Z209)</f>
        <v>3</v>
      </c>
      <c r="Z211" s="195"/>
    </row>
    <row r="212" spans="1:39" ht="18.600000000000001" customHeight="1"/>
  </sheetData>
  <mergeCells count="352">
    <mergeCell ref="K1:M1"/>
    <mergeCell ref="O1:P1"/>
    <mergeCell ref="AF2:AH2"/>
    <mergeCell ref="V6:W6"/>
    <mergeCell ref="Y6:Z6"/>
    <mergeCell ref="V7:W7"/>
    <mergeCell ref="Y7:Z7"/>
    <mergeCell ref="AF8:AH8"/>
    <mergeCell ref="V12:W12"/>
    <mergeCell ref="Y12:Z12"/>
    <mergeCell ref="V13:W13"/>
    <mergeCell ref="Y13:Z13"/>
    <mergeCell ref="AF14:AH14"/>
    <mergeCell ref="V18:W18"/>
    <mergeCell ref="Y18:Z18"/>
    <mergeCell ref="V19:W19"/>
    <mergeCell ref="Y19:Z19"/>
    <mergeCell ref="AF20:AH20"/>
    <mergeCell ref="V24:W24"/>
    <mergeCell ref="Y24:Z24"/>
    <mergeCell ref="V25:W25"/>
    <mergeCell ref="Y25:Z25"/>
    <mergeCell ref="AF26:AH26"/>
    <mergeCell ref="V30:W30"/>
    <mergeCell ref="Y30:Z30"/>
    <mergeCell ref="V31:W31"/>
    <mergeCell ref="Y31:Z31"/>
    <mergeCell ref="AF32:AH32"/>
    <mergeCell ref="V36:W36"/>
    <mergeCell ref="Y36:Z36"/>
    <mergeCell ref="V37:W37"/>
    <mergeCell ref="Y37:Z37"/>
    <mergeCell ref="AF38:AH38"/>
    <mergeCell ref="V42:W42"/>
    <mergeCell ref="Y42:Z42"/>
    <mergeCell ref="V43:W43"/>
    <mergeCell ref="Y43:Z43"/>
    <mergeCell ref="AF44:AH44"/>
    <mergeCell ref="V48:W48"/>
    <mergeCell ref="Y48:Z48"/>
    <mergeCell ref="V49:W49"/>
    <mergeCell ref="Y49:Z49"/>
    <mergeCell ref="AF50:AH50"/>
    <mergeCell ref="V54:W54"/>
    <mergeCell ref="Y54:Z54"/>
    <mergeCell ref="V55:W55"/>
    <mergeCell ref="Y55:Z55"/>
    <mergeCell ref="AF56:AH56"/>
    <mergeCell ref="V60:W60"/>
    <mergeCell ref="Y60:Z60"/>
    <mergeCell ref="V61:W61"/>
    <mergeCell ref="Y61:Z61"/>
    <mergeCell ref="AF62:AH62"/>
    <mergeCell ref="V66:W66"/>
    <mergeCell ref="Y66:Z66"/>
    <mergeCell ref="V67:W67"/>
    <mergeCell ref="Y67:Z67"/>
    <mergeCell ref="AF68:AH68"/>
    <mergeCell ref="V72:W72"/>
    <mergeCell ref="Y72:Z72"/>
    <mergeCell ref="V73:W73"/>
    <mergeCell ref="Y73:Z73"/>
    <mergeCell ref="AF74:AH74"/>
    <mergeCell ref="V78:W78"/>
    <mergeCell ref="Y78:Z78"/>
    <mergeCell ref="V79:W79"/>
    <mergeCell ref="Y79:Z79"/>
    <mergeCell ref="AF80:AH80"/>
    <mergeCell ref="V84:W84"/>
    <mergeCell ref="Y84:Z84"/>
    <mergeCell ref="V85:W85"/>
    <mergeCell ref="Y85:Z85"/>
    <mergeCell ref="AF86:AH86"/>
    <mergeCell ref="V90:W90"/>
    <mergeCell ref="Y90:Z90"/>
    <mergeCell ref="V91:W91"/>
    <mergeCell ref="Y91:Z91"/>
    <mergeCell ref="AF92:AH92"/>
    <mergeCell ref="V96:W96"/>
    <mergeCell ref="Y96:Z96"/>
    <mergeCell ref="V97:W97"/>
    <mergeCell ref="Y97:Z97"/>
    <mergeCell ref="AF98:AH98"/>
    <mergeCell ref="V102:W102"/>
    <mergeCell ref="Y102:Z102"/>
    <mergeCell ref="V103:W103"/>
    <mergeCell ref="Y103:Z103"/>
    <mergeCell ref="AF104:AH104"/>
    <mergeCell ref="V108:W108"/>
    <mergeCell ref="Y108:Z108"/>
    <mergeCell ref="V109:W109"/>
    <mergeCell ref="Y109:Z109"/>
    <mergeCell ref="AF110:AH110"/>
    <mergeCell ref="V114:W114"/>
    <mergeCell ref="Y114:Z114"/>
    <mergeCell ref="V115:W115"/>
    <mergeCell ref="Y115:Z115"/>
    <mergeCell ref="AF116:AH116"/>
    <mergeCell ref="V120:W120"/>
    <mergeCell ref="Y120:Z120"/>
    <mergeCell ref="V121:W121"/>
    <mergeCell ref="Y121:Z121"/>
    <mergeCell ref="AF122:AH122"/>
    <mergeCell ref="V126:W126"/>
    <mergeCell ref="Y126:Z126"/>
    <mergeCell ref="V127:W127"/>
    <mergeCell ref="Y127:Z127"/>
    <mergeCell ref="AF128:AH128"/>
    <mergeCell ref="V132:W132"/>
    <mergeCell ref="Y132:Z132"/>
    <mergeCell ref="V133:W133"/>
    <mergeCell ref="Y133:Z133"/>
    <mergeCell ref="AF134:AH134"/>
    <mergeCell ref="V138:W138"/>
    <mergeCell ref="Y138:Z138"/>
    <mergeCell ref="V139:W139"/>
    <mergeCell ref="Y139:Z139"/>
    <mergeCell ref="AF140:AH140"/>
    <mergeCell ref="V144:W144"/>
    <mergeCell ref="Y144:Z144"/>
    <mergeCell ref="V145:W145"/>
    <mergeCell ref="Y145:Z145"/>
    <mergeCell ref="AF146:AH146"/>
    <mergeCell ref="V150:W150"/>
    <mergeCell ref="Y150:Z150"/>
    <mergeCell ref="V151:W151"/>
    <mergeCell ref="Y151:Z151"/>
    <mergeCell ref="AF152:AH152"/>
    <mergeCell ref="V156:W156"/>
    <mergeCell ref="Y156:Z156"/>
    <mergeCell ref="V157:W157"/>
    <mergeCell ref="Y157:Z157"/>
    <mergeCell ref="AF158:AH158"/>
    <mergeCell ref="V162:W162"/>
    <mergeCell ref="Y162:Z162"/>
    <mergeCell ref="V163:W163"/>
    <mergeCell ref="Y163:Z163"/>
    <mergeCell ref="AF164:AH164"/>
    <mergeCell ref="V168:W168"/>
    <mergeCell ref="Y168:Z168"/>
    <mergeCell ref="V169:W169"/>
    <mergeCell ref="Y169:Z169"/>
    <mergeCell ref="AF170:AH170"/>
    <mergeCell ref="V174:W174"/>
    <mergeCell ref="Y174:Z174"/>
    <mergeCell ref="V175:W175"/>
    <mergeCell ref="Y175:Z175"/>
    <mergeCell ref="AF176:AH176"/>
    <mergeCell ref="V180:W180"/>
    <mergeCell ref="Y180:Z180"/>
    <mergeCell ref="V181:W181"/>
    <mergeCell ref="Y181:Z181"/>
    <mergeCell ref="AF182:AH182"/>
    <mergeCell ref="V186:W186"/>
    <mergeCell ref="Y186:Z186"/>
    <mergeCell ref="V187:W187"/>
    <mergeCell ref="Y187:Z187"/>
    <mergeCell ref="AF188:AH188"/>
    <mergeCell ref="V192:W192"/>
    <mergeCell ref="Y192:Z192"/>
    <mergeCell ref="V193:W193"/>
    <mergeCell ref="Y193:Z193"/>
    <mergeCell ref="AF194:AH194"/>
    <mergeCell ref="V198:W198"/>
    <mergeCell ref="Y198:Z198"/>
    <mergeCell ref="V199:W199"/>
    <mergeCell ref="Y199:Z199"/>
    <mergeCell ref="AF200:AH200"/>
    <mergeCell ref="V204:W204"/>
    <mergeCell ref="Y204:Z204"/>
    <mergeCell ref="V205:W205"/>
    <mergeCell ref="Y205:Z205"/>
    <mergeCell ref="AF206:AH206"/>
    <mergeCell ref="V210:W210"/>
    <mergeCell ref="Y210:Z210"/>
    <mergeCell ref="V211:W211"/>
    <mergeCell ref="Y211:Z211"/>
    <mergeCell ref="AI2:AI3"/>
    <mergeCell ref="AJ2:AJ3"/>
    <mergeCell ref="AK2:AK3"/>
    <mergeCell ref="AL2:AL3"/>
    <mergeCell ref="C3:C4"/>
    <mergeCell ref="AI8:AI9"/>
    <mergeCell ref="AJ8:AJ9"/>
    <mergeCell ref="AK8:AK9"/>
    <mergeCell ref="AL8:AL9"/>
    <mergeCell ref="C9:C10"/>
    <mergeCell ref="AI14:AI15"/>
    <mergeCell ref="AJ14:AJ15"/>
    <mergeCell ref="AK14:AK15"/>
    <mergeCell ref="AL14:AL15"/>
    <mergeCell ref="C15:C16"/>
    <mergeCell ref="AI20:AI21"/>
    <mergeCell ref="AJ20:AJ21"/>
    <mergeCell ref="AK20:AK21"/>
    <mergeCell ref="AL20:AL21"/>
    <mergeCell ref="C21:C22"/>
    <mergeCell ref="AI26:AI27"/>
    <mergeCell ref="AJ26:AJ27"/>
    <mergeCell ref="AK26:AK27"/>
    <mergeCell ref="AL26:AL27"/>
    <mergeCell ref="C27:C28"/>
    <mergeCell ref="AI32:AI33"/>
    <mergeCell ref="AJ32:AJ33"/>
    <mergeCell ref="AK32:AK33"/>
    <mergeCell ref="AL32:AL33"/>
    <mergeCell ref="C33:C34"/>
    <mergeCell ref="AI38:AI39"/>
    <mergeCell ref="AJ38:AJ39"/>
    <mergeCell ref="AK38:AK39"/>
    <mergeCell ref="AL38:AL39"/>
    <mergeCell ref="C39:C40"/>
    <mergeCell ref="AI44:AI45"/>
    <mergeCell ref="AJ44:AJ45"/>
    <mergeCell ref="AK44:AK45"/>
    <mergeCell ref="AL44:AL45"/>
    <mergeCell ref="C45:C46"/>
    <mergeCell ref="AI50:AI51"/>
    <mergeCell ref="AJ50:AJ51"/>
    <mergeCell ref="AK50:AK51"/>
    <mergeCell ref="AL50:AL51"/>
    <mergeCell ref="C51:C52"/>
    <mergeCell ref="AI56:AI57"/>
    <mergeCell ref="AJ56:AJ57"/>
    <mergeCell ref="AK56:AK57"/>
    <mergeCell ref="AL56:AL57"/>
    <mergeCell ref="C57:C58"/>
    <mergeCell ref="AI62:AI63"/>
    <mergeCell ref="AJ62:AJ63"/>
    <mergeCell ref="AK62:AK63"/>
    <mergeCell ref="AL62:AL63"/>
    <mergeCell ref="C63:C64"/>
    <mergeCell ref="AI68:AI69"/>
    <mergeCell ref="AJ68:AJ69"/>
    <mergeCell ref="AK68:AK69"/>
    <mergeCell ref="AL68:AL69"/>
    <mergeCell ref="C69:C70"/>
    <mergeCell ref="AI74:AI75"/>
    <mergeCell ref="AJ74:AJ75"/>
    <mergeCell ref="AK74:AK75"/>
    <mergeCell ref="AL74:AL75"/>
    <mergeCell ref="C75:C76"/>
    <mergeCell ref="AI80:AI81"/>
    <mergeCell ref="AJ80:AJ81"/>
    <mergeCell ref="AK80:AK81"/>
    <mergeCell ref="AL80:AL81"/>
    <mergeCell ref="C81:C82"/>
    <mergeCell ref="AI86:AI87"/>
    <mergeCell ref="AJ86:AJ87"/>
    <mergeCell ref="AK86:AK87"/>
    <mergeCell ref="AL86:AL87"/>
    <mergeCell ref="C87:C88"/>
    <mergeCell ref="AI92:AI93"/>
    <mergeCell ref="AJ92:AJ93"/>
    <mergeCell ref="AK92:AK93"/>
    <mergeCell ref="AL92:AL93"/>
    <mergeCell ref="C93:C94"/>
    <mergeCell ref="AI98:AI99"/>
    <mergeCell ref="AJ98:AJ99"/>
    <mergeCell ref="AK98:AK99"/>
    <mergeCell ref="AL98:AL99"/>
    <mergeCell ref="C99:C100"/>
    <mergeCell ref="AI104:AI105"/>
    <mergeCell ref="AJ104:AJ105"/>
    <mergeCell ref="AK104:AK105"/>
    <mergeCell ref="AL104:AL105"/>
    <mergeCell ref="C105:C106"/>
    <mergeCell ref="AI110:AI111"/>
    <mergeCell ref="AJ110:AJ111"/>
    <mergeCell ref="AK110:AK111"/>
    <mergeCell ref="AL110:AL111"/>
    <mergeCell ref="C111:C112"/>
    <mergeCell ref="AI116:AI117"/>
    <mergeCell ref="AJ116:AJ117"/>
    <mergeCell ref="AK116:AK117"/>
    <mergeCell ref="AL116:AL117"/>
    <mergeCell ref="C117:C118"/>
    <mergeCell ref="AI122:AI123"/>
    <mergeCell ref="AJ122:AJ123"/>
    <mergeCell ref="AK122:AK123"/>
    <mergeCell ref="AL122:AL123"/>
    <mergeCell ref="C123:C124"/>
    <mergeCell ref="AI128:AI129"/>
    <mergeCell ref="AJ128:AJ129"/>
    <mergeCell ref="AK128:AK129"/>
    <mergeCell ref="AL128:AL129"/>
    <mergeCell ref="C129:C130"/>
    <mergeCell ref="AI134:AI135"/>
    <mergeCell ref="AJ134:AJ135"/>
    <mergeCell ref="AK134:AK135"/>
    <mergeCell ref="AL134:AL135"/>
    <mergeCell ref="C135:C136"/>
    <mergeCell ref="AI140:AI141"/>
    <mergeCell ref="AJ140:AJ141"/>
    <mergeCell ref="AK140:AK141"/>
    <mergeCell ref="AL140:AL141"/>
    <mergeCell ref="C141:C142"/>
    <mergeCell ref="AI146:AI147"/>
    <mergeCell ref="AJ146:AJ147"/>
    <mergeCell ref="AK146:AK147"/>
    <mergeCell ref="AL146:AL147"/>
    <mergeCell ref="C147:C148"/>
    <mergeCell ref="AI152:AI153"/>
    <mergeCell ref="AJ152:AJ153"/>
    <mergeCell ref="AK152:AK153"/>
    <mergeCell ref="AL152:AL153"/>
    <mergeCell ref="C153:C154"/>
    <mergeCell ref="AI158:AI159"/>
    <mergeCell ref="AJ158:AJ159"/>
    <mergeCell ref="AK158:AK159"/>
    <mergeCell ref="AL158:AL159"/>
    <mergeCell ref="C159:C160"/>
    <mergeCell ref="AI164:AI165"/>
    <mergeCell ref="AJ164:AJ165"/>
    <mergeCell ref="AK164:AK165"/>
    <mergeCell ref="AL164:AL165"/>
    <mergeCell ref="C165:C166"/>
    <mergeCell ref="AI170:AI171"/>
    <mergeCell ref="AJ170:AJ171"/>
    <mergeCell ref="AK170:AK171"/>
    <mergeCell ref="AL170:AL171"/>
    <mergeCell ref="C171:C172"/>
    <mergeCell ref="AI176:AI177"/>
    <mergeCell ref="AJ176:AJ177"/>
    <mergeCell ref="AK176:AK177"/>
    <mergeCell ref="AL176:AL177"/>
    <mergeCell ref="C177:C178"/>
    <mergeCell ref="AI182:AI183"/>
    <mergeCell ref="AJ182:AJ183"/>
    <mergeCell ref="AK182:AK183"/>
    <mergeCell ref="AL182:AL183"/>
    <mergeCell ref="C183:C184"/>
    <mergeCell ref="AI188:AI189"/>
    <mergeCell ref="AJ188:AJ189"/>
    <mergeCell ref="AK188:AK189"/>
    <mergeCell ref="AL188:AL189"/>
    <mergeCell ref="C189:C190"/>
    <mergeCell ref="AI194:AI195"/>
    <mergeCell ref="AJ194:AJ195"/>
    <mergeCell ref="AK194:AK195"/>
    <mergeCell ref="AL194:AL195"/>
    <mergeCell ref="C195:C196"/>
    <mergeCell ref="AI200:AI201"/>
    <mergeCell ref="AJ200:AJ201"/>
    <mergeCell ref="AK200:AK201"/>
    <mergeCell ref="AL200:AL201"/>
    <mergeCell ref="C201:C202"/>
    <mergeCell ref="AI206:AI207"/>
    <mergeCell ref="AJ206:AJ207"/>
    <mergeCell ref="AK206:AK207"/>
    <mergeCell ref="AL206:AL207"/>
    <mergeCell ref="C207:C208"/>
  </mergeCells>
  <phoneticPr fontId="1"/>
  <conditionalFormatting sqref="F4 F10 F16 F22 F28 F34 F40 F46 F52 F58 F64 F70 F76 F82 F88 F94 F100 F106 F112 F118 F124 F130 F136 F142 F148 F154 F160 F166 F172 F178 F184 F190 F196 F202 F208">
    <cfRule type="cellIs" dxfId="43" priority="20" operator="between">
      <formula>1</formula>
      <formula>3</formula>
    </cfRule>
  </conditionalFormatting>
  <conditionalFormatting sqref="F4:J4 F10:J10 F16:J16 F22:J22 F28:J28 F34:J34 F40:J40 F46:J46 F52:J52 F58:J58 F64:J64 F70:J70 F76:J76 F82:J82 F88:J88 F94:J94 F100:J100 F106:J106 F112:J112 F118:J118 F124:J124 F130:J130 F136:J136 F142:J142 F148:J148 F154:J154 F160:J160 F166:J166 F172:J172 F178:J178 F184:J184 F190:J190 F196:J196 F202:J202 F208:J208">
    <cfRule type="cellIs" dxfId="42" priority="32" operator="equal">
      <formula>0</formula>
    </cfRule>
  </conditionalFormatting>
  <conditionalFormatting sqref="F4:P4">
    <cfRule type="cellIs" dxfId="41" priority="2" operator="equal">
      <formula>""""""</formula>
    </cfRule>
  </conditionalFormatting>
  <conditionalFormatting sqref="G4:H4 G10:H10 G16:H16 G22:H22 G28:H28 G34:H34 G40:H40 G46:H46 G52:H52 G58:H58 G64:H64 G70:H70 G76:H76 G82:H82 G88:H88 G94:H94 G100:H100 G106:H106 G112:H112 G118:H118 G124:H124 G130:H130 G136:H136 G142:H142 G148:H148 G154:H154 G160:H160 G166:H166 G172:H172 G178:H178 G184:H184 G190:H190 G196:H196 G202:H202 G208:H208">
    <cfRule type="cellIs" dxfId="40" priority="21" operator="equal">
      <formula>1</formula>
    </cfRule>
  </conditionalFormatting>
  <conditionalFormatting sqref="K4 K10 K16 K22 K28 K34 K40 K46 K52 K58 K64 K70 K76 K82 K88 K94 K100 K106 K112 K118 K124 K130 K136 K142 K148 K154 K160 K166 K172 K178 K184 K190 K196 K202 K208">
    <cfRule type="cellIs" dxfId="39" priority="26" operator="equal">
      <formula>1</formula>
    </cfRule>
  </conditionalFormatting>
  <conditionalFormatting sqref="K4:L4 K10:L10 K16:L16 K22:L22 K28:L28 K34:L34 K40:L40 K46:L46 K52:L52 K58:L58 K64:L64 K70:L70 K76:L76 K82:L82 K88:L88 K94:L94 K100:L100 K106:L106 K112:L112 K118:L118 K124:L124 K130:L130 K136:L136 K142:L142 K148:L148 K154:L154 K160:L160 K166:L166 K172:L172 K178:L178 K184:L184 K190:L190 K196:L196 K202:L202 K208:L208">
    <cfRule type="cellIs" dxfId="38" priority="19" operator="equal">
      <formula>0</formula>
    </cfRule>
  </conditionalFormatting>
  <conditionalFormatting sqref="L4 L10 L16 L22 L28 L34 L40 L46 L52 L58 L64 L70 L76 L82 L88 L94 L100 L106 L112 L118 L124 L130 L136 L142 L148 L154 L160 L166 L172 L178 L184 L190 L196 L202 L208">
    <cfRule type="cellIs" dxfId="37" priority="18" operator="between">
      <formula>1</formula>
      <formula>2</formula>
    </cfRule>
  </conditionalFormatting>
  <conditionalFormatting sqref="M4 M10 M16 M22 M28 M34 M40 M46 M52 M58 M64 M70 M76 M82 M88 M94 M100 M106 M112 M118 M124 M130 M136 M142 M148 M154 M160 M166 M172 M178 M184 M190 M196 M202 M208">
    <cfRule type="cellIs" dxfId="36" priority="30" operator="between">
      <formula>2</formula>
      <formula>3</formula>
    </cfRule>
    <cfRule type="cellIs" dxfId="35" priority="31" operator="between">
      <formula>0</formula>
      <formula>1</formula>
    </cfRule>
  </conditionalFormatting>
  <conditionalFormatting sqref="N4 N10 N16 N22 N28 N34 N40 N46 N52 N58 N64 N70 N76 N82 N88 N94 N100 N106 N112 N118 N124 N130 N136 N142 N148 N154 N160 N166 N172 N178 N184 N190 N196 N202 N208">
    <cfRule type="cellIs" dxfId="34" priority="28" operator="between">
      <formula>3</formula>
      <formula>6</formula>
    </cfRule>
    <cfRule type="cellIs" dxfId="33" priority="29" operator="between">
      <formula>0</formula>
      <formula>2</formula>
    </cfRule>
  </conditionalFormatting>
  <conditionalFormatting sqref="O4 O10 O16 O22 O28 O34 O40 O46 O52 O58 O64 O70 O76 O82 O88 O94 O100 O106 O112 O118 O124 O130 O136 O142 O148 O154 O160 O166 O172 O178 O184 O190 O196 O202 O208">
    <cfRule type="cellIs" dxfId="32" priority="24" operator="between">
      <formula>6</formula>
      <formula>9</formula>
    </cfRule>
    <cfRule type="cellIs" dxfId="31" priority="25" operator="between">
      <formula>0</formula>
      <formula>5</formula>
    </cfRule>
  </conditionalFormatting>
  <conditionalFormatting sqref="P4 P10 P16 P22 P28 P34 P40 P46 P52 P58 P64 P70 P76 P82 P88 P94 P100 P106 P112 P118 P124 P130 P136 P142 P148 P154 P160 P166 P172 P178 P184 P190 P196 P202 P208">
    <cfRule type="cellIs" dxfId="30" priority="22" operator="between">
      <formula>18</formula>
      <formula>22</formula>
    </cfRule>
    <cfRule type="cellIs" dxfId="29" priority="23" operator="between">
      <formula>0</formula>
      <formula>17</formula>
    </cfRule>
  </conditionalFormatting>
  <dataValidations count="6">
    <dataValidation type="list" allowBlank="1" showDropDown="0" showInputMessage="1" showErrorMessage="1" sqref="F4:J4 E128:G128 F10:J10 F34:J34 F28:J28 F40:J40 F52:J52 F64:J64 F76:J76 E104:G104 E92:G92 E80:G80 E68:G68 E56:G56 E44:G44 F22:J22 E200:G200 F46:J46 F58:J58 F70:J70 F82:J82 F88:J88 F100:J100 F112:J112 F124:J124 F136:J136 F148:J148 E32:G32 E20:G20 F16:J16 E8:G8 E188:G188 E176:G176 F94:J94 F106:J106 F118:J118 F130:J130 F142:J142 F154:J154 F160:J160 F172:J172 E164:G164 E152:G152 F166:J166 F178:J178 F184:J184 E140:G140 F190:J190 F196:J196 F208:J208 F202:J202 E116:G116">
      <formula1>$A$2:$A$8</formula1>
    </dataValidation>
    <dataValidation type="list" allowBlank="1" showDropDown="0" showInputMessage="1" showErrorMessage="1" sqref="M4 M10 M34 M28 M40 M52 M64 M76 M22 M202 M46 M58 M70 M82 M88 M100 M112 M124 M136 M148 M94 M106 M118 M130 M142 M154 M160 M172 M166 M178 M184 M190 M196 M208 M16">
      <formula1>$A$2:$A$10</formula1>
    </dataValidation>
    <dataValidation type="list" allowBlank="1" showDropDown="0" showInputMessage="1" showErrorMessage="1" sqref="N4 N10 N34 N28 N40 N52 N64 N76 N22 N202 N46 N58 N70 N82 N88 N100 N112 N124 N136 N148 N94 N106 N118 N130 N142 N154 N160 N172 N166 N178 N184 N190 N196 N208 N16">
      <formula1>$A$2:$A$11</formula1>
    </dataValidation>
    <dataValidation type="list" allowBlank="1" showDropDown="0" showInputMessage="1" showErrorMessage="1" sqref="K4 K10 K34 K28 K40 K52 K64 K76 K22 K202 K46 K58 K70 K82 K88 K100 K112 K124 K136 K148 K94 K106 K118 K130 K142 K154 K160 K172 K166 K178 K184 K190 K196 K208 K16">
      <formula1>$A$2:$A$6</formula1>
    </dataValidation>
    <dataValidation type="list" allowBlank="1" showDropDown="0" showInputMessage="1" showErrorMessage="1" sqref="L4 O4 L10 O10 L34 L28 L40 L52 L64 L76 O34 O28 O40 O52 O64 O76 L22 L202 L46 L58 L70 L82 O22 O202 O46 O58 O70 O82 L88 L100 L112 L124 L136 L148 O88 O100 O112 O124 O136 O148 L94 L106 L118 L130 L142 L154 O94 O106 O118 O130 O142 O154 L160 L172 O160 O172 L166 L178 O166 O178 L184 O184 L190 O190 L196 L208 O196 O208 L16 O16">
      <formula1>$A$2:$A$22</formula1>
    </dataValidation>
    <dataValidation type="list" allowBlank="1" showDropDown="0" showInputMessage="1" showErrorMessage="1" sqref="P10 P4 P22 P208 P46 P58 P70 P82 P34 P28 P40 P52 P64 P76 P94 P106 P118 P130 P142 P154 P88 P100 P112 P124 P136 P148 P166 P178 P160 P172 P190 P184 P202 P196 P16">
      <formula1>$A$2:$A$29</formula1>
    </dataValidation>
  </dataValidations>
  <pageMargins left="0.7" right="0.7" top="0.75" bottom="0.75" header="0.3" footer="0.3"/>
  <pageSetup paperSize="9" scale="22" fitToWidth="1" fitToHeight="1" orientation="portrait" usePrinterDefaults="1" r:id="rId1"/>
  <drawing r:id="rId2"/>
</worksheet>
</file>

<file path=xl/worksheets/sheet7.xml><?xml version="1.0" encoding="utf-8"?>
<worksheet xmlns:r="http://schemas.openxmlformats.org/officeDocument/2006/relationships" xmlns:mc="http://schemas.openxmlformats.org/markup-compatibility/2006" xmlns="http://schemas.openxmlformats.org/spreadsheetml/2006/main">
  <sheetPr>
    <tabColor theme="7" tint="0.8"/>
    <pageSetUpPr fitToPage="1"/>
  </sheetPr>
  <dimension ref="A1:AM14"/>
  <sheetViews>
    <sheetView tabSelected="1" topLeftCell="B1" zoomScale="80" zoomScaleNormal="80" zoomScaleSheetLayoutView="80" workbookViewId="0">
      <selection activeCell="AM8" sqref="AM8"/>
    </sheetView>
  </sheetViews>
  <sheetFormatPr defaultRowHeight="18.600000000000001" customHeight="1"/>
  <cols>
    <col min="1" max="1" width="3.5" style="6" hidden="1" customWidth="1"/>
    <col min="2" max="2" width="12" style="6" customWidth="1"/>
    <col min="3" max="3" width="3.59765625" style="6" customWidth="1"/>
    <col min="4" max="4" width="18" style="6" customWidth="1"/>
    <col min="5" max="5" width="1.69921875" style="6" customWidth="1"/>
    <col min="6" max="15" width="10.19921875" style="6" customWidth="1"/>
    <col min="16" max="16" width="1.09765625" style="6" customWidth="1"/>
    <col min="17" max="19" width="11.796875" style="6" hidden="1" customWidth="1"/>
    <col min="20" max="20" width="1.09765625" style="6" hidden="1" customWidth="1"/>
    <col min="21" max="22" width="11.796875" style="6" hidden="1" customWidth="1"/>
    <col min="23" max="23" width="1.09765625" style="6" hidden="1" customWidth="1"/>
    <col min="24" max="25" width="11.796875" style="6" hidden="1" customWidth="1"/>
    <col min="26" max="26" width="1.09765625" style="6" hidden="1" customWidth="1"/>
    <col min="27" max="27" width="11.796875" style="6" hidden="1" customWidth="1"/>
    <col min="28" max="28" width="1.09765625" style="6" hidden="1" customWidth="1"/>
    <col min="29" max="29" width="11.796875" style="6" hidden="1" customWidth="1"/>
    <col min="30" max="30" width="1" style="6" hidden="1" customWidth="1"/>
    <col min="31" max="16384" width="8.796875" style="6" customWidth="1"/>
  </cols>
  <sheetData>
    <row r="1" spans="1:39" ht="71.400000000000006" customHeight="1">
      <c r="A1" s="144"/>
      <c r="B1" s="148"/>
      <c r="C1" s="148"/>
      <c r="D1" s="148"/>
      <c r="E1" s="148"/>
      <c r="F1" s="148"/>
      <c r="G1" s="148"/>
      <c r="H1" s="148"/>
      <c r="J1" s="160"/>
      <c r="K1" s="161"/>
      <c r="L1" s="161"/>
      <c r="M1" s="162"/>
      <c r="N1" s="163"/>
      <c r="O1" s="163"/>
      <c r="P1" s="148"/>
      <c r="Q1" s="148"/>
      <c r="R1" s="148"/>
      <c r="S1" s="148"/>
      <c r="T1" s="148"/>
      <c r="U1" s="148"/>
      <c r="V1" s="148"/>
      <c r="W1" s="148"/>
      <c r="X1" s="148"/>
      <c r="Y1" s="148"/>
      <c r="Z1" s="148"/>
      <c r="AA1" s="148"/>
      <c r="AB1" s="148"/>
      <c r="AC1" s="148"/>
      <c r="AD1" s="148"/>
      <c r="AE1" s="148"/>
      <c r="AF1" s="148"/>
      <c r="AG1" s="148"/>
      <c r="AH1" s="148"/>
      <c r="AI1" s="148"/>
      <c r="AJ1" s="148"/>
      <c r="AK1" s="236"/>
      <c r="AL1" s="221"/>
    </row>
    <row r="2" spans="1:39" ht="18.600000000000001" customHeight="1">
      <c r="A2" s="146"/>
      <c r="AE2" s="203" t="s">
        <v>28</v>
      </c>
      <c r="AF2" s="206"/>
      <c r="AG2" s="209"/>
      <c r="AH2" s="210" t="s">
        <v>30</v>
      </c>
      <c r="AI2" s="212" t="s">
        <v>31</v>
      </c>
      <c r="AJ2" s="214" t="s">
        <v>11</v>
      </c>
      <c r="AK2" s="237"/>
      <c r="AL2" s="222"/>
    </row>
    <row r="3" spans="1:39" ht="18.600000000000001" customHeight="1">
      <c r="A3" s="146"/>
      <c r="C3" s="225"/>
      <c r="D3" s="6" t="s">
        <v>48</v>
      </c>
      <c r="F3" s="157" t="s">
        <v>8</v>
      </c>
      <c r="G3" s="159" t="s">
        <v>3</v>
      </c>
      <c r="H3" s="159" t="s">
        <v>10</v>
      </c>
      <c r="I3" s="159" t="s">
        <v>12</v>
      </c>
      <c r="J3" s="159" t="s">
        <v>15</v>
      </c>
      <c r="K3" s="157" t="s">
        <v>133</v>
      </c>
      <c r="L3" s="157" t="s">
        <v>131</v>
      </c>
      <c r="M3" s="157" t="s">
        <v>21</v>
      </c>
      <c r="N3" s="157" t="s">
        <v>130</v>
      </c>
      <c r="O3" s="157" t="s">
        <v>35</v>
      </c>
      <c r="Q3" s="164"/>
      <c r="R3" s="169" t="s">
        <v>17</v>
      </c>
      <c r="S3" s="172" t="s">
        <v>7</v>
      </c>
      <c r="U3" s="177" t="s">
        <v>23</v>
      </c>
      <c r="V3" s="182" t="s">
        <v>26</v>
      </c>
      <c r="X3" s="187" t="s">
        <v>6</v>
      </c>
      <c r="Y3" s="192" t="s">
        <v>43</v>
      </c>
      <c r="AA3" s="197" t="s">
        <v>24</v>
      </c>
      <c r="AC3" s="200" t="s">
        <v>38</v>
      </c>
      <c r="AE3" s="204" t="s">
        <v>36</v>
      </c>
      <c r="AF3" s="207" t="s">
        <v>39</v>
      </c>
      <c r="AG3" s="207" t="s">
        <v>27</v>
      </c>
      <c r="AH3" s="211"/>
      <c r="AI3" s="213"/>
      <c r="AJ3" s="215"/>
      <c r="AK3" s="237"/>
      <c r="AL3" s="222"/>
    </row>
    <row r="4" spans="1:39" ht="36" customHeight="1">
      <c r="A4" s="146"/>
      <c r="C4" s="225"/>
      <c r="D4" s="150" t="s">
        <v>44</v>
      </c>
      <c r="E4" s="156"/>
      <c r="F4" s="228">
        <v>6</v>
      </c>
      <c r="G4" s="228">
        <v>3</v>
      </c>
      <c r="H4" s="228">
        <v>3</v>
      </c>
      <c r="I4" s="228">
        <v>1</v>
      </c>
      <c r="J4" s="228">
        <v>0</v>
      </c>
      <c r="K4" s="228">
        <v>3</v>
      </c>
      <c r="L4" s="228">
        <v>3</v>
      </c>
      <c r="M4" s="228">
        <v>5</v>
      </c>
      <c r="N4" s="228">
        <v>18</v>
      </c>
      <c r="O4" s="228">
        <v>21</v>
      </c>
      <c r="Q4" s="165"/>
      <c r="R4" s="22">
        <f>MIN(G4:H4)</f>
        <v>3</v>
      </c>
      <c r="S4" s="173">
        <f>MIN(I4:J4)</f>
        <v>0</v>
      </c>
      <c r="U4" s="178" t="str">
        <f>IF(AND(L4&gt;=0,L4&lt;2),"3",(IF(AND(L4&gt;=2,L4&lt;4),"2","1")))</f>
        <v>2</v>
      </c>
      <c r="V4" s="183" t="str">
        <f>IF(AND(M4&gt;=0,M4&lt;3),"3",(IF(AND(M4&gt;=3,M4&lt;7),"2","1")))</f>
        <v>2</v>
      </c>
      <c r="X4" s="188" t="str">
        <f>IF(K4=0,"3",(IF(K4=1,"2","1")))</f>
        <v>1</v>
      </c>
      <c r="Y4" s="193" t="str">
        <f>IF(AND(N4&gt;=0,N4&lt;6),"3",(IF(AND(N4&gt;=6,N4&lt;10),"2","1")))</f>
        <v>1</v>
      </c>
      <c r="AA4" s="198" t="str">
        <f>IF(AND(O4&gt;=0,O4&lt;18),"3",(IF(AND(O4&gt;=1,O4&lt;23),"2","1")))</f>
        <v>2</v>
      </c>
      <c r="AC4" s="201" t="e">
        <f>IF(#REF!=0,"3",(IF(AND(#REF!&gt;=1,#REF!&lt;3),"2","1")))</f>
        <v>#REF!</v>
      </c>
      <c r="AE4" s="205" t="str">
        <f>IF(Q7=$A$12,"＊＊",(IF(Q7=$A$11,"＊","")))</f>
        <v/>
      </c>
      <c r="AF4" s="208" t="str">
        <f>IF(R7=$A$12,"＊＊",(IF(R7=$A$11,"＊","")))</f>
        <v/>
      </c>
      <c r="AG4" s="208" t="str">
        <f>IF(S7=$A$12,"＊＊",(IF(S7=$A$11,"＊","")))</f>
        <v>＊＊</v>
      </c>
      <c r="AH4" s="208" t="str">
        <f>IF(U7=$A$12,"＊＊",(IF(U7=$A$11,"＊","")))</f>
        <v>＊</v>
      </c>
      <c r="AI4" s="208" t="str">
        <f>IF(X7=$A$12,"＊＊",(IF(X7=$A$11,"＊","")))</f>
        <v/>
      </c>
      <c r="AJ4" s="217" t="str">
        <f>IF(AA5=$A$12,"＊＊",(IF(AA5=$A$11,"＊","")))</f>
        <v>＊</v>
      </c>
      <c r="AK4" s="236"/>
      <c r="AL4" s="222"/>
    </row>
    <row r="5" spans="1:39" ht="21" hidden="1" customHeight="1">
      <c r="A5" s="146"/>
      <c r="Q5" s="165" t="s">
        <v>13</v>
      </c>
      <c r="R5" s="6" t="s">
        <v>19</v>
      </c>
      <c r="S5" s="174" t="s">
        <v>20</v>
      </c>
      <c r="U5" s="178">
        <f>VALUE(U4)</f>
        <v>2</v>
      </c>
      <c r="V5" s="183">
        <f>VALUE(V4)</f>
        <v>2</v>
      </c>
      <c r="X5" s="188">
        <f>VALUE(X4)</f>
        <v>1</v>
      </c>
      <c r="Y5" s="193">
        <f>VALUE(Y4)</f>
        <v>1</v>
      </c>
      <c r="AA5" s="199">
        <f>VALUE(AA4)</f>
        <v>2</v>
      </c>
      <c r="AC5" s="202" t="e">
        <f>VALUE(AC4)</f>
        <v>#REF!</v>
      </c>
      <c r="AK5" s="236"/>
      <c r="AL5" s="222"/>
    </row>
    <row r="6" spans="1:39" ht="18.600000000000001" hidden="1" customHeight="1">
      <c r="A6" s="146"/>
      <c r="Q6" s="166" t="str">
        <f>IF(F4=0,"3",(IF(AND(F4&gt;=1,F4&lt;4),"2","1")))</f>
        <v>1</v>
      </c>
      <c r="R6" s="22" t="str">
        <f>IF(R4=0,"3",(IF(R4=1,"2","1")))</f>
        <v>1</v>
      </c>
      <c r="S6" s="173" t="str">
        <f>IF(S4=0,"3","1")</f>
        <v>3</v>
      </c>
      <c r="U6" s="179" t="s">
        <v>40</v>
      </c>
      <c r="V6" s="184"/>
      <c r="X6" s="189" t="s">
        <v>40</v>
      </c>
      <c r="Y6" s="194"/>
      <c r="AK6" s="236"/>
      <c r="AL6" s="222"/>
    </row>
    <row r="7" spans="1:39" ht="18.600000000000001" customHeight="1">
      <c r="A7" s="146"/>
      <c r="B7" s="224"/>
      <c r="C7" s="224"/>
      <c r="D7" s="224"/>
      <c r="E7" s="224"/>
      <c r="F7" s="224"/>
      <c r="G7" s="224"/>
      <c r="H7" s="224"/>
      <c r="I7" s="224"/>
      <c r="J7" s="224"/>
      <c r="K7" s="224"/>
      <c r="L7" s="224"/>
      <c r="M7" s="224"/>
      <c r="N7" s="224"/>
      <c r="O7" s="224"/>
      <c r="P7" s="224"/>
      <c r="Q7" s="229">
        <f>VALUE(Q6)</f>
        <v>1</v>
      </c>
      <c r="R7" s="230">
        <f>VALUE(R6)</f>
        <v>1</v>
      </c>
      <c r="S7" s="231">
        <f>VALUE(S6)</f>
        <v>3</v>
      </c>
      <c r="T7" s="224"/>
      <c r="U7" s="232">
        <f>MAX(U5:V5)</f>
        <v>2</v>
      </c>
      <c r="V7" s="233"/>
      <c r="W7" s="224"/>
      <c r="X7" s="234">
        <f>MAX(X5:Y5)</f>
        <v>1</v>
      </c>
      <c r="Y7" s="235"/>
      <c r="Z7" s="224"/>
      <c r="AA7" s="224"/>
      <c r="AB7" s="224"/>
      <c r="AC7" s="224"/>
      <c r="AD7" s="224"/>
      <c r="AE7" s="224"/>
      <c r="AF7" s="224"/>
      <c r="AG7" s="224"/>
      <c r="AH7" s="224"/>
      <c r="AI7" s="224"/>
      <c r="AJ7" s="224"/>
      <c r="AK7" s="238"/>
      <c r="AL7" s="238"/>
      <c r="AM7" s="224"/>
    </row>
    <row r="8" spans="1:39" ht="18.600000000000001" customHeight="1">
      <c r="A8" s="146"/>
      <c r="AK8" s="236"/>
      <c r="AL8" s="222"/>
    </row>
    <row r="9" spans="1:39" ht="18.600000000000001" customHeight="1">
      <c r="A9" s="145">
        <v>0</v>
      </c>
      <c r="AE9" s="203" t="s">
        <v>28</v>
      </c>
      <c r="AF9" s="206"/>
      <c r="AG9" s="209"/>
      <c r="AH9" s="210" t="s">
        <v>30</v>
      </c>
      <c r="AI9" s="212" t="s">
        <v>31</v>
      </c>
      <c r="AJ9" s="214" t="s">
        <v>11</v>
      </c>
      <c r="AK9" s="237"/>
      <c r="AL9" s="222"/>
    </row>
    <row r="10" spans="1:39" ht="18.600000000000001" customHeight="1">
      <c r="A10" s="146">
        <v>1</v>
      </c>
      <c r="C10" s="225">
        <v>1</v>
      </c>
      <c r="D10" s="226" t="s">
        <v>56</v>
      </c>
      <c r="F10" s="157" t="s">
        <v>8</v>
      </c>
      <c r="G10" s="159" t="s">
        <v>3</v>
      </c>
      <c r="H10" s="159" t="s">
        <v>10</v>
      </c>
      <c r="I10" s="159" t="s">
        <v>12</v>
      </c>
      <c r="J10" s="159" t="s">
        <v>15</v>
      </c>
      <c r="K10" s="157" t="s">
        <v>133</v>
      </c>
      <c r="L10" s="157" t="s">
        <v>131</v>
      </c>
      <c r="M10" s="157" t="s">
        <v>21</v>
      </c>
      <c r="N10" s="157" t="s">
        <v>130</v>
      </c>
      <c r="O10" s="157" t="s">
        <v>35</v>
      </c>
      <c r="Q10" s="164"/>
      <c r="R10" s="169" t="s">
        <v>17</v>
      </c>
      <c r="S10" s="172" t="s">
        <v>7</v>
      </c>
      <c r="U10" s="177" t="s">
        <v>23</v>
      </c>
      <c r="V10" s="182" t="s">
        <v>26</v>
      </c>
      <c r="X10" s="187" t="s">
        <v>6</v>
      </c>
      <c r="Y10" s="192" t="s">
        <v>43</v>
      </c>
      <c r="AA10" s="197" t="s">
        <v>24</v>
      </c>
      <c r="AC10" s="200" t="s">
        <v>38</v>
      </c>
      <c r="AE10" s="204" t="s">
        <v>36</v>
      </c>
      <c r="AF10" s="207" t="s">
        <v>39</v>
      </c>
      <c r="AG10" s="207" t="s">
        <v>27</v>
      </c>
      <c r="AH10" s="211"/>
      <c r="AI10" s="213"/>
      <c r="AJ10" s="215"/>
      <c r="AK10" s="237"/>
      <c r="AL10" s="222"/>
    </row>
    <row r="11" spans="1:39" ht="36.6" customHeight="1">
      <c r="A11" s="146">
        <v>2</v>
      </c>
      <c r="B11" s="149"/>
      <c r="C11" s="225"/>
      <c r="D11" s="227" t="s">
        <v>53</v>
      </c>
      <c r="E11" s="156"/>
      <c r="F11" s="158"/>
      <c r="G11" s="158"/>
      <c r="H11" s="158"/>
      <c r="I11" s="158"/>
      <c r="J11" s="158"/>
      <c r="K11" s="158"/>
      <c r="L11" s="158"/>
      <c r="M11" s="158"/>
      <c r="N11" s="158"/>
      <c r="O11" s="158"/>
      <c r="Q11" s="165"/>
      <c r="R11" s="22">
        <f>MIN(G11:H11)</f>
        <v>0</v>
      </c>
      <c r="S11" s="173">
        <f>MIN(I11:J11)</f>
        <v>0</v>
      </c>
      <c r="U11" s="178" t="str">
        <f>IF(AND(L11&gt;=0,L11&lt;2),"3",(IF(AND(L11&gt;=2,L11&lt;4),"2","1")))</f>
        <v>3</v>
      </c>
      <c r="V11" s="183" t="str">
        <f>IF(AND(M11&gt;=0,M11&lt;3),"3",(IF(AND(M11&gt;=3,M11&lt;7),"2","1")))</f>
        <v>3</v>
      </c>
      <c r="X11" s="188" t="str">
        <f>IF(K11=0,"3",(IF(K11=1,"2","1")))</f>
        <v>3</v>
      </c>
      <c r="Y11" s="193" t="str">
        <f>IF(AND(N11&gt;=0,N11&lt;6),"3",(IF(AND(N11&gt;=6,N11&lt;10),"2","1")))</f>
        <v>3</v>
      </c>
      <c r="AA11" s="198" t="str">
        <f>IF(AND(O11&gt;=0,O11&lt;18),"3",(IF(AND(O11&gt;=1,O11&lt;23),"2","1")))</f>
        <v>3</v>
      </c>
      <c r="AC11" s="201" t="e">
        <f>IF(#REF!=0,"3",(IF(AND(#REF!&gt;=1,#REF!&lt;3),"2","1")))</f>
        <v>#REF!</v>
      </c>
      <c r="AE11" s="205" t="str">
        <f>IF(Q14=$A$12,"＊＊",(IF(Q14=$A$11,"＊","")))</f>
        <v>＊＊</v>
      </c>
      <c r="AF11" s="208" t="str">
        <f>IF(R14=$A$12,"＊＊",(IF(R14=$A$11,"＊","")))</f>
        <v>＊＊</v>
      </c>
      <c r="AG11" s="208" t="str">
        <f>IF(S14=$A$12,"＊＊",(IF(S14=$A$11,"＊","")))</f>
        <v>＊＊</v>
      </c>
      <c r="AH11" s="208" t="str">
        <f>IF(U14=$A$12,"＊＊",(IF(U14=$A$11,"＊","")))</f>
        <v>＊＊</v>
      </c>
      <c r="AI11" s="208" t="str">
        <f>IF(X14=$A$12,"＊＊",(IF(X14=$A$11,"＊","")))</f>
        <v>＊＊</v>
      </c>
      <c r="AJ11" s="217" t="str">
        <f>IF(AA12=$A$12,"＊＊",(IF(AA12=$A$11,"＊","")))</f>
        <v>＊＊</v>
      </c>
      <c r="AK11" s="236"/>
      <c r="AL11" s="222"/>
    </row>
    <row r="12" spans="1:39" ht="18.600000000000001" hidden="1" customHeight="1">
      <c r="A12" s="146">
        <v>3</v>
      </c>
      <c r="Q12" s="165" t="s">
        <v>13</v>
      </c>
      <c r="R12" s="6" t="s">
        <v>19</v>
      </c>
      <c r="S12" s="174" t="s">
        <v>20</v>
      </c>
      <c r="U12" s="178">
        <f>VALUE(U11)</f>
        <v>3</v>
      </c>
      <c r="V12" s="183">
        <f>VALUE(V11)</f>
        <v>3</v>
      </c>
      <c r="X12" s="188">
        <f>VALUE(X11)</f>
        <v>3</v>
      </c>
      <c r="Y12" s="193">
        <f>VALUE(Y11)</f>
        <v>3</v>
      </c>
      <c r="AA12" s="199">
        <f>VALUE(AA11)</f>
        <v>3</v>
      </c>
      <c r="AC12" s="202" t="e">
        <f>VALUE(AC11)</f>
        <v>#REF!</v>
      </c>
      <c r="AL12" s="222"/>
    </row>
    <row r="13" spans="1:39" ht="18.600000000000001" hidden="1" customHeight="1">
      <c r="A13" s="146">
        <v>4</v>
      </c>
      <c r="Q13" s="166" t="str">
        <f>IF(F11=0,"3",(IF(AND(F11&gt;=1,F11&lt;4),"2","1")))</f>
        <v>3</v>
      </c>
      <c r="R13" s="22" t="str">
        <f>IF(R11=0,"3",(IF(R11=1,"2","1")))</f>
        <v>3</v>
      </c>
      <c r="S13" s="173" t="str">
        <f>IF(S11=0,"3","1")</f>
        <v>3</v>
      </c>
      <c r="U13" s="179" t="s">
        <v>40</v>
      </c>
      <c r="V13" s="184"/>
      <c r="X13" s="189" t="s">
        <v>40</v>
      </c>
      <c r="Y13" s="194"/>
      <c r="AL13" s="222"/>
    </row>
    <row r="14" spans="1:39" ht="160.19999999999999" customHeight="1">
      <c r="A14" s="146">
        <v>5</v>
      </c>
      <c r="B14" s="150"/>
      <c r="Q14" s="167">
        <f>VALUE(Q13)</f>
        <v>3</v>
      </c>
      <c r="R14" s="170">
        <f>VALUE(R13)</f>
        <v>3</v>
      </c>
      <c r="S14" s="175">
        <f>VALUE(S13)</f>
        <v>3</v>
      </c>
      <c r="U14" s="180">
        <f>MAX(U12:V12)</f>
        <v>3</v>
      </c>
      <c r="V14" s="185"/>
      <c r="X14" s="190">
        <f>MAX(X12:Y12)</f>
        <v>3</v>
      </c>
      <c r="Y14" s="195"/>
      <c r="AL14" s="222"/>
    </row>
    <row r="15" spans="1:39" ht="160.19999999999999" customHeight="1"/>
    <row r="16" spans="1:39" ht="168" customHeight="1"/>
    <row r="17" ht="234" customHeight="1"/>
  </sheetData>
  <sheetProtection password="DE6B" sheet="1" selectLockedCells="1" selectUnlockedCells="1"/>
  <mergeCells count="22">
    <mergeCell ref="K1:L1"/>
    <mergeCell ref="N1:O1"/>
    <mergeCell ref="AE2:AG2"/>
    <mergeCell ref="U6:V6"/>
    <mergeCell ref="X6:Y6"/>
    <mergeCell ref="U7:V7"/>
    <mergeCell ref="X7:Y7"/>
    <mergeCell ref="AE9:AG9"/>
    <mergeCell ref="U13:V13"/>
    <mergeCell ref="X13:Y13"/>
    <mergeCell ref="U14:V14"/>
    <mergeCell ref="X14:Y14"/>
    <mergeCell ref="AH2:AH3"/>
    <mergeCell ref="AI2:AI3"/>
    <mergeCell ref="AJ2:AJ3"/>
    <mergeCell ref="AK2:AK3"/>
    <mergeCell ref="C3:C4"/>
    <mergeCell ref="AH9:AH10"/>
    <mergeCell ref="AI9:AI10"/>
    <mergeCell ref="AJ9:AJ10"/>
    <mergeCell ref="AK9:AK10"/>
    <mergeCell ref="C10:C11"/>
  </mergeCells>
  <phoneticPr fontId="1"/>
  <conditionalFormatting sqref="F4">
    <cfRule type="cellIs" dxfId="28" priority="4" operator="between">
      <formula>1</formula>
      <formula>3</formula>
    </cfRule>
  </conditionalFormatting>
  <conditionalFormatting sqref="F11">
    <cfRule type="cellIs" dxfId="27" priority="18" operator="between">
      <formula>1</formula>
      <formula>3</formula>
    </cfRule>
  </conditionalFormatting>
  <conditionalFormatting sqref="F4:J4">
    <cfRule type="cellIs" dxfId="26" priority="15" operator="equal">
      <formula>0</formula>
    </cfRule>
  </conditionalFormatting>
  <conditionalFormatting sqref="F11:J11">
    <cfRule type="cellIs" dxfId="25" priority="29" operator="equal">
      <formula>0</formula>
    </cfRule>
  </conditionalFormatting>
  <conditionalFormatting sqref="F11:O11">
    <cfRule type="cellIs" dxfId="24" priority="1" operator="equal">
      <formula>""""""</formula>
    </cfRule>
  </conditionalFormatting>
  <conditionalFormatting sqref="G4:H4">
    <cfRule type="cellIs" dxfId="23" priority="5" operator="equal">
      <formula>1</formula>
    </cfRule>
  </conditionalFormatting>
  <conditionalFormatting sqref="G11:H11">
    <cfRule type="cellIs" dxfId="22" priority="19" operator="equal">
      <formula>1</formula>
    </cfRule>
  </conditionalFormatting>
  <conditionalFormatting sqref="K4">
    <cfRule type="cellIs" dxfId="21" priority="10" operator="equal">
      <formula>1</formula>
    </cfRule>
  </conditionalFormatting>
  <conditionalFormatting sqref="K11">
    <cfRule type="cellIs" dxfId="20" priority="24" operator="equal">
      <formula>1</formula>
    </cfRule>
  </conditionalFormatting>
  <conditionalFormatting sqref="K4">
    <cfRule type="cellIs" dxfId="19" priority="3" operator="equal">
      <formula>0</formula>
    </cfRule>
  </conditionalFormatting>
  <conditionalFormatting sqref="K11">
    <cfRule type="cellIs" dxfId="18" priority="17" operator="equal">
      <formula>0</formula>
    </cfRule>
  </conditionalFormatting>
  <conditionalFormatting sqref="L4">
    <cfRule type="cellIs" dxfId="17" priority="13" operator="between">
      <formula>2</formula>
      <formula>3</formula>
    </cfRule>
    <cfRule type="cellIs" dxfId="16" priority="14" operator="between">
      <formula>0</formula>
      <formula>1</formula>
    </cfRule>
  </conditionalFormatting>
  <conditionalFormatting sqref="L11">
    <cfRule type="cellIs" dxfId="15" priority="27" operator="between">
      <formula>2</formula>
      <formula>3</formula>
    </cfRule>
    <cfRule type="cellIs" dxfId="14" priority="28" operator="between">
      <formula>0</formula>
      <formula>1</formula>
    </cfRule>
  </conditionalFormatting>
  <conditionalFormatting sqref="M4">
    <cfRule type="cellIs" dxfId="13" priority="11" operator="between">
      <formula>3</formula>
      <formula>6</formula>
    </cfRule>
    <cfRule type="cellIs" dxfId="12" priority="12" operator="between">
      <formula>0</formula>
      <formula>2</formula>
    </cfRule>
  </conditionalFormatting>
  <conditionalFormatting sqref="M11">
    <cfRule type="cellIs" dxfId="11" priority="25" operator="between">
      <formula>3</formula>
      <formula>6</formula>
    </cfRule>
    <cfRule type="cellIs" dxfId="10" priority="26" operator="between">
      <formula>0</formula>
      <formula>2</formula>
    </cfRule>
  </conditionalFormatting>
  <conditionalFormatting sqref="N4">
    <cfRule type="cellIs" dxfId="9" priority="8" operator="between">
      <formula>6</formula>
      <formula>9</formula>
    </cfRule>
    <cfRule type="cellIs" dxfId="8" priority="9" operator="between">
      <formula>0</formula>
      <formula>5</formula>
    </cfRule>
  </conditionalFormatting>
  <conditionalFormatting sqref="N11">
    <cfRule type="cellIs" dxfId="7" priority="22" operator="between">
      <formula>6</formula>
      <formula>9</formula>
    </cfRule>
    <cfRule type="cellIs" dxfId="6" priority="23" operator="between">
      <formula>0</formula>
      <formula>5</formula>
    </cfRule>
  </conditionalFormatting>
  <conditionalFormatting sqref="O4">
    <cfRule type="cellIs" dxfId="5" priority="6" operator="between">
      <formula>18</formula>
      <formula>22</formula>
    </cfRule>
    <cfRule type="cellIs" dxfId="4" priority="7" operator="between">
      <formula>0</formula>
      <formula>17</formula>
    </cfRule>
  </conditionalFormatting>
  <conditionalFormatting sqref="O11">
    <cfRule type="cellIs" dxfId="3" priority="20" operator="between">
      <formula>18</formula>
      <formula>22</formula>
    </cfRule>
    <cfRule type="cellIs" dxfId="2" priority="21" operator="between">
      <formula>0</formula>
      <formula>17</formula>
    </cfRule>
  </conditionalFormatting>
  <dataValidations count="2">
    <dataValidation type="list" allowBlank="1" showDropDown="0" showInputMessage="1" showErrorMessage="1" sqref="K11 K4">
      <formula1>$A$9:$A$13</formula1>
    </dataValidation>
    <dataValidation type="list" allowBlank="1" showDropDown="0" showInputMessage="1" showErrorMessage="1" sqref="F4:J4 F11:J11 L11:O11 L4:O4">
      <formula1>$A$9:$A$14</formula1>
    </dataValidation>
  </dataValidations>
  <printOptions horizontalCentered="1" verticalCentered="1"/>
  <pageMargins left="0.70866141732283472" right="0.70866141732283472" top="0.74803149606299213" bottom="0.74803149606299213" header="0.31496062992125984" footer="0.31496062992125984"/>
  <pageSetup paperSize="9" scale="50" fitToWidth="1" fitToHeight="1" orientation="landscape" usePrinterDefaults="1" r:id="rId1"/>
  <drawing r:id="rId2"/>
</worksheet>
</file>

<file path=xl/worksheets/sheet8.xml><?xml version="1.0" encoding="utf-8"?>
<worksheet xmlns:r="http://schemas.openxmlformats.org/officeDocument/2006/relationships" xmlns:mc="http://schemas.openxmlformats.org/markup-compatibility/2006" xmlns="http://schemas.openxmlformats.org/spreadsheetml/2006/main">
  <sheetPr>
    <tabColor theme="9" tint="0.4"/>
    <pageSetUpPr fitToPage="1"/>
  </sheetPr>
  <dimension ref="A1:Q42"/>
  <sheetViews>
    <sheetView zoomScale="90" zoomScaleNormal="90" zoomScaleSheetLayoutView="110" workbookViewId="0">
      <selection activeCell="H8" sqref="H8"/>
    </sheetView>
  </sheetViews>
  <sheetFormatPr defaultRowHeight="18"/>
  <cols>
    <col min="1" max="1" width="8.796875" style="1" customWidth="1"/>
    <col min="2" max="2" width="3.296875" style="239" customWidth="1"/>
    <col min="3" max="3" width="21.19921875" style="22" customWidth="1"/>
    <col min="4" max="9" width="8.796875" style="22" customWidth="1"/>
    <col min="10" max="10" width="9" style="22" hidden="1" customWidth="1"/>
    <col min="11" max="16" width="8.796875" style="1" customWidth="1"/>
    <col min="17" max="17" width="9" style="1" hidden="1" customWidth="1"/>
    <col min="18" max="16384" width="8.796875" style="1" customWidth="1"/>
  </cols>
  <sheetData>
    <row r="1" spans="1:17" ht="30.6" customHeight="1">
      <c r="A1" s="240" t="s">
        <v>14</v>
      </c>
      <c r="B1" s="240"/>
      <c r="C1" s="240"/>
      <c r="D1" s="240"/>
      <c r="E1" s="240"/>
      <c r="F1" s="240"/>
      <c r="G1" s="240"/>
      <c r="H1" s="240"/>
      <c r="I1" s="240"/>
      <c r="J1" s="240"/>
      <c r="K1" s="240"/>
    </row>
    <row r="2" spans="1:17" ht="6" customHeight="1">
      <c r="A2" s="241"/>
      <c r="B2" s="244"/>
      <c r="C2" s="247"/>
      <c r="D2" s="247"/>
      <c r="E2" s="247"/>
      <c r="F2" s="247"/>
      <c r="G2" s="247"/>
      <c r="H2" s="247"/>
      <c r="I2" s="247"/>
      <c r="J2" s="247"/>
      <c r="K2" s="257"/>
    </row>
    <row r="3" spans="1:17" ht="21" customHeight="1">
      <c r="A3" s="242"/>
      <c r="D3" s="1"/>
      <c r="E3" s="1"/>
      <c r="F3" s="1" t="str">
        <f>"【"&amp;基本情報入力!$C$9&amp;"】"</f>
        <v>【わっぴょんこども園】</v>
      </c>
      <c r="H3" s="255"/>
      <c r="I3" s="22" t="str">
        <f>"【"&amp;基本情報入力!$C$11&amp;"】"</f>
        <v>【うさぎ】</v>
      </c>
      <c r="K3" s="258"/>
    </row>
    <row r="4" spans="1:17" ht="6" customHeight="1">
      <c r="A4" s="242"/>
      <c r="K4" s="258"/>
    </row>
    <row r="5" spans="1:17" ht="18" customHeight="1">
      <c r="A5" s="242"/>
      <c r="B5" s="245" t="s">
        <v>0</v>
      </c>
      <c r="C5" s="248" t="s">
        <v>49</v>
      </c>
      <c r="D5" s="250" t="s">
        <v>83</v>
      </c>
      <c r="E5" s="252"/>
      <c r="F5" s="252"/>
      <c r="G5" s="254" t="s">
        <v>30</v>
      </c>
      <c r="H5" s="256" t="s">
        <v>31</v>
      </c>
      <c r="I5" s="254" t="s">
        <v>11</v>
      </c>
      <c r="J5" s="256" t="s">
        <v>32</v>
      </c>
      <c r="K5" s="258"/>
    </row>
    <row r="6" spans="1:17">
      <c r="A6" s="242"/>
      <c r="B6" s="245"/>
      <c r="C6" s="248"/>
      <c r="D6" s="250" t="s">
        <v>36</v>
      </c>
      <c r="E6" s="252" t="s">
        <v>39</v>
      </c>
      <c r="F6" s="252" t="s">
        <v>27</v>
      </c>
      <c r="G6" s="254"/>
      <c r="H6" s="256"/>
      <c r="I6" s="254"/>
      <c r="J6" s="256"/>
      <c r="K6" s="258"/>
    </row>
    <row r="7" spans="1:17" ht="23.4" customHeight="1">
      <c r="A7" s="242"/>
      <c r="B7" s="245">
        <v>1</v>
      </c>
      <c r="C7" s="249" t="str">
        <f>結果入力フォーム!D3</f>
        <v>ふりがな1</v>
      </c>
      <c r="D7" s="251" t="str">
        <f>結果入力フォーム!AF4</f>
        <v>＊＊</v>
      </c>
      <c r="E7" s="253" t="str">
        <f>結果入力フォーム!AG4</f>
        <v>＊＊</v>
      </c>
      <c r="F7" s="253" t="str">
        <f>結果入力フォーム!AH4</f>
        <v>＊＊</v>
      </c>
      <c r="G7" s="253" t="str">
        <f>結果入力フォーム!AI4</f>
        <v>＊＊</v>
      </c>
      <c r="H7" s="253" t="str">
        <f>結果入力フォーム!AJ4</f>
        <v>＊＊</v>
      </c>
      <c r="I7" s="253" t="str">
        <f>結果入力フォーム!AK4</f>
        <v>＊＊</v>
      </c>
      <c r="J7" s="253" t="str">
        <f>結果入力フォーム!AL4</f>
        <v>＊＊</v>
      </c>
      <c r="K7" s="258"/>
      <c r="Q7" s="1" t="s">
        <v>85</v>
      </c>
    </row>
    <row r="8" spans="1:17" ht="23.4" customHeight="1">
      <c r="A8" s="242"/>
      <c r="B8" s="245">
        <v>2</v>
      </c>
      <c r="C8" s="249" t="str">
        <f>結果入力フォーム!D9</f>
        <v>ふりがな2</v>
      </c>
      <c r="D8" s="251" t="str">
        <f>結果入力フォーム!AF10</f>
        <v>＊＊</v>
      </c>
      <c r="E8" s="253" t="str">
        <f>結果入力フォーム!AG10</f>
        <v>＊＊</v>
      </c>
      <c r="F8" s="253" t="str">
        <f>結果入力フォーム!AH10</f>
        <v>＊＊</v>
      </c>
      <c r="G8" s="253" t="str">
        <f>結果入力フォーム!AI10</f>
        <v>＊＊</v>
      </c>
      <c r="H8" s="253" t="str">
        <f>結果入力フォーム!AJ10</f>
        <v>＊＊</v>
      </c>
      <c r="I8" s="253" t="str">
        <f>結果入力フォーム!AK10</f>
        <v>＊＊</v>
      </c>
      <c r="J8" s="253" t="str">
        <f>結果入力フォーム!AL10</f>
        <v>＊＊</v>
      </c>
      <c r="K8" s="258"/>
      <c r="Q8" s="1" t="s">
        <v>61</v>
      </c>
    </row>
    <row r="9" spans="1:17" ht="23.4" customHeight="1">
      <c r="A9" s="242"/>
      <c r="B9" s="245">
        <v>3</v>
      </c>
      <c r="C9" s="249" t="str">
        <f>結果入力フォーム!D15</f>
        <v>ふりがな3</v>
      </c>
      <c r="D9" s="251" t="str">
        <f>結果入力フォーム!AF16</f>
        <v>＊＊</v>
      </c>
      <c r="E9" s="253" t="str">
        <f>結果入力フォーム!AG16</f>
        <v>＊＊</v>
      </c>
      <c r="F9" s="253" t="str">
        <f>結果入力フォーム!AH16</f>
        <v>＊＊</v>
      </c>
      <c r="G9" s="253" t="str">
        <f>結果入力フォーム!AI16</f>
        <v>＊＊</v>
      </c>
      <c r="H9" s="253" t="str">
        <f>結果入力フォーム!AJ16</f>
        <v>＊＊</v>
      </c>
      <c r="I9" s="253" t="str">
        <f>結果入力フォーム!AK16</f>
        <v>＊＊</v>
      </c>
      <c r="J9" s="253" t="str">
        <f>結果入力フォーム!AL16</f>
        <v>＊＊</v>
      </c>
      <c r="K9" s="258"/>
    </row>
    <row r="10" spans="1:17" ht="23.4" customHeight="1">
      <c r="A10" s="242"/>
      <c r="B10" s="245">
        <v>4</v>
      </c>
      <c r="C10" s="249" t="str">
        <f>結果入力フォーム!D21</f>
        <v>ふりがな4</v>
      </c>
      <c r="D10" s="251" t="str">
        <f>結果入力フォーム!AF22</f>
        <v>＊＊</v>
      </c>
      <c r="E10" s="253" t="str">
        <f>結果入力フォーム!AG22</f>
        <v>＊＊</v>
      </c>
      <c r="F10" s="253" t="str">
        <f>結果入力フォーム!AH22</f>
        <v>＊＊</v>
      </c>
      <c r="G10" s="253" t="str">
        <f>結果入力フォーム!AI22</f>
        <v>＊＊</v>
      </c>
      <c r="H10" s="253" t="str">
        <f>結果入力フォーム!AJ22</f>
        <v>＊＊</v>
      </c>
      <c r="I10" s="253" t="str">
        <f>結果入力フォーム!AK22</f>
        <v>＊＊</v>
      </c>
      <c r="J10" s="253" t="str">
        <f>結果入力フォーム!AL22</f>
        <v>＊＊</v>
      </c>
      <c r="K10" s="258"/>
    </row>
    <row r="11" spans="1:17" ht="23.4" customHeight="1">
      <c r="A11" s="242"/>
      <c r="B11" s="245">
        <v>5</v>
      </c>
      <c r="C11" s="249" t="str">
        <f>結果入力フォーム!D27</f>
        <v>ふりがな5</v>
      </c>
      <c r="D11" s="251" t="str">
        <f>結果入力フォーム!AF28</f>
        <v>＊＊</v>
      </c>
      <c r="E11" s="253" t="str">
        <f>結果入力フォーム!AG28</f>
        <v>＊＊</v>
      </c>
      <c r="F11" s="253" t="str">
        <f>結果入力フォーム!AH28</f>
        <v>＊＊</v>
      </c>
      <c r="G11" s="253" t="str">
        <f>結果入力フォーム!AI28</f>
        <v>＊＊</v>
      </c>
      <c r="H11" s="253" t="str">
        <f>結果入力フォーム!AJ28</f>
        <v>＊＊</v>
      </c>
      <c r="I11" s="253" t="str">
        <f>結果入力フォーム!AK28</f>
        <v>＊＊</v>
      </c>
      <c r="J11" s="253" t="str">
        <f>結果入力フォーム!AL28</f>
        <v>＊＊</v>
      </c>
      <c r="K11" s="258"/>
    </row>
    <row r="12" spans="1:17" ht="23.4" customHeight="1">
      <c r="A12" s="242"/>
      <c r="B12" s="245">
        <v>6</v>
      </c>
      <c r="C12" s="249">
        <f>結果入力フォーム!D33</f>
        <v>0</v>
      </c>
      <c r="D12" s="251" t="str">
        <f>結果入力フォーム!AF34</f>
        <v>＊＊</v>
      </c>
      <c r="E12" s="253" t="str">
        <f>結果入力フォーム!AG34</f>
        <v>＊＊</v>
      </c>
      <c r="F12" s="253" t="str">
        <f>結果入力フォーム!AH34</f>
        <v>＊＊</v>
      </c>
      <c r="G12" s="253" t="str">
        <f>結果入力フォーム!AI34</f>
        <v>＊＊</v>
      </c>
      <c r="H12" s="253" t="str">
        <f>結果入力フォーム!AJ34</f>
        <v>＊＊</v>
      </c>
      <c r="I12" s="253" t="str">
        <f>結果入力フォーム!AK34</f>
        <v>＊＊</v>
      </c>
      <c r="J12" s="253" t="str">
        <f>結果入力フォーム!AL34</f>
        <v>＊＊</v>
      </c>
      <c r="K12" s="258"/>
    </row>
    <row r="13" spans="1:17" ht="23.4" customHeight="1">
      <c r="A13" s="242"/>
      <c r="B13" s="245">
        <v>7</v>
      </c>
      <c r="C13" s="249">
        <f>結果入力フォーム!D39</f>
        <v>0</v>
      </c>
      <c r="D13" s="251" t="str">
        <f>結果入力フォーム!AF40</f>
        <v>＊＊</v>
      </c>
      <c r="E13" s="253" t="str">
        <f>結果入力フォーム!AG40</f>
        <v>＊＊</v>
      </c>
      <c r="F13" s="253" t="str">
        <f>結果入力フォーム!AH40</f>
        <v>＊＊</v>
      </c>
      <c r="G13" s="253" t="str">
        <f>結果入力フォーム!AI40</f>
        <v>＊＊</v>
      </c>
      <c r="H13" s="253" t="str">
        <f>結果入力フォーム!AJ40</f>
        <v>＊＊</v>
      </c>
      <c r="I13" s="253" t="str">
        <f>結果入力フォーム!AK40</f>
        <v>＊＊</v>
      </c>
      <c r="J13" s="253" t="str">
        <f>結果入力フォーム!AL40</f>
        <v>＊＊</v>
      </c>
      <c r="K13" s="258"/>
    </row>
    <row r="14" spans="1:17" ht="23.4" customHeight="1">
      <c r="A14" s="242"/>
      <c r="B14" s="245">
        <v>8</v>
      </c>
      <c r="C14" s="249">
        <f>結果入力フォーム!D45</f>
        <v>0</v>
      </c>
      <c r="D14" s="251" t="str">
        <f>結果入力フォーム!AF46</f>
        <v>＊＊</v>
      </c>
      <c r="E14" s="253" t="str">
        <f>結果入力フォーム!AG46</f>
        <v>＊＊</v>
      </c>
      <c r="F14" s="253" t="str">
        <f>結果入力フォーム!AH46</f>
        <v>＊＊</v>
      </c>
      <c r="G14" s="253" t="str">
        <f>結果入力フォーム!AI46</f>
        <v>＊＊</v>
      </c>
      <c r="H14" s="253" t="str">
        <f>結果入力フォーム!AJ46</f>
        <v>＊＊</v>
      </c>
      <c r="I14" s="253" t="str">
        <f>結果入力フォーム!AK46</f>
        <v>＊＊</v>
      </c>
      <c r="J14" s="253" t="str">
        <f>結果入力フォーム!AL46</f>
        <v>＊＊</v>
      </c>
      <c r="K14" s="258"/>
    </row>
    <row r="15" spans="1:17" ht="23.4" customHeight="1">
      <c r="A15" s="242"/>
      <c r="B15" s="245">
        <v>9</v>
      </c>
      <c r="C15" s="249">
        <f>結果入力フォーム!D51</f>
        <v>0</v>
      </c>
      <c r="D15" s="251" t="str">
        <f>結果入力フォーム!AF52</f>
        <v>＊＊</v>
      </c>
      <c r="E15" s="253" t="str">
        <f>結果入力フォーム!AG52</f>
        <v>＊＊</v>
      </c>
      <c r="F15" s="253" t="str">
        <f>結果入力フォーム!AH52</f>
        <v>＊＊</v>
      </c>
      <c r="G15" s="253" t="str">
        <f>結果入力フォーム!AI52</f>
        <v>＊＊</v>
      </c>
      <c r="H15" s="253" t="str">
        <f>結果入力フォーム!AJ52</f>
        <v>＊＊</v>
      </c>
      <c r="I15" s="253" t="str">
        <f>結果入力フォーム!AK52</f>
        <v>＊＊</v>
      </c>
      <c r="J15" s="253" t="str">
        <f>結果入力フォーム!AL52</f>
        <v>＊＊</v>
      </c>
      <c r="K15" s="258"/>
    </row>
    <row r="16" spans="1:17" ht="23.4" customHeight="1">
      <c r="A16" s="242"/>
      <c r="B16" s="245">
        <v>10</v>
      </c>
      <c r="C16" s="249">
        <f>結果入力フォーム!D57</f>
        <v>0</v>
      </c>
      <c r="D16" s="251" t="str">
        <f>結果入力フォーム!AF58</f>
        <v>＊＊</v>
      </c>
      <c r="E16" s="253" t="str">
        <f>結果入力フォーム!AG58</f>
        <v>＊＊</v>
      </c>
      <c r="F16" s="253" t="str">
        <f>結果入力フォーム!AH58</f>
        <v>＊＊</v>
      </c>
      <c r="G16" s="253" t="str">
        <f>結果入力フォーム!AI58</f>
        <v>＊＊</v>
      </c>
      <c r="H16" s="253" t="str">
        <f>結果入力フォーム!AJ58</f>
        <v>＊＊</v>
      </c>
      <c r="I16" s="253" t="str">
        <f>結果入力フォーム!AK58</f>
        <v>＊＊</v>
      </c>
      <c r="J16" s="253" t="str">
        <f>結果入力フォーム!AL58</f>
        <v>＊＊</v>
      </c>
      <c r="K16" s="258"/>
    </row>
    <row r="17" spans="1:11" ht="23.4" customHeight="1">
      <c r="A17" s="242"/>
      <c r="B17" s="245">
        <v>11</v>
      </c>
      <c r="C17" s="249">
        <f>結果入力フォーム!D63</f>
        <v>0</v>
      </c>
      <c r="D17" s="251" t="str">
        <f>結果入力フォーム!AF64</f>
        <v>＊＊</v>
      </c>
      <c r="E17" s="253" t="str">
        <f>結果入力フォーム!AG64</f>
        <v>＊＊</v>
      </c>
      <c r="F17" s="253" t="str">
        <f>結果入力フォーム!AH64</f>
        <v>＊＊</v>
      </c>
      <c r="G17" s="253" t="str">
        <f>結果入力フォーム!AI64</f>
        <v>＊＊</v>
      </c>
      <c r="H17" s="253" t="str">
        <f>結果入力フォーム!AJ64</f>
        <v>＊＊</v>
      </c>
      <c r="I17" s="253" t="str">
        <f>結果入力フォーム!AK64</f>
        <v>＊＊</v>
      </c>
      <c r="J17" s="253" t="str">
        <f>結果入力フォーム!AL64</f>
        <v>＊＊</v>
      </c>
      <c r="K17" s="258"/>
    </row>
    <row r="18" spans="1:11" ht="23.4" customHeight="1">
      <c r="A18" s="242"/>
      <c r="B18" s="245">
        <v>12</v>
      </c>
      <c r="C18" s="249">
        <f>結果入力フォーム!D69</f>
        <v>0</v>
      </c>
      <c r="D18" s="251" t="str">
        <f>結果入力フォーム!AF70</f>
        <v>＊＊</v>
      </c>
      <c r="E18" s="253" t="str">
        <f>結果入力フォーム!AG70</f>
        <v>＊＊</v>
      </c>
      <c r="F18" s="253" t="str">
        <f>結果入力フォーム!AH70</f>
        <v>＊＊</v>
      </c>
      <c r="G18" s="253" t="str">
        <f>結果入力フォーム!AI70</f>
        <v>＊＊</v>
      </c>
      <c r="H18" s="253" t="str">
        <f>結果入力フォーム!AJ70</f>
        <v>＊＊</v>
      </c>
      <c r="I18" s="253" t="str">
        <f>結果入力フォーム!AK70</f>
        <v>＊＊</v>
      </c>
      <c r="J18" s="253" t="str">
        <f>結果入力フォーム!AL70</f>
        <v>＊＊</v>
      </c>
      <c r="K18" s="258"/>
    </row>
    <row r="19" spans="1:11" ht="23.4" customHeight="1">
      <c r="A19" s="242"/>
      <c r="B19" s="245">
        <v>13</v>
      </c>
      <c r="C19" s="249">
        <f>結果入力フォーム!D75</f>
        <v>0</v>
      </c>
      <c r="D19" s="251" t="str">
        <f>結果入力フォーム!AF76</f>
        <v>＊＊</v>
      </c>
      <c r="E19" s="253" t="str">
        <f>結果入力フォーム!AG76</f>
        <v>＊＊</v>
      </c>
      <c r="F19" s="253" t="str">
        <f>結果入力フォーム!AH76</f>
        <v>＊＊</v>
      </c>
      <c r="G19" s="253" t="str">
        <f>結果入力フォーム!AI76</f>
        <v>＊＊</v>
      </c>
      <c r="H19" s="253" t="str">
        <f>結果入力フォーム!AJ76</f>
        <v>＊＊</v>
      </c>
      <c r="I19" s="253" t="str">
        <f>結果入力フォーム!AK76</f>
        <v>＊＊</v>
      </c>
      <c r="J19" s="253" t="str">
        <f>結果入力フォーム!AL76</f>
        <v>＊＊</v>
      </c>
      <c r="K19" s="258"/>
    </row>
    <row r="20" spans="1:11" ht="23.4" customHeight="1">
      <c r="A20" s="242"/>
      <c r="B20" s="245">
        <v>14</v>
      </c>
      <c r="C20" s="249">
        <f>結果入力フォーム!D81</f>
        <v>0</v>
      </c>
      <c r="D20" s="251" t="str">
        <f>結果入力フォーム!AF82</f>
        <v>＊＊</v>
      </c>
      <c r="E20" s="253" t="str">
        <f>結果入力フォーム!AG82</f>
        <v>＊＊</v>
      </c>
      <c r="F20" s="253" t="str">
        <f>結果入力フォーム!AH82</f>
        <v>＊＊</v>
      </c>
      <c r="G20" s="253" t="str">
        <f>結果入力フォーム!AI82</f>
        <v>＊＊</v>
      </c>
      <c r="H20" s="253" t="str">
        <f>結果入力フォーム!AJ82</f>
        <v>＊＊</v>
      </c>
      <c r="I20" s="253" t="str">
        <f>結果入力フォーム!AK82</f>
        <v>＊＊</v>
      </c>
      <c r="J20" s="253" t="str">
        <f>結果入力フォーム!AL82</f>
        <v>＊＊</v>
      </c>
      <c r="K20" s="258"/>
    </row>
    <row r="21" spans="1:11" ht="23.4" customHeight="1">
      <c r="A21" s="242"/>
      <c r="B21" s="245">
        <v>15</v>
      </c>
      <c r="C21" s="249">
        <f>結果入力フォーム!D87</f>
        <v>0</v>
      </c>
      <c r="D21" s="251" t="str">
        <f>結果入力フォーム!AF88</f>
        <v>＊＊</v>
      </c>
      <c r="E21" s="253" t="str">
        <f>結果入力フォーム!AG88</f>
        <v>＊＊</v>
      </c>
      <c r="F21" s="253" t="str">
        <f>結果入力フォーム!AH88</f>
        <v>＊＊</v>
      </c>
      <c r="G21" s="253" t="str">
        <f>結果入力フォーム!AI88</f>
        <v>＊＊</v>
      </c>
      <c r="H21" s="253" t="str">
        <f>結果入力フォーム!AJ88</f>
        <v>＊＊</v>
      </c>
      <c r="I21" s="253" t="str">
        <f>結果入力フォーム!AK88</f>
        <v>＊＊</v>
      </c>
      <c r="J21" s="253" t="str">
        <f>結果入力フォーム!AL88</f>
        <v>＊＊</v>
      </c>
      <c r="K21" s="258"/>
    </row>
    <row r="22" spans="1:11" ht="23.4" customHeight="1">
      <c r="A22" s="242"/>
      <c r="B22" s="245">
        <v>16</v>
      </c>
      <c r="C22" s="249">
        <f>結果入力フォーム!D93</f>
        <v>0</v>
      </c>
      <c r="D22" s="251" t="str">
        <f>結果入力フォーム!AF94</f>
        <v>＊＊</v>
      </c>
      <c r="E22" s="253" t="str">
        <f>結果入力フォーム!AG94</f>
        <v>＊＊</v>
      </c>
      <c r="F22" s="253" t="str">
        <f>結果入力フォーム!AH94</f>
        <v>＊＊</v>
      </c>
      <c r="G22" s="253" t="str">
        <f>結果入力フォーム!AI94</f>
        <v>＊＊</v>
      </c>
      <c r="H22" s="253" t="str">
        <f>結果入力フォーム!AJ94</f>
        <v>＊＊</v>
      </c>
      <c r="I22" s="253" t="str">
        <f>結果入力フォーム!AK94</f>
        <v>＊＊</v>
      </c>
      <c r="J22" s="253" t="str">
        <f>結果入力フォーム!AL94</f>
        <v>＊＊</v>
      </c>
      <c r="K22" s="258"/>
    </row>
    <row r="23" spans="1:11" ht="23.4" customHeight="1">
      <c r="A23" s="242"/>
      <c r="B23" s="245">
        <v>17</v>
      </c>
      <c r="C23" s="249">
        <f>結果入力フォーム!D99</f>
        <v>0</v>
      </c>
      <c r="D23" s="251" t="str">
        <f>結果入力フォーム!AF100</f>
        <v>＊＊</v>
      </c>
      <c r="E23" s="253" t="str">
        <f>結果入力フォーム!AG100</f>
        <v>＊＊</v>
      </c>
      <c r="F23" s="253" t="str">
        <f>結果入力フォーム!AH100</f>
        <v>＊＊</v>
      </c>
      <c r="G23" s="253" t="str">
        <f>結果入力フォーム!AI100</f>
        <v>＊＊</v>
      </c>
      <c r="H23" s="253" t="str">
        <f>結果入力フォーム!AJ100</f>
        <v>＊＊</v>
      </c>
      <c r="I23" s="253" t="str">
        <f>結果入力フォーム!AK100</f>
        <v>＊＊</v>
      </c>
      <c r="J23" s="253" t="str">
        <f>結果入力フォーム!AL100</f>
        <v>＊＊</v>
      </c>
      <c r="K23" s="258"/>
    </row>
    <row r="24" spans="1:11" ht="23.4" customHeight="1">
      <c r="A24" s="242"/>
      <c r="B24" s="245">
        <v>18</v>
      </c>
      <c r="C24" s="249">
        <f>結果入力フォーム!D105</f>
        <v>0</v>
      </c>
      <c r="D24" s="251" t="str">
        <f>結果入力フォーム!AF106</f>
        <v>＊＊</v>
      </c>
      <c r="E24" s="253" t="str">
        <f>結果入力フォーム!AG106</f>
        <v>＊＊</v>
      </c>
      <c r="F24" s="253" t="str">
        <f>結果入力フォーム!AH106</f>
        <v>＊＊</v>
      </c>
      <c r="G24" s="253" t="str">
        <f>結果入力フォーム!AI106</f>
        <v>＊＊</v>
      </c>
      <c r="H24" s="253" t="str">
        <f>結果入力フォーム!AJ106</f>
        <v>＊＊</v>
      </c>
      <c r="I24" s="253" t="str">
        <f>結果入力フォーム!AK106</f>
        <v>＊＊</v>
      </c>
      <c r="J24" s="253" t="str">
        <f>結果入力フォーム!AL106</f>
        <v>＊＊</v>
      </c>
      <c r="K24" s="258"/>
    </row>
    <row r="25" spans="1:11" ht="23.4" customHeight="1">
      <c r="A25" s="242"/>
      <c r="B25" s="245">
        <v>19</v>
      </c>
      <c r="C25" s="249">
        <f>結果入力フォーム!D111</f>
        <v>0</v>
      </c>
      <c r="D25" s="251" t="str">
        <f>結果入力フォーム!AF112</f>
        <v>＊＊</v>
      </c>
      <c r="E25" s="253" t="str">
        <f>結果入力フォーム!AG112</f>
        <v>＊＊</v>
      </c>
      <c r="F25" s="253" t="str">
        <f>結果入力フォーム!AH112</f>
        <v>＊＊</v>
      </c>
      <c r="G25" s="253" t="str">
        <f>結果入力フォーム!AI112</f>
        <v>＊＊</v>
      </c>
      <c r="H25" s="253" t="str">
        <f>結果入力フォーム!AJ112</f>
        <v>＊＊</v>
      </c>
      <c r="I25" s="253" t="str">
        <f>結果入力フォーム!AK112</f>
        <v>＊＊</v>
      </c>
      <c r="J25" s="253" t="str">
        <f>結果入力フォーム!AL112</f>
        <v>＊＊</v>
      </c>
      <c r="K25" s="258"/>
    </row>
    <row r="26" spans="1:11" ht="23.4" customHeight="1">
      <c r="A26" s="242"/>
      <c r="B26" s="245">
        <v>20</v>
      </c>
      <c r="C26" s="249">
        <f>結果入力フォーム!D117</f>
        <v>0</v>
      </c>
      <c r="D26" s="251" t="str">
        <f>結果入力フォーム!AF118</f>
        <v>＊＊</v>
      </c>
      <c r="E26" s="253" t="str">
        <f>結果入力フォーム!AG118</f>
        <v>＊＊</v>
      </c>
      <c r="F26" s="253" t="str">
        <f>結果入力フォーム!AH118</f>
        <v>＊＊</v>
      </c>
      <c r="G26" s="253" t="str">
        <f>結果入力フォーム!AI118</f>
        <v>＊＊</v>
      </c>
      <c r="H26" s="253" t="str">
        <f>結果入力フォーム!AJ118</f>
        <v>＊＊</v>
      </c>
      <c r="I26" s="253" t="str">
        <f>結果入力フォーム!AK118</f>
        <v>＊＊</v>
      </c>
      <c r="J26" s="253" t="str">
        <f>結果入力フォーム!AL118</f>
        <v>＊＊</v>
      </c>
      <c r="K26" s="258"/>
    </row>
    <row r="27" spans="1:11" ht="23.4" customHeight="1">
      <c r="A27" s="242"/>
      <c r="B27" s="245">
        <v>21</v>
      </c>
      <c r="C27" s="249">
        <f>結果入力フォーム!D123</f>
        <v>0</v>
      </c>
      <c r="D27" s="251" t="str">
        <f>結果入力フォーム!AF124</f>
        <v>＊＊</v>
      </c>
      <c r="E27" s="253" t="str">
        <f>結果入力フォーム!AG124</f>
        <v>＊＊</v>
      </c>
      <c r="F27" s="253" t="str">
        <f>結果入力フォーム!AH124</f>
        <v>＊＊</v>
      </c>
      <c r="G27" s="253" t="str">
        <f>結果入力フォーム!AI124</f>
        <v>＊＊</v>
      </c>
      <c r="H27" s="253" t="str">
        <f>結果入力フォーム!AJ124</f>
        <v>＊＊</v>
      </c>
      <c r="I27" s="253" t="str">
        <f>結果入力フォーム!AK124</f>
        <v>＊＊</v>
      </c>
      <c r="J27" s="253" t="str">
        <f>結果入力フォーム!AL124</f>
        <v>＊＊</v>
      </c>
      <c r="K27" s="258"/>
    </row>
    <row r="28" spans="1:11" ht="23.4" customHeight="1">
      <c r="A28" s="242"/>
      <c r="B28" s="245">
        <v>22</v>
      </c>
      <c r="C28" s="249">
        <f>結果入力フォーム!D129</f>
        <v>0</v>
      </c>
      <c r="D28" s="251" t="str">
        <f>結果入力フォーム!AF130</f>
        <v>＊＊</v>
      </c>
      <c r="E28" s="253" t="str">
        <f>結果入力フォーム!AG130</f>
        <v>＊＊</v>
      </c>
      <c r="F28" s="253" t="str">
        <f>結果入力フォーム!AH130</f>
        <v>＊＊</v>
      </c>
      <c r="G28" s="253" t="str">
        <f>結果入力フォーム!AI130</f>
        <v>＊＊</v>
      </c>
      <c r="H28" s="253" t="str">
        <f>結果入力フォーム!AJ130</f>
        <v>＊＊</v>
      </c>
      <c r="I28" s="253" t="str">
        <f>結果入力フォーム!AK130</f>
        <v>＊＊</v>
      </c>
      <c r="J28" s="253" t="str">
        <f>結果入力フォーム!AL130</f>
        <v>＊＊</v>
      </c>
      <c r="K28" s="258"/>
    </row>
    <row r="29" spans="1:11" ht="23.4" customHeight="1">
      <c r="A29" s="242"/>
      <c r="B29" s="245">
        <v>23</v>
      </c>
      <c r="C29" s="249">
        <f>結果入力フォーム!D135</f>
        <v>0</v>
      </c>
      <c r="D29" s="251" t="str">
        <f>結果入力フォーム!AF136</f>
        <v>＊＊</v>
      </c>
      <c r="E29" s="253" t="str">
        <f>結果入力フォーム!AG136</f>
        <v>＊＊</v>
      </c>
      <c r="F29" s="253" t="str">
        <f>結果入力フォーム!AH136</f>
        <v>＊＊</v>
      </c>
      <c r="G29" s="253" t="str">
        <f>結果入力フォーム!AI136</f>
        <v>＊＊</v>
      </c>
      <c r="H29" s="253" t="str">
        <f>結果入力フォーム!AJ136</f>
        <v>＊＊</v>
      </c>
      <c r="I29" s="253" t="str">
        <f>結果入力フォーム!AK136</f>
        <v>＊＊</v>
      </c>
      <c r="J29" s="253" t="str">
        <f>結果入力フォーム!AL136</f>
        <v>＊＊</v>
      </c>
      <c r="K29" s="258"/>
    </row>
    <row r="30" spans="1:11" ht="23.4" customHeight="1">
      <c r="A30" s="242"/>
      <c r="B30" s="245">
        <v>24</v>
      </c>
      <c r="C30" s="249">
        <f>結果入力フォーム!D141</f>
        <v>0</v>
      </c>
      <c r="D30" s="251" t="str">
        <f>結果入力フォーム!AF142</f>
        <v>＊＊</v>
      </c>
      <c r="E30" s="253" t="str">
        <f>結果入力フォーム!AG142</f>
        <v>＊＊</v>
      </c>
      <c r="F30" s="253" t="str">
        <f>結果入力フォーム!AH142</f>
        <v>＊＊</v>
      </c>
      <c r="G30" s="253" t="str">
        <f>結果入力フォーム!AI142</f>
        <v>＊＊</v>
      </c>
      <c r="H30" s="253" t="str">
        <f>結果入力フォーム!AJ142</f>
        <v>＊＊</v>
      </c>
      <c r="I30" s="253" t="str">
        <f>結果入力フォーム!AK142</f>
        <v>＊＊</v>
      </c>
      <c r="J30" s="253" t="str">
        <f>結果入力フォーム!AL142</f>
        <v>＊＊</v>
      </c>
      <c r="K30" s="258"/>
    </row>
    <row r="31" spans="1:11" ht="23.4" customHeight="1">
      <c r="A31" s="242"/>
      <c r="B31" s="245">
        <v>25</v>
      </c>
      <c r="C31" s="249">
        <f>結果入力フォーム!D147</f>
        <v>0</v>
      </c>
      <c r="D31" s="251" t="str">
        <f>結果入力フォーム!AF148</f>
        <v>＊＊</v>
      </c>
      <c r="E31" s="253" t="str">
        <f>結果入力フォーム!AG148</f>
        <v>＊＊</v>
      </c>
      <c r="F31" s="253" t="str">
        <f>結果入力フォーム!AH148</f>
        <v>＊＊</v>
      </c>
      <c r="G31" s="253" t="str">
        <f>結果入力フォーム!AI148</f>
        <v>＊＊</v>
      </c>
      <c r="H31" s="253" t="str">
        <f>結果入力フォーム!AJ148</f>
        <v>＊＊</v>
      </c>
      <c r="I31" s="253" t="str">
        <f>結果入力フォーム!AK148</f>
        <v>＊＊</v>
      </c>
      <c r="J31" s="253" t="str">
        <f>結果入力フォーム!AL148</f>
        <v>＊＊</v>
      </c>
      <c r="K31" s="258"/>
    </row>
    <row r="32" spans="1:11" ht="23.4" customHeight="1">
      <c r="A32" s="242"/>
      <c r="B32" s="245">
        <v>26</v>
      </c>
      <c r="C32" s="249">
        <f>結果入力フォーム!D153</f>
        <v>0</v>
      </c>
      <c r="D32" s="251" t="str">
        <f>結果入力フォーム!AF154</f>
        <v>＊＊</v>
      </c>
      <c r="E32" s="253" t="str">
        <f>結果入力フォーム!AG154</f>
        <v>＊＊</v>
      </c>
      <c r="F32" s="253" t="str">
        <f>結果入力フォーム!AH154</f>
        <v>＊＊</v>
      </c>
      <c r="G32" s="253" t="str">
        <f>結果入力フォーム!AI154</f>
        <v>＊＊</v>
      </c>
      <c r="H32" s="253" t="str">
        <f>結果入力フォーム!AJ154</f>
        <v>＊＊</v>
      </c>
      <c r="I32" s="253" t="str">
        <f>結果入力フォーム!AK154</f>
        <v>＊＊</v>
      </c>
      <c r="J32" s="253" t="str">
        <f>結果入力フォーム!AL154</f>
        <v>＊＊</v>
      </c>
      <c r="K32" s="258"/>
    </row>
    <row r="33" spans="1:11" ht="23.4" customHeight="1">
      <c r="A33" s="242"/>
      <c r="B33" s="245">
        <v>27</v>
      </c>
      <c r="C33" s="249">
        <f>結果入力フォーム!D159</f>
        <v>0</v>
      </c>
      <c r="D33" s="251" t="str">
        <f>結果入力フォーム!AF160</f>
        <v>＊＊</v>
      </c>
      <c r="E33" s="253" t="str">
        <f>結果入力フォーム!AG160</f>
        <v>＊＊</v>
      </c>
      <c r="F33" s="253" t="str">
        <f>結果入力フォーム!AH160</f>
        <v>＊＊</v>
      </c>
      <c r="G33" s="253" t="str">
        <f>結果入力フォーム!AI160</f>
        <v>＊＊</v>
      </c>
      <c r="H33" s="253" t="str">
        <f>結果入力フォーム!AJ160</f>
        <v>＊＊</v>
      </c>
      <c r="I33" s="253" t="str">
        <f>結果入力フォーム!AK160</f>
        <v>＊＊</v>
      </c>
      <c r="J33" s="253" t="str">
        <f>結果入力フォーム!AL160</f>
        <v>＊＊</v>
      </c>
      <c r="K33" s="258"/>
    </row>
    <row r="34" spans="1:11" ht="23.4" customHeight="1">
      <c r="A34" s="242"/>
      <c r="B34" s="245">
        <v>28</v>
      </c>
      <c r="C34" s="249">
        <f>結果入力フォーム!D165</f>
        <v>0</v>
      </c>
      <c r="D34" s="251" t="str">
        <f>結果入力フォーム!AF166</f>
        <v>＊＊</v>
      </c>
      <c r="E34" s="253" t="str">
        <f>結果入力フォーム!AG166</f>
        <v>＊＊</v>
      </c>
      <c r="F34" s="253" t="str">
        <f>結果入力フォーム!AH166</f>
        <v>＊＊</v>
      </c>
      <c r="G34" s="253" t="str">
        <f>結果入力フォーム!AI166</f>
        <v>＊＊</v>
      </c>
      <c r="H34" s="253" t="str">
        <f>結果入力フォーム!AJ166</f>
        <v>＊＊</v>
      </c>
      <c r="I34" s="253" t="str">
        <f>結果入力フォーム!AK166</f>
        <v>＊＊</v>
      </c>
      <c r="J34" s="253" t="str">
        <f>結果入力フォーム!AL166</f>
        <v>＊＊</v>
      </c>
      <c r="K34" s="258"/>
    </row>
    <row r="35" spans="1:11" ht="23.4" customHeight="1">
      <c r="A35" s="242"/>
      <c r="B35" s="245">
        <v>29</v>
      </c>
      <c r="C35" s="249">
        <f>結果入力フォーム!D171</f>
        <v>0</v>
      </c>
      <c r="D35" s="251" t="str">
        <f>結果入力フォーム!AF172</f>
        <v>＊＊</v>
      </c>
      <c r="E35" s="253" t="str">
        <f>結果入力フォーム!AG172</f>
        <v>＊＊</v>
      </c>
      <c r="F35" s="253" t="str">
        <f>結果入力フォーム!AH172</f>
        <v>＊＊</v>
      </c>
      <c r="G35" s="253" t="str">
        <f>結果入力フォーム!AI172</f>
        <v>＊＊</v>
      </c>
      <c r="H35" s="253" t="str">
        <f>結果入力フォーム!AJ172</f>
        <v>＊＊</v>
      </c>
      <c r="I35" s="253" t="str">
        <f>結果入力フォーム!AK172</f>
        <v>＊＊</v>
      </c>
      <c r="J35" s="253" t="str">
        <f>結果入力フォーム!AL172</f>
        <v>＊＊</v>
      </c>
      <c r="K35" s="258"/>
    </row>
    <row r="36" spans="1:11" ht="23.4" customHeight="1">
      <c r="A36" s="242"/>
      <c r="B36" s="245">
        <v>30</v>
      </c>
      <c r="C36" s="249">
        <f>結果入力フォーム!D177</f>
        <v>0</v>
      </c>
      <c r="D36" s="251" t="str">
        <f>結果入力フォーム!AF178</f>
        <v>＊＊</v>
      </c>
      <c r="E36" s="253" t="str">
        <f>結果入力フォーム!AG178</f>
        <v>＊＊</v>
      </c>
      <c r="F36" s="253" t="str">
        <f>結果入力フォーム!AH178</f>
        <v>＊＊</v>
      </c>
      <c r="G36" s="253" t="str">
        <f>結果入力フォーム!AI178</f>
        <v>＊＊</v>
      </c>
      <c r="H36" s="253" t="str">
        <f>結果入力フォーム!AJ178</f>
        <v>＊＊</v>
      </c>
      <c r="I36" s="253" t="str">
        <f>結果入力フォーム!AK178</f>
        <v>＊＊</v>
      </c>
      <c r="J36" s="253" t="str">
        <f>結果入力フォーム!AL178</f>
        <v>＊＊</v>
      </c>
      <c r="K36" s="258"/>
    </row>
    <row r="37" spans="1:11" ht="23.4" customHeight="1">
      <c r="A37" s="242"/>
      <c r="B37" s="245">
        <v>31</v>
      </c>
      <c r="C37" s="249">
        <f>結果入力フォーム!D183</f>
        <v>0</v>
      </c>
      <c r="D37" s="251" t="str">
        <f>結果入力フォーム!AF184</f>
        <v>＊＊</v>
      </c>
      <c r="E37" s="253" t="str">
        <f>結果入力フォーム!AG184</f>
        <v>＊＊</v>
      </c>
      <c r="F37" s="253" t="str">
        <f>結果入力フォーム!AH184</f>
        <v>＊＊</v>
      </c>
      <c r="G37" s="253" t="str">
        <f>結果入力フォーム!AI184</f>
        <v>＊＊</v>
      </c>
      <c r="H37" s="253" t="str">
        <f>結果入力フォーム!AJ184</f>
        <v>＊＊</v>
      </c>
      <c r="I37" s="253" t="str">
        <f>結果入力フォーム!AK184</f>
        <v>＊＊</v>
      </c>
      <c r="J37" s="253" t="str">
        <f>結果入力フォーム!AL184</f>
        <v>＊＊</v>
      </c>
      <c r="K37" s="258"/>
    </row>
    <row r="38" spans="1:11" ht="23.4" customHeight="1">
      <c r="A38" s="242"/>
      <c r="B38" s="245">
        <v>32</v>
      </c>
      <c r="C38" s="249">
        <f>結果入力フォーム!D189</f>
        <v>0</v>
      </c>
      <c r="D38" s="251" t="str">
        <f>結果入力フォーム!AF190</f>
        <v>＊＊</v>
      </c>
      <c r="E38" s="253" t="str">
        <f>結果入力フォーム!AG190</f>
        <v>＊＊</v>
      </c>
      <c r="F38" s="253" t="str">
        <f>結果入力フォーム!AH190</f>
        <v>＊＊</v>
      </c>
      <c r="G38" s="253" t="str">
        <f>結果入力フォーム!AI190</f>
        <v>＊＊</v>
      </c>
      <c r="H38" s="253" t="str">
        <f>結果入力フォーム!AJ190</f>
        <v>＊＊</v>
      </c>
      <c r="I38" s="253" t="str">
        <f>結果入力フォーム!AK190</f>
        <v>＊＊</v>
      </c>
      <c r="J38" s="253" t="str">
        <f>結果入力フォーム!AL190</f>
        <v>＊＊</v>
      </c>
      <c r="K38" s="258"/>
    </row>
    <row r="39" spans="1:11" ht="23.4" customHeight="1">
      <c r="A39" s="242"/>
      <c r="B39" s="245">
        <v>33</v>
      </c>
      <c r="C39" s="249">
        <f>結果入力フォーム!D195</f>
        <v>0</v>
      </c>
      <c r="D39" s="251" t="str">
        <f>結果入力フォーム!AF196</f>
        <v>＊＊</v>
      </c>
      <c r="E39" s="253" t="str">
        <f>結果入力フォーム!AG196</f>
        <v>＊＊</v>
      </c>
      <c r="F39" s="253" t="str">
        <f>結果入力フォーム!AH196</f>
        <v>＊＊</v>
      </c>
      <c r="G39" s="253" t="str">
        <f>結果入力フォーム!AI196</f>
        <v>＊＊</v>
      </c>
      <c r="H39" s="253" t="str">
        <f>結果入力フォーム!AJ196</f>
        <v>＊＊</v>
      </c>
      <c r="I39" s="253" t="str">
        <f>結果入力フォーム!AK196</f>
        <v>＊＊</v>
      </c>
      <c r="J39" s="253" t="str">
        <f>結果入力フォーム!AL196</f>
        <v>＊＊</v>
      </c>
      <c r="K39" s="258"/>
    </row>
    <row r="40" spans="1:11" ht="23.4" customHeight="1">
      <c r="A40" s="242"/>
      <c r="B40" s="245">
        <v>34</v>
      </c>
      <c r="C40" s="249">
        <f>結果入力フォーム!D201</f>
        <v>0</v>
      </c>
      <c r="D40" s="251" t="str">
        <f>結果入力フォーム!AF202</f>
        <v>＊＊</v>
      </c>
      <c r="E40" s="253" t="str">
        <f>結果入力フォーム!AG202</f>
        <v>＊＊</v>
      </c>
      <c r="F40" s="253" t="str">
        <f>結果入力フォーム!AH202</f>
        <v>＊＊</v>
      </c>
      <c r="G40" s="253" t="str">
        <f>結果入力フォーム!AI202</f>
        <v>＊＊</v>
      </c>
      <c r="H40" s="253" t="str">
        <f>結果入力フォーム!AJ202</f>
        <v>＊＊</v>
      </c>
      <c r="I40" s="253" t="str">
        <f>結果入力フォーム!AK202</f>
        <v>＊＊</v>
      </c>
      <c r="J40" s="253" t="str">
        <f>結果入力フォーム!AL202</f>
        <v>＊＊</v>
      </c>
      <c r="K40" s="258"/>
    </row>
    <row r="41" spans="1:11" ht="23.4" customHeight="1">
      <c r="A41" s="242"/>
      <c r="B41" s="245">
        <v>35</v>
      </c>
      <c r="C41" s="249">
        <f>結果入力フォーム!D207</f>
        <v>0</v>
      </c>
      <c r="D41" s="251" t="str">
        <f>結果入力フォーム!AF208</f>
        <v>＊＊</v>
      </c>
      <c r="E41" s="253" t="str">
        <f>結果入力フォーム!AG208</f>
        <v>＊＊</v>
      </c>
      <c r="F41" s="253" t="str">
        <f>結果入力フォーム!AH208</f>
        <v>＊＊</v>
      </c>
      <c r="G41" s="253" t="str">
        <f>結果入力フォーム!AI208</f>
        <v>＊＊</v>
      </c>
      <c r="H41" s="253" t="str">
        <f>結果入力フォーム!AJ208</f>
        <v>＊＊</v>
      </c>
      <c r="I41" s="253" t="str">
        <f>結果入力フォーム!AK208</f>
        <v>＊＊</v>
      </c>
      <c r="J41" s="253" t="str">
        <f>結果入力フォーム!AL208</f>
        <v>＊＊</v>
      </c>
      <c r="K41" s="258"/>
    </row>
    <row r="42" spans="1:11">
      <c r="A42" s="243"/>
      <c r="B42" s="246"/>
      <c r="C42" s="171"/>
      <c r="D42" s="171"/>
      <c r="E42" s="171"/>
      <c r="F42" s="171"/>
      <c r="G42" s="171"/>
      <c r="H42" s="171"/>
      <c r="I42" s="171"/>
      <c r="J42" s="171"/>
      <c r="K42" s="259"/>
    </row>
  </sheetData>
  <sheetProtection algorithmName="SHA-512" hashValue="cAJ9C0ywdP8IZTrZ6Dnc6ezIGLiezH0pMtdWQO1cpdbJsUPnZnV39y8KBJAtZ2/0AiIjzRqG1Bg8W90YrXf0+A==" saltValue="D/UUgfEmlUmGVmp1o6gHug==" spinCount="100000" sheet="1" objects="1" scenarios="1"/>
  <mergeCells count="8">
    <mergeCell ref="A1:K1"/>
    <mergeCell ref="D5:F5"/>
    <mergeCell ref="B5:B6"/>
    <mergeCell ref="C5:C6"/>
    <mergeCell ref="G5:G6"/>
    <mergeCell ref="H5:H6"/>
    <mergeCell ref="I5:I6"/>
    <mergeCell ref="J5:J6"/>
  </mergeCells>
  <phoneticPr fontId="1"/>
  <conditionalFormatting sqref="D7:J41">
    <cfRule type="cellIs" dxfId="1" priority="1" operator="equal">
      <formula>$Q$7</formula>
    </cfRule>
    <cfRule type="cellIs" dxfId="0" priority="2" operator="equal">
      <formula>$Q$8</formula>
    </cfRule>
  </conditionalFormatting>
  <printOptions horizontalCentered="1"/>
  <pageMargins left="0.70866141732283472" right="0.70866141732283472" top="0.74803149606299213" bottom="0.74803149606299213" header="0.31496062992125984" footer="0.31496062992125984"/>
  <pageSetup paperSize="9" scale="79" fitToWidth="1" fitToHeight="1" orientation="portrait" usePrinterDefaults="1" horizontalDpi="360" verticalDpi="360" r:id="rId1"/>
  <drawing r:id="rId2"/>
</worksheet>
</file>

<file path=xl/worksheets/sheet9.xml><?xml version="1.0" encoding="utf-8"?>
<worksheet xmlns:r="http://schemas.openxmlformats.org/officeDocument/2006/relationships" xmlns:mc="http://schemas.openxmlformats.org/markup-compatibility/2006" xmlns="http://schemas.openxmlformats.org/spreadsheetml/2006/main">
  <sheetPr>
    <tabColor rgb="FFFF9999"/>
    <pageSetUpPr fitToPage="1"/>
  </sheetPr>
  <dimension ref="A1:AD57"/>
  <sheetViews>
    <sheetView topLeftCell="D1" zoomScale="70" zoomScaleNormal="70" workbookViewId="0">
      <selection activeCell="Q4" sqref="Q4:Q5"/>
    </sheetView>
  </sheetViews>
  <sheetFormatPr defaultColWidth="8.69921875" defaultRowHeight="18"/>
  <cols>
    <col min="1" max="2" width="19.59765625" style="260" hidden="1" customWidth="1"/>
    <col min="3" max="3" width="4.69921875" hidden="1" customWidth="1"/>
    <col min="4" max="4" width="4.5" customWidth="1"/>
    <col min="11" max="11" width="2.59765625" customWidth="1"/>
    <col min="12" max="13" width="43.59765625" customWidth="1"/>
    <col min="14" max="14" width="3.5" customWidth="1"/>
    <col min="17" max="17" width="34" customWidth="1"/>
    <col min="18" max="18" width="8.69921875" hidden="1" customWidth="1"/>
  </cols>
  <sheetData>
    <row r="1" spans="1:30" ht="26.4" customHeight="1">
      <c r="A1" s="260" t="str">
        <f>児童情報入力!B6&amp;". "&amp;児童情報入力!D6</f>
        <v>1. ふりがな1</v>
      </c>
      <c r="B1" s="260" t="str">
        <f t="shared" ref="B1:B35" si="0">TEXT(A1,"#")</f>
        <v>1. ふりがな1</v>
      </c>
      <c r="C1">
        <v>1</v>
      </c>
      <c r="D1" s="262"/>
      <c r="E1" s="263"/>
      <c r="F1" s="6"/>
      <c r="G1" s="1"/>
      <c r="H1" s="1"/>
      <c r="I1" s="1"/>
      <c r="J1" s="1"/>
      <c r="K1" s="1"/>
      <c r="L1" s="1"/>
      <c r="M1" s="1"/>
      <c r="N1" s="1"/>
      <c r="O1" s="1"/>
      <c r="P1" s="1"/>
      <c r="Q1" s="1"/>
      <c r="R1" s="1"/>
      <c r="S1" s="1"/>
      <c r="T1" s="1"/>
      <c r="U1" s="1"/>
      <c r="V1" s="1"/>
      <c r="W1" s="1"/>
      <c r="X1" s="1"/>
      <c r="Y1" s="1"/>
      <c r="Z1" s="1"/>
      <c r="AA1" s="1"/>
      <c r="AB1" s="1"/>
      <c r="AC1" s="1"/>
      <c r="AD1" s="1"/>
    </row>
    <row r="2" spans="1:30" ht="26.4" customHeight="1">
      <c r="A2" s="260" t="str">
        <f>児童情報入力!B7&amp;". "&amp;児童情報入力!D7</f>
        <v>2. ふりがな2</v>
      </c>
      <c r="B2" s="260" t="str">
        <f t="shared" si="0"/>
        <v>2. ふりがな2</v>
      </c>
      <c r="C2">
        <v>2</v>
      </c>
      <c r="D2" s="1"/>
      <c r="E2" s="264"/>
      <c r="F2" s="264"/>
      <c r="G2" s="264"/>
      <c r="H2" s="264"/>
      <c r="I2" s="264"/>
      <c r="J2" s="264"/>
      <c r="K2" s="264"/>
      <c r="L2" s="264"/>
      <c r="M2" s="264"/>
      <c r="N2" s="1"/>
      <c r="O2" s="1"/>
      <c r="P2" s="1"/>
      <c r="Q2" s="1"/>
      <c r="R2" s="1"/>
      <c r="S2" s="319"/>
      <c r="T2" s="319"/>
      <c r="U2" s="319"/>
      <c r="V2" s="319"/>
      <c r="W2" s="319"/>
      <c r="X2" s="319"/>
      <c r="Y2" s="319"/>
      <c r="Z2" s="319"/>
      <c r="AA2" s="319"/>
      <c r="AB2" s="319"/>
      <c r="AC2" s="319"/>
      <c r="AD2" s="1"/>
    </row>
    <row r="3" spans="1:30" ht="26.4" customHeight="1">
      <c r="A3" s="260" t="str">
        <f>児童情報入力!B8&amp;". "&amp;児童情報入力!D8</f>
        <v>3. ふりがな3</v>
      </c>
      <c r="B3" s="260" t="str">
        <f t="shared" si="0"/>
        <v>3. ふりがな3</v>
      </c>
      <c r="C3">
        <v>3</v>
      </c>
      <c r="D3" s="1"/>
      <c r="E3" s="1"/>
      <c r="F3" s="1"/>
      <c r="G3" s="1"/>
      <c r="H3" s="1"/>
      <c r="I3" s="1"/>
      <c r="J3" s="1"/>
      <c r="K3" s="1"/>
      <c r="L3" s="1"/>
      <c r="M3" s="1"/>
      <c r="N3" s="1"/>
      <c r="O3" s="1"/>
      <c r="P3" s="1"/>
      <c r="Q3" s="314" t="s">
        <v>74</v>
      </c>
      <c r="S3" s="319"/>
      <c r="T3" s="319"/>
      <c r="U3" s="319"/>
      <c r="V3" s="319"/>
      <c r="W3" s="319"/>
      <c r="X3" s="319"/>
      <c r="Y3" s="319"/>
      <c r="Z3" s="319"/>
      <c r="AA3" s="319"/>
      <c r="AB3" s="319"/>
      <c r="AC3" s="319"/>
      <c r="AD3" s="1"/>
    </row>
    <row r="4" spans="1:30" ht="23.4" customHeight="1">
      <c r="A4" s="261" t="str">
        <f>児童情報入力!B9&amp;". "&amp;児童情報入力!D9</f>
        <v>4. ふりがな4</v>
      </c>
      <c r="B4" s="261" t="str">
        <f t="shared" si="0"/>
        <v>4. ふりがな4</v>
      </c>
      <c r="C4" s="1">
        <v>4</v>
      </c>
      <c r="D4" s="1"/>
      <c r="E4" s="265" t="s">
        <v>57</v>
      </c>
      <c r="F4" s="274"/>
      <c r="G4" s="283"/>
      <c r="H4" s="287" t="s">
        <v>18</v>
      </c>
      <c r="I4" s="274"/>
      <c r="J4" s="294"/>
      <c r="K4" s="1"/>
      <c r="L4" s="303" t="s">
        <v>16</v>
      </c>
      <c r="M4" s="310"/>
      <c r="N4" s="6"/>
      <c r="O4" s="6"/>
      <c r="P4" s="22"/>
      <c r="Q4" s="315" t="s">
        <v>92</v>
      </c>
      <c r="R4" s="14">
        <f>VLOOKUP($Q$4,$B$1:$C$35,2,FALSE)</f>
        <v>1</v>
      </c>
      <c r="S4" s="319"/>
      <c r="T4" s="319"/>
      <c r="U4" s="319"/>
      <c r="V4" s="319"/>
      <c r="W4" s="319"/>
      <c r="X4" s="319"/>
      <c r="Y4" s="319"/>
      <c r="Z4" s="319"/>
      <c r="AA4" s="319"/>
      <c r="AB4" s="319"/>
      <c r="AC4" s="319"/>
      <c r="AD4" s="1"/>
    </row>
    <row r="5" spans="1:30" ht="23.4" customHeight="1">
      <c r="A5" s="261" t="str">
        <f>児童情報入力!B10&amp;". "&amp;児童情報入力!D10</f>
        <v>5. ふりがな5</v>
      </c>
      <c r="B5" s="261" t="str">
        <f t="shared" si="0"/>
        <v>5. ふりがな5</v>
      </c>
      <c r="C5" s="1">
        <v>5</v>
      </c>
      <c r="D5" s="1"/>
      <c r="E5" s="266" t="str">
        <f>基本情報入力!C9</f>
        <v>わっぴょんこども園</v>
      </c>
      <c r="F5" s="275"/>
      <c r="G5" s="284"/>
      <c r="H5" s="288" t="str">
        <f>基本情報入力!C11</f>
        <v>うさぎ</v>
      </c>
      <c r="I5" s="275"/>
      <c r="J5" s="295"/>
      <c r="K5" s="6"/>
      <c r="L5" s="304" t="str">
        <f>VLOOKUP(U10,所見項目!C2:D4,2,TRUE)</f>
        <v>■音韻操作（ことばの音を操作する力）
「ことばの音を操作する」のに、時間を必要とするようです。
周りの大人の働きかけにより、負担感が軽減するでしょう。
身のまわりの物の中から、２～３文字のことばや、「あ」から始まることばを探してみることを、あそびながら楽しくとりくむことで、この力を育むことができます。
ことばの数だけ石を並べるなど、目で見てわかる工夫をすると、さらに分かりやすくなります。
単語をまとまりとして捉える力がつくと、学習の助けになります。まずは、２文字または３文字程度の単語を見つけるゲームなどに取り組むと良いです。単語は、イラストとセットで学習すると効果的です。</v>
      </c>
      <c r="M5" s="311" t="str">
        <f>VLOOKUP(Y11,所見項目!C8:D10,2,TRUE)</f>
        <v>■視空間認知（見たものの形や空間を認識する力）
図や文字の形を捉えるのに、負担を感じやすいようです。
周りの大人の働きかけにより、負担感が軽減するでしょう。
てのひら文字あそび（〇や△など）や絵描き歌、旗上げゲーム、まねっこポーズあそびなど、形を描いたり空間を意識できるあそびは、この力を伸ばすことにつながります。
文字を書き写すのに時間を要する場合には、マス目の大きいノートや、カラーマスノートを使用するとことで書きやすくなるかもしれません。蛍光ペンなどでガイドを記してその上をなぞることから取り組むようにするとよいでしょう。</v>
      </c>
      <c r="N5" s="1"/>
      <c r="O5" s="1"/>
      <c r="P5" s="22"/>
      <c r="Q5" s="316"/>
      <c r="R5" s="14"/>
      <c r="S5" s="319"/>
      <c r="T5" s="319"/>
      <c r="U5" s="319"/>
      <c r="V5" s="319"/>
      <c r="W5" s="319"/>
      <c r="X5" s="319"/>
      <c r="Y5" s="319"/>
      <c r="Z5" s="319"/>
      <c r="AA5" s="319"/>
      <c r="AB5" s="319"/>
      <c r="AC5" s="319"/>
      <c r="AD5" s="1"/>
    </row>
    <row r="6" spans="1:30" ht="33.6" customHeight="1">
      <c r="A6" s="261" t="str">
        <f>児童情報入力!B11&amp;". "&amp;児童情報入力!D11</f>
        <v xml:space="preserve">6. </v>
      </c>
      <c r="B6" s="261" t="str">
        <f t="shared" si="0"/>
        <v>6</v>
      </c>
      <c r="C6" s="1">
        <v>6</v>
      </c>
      <c r="D6" s="1"/>
      <c r="E6" s="267" t="s">
        <v>49</v>
      </c>
      <c r="F6" s="276" t="str">
        <f>VLOOKUP($R$4,データプール!$A$1:$O$35,2,TRUE)</f>
        <v>ふりがな1</v>
      </c>
      <c r="G6" s="276"/>
      <c r="H6" s="276"/>
      <c r="I6" s="276"/>
      <c r="J6" s="296"/>
      <c r="K6" s="1"/>
      <c r="L6" s="304"/>
      <c r="M6" s="311"/>
      <c r="N6" s="1"/>
      <c r="O6" s="1"/>
      <c r="P6" s="1"/>
      <c r="Q6" s="317"/>
      <c r="S6" s="319"/>
      <c r="T6" s="319"/>
      <c r="U6" s="319"/>
      <c r="V6" s="319"/>
      <c r="W6" s="319"/>
      <c r="X6" s="319"/>
      <c r="Y6" s="319"/>
      <c r="Z6" s="319"/>
      <c r="AA6" s="319"/>
      <c r="AB6" s="319"/>
      <c r="AC6" s="319"/>
      <c r="AD6" s="1"/>
    </row>
    <row r="7" spans="1:30" ht="23.4" customHeight="1">
      <c r="A7" s="261" t="str">
        <f>児童情報入力!B12&amp;". "&amp;児童情報入力!D12</f>
        <v xml:space="preserve">7. </v>
      </c>
      <c r="B7" s="261" t="str">
        <f t="shared" si="0"/>
        <v>7</v>
      </c>
      <c r="C7" s="1">
        <v>7</v>
      </c>
      <c r="D7" s="1"/>
      <c r="E7" s="268"/>
      <c r="F7" s="277" t="str">
        <f>VLOOKUP($R$4,データプール!$A$1:$O$35,3,TRUE)</f>
        <v>氏名1</v>
      </c>
      <c r="G7" s="277"/>
      <c r="H7" s="277"/>
      <c r="I7" s="277"/>
      <c r="J7" s="297"/>
      <c r="K7" s="1"/>
      <c r="L7" s="304"/>
      <c r="M7" s="311"/>
      <c r="N7" s="1"/>
      <c r="O7" s="1"/>
      <c r="P7" s="1"/>
      <c r="Q7" s="1"/>
      <c r="S7" s="319"/>
      <c r="T7" s="319"/>
      <c r="U7" s="319"/>
      <c r="V7" s="319"/>
      <c r="W7" s="319"/>
      <c r="X7" s="319"/>
      <c r="Y7" s="319"/>
      <c r="Z7" s="319"/>
      <c r="AA7" s="319"/>
      <c r="AB7" s="319"/>
      <c r="AC7" s="319"/>
      <c r="AD7" s="1"/>
    </row>
    <row r="8" spans="1:30" ht="23.4" customHeight="1">
      <c r="A8" s="261" t="str">
        <f>児童情報入力!B13&amp;". "&amp;児童情報入力!D13</f>
        <v xml:space="preserve">8. </v>
      </c>
      <c r="B8" s="261" t="str">
        <f t="shared" si="0"/>
        <v>8</v>
      </c>
      <c r="C8" s="1">
        <v>8</v>
      </c>
      <c r="D8" s="1"/>
      <c r="E8" s="269" t="s">
        <v>58</v>
      </c>
      <c r="F8" s="278"/>
      <c r="G8" s="285" t="s">
        <v>51</v>
      </c>
      <c r="H8" s="278"/>
      <c r="I8" s="285" t="s">
        <v>9</v>
      </c>
      <c r="J8" s="298"/>
      <c r="K8" s="1"/>
      <c r="L8" s="304"/>
      <c r="M8" s="311"/>
      <c r="N8" s="1"/>
      <c r="O8" s="1"/>
      <c r="P8" s="1"/>
      <c r="Q8" s="1"/>
      <c r="S8" s="320"/>
      <c r="T8" s="320"/>
      <c r="U8" s="320"/>
      <c r="V8" s="320"/>
      <c r="W8" s="320"/>
      <c r="X8" s="320"/>
      <c r="Y8" s="320"/>
      <c r="Z8" s="320"/>
      <c r="AA8" s="319"/>
      <c r="AB8" s="319"/>
      <c r="AC8" s="319"/>
      <c r="AD8" s="1"/>
    </row>
    <row r="9" spans="1:30">
      <c r="A9" s="261" t="str">
        <f>児童情報入力!B14&amp;". "&amp;児童情報入力!D14</f>
        <v xml:space="preserve">9. </v>
      </c>
      <c r="B9" s="261" t="str">
        <f t="shared" si="0"/>
        <v>9</v>
      </c>
      <c r="C9" s="1">
        <v>9</v>
      </c>
      <c r="D9" s="1"/>
      <c r="E9" s="270">
        <f>VLOOKUP($R$4,データプール!$A$1:$O$35,5,TRUE)</f>
        <v>0</v>
      </c>
      <c r="F9" s="279"/>
      <c r="G9" s="286">
        <f>VLOOKUP($R$4,データプール!$A$1:$O$35,6,TRUE)</f>
        <v>0</v>
      </c>
      <c r="H9" s="279"/>
      <c r="I9" s="291" t="str">
        <f>VLOOKUP($R$4,データプール!$A$1:$O$35,7,TRUE)</f>
        <v/>
      </c>
      <c r="J9" s="299"/>
      <c r="K9" s="1"/>
      <c r="L9" s="304"/>
      <c r="M9" s="311"/>
      <c r="N9" s="1"/>
      <c r="O9" s="1"/>
      <c r="P9" s="1"/>
      <c r="Q9" s="1"/>
      <c r="S9" s="320"/>
      <c r="T9" s="320"/>
      <c r="U9" s="320"/>
      <c r="V9" s="320"/>
      <c r="W9" s="320"/>
      <c r="X9" s="320"/>
      <c r="Y9" s="320"/>
      <c r="Z9" s="320"/>
      <c r="AA9" s="319"/>
      <c r="AB9" s="319"/>
      <c r="AC9" s="319"/>
      <c r="AD9" s="1"/>
    </row>
    <row r="10" spans="1:30" ht="14.4" customHeight="1">
      <c r="A10" s="261" t="str">
        <f>児童情報入力!B15&amp;". "&amp;児童情報入力!D15</f>
        <v xml:space="preserve">10. </v>
      </c>
      <c r="B10" s="261" t="str">
        <f t="shared" si="0"/>
        <v>10</v>
      </c>
      <c r="C10" s="1">
        <v>10</v>
      </c>
      <c r="D10" s="1"/>
      <c r="E10" s="1"/>
      <c r="F10" s="1"/>
      <c r="G10" s="1"/>
      <c r="H10" s="1"/>
      <c r="I10" s="1"/>
      <c r="J10" s="1"/>
      <c r="K10" s="1"/>
      <c r="L10" s="304"/>
      <c r="M10" s="311"/>
      <c r="N10" s="1"/>
      <c r="O10" s="1"/>
      <c r="P10" s="1"/>
      <c r="Q10" s="1"/>
      <c r="S10" s="320"/>
      <c r="T10" s="320"/>
      <c r="U10" s="321">
        <f>MAX(U11:V11)</f>
        <v>3</v>
      </c>
      <c r="V10" s="321"/>
      <c r="W10" s="320"/>
      <c r="X10" s="320"/>
      <c r="Y10" s="320"/>
      <c r="Z10" s="320"/>
      <c r="AA10" s="319"/>
      <c r="AB10" s="319"/>
      <c r="AC10" s="319"/>
      <c r="AD10" s="1"/>
    </row>
    <row r="11" spans="1:30" ht="21.6" customHeight="1">
      <c r="A11" s="261" t="str">
        <f>児童情報入力!B16&amp;". "&amp;児童情報入力!D16</f>
        <v xml:space="preserve">11. </v>
      </c>
      <c r="B11" s="261" t="str">
        <f t="shared" si="0"/>
        <v>11</v>
      </c>
      <c r="C11" s="1">
        <v>11</v>
      </c>
      <c r="D11" s="1"/>
      <c r="E11" s="271" t="s">
        <v>83</v>
      </c>
      <c r="F11" s="280"/>
      <c r="G11" s="280"/>
      <c r="H11" s="289" t="s">
        <v>30</v>
      </c>
      <c r="I11" s="292" t="s">
        <v>31</v>
      </c>
      <c r="J11" s="300" t="s">
        <v>11</v>
      </c>
      <c r="K11" s="1"/>
      <c r="L11" s="304"/>
      <c r="M11" s="311"/>
      <c r="N11" s="1"/>
      <c r="O11" s="1"/>
      <c r="P11" s="1"/>
      <c r="Q11" s="1"/>
      <c r="S11" s="320"/>
      <c r="T11" s="320" t="s">
        <v>69</v>
      </c>
      <c r="U11" s="322">
        <f>VLOOKUP($R$4,データプール!$A$1:$O$35,9,TRUE)</f>
        <v>3</v>
      </c>
      <c r="V11" s="322">
        <f>VLOOKUP($R$4,データプール!$A$1:$O$35,10,TRUE)</f>
        <v>3</v>
      </c>
      <c r="W11" s="322">
        <f>VLOOKUP($R$4,データプール!$A$1:$O$35,11,TRUE)</f>
        <v>3</v>
      </c>
      <c r="X11" s="322">
        <f>VLOOKUP($R$4,データプール!$A$1:$O$35,12,TRUE)</f>
        <v>3</v>
      </c>
      <c r="Y11" s="322">
        <f>VLOOKUP($R$4,データプール!$A$1:$O$35,13,TRUE)</f>
        <v>3</v>
      </c>
      <c r="Z11" s="322">
        <f>VLOOKUP($R$4,データプール!$A$1:$O$35,14,TRUE)</f>
        <v>3</v>
      </c>
      <c r="AA11" s="319"/>
      <c r="AB11" s="319"/>
      <c r="AC11" s="319"/>
      <c r="AD11" s="1"/>
    </row>
    <row r="12" spans="1:30" ht="21.6" customHeight="1">
      <c r="A12" s="261" t="str">
        <f>児童情報入力!B17&amp;". "&amp;児童情報入力!D17</f>
        <v xml:space="preserve">12. </v>
      </c>
      <c r="B12" s="261" t="str">
        <f t="shared" si="0"/>
        <v>12</v>
      </c>
      <c r="C12" s="1">
        <v>12</v>
      </c>
      <c r="D12" s="1"/>
      <c r="E12" s="272" t="s">
        <v>36</v>
      </c>
      <c r="F12" s="281" t="s">
        <v>39</v>
      </c>
      <c r="G12" s="281" t="s">
        <v>27</v>
      </c>
      <c r="H12" s="290"/>
      <c r="I12" s="293"/>
      <c r="J12" s="301"/>
      <c r="K12" s="1"/>
      <c r="L12" s="304"/>
      <c r="M12" s="311"/>
      <c r="N12" s="1"/>
      <c r="O12" s="1"/>
      <c r="P12" s="1"/>
      <c r="Q12" s="1"/>
      <c r="S12" s="320"/>
      <c r="T12" s="320" t="s">
        <v>41</v>
      </c>
      <c r="U12" s="320">
        <f t="shared" ref="U12:Z12" si="1">VALUE(U11)</f>
        <v>3</v>
      </c>
      <c r="V12" s="320">
        <f t="shared" si="1"/>
        <v>3</v>
      </c>
      <c r="W12" s="320">
        <f t="shared" si="1"/>
        <v>3</v>
      </c>
      <c r="X12" s="320">
        <f t="shared" si="1"/>
        <v>3</v>
      </c>
      <c r="Y12" s="320">
        <f t="shared" si="1"/>
        <v>3</v>
      </c>
      <c r="Z12" s="320">
        <f t="shared" si="1"/>
        <v>3</v>
      </c>
      <c r="AA12" s="319"/>
      <c r="AB12" s="319"/>
      <c r="AC12" s="319"/>
      <c r="AD12" s="1"/>
    </row>
    <row r="13" spans="1:30" ht="45.6" customHeight="1">
      <c r="A13" s="261" t="str">
        <f>児童情報入力!B18&amp;". "&amp;児童情報入力!D18</f>
        <v xml:space="preserve">13. </v>
      </c>
      <c r="B13" s="261" t="str">
        <f t="shared" si="0"/>
        <v>13</v>
      </c>
      <c r="C13" s="1">
        <v>13</v>
      </c>
      <c r="D13" s="1"/>
      <c r="E13" s="273" t="str">
        <f t="shared" ref="E13:J13" si="2">IF(U11=3,"＊＊",(IF(U11=2,"＊","")))</f>
        <v>＊＊</v>
      </c>
      <c r="F13" s="282" t="str">
        <f t="shared" si="2"/>
        <v>＊＊</v>
      </c>
      <c r="G13" s="282" t="str">
        <f t="shared" si="2"/>
        <v>＊＊</v>
      </c>
      <c r="H13" s="282" t="str">
        <f t="shared" si="2"/>
        <v>＊＊</v>
      </c>
      <c r="I13" s="282" t="str">
        <f t="shared" si="2"/>
        <v>＊＊</v>
      </c>
      <c r="J13" s="302" t="str">
        <f t="shared" si="2"/>
        <v>＊＊</v>
      </c>
      <c r="K13" s="1"/>
      <c r="L13" s="304"/>
      <c r="M13" s="311"/>
      <c r="N13" s="1"/>
      <c r="O13" s="1"/>
      <c r="P13" s="1"/>
      <c r="Q13" s="1"/>
      <c r="S13" s="320"/>
      <c r="T13" s="320"/>
      <c r="U13" s="323" t="s">
        <v>36</v>
      </c>
      <c r="V13" s="323" t="s">
        <v>39</v>
      </c>
      <c r="W13" s="323" t="s">
        <v>27</v>
      </c>
      <c r="X13" s="323" t="s">
        <v>63</v>
      </c>
      <c r="Y13" s="323" t="s">
        <v>47</v>
      </c>
      <c r="Z13" s="323" t="s">
        <v>54</v>
      </c>
      <c r="AA13" s="319"/>
      <c r="AB13" s="319"/>
      <c r="AC13" s="319"/>
      <c r="AD13" s="1"/>
    </row>
    <row r="14" spans="1:30" ht="18.600000000000001">
      <c r="A14" s="261" t="str">
        <f>児童情報入力!B19&amp;". "&amp;児童情報入力!D19</f>
        <v xml:space="preserve">14. </v>
      </c>
      <c r="B14" s="261" t="str">
        <f t="shared" si="0"/>
        <v>14</v>
      </c>
      <c r="C14" s="1">
        <v>14</v>
      </c>
      <c r="D14" s="1"/>
      <c r="E14" s="1"/>
      <c r="F14" s="1"/>
      <c r="G14" s="1"/>
      <c r="H14" s="1"/>
      <c r="I14" s="1"/>
      <c r="J14" s="1"/>
      <c r="K14" s="1"/>
      <c r="L14" s="304"/>
      <c r="M14" s="311"/>
      <c r="N14" s="1"/>
      <c r="O14" s="1"/>
      <c r="P14" s="1"/>
      <c r="Q14" s="1"/>
      <c r="S14" s="320"/>
      <c r="T14" s="320" t="s">
        <v>70</v>
      </c>
      <c r="U14" s="322">
        <f t="shared" ref="U14:Z14" si="3">IF(U12=1,3,(IF(U12=2,2,1)))</f>
        <v>1</v>
      </c>
      <c r="V14" s="322">
        <f t="shared" si="3"/>
        <v>1</v>
      </c>
      <c r="W14" s="322">
        <f t="shared" si="3"/>
        <v>1</v>
      </c>
      <c r="X14" s="322">
        <f t="shared" si="3"/>
        <v>1</v>
      </c>
      <c r="Y14" s="322">
        <f t="shared" si="3"/>
        <v>1</v>
      </c>
      <c r="Z14" s="322">
        <f t="shared" si="3"/>
        <v>1</v>
      </c>
      <c r="AA14" s="320"/>
      <c r="AB14" s="1"/>
      <c r="AC14" s="1"/>
      <c r="AD14" s="1"/>
    </row>
    <row r="15" spans="1:30" ht="18" customHeight="1">
      <c r="A15" s="261" t="str">
        <f>児童情報入力!B20&amp;". "&amp;児童情報入力!D20</f>
        <v xml:space="preserve">15. </v>
      </c>
      <c r="B15" s="261" t="str">
        <f t="shared" si="0"/>
        <v>15</v>
      </c>
      <c r="C15" s="1">
        <v>15</v>
      </c>
      <c r="D15" s="1"/>
      <c r="K15" s="1"/>
      <c r="L15" s="304" t="str">
        <f>VLOOKUP(X11,所見項目!C5:D7,2,TRUE)</f>
        <v>■聴覚記憶（聞いた情報を覚える力）　
一度にたくさんの情報を伝えると、負担に感じやすいようです。
聞いたことばの意味や音を取り違えている言葉があるかもしれません。
周りの大人の働きかけにより、負担感が軽減するでしょう。
「コップを取って」のように、簡単なお手伝いをお願いすることで、生活の中で楽しみながらこの力をのばすことができます。
話をする前に名前を呼んで注意をひいてから、ゆっくり、はっきり話しかけることをおすすめします。
家族や親しい人と、日常的に会話を楽しむ時間をつくりましょう。</v>
      </c>
      <c r="M15" s="311" t="str">
        <f>VLOOKUP(Z11,所見項目!C11:D13,2,TRUE)</f>
        <v>■基本語彙（ことばの理解）
普段よく聞いている言葉でも、意味を取り違えていたり、よく知らないものがいろいろありそうです。個別に、やさしい表現で伝え直すと良いです。言葉だけでは意味の取り違えに気がつきにくいので、具体物などを用いて伝えると正しく伝わり、活動に参加しやすくなります。普段よく聞いていることばでも、意味を取り違えているものがいくつかあるかもしれません。
いっしょに遊ぶ中で、目の前のものについて「たんぽぽ咲いてるね」「きれいだね」のようにことばを交わすことが、語彙を増やすことにつながります。日々の会話を楽しむ中で、子どもの思いを引き出すような質問や声掛けをすることも効果的です。
話をする中で、あれ、これのような指示語や、単語のみで答えるときには、具体的なものの名前に置き換えたり、文にして子どもの言いたいことを繰り返すとよいでしょう。</v>
      </c>
      <c r="N15" s="1"/>
      <c r="O15" s="1"/>
      <c r="P15" s="1"/>
      <c r="Q15" s="1"/>
      <c r="S15" s="320"/>
      <c r="T15" s="320"/>
      <c r="U15" s="320"/>
      <c r="V15" s="320"/>
      <c r="W15" s="320"/>
      <c r="X15" s="320"/>
      <c r="Y15" s="320"/>
      <c r="Z15" s="320"/>
      <c r="AA15" s="320"/>
      <c r="AB15" s="1"/>
      <c r="AC15" s="1"/>
      <c r="AD15" s="1"/>
    </row>
    <row r="16" spans="1:30">
      <c r="A16" s="261" t="str">
        <f>児童情報入力!B21&amp;". "&amp;児童情報入力!D21</f>
        <v xml:space="preserve">16. </v>
      </c>
      <c r="B16" s="261" t="str">
        <f t="shared" si="0"/>
        <v>16</v>
      </c>
      <c r="C16" s="1">
        <v>16</v>
      </c>
      <c r="D16" s="1"/>
      <c r="K16" s="1"/>
      <c r="L16" s="304"/>
      <c r="M16" s="311"/>
      <c r="N16" s="1"/>
      <c r="O16" s="1"/>
      <c r="P16" s="1"/>
      <c r="Q16" s="1"/>
      <c r="S16" s="1"/>
      <c r="T16" s="320"/>
      <c r="U16" s="320"/>
      <c r="V16" s="320"/>
      <c r="W16" s="320"/>
      <c r="X16" s="320"/>
      <c r="Y16" s="320"/>
      <c r="Z16" s="320"/>
      <c r="AA16" s="320"/>
      <c r="AB16" s="1"/>
      <c r="AC16" s="1"/>
      <c r="AD16" s="1"/>
    </row>
    <row r="17" spans="1:30">
      <c r="A17" s="261" t="str">
        <f>児童情報入力!B22&amp;". "&amp;児童情報入力!D22</f>
        <v xml:space="preserve">17. </v>
      </c>
      <c r="B17" s="261" t="str">
        <f t="shared" si="0"/>
        <v>17</v>
      </c>
      <c r="C17" s="1">
        <v>17</v>
      </c>
      <c r="D17" s="1"/>
      <c r="K17" s="1"/>
      <c r="L17" s="304"/>
      <c r="M17" s="311"/>
      <c r="N17" s="1"/>
      <c r="O17" s="1"/>
      <c r="P17" s="1"/>
      <c r="Q17" s="1"/>
      <c r="S17" s="1"/>
      <c r="T17" s="1"/>
      <c r="U17" s="1"/>
      <c r="V17" s="1"/>
      <c r="W17" s="1"/>
      <c r="X17" s="1"/>
      <c r="Y17" s="1"/>
      <c r="Z17" s="1"/>
      <c r="AA17" s="1"/>
      <c r="AB17" s="1"/>
      <c r="AC17" s="1"/>
      <c r="AD17" s="1"/>
    </row>
    <row r="18" spans="1:30">
      <c r="A18" s="261" t="str">
        <f>児童情報入力!B23&amp;". "&amp;児童情報入力!D23</f>
        <v xml:space="preserve">18. </v>
      </c>
      <c r="B18" s="261" t="str">
        <f t="shared" si="0"/>
        <v>18</v>
      </c>
      <c r="C18" s="1">
        <v>18</v>
      </c>
      <c r="D18" s="1"/>
      <c r="K18" s="1"/>
      <c r="L18" s="304"/>
      <c r="M18" s="311"/>
      <c r="N18" s="1"/>
      <c r="O18" s="1"/>
      <c r="P18" s="1"/>
      <c r="Q18" s="1"/>
      <c r="S18" s="1"/>
      <c r="T18" s="1"/>
      <c r="U18" s="1"/>
      <c r="V18" s="1"/>
      <c r="W18" s="1"/>
      <c r="X18" s="1"/>
      <c r="Y18" s="1"/>
      <c r="Z18" s="1"/>
      <c r="AA18" s="1"/>
      <c r="AB18" s="1"/>
      <c r="AC18" s="1"/>
      <c r="AD18" s="1"/>
    </row>
    <row r="19" spans="1:30">
      <c r="A19" s="261" t="str">
        <f>児童情報入力!B24&amp;". "&amp;児童情報入力!D24</f>
        <v xml:space="preserve">19. </v>
      </c>
      <c r="B19" s="261" t="str">
        <f t="shared" si="0"/>
        <v>19</v>
      </c>
      <c r="C19" s="1">
        <v>19</v>
      </c>
      <c r="D19" s="1"/>
      <c r="K19" s="1"/>
      <c r="L19" s="304"/>
      <c r="M19" s="311"/>
      <c r="N19" s="1"/>
      <c r="O19" s="1"/>
      <c r="P19" s="1"/>
      <c r="Q19" s="1"/>
      <c r="S19" s="1"/>
      <c r="T19" s="1"/>
      <c r="U19" s="1"/>
      <c r="V19" s="1"/>
      <c r="W19" s="1"/>
      <c r="X19" s="1"/>
      <c r="Y19" s="1"/>
      <c r="Z19" s="1"/>
      <c r="AA19" s="1"/>
      <c r="AB19" s="1"/>
      <c r="AC19" s="1"/>
      <c r="AD19" s="1"/>
    </row>
    <row r="20" spans="1:30">
      <c r="A20" s="261" t="str">
        <f>児童情報入力!B25&amp;". "&amp;児童情報入力!D25</f>
        <v xml:space="preserve">20. </v>
      </c>
      <c r="B20" s="261" t="str">
        <f t="shared" si="0"/>
        <v>20</v>
      </c>
      <c r="C20" s="1">
        <v>20</v>
      </c>
      <c r="D20" s="1"/>
      <c r="K20" s="1"/>
      <c r="L20" s="304"/>
      <c r="M20" s="311"/>
      <c r="N20" s="1"/>
      <c r="O20" s="1"/>
      <c r="P20" s="5"/>
      <c r="Q20" s="5"/>
      <c r="R20" s="318"/>
      <c r="S20" s="5"/>
      <c r="T20" s="5"/>
      <c r="U20" s="1"/>
      <c r="V20" s="1"/>
      <c r="W20" s="1"/>
      <c r="X20" s="1"/>
      <c r="Y20" s="1"/>
      <c r="Z20" s="1"/>
      <c r="AA20" s="1"/>
      <c r="AB20" s="1"/>
      <c r="AC20" s="1"/>
      <c r="AD20" s="1"/>
    </row>
    <row r="21" spans="1:30">
      <c r="A21" s="261" t="str">
        <f>児童情報入力!B26&amp;". "&amp;児童情報入力!D26</f>
        <v xml:space="preserve">21. </v>
      </c>
      <c r="B21" s="261" t="str">
        <f t="shared" si="0"/>
        <v>21</v>
      </c>
      <c r="C21" s="1">
        <v>21</v>
      </c>
      <c r="D21" s="1"/>
      <c r="K21" s="1"/>
      <c r="L21" s="304"/>
      <c r="M21" s="311"/>
      <c r="N21" s="1"/>
      <c r="O21" s="1"/>
      <c r="P21" s="5"/>
      <c r="Q21" s="5"/>
      <c r="R21" s="318"/>
      <c r="S21" s="5"/>
      <c r="T21" s="5"/>
      <c r="U21" s="1"/>
      <c r="V21" s="1"/>
      <c r="W21" s="1"/>
      <c r="X21" s="1"/>
      <c r="Y21" s="1"/>
      <c r="Z21" s="1"/>
      <c r="AA21" s="1"/>
      <c r="AB21" s="1"/>
      <c r="AC21" s="1"/>
      <c r="AD21" s="1"/>
    </row>
    <row r="22" spans="1:30" ht="18" customHeight="1">
      <c r="A22" s="261" t="str">
        <f>児童情報入力!B27&amp;". "&amp;児童情報入力!D27</f>
        <v xml:space="preserve">22. </v>
      </c>
      <c r="B22" s="261" t="str">
        <f t="shared" si="0"/>
        <v>22</v>
      </c>
      <c r="C22" s="1">
        <v>22</v>
      </c>
      <c r="D22" s="1"/>
      <c r="K22" s="1"/>
      <c r="L22" s="304"/>
      <c r="M22" s="311"/>
      <c r="N22" s="5"/>
      <c r="O22" s="5"/>
      <c r="P22" s="5"/>
      <c r="Q22" s="5"/>
      <c r="R22" s="318"/>
      <c r="S22" s="5"/>
      <c r="T22" s="5"/>
      <c r="U22" s="1"/>
      <c r="V22" s="1"/>
      <c r="W22" s="1"/>
      <c r="X22" s="1"/>
      <c r="Y22" s="1"/>
      <c r="Z22" s="1"/>
      <c r="AA22" s="1"/>
      <c r="AB22" s="1"/>
      <c r="AC22" s="1"/>
      <c r="AD22" s="1"/>
    </row>
    <row r="23" spans="1:30">
      <c r="A23" s="261" t="str">
        <f>児童情報入力!B28&amp;". "&amp;児童情報入力!D28</f>
        <v xml:space="preserve">23. </v>
      </c>
      <c r="B23" s="261" t="str">
        <f t="shared" si="0"/>
        <v>23</v>
      </c>
      <c r="C23" s="1">
        <v>23</v>
      </c>
      <c r="D23" s="1"/>
      <c r="K23" s="1"/>
      <c r="L23" s="304"/>
      <c r="M23" s="311"/>
      <c r="N23" s="5"/>
      <c r="O23" s="5"/>
      <c r="P23" s="5"/>
      <c r="Q23" s="5"/>
      <c r="R23" s="318"/>
      <c r="S23" s="5"/>
      <c r="T23" s="5"/>
      <c r="U23" s="1"/>
      <c r="V23" s="1"/>
      <c r="W23" s="1"/>
      <c r="X23" s="1"/>
      <c r="Y23" s="1"/>
      <c r="Z23" s="1"/>
      <c r="AA23" s="1"/>
      <c r="AB23" s="1"/>
      <c r="AC23" s="1"/>
      <c r="AD23" s="1"/>
    </row>
    <row r="24" spans="1:30" ht="36.6" customHeight="1">
      <c r="A24" s="261" t="str">
        <f>児童情報入力!B29&amp;". "&amp;児童情報入力!D29</f>
        <v xml:space="preserve">24. </v>
      </c>
      <c r="B24" s="261" t="str">
        <f t="shared" si="0"/>
        <v>24</v>
      </c>
      <c r="C24" s="1">
        <v>24</v>
      </c>
      <c r="D24" s="1"/>
      <c r="K24" s="1"/>
      <c r="L24" s="304"/>
      <c r="M24" s="311"/>
      <c r="N24" s="5"/>
      <c r="O24" s="5"/>
      <c r="P24" s="1"/>
      <c r="Q24" s="1"/>
      <c r="S24" s="1"/>
      <c r="T24" s="1"/>
      <c r="U24" s="1"/>
      <c r="V24" s="1"/>
      <c r="W24" s="1"/>
      <c r="X24" s="1"/>
      <c r="Y24" s="1"/>
      <c r="Z24" s="1"/>
      <c r="AA24" s="1"/>
      <c r="AB24" s="1"/>
      <c r="AC24" s="1"/>
      <c r="AD24" s="1"/>
    </row>
    <row r="25" spans="1:30">
      <c r="A25" s="261" t="str">
        <f>児童情報入力!B30&amp;". "&amp;児童情報入力!D30</f>
        <v xml:space="preserve">25. </v>
      </c>
      <c r="B25" s="261" t="str">
        <f t="shared" si="0"/>
        <v>25</v>
      </c>
      <c r="C25" s="1">
        <v>25</v>
      </c>
      <c r="D25" s="1"/>
      <c r="K25" s="1"/>
      <c r="L25" s="304"/>
      <c r="M25" s="311"/>
      <c r="N25" s="5"/>
      <c r="O25" s="5"/>
      <c r="P25" s="1"/>
      <c r="Q25" s="1"/>
      <c r="S25" s="1"/>
      <c r="T25" s="1"/>
      <c r="U25" s="1"/>
      <c r="V25" s="1"/>
      <c r="W25" s="1"/>
      <c r="X25" s="1"/>
      <c r="Y25" s="1"/>
      <c r="Z25" s="1"/>
      <c r="AA25" s="1"/>
      <c r="AB25" s="1"/>
      <c r="AC25" s="1"/>
      <c r="AD25" s="1"/>
    </row>
    <row r="26" spans="1:30">
      <c r="A26" s="261" t="str">
        <f>児童情報入力!B31&amp;". "&amp;児童情報入力!D31</f>
        <v xml:space="preserve">26. </v>
      </c>
      <c r="B26" s="261" t="str">
        <f t="shared" si="0"/>
        <v>26</v>
      </c>
      <c r="C26" s="1">
        <v>26</v>
      </c>
      <c r="D26" s="1"/>
      <c r="K26" s="1"/>
      <c r="L26" s="304"/>
      <c r="M26" s="311"/>
      <c r="N26" s="1"/>
      <c r="O26" s="1"/>
      <c r="P26" s="1"/>
      <c r="Q26" s="1"/>
      <c r="S26" s="1"/>
      <c r="T26" s="1"/>
      <c r="U26" s="1"/>
      <c r="V26" s="1"/>
      <c r="W26" s="1"/>
      <c r="X26" s="1"/>
      <c r="Y26" s="1"/>
      <c r="Z26" s="1"/>
      <c r="AA26" s="1"/>
      <c r="AB26" s="1"/>
      <c r="AC26" s="1"/>
      <c r="AD26" s="1"/>
    </row>
    <row r="27" spans="1:30">
      <c r="A27" s="261" t="str">
        <f>児童情報入力!B32&amp;". "&amp;児童情報入力!D32</f>
        <v xml:space="preserve">27. </v>
      </c>
      <c r="B27" s="261" t="str">
        <f t="shared" si="0"/>
        <v>27</v>
      </c>
      <c r="C27" s="1">
        <v>27</v>
      </c>
      <c r="D27" s="1"/>
      <c r="E27" s="1"/>
      <c r="F27" s="1"/>
      <c r="G27" s="1"/>
      <c r="H27" s="1"/>
      <c r="I27" s="1"/>
      <c r="J27" s="1"/>
      <c r="K27" s="1"/>
      <c r="L27" s="304"/>
      <c r="M27" s="311"/>
      <c r="N27" s="1"/>
      <c r="O27" s="1"/>
      <c r="P27" s="1"/>
      <c r="Q27" s="1"/>
      <c r="S27" s="1"/>
      <c r="T27" s="1"/>
      <c r="U27" s="1"/>
      <c r="V27" s="1"/>
      <c r="W27" s="1"/>
      <c r="X27" s="1"/>
      <c r="Y27" s="1"/>
      <c r="Z27" s="1"/>
      <c r="AA27" s="1"/>
      <c r="AB27" s="1"/>
      <c r="AC27" s="1"/>
      <c r="AD27" s="1"/>
    </row>
    <row r="28" spans="1:30">
      <c r="A28" s="261" t="str">
        <f>児童情報入力!B33&amp;". "&amp;児童情報入力!D33</f>
        <v xml:space="preserve">28. </v>
      </c>
      <c r="B28" s="261" t="str">
        <f t="shared" si="0"/>
        <v>28</v>
      </c>
      <c r="C28" s="1">
        <v>28</v>
      </c>
      <c r="D28" s="1"/>
      <c r="E28" s="1"/>
      <c r="F28" s="1"/>
      <c r="G28" s="1"/>
      <c r="H28" s="1"/>
      <c r="I28" s="1"/>
      <c r="J28" s="1"/>
      <c r="K28" s="1"/>
      <c r="L28" s="305"/>
      <c r="M28" s="312"/>
      <c r="N28" s="1"/>
      <c r="O28" s="1"/>
      <c r="P28" s="1"/>
      <c r="Q28" s="1"/>
      <c r="S28" s="1"/>
      <c r="T28" s="1"/>
      <c r="U28" s="1"/>
      <c r="V28" s="1"/>
      <c r="W28" s="1"/>
      <c r="X28" s="1"/>
      <c r="Y28" s="1"/>
      <c r="Z28" s="1"/>
      <c r="AA28" s="1"/>
      <c r="AB28" s="1"/>
      <c r="AC28" s="1"/>
      <c r="AD28" s="1"/>
    </row>
    <row r="29" spans="1:30">
      <c r="A29" s="261" t="str">
        <f>児童情報入力!B34&amp;". "&amp;児童情報入力!D34</f>
        <v xml:space="preserve">29. </v>
      </c>
      <c r="B29" s="261" t="str">
        <f t="shared" si="0"/>
        <v>29</v>
      </c>
      <c r="C29" s="1">
        <v>29</v>
      </c>
      <c r="D29" s="1"/>
      <c r="E29" s="1"/>
      <c r="F29" s="1"/>
      <c r="G29" s="1"/>
      <c r="H29" s="1"/>
      <c r="I29" s="1"/>
      <c r="J29" s="1"/>
      <c r="K29" s="1"/>
      <c r="L29" s="306"/>
      <c r="M29" s="1"/>
      <c r="N29" s="1"/>
      <c r="O29" s="1"/>
      <c r="P29" s="1"/>
      <c r="Q29" s="1"/>
      <c r="S29" s="1"/>
      <c r="T29" s="1"/>
      <c r="U29" s="1"/>
      <c r="V29" s="1"/>
      <c r="W29" s="1"/>
      <c r="X29" s="1"/>
      <c r="Y29" s="1"/>
      <c r="Z29" s="1"/>
      <c r="AA29" s="1"/>
      <c r="AB29" s="1"/>
      <c r="AC29" s="1"/>
      <c r="AD29" s="1"/>
    </row>
    <row r="30" spans="1:30">
      <c r="A30" s="261" t="str">
        <f>児童情報入力!B35&amp;". "&amp;児童情報入力!D35</f>
        <v xml:space="preserve">30. </v>
      </c>
      <c r="B30" s="261" t="str">
        <f t="shared" si="0"/>
        <v>30</v>
      </c>
      <c r="C30" s="1">
        <v>30</v>
      </c>
      <c r="D30" s="1"/>
      <c r="E30" s="1"/>
      <c r="F30" s="1"/>
      <c r="G30" s="1"/>
      <c r="H30" s="1"/>
      <c r="I30" s="1"/>
      <c r="J30" s="1"/>
      <c r="K30" s="1"/>
      <c r="L30" s="307"/>
      <c r="M30" s="1"/>
      <c r="N30" s="1"/>
      <c r="O30" s="1"/>
      <c r="P30" s="1"/>
      <c r="Q30" s="1"/>
      <c r="S30" s="1"/>
      <c r="T30" s="1"/>
      <c r="U30" s="1"/>
      <c r="V30" s="1"/>
      <c r="W30" s="1"/>
      <c r="X30" s="1"/>
      <c r="Y30" s="1"/>
      <c r="Z30" s="1"/>
      <c r="AA30" s="1"/>
      <c r="AB30" s="1"/>
      <c r="AC30" s="1"/>
      <c r="AD30" s="1"/>
    </row>
    <row r="31" spans="1:30">
      <c r="A31" s="261" t="str">
        <f>児童情報入力!B36&amp;". "&amp;児童情報入力!D36</f>
        <v xml:space="preserve">31. </v>
      </c>
      <c r="B31" s="261" t="str">
        <f t="shared" si="0"/>
        <v>31</v>
      </c>
      <c r="C31" s="1">
        <v>31</v>
      </c>
      <c r="D31" s="1"/>
      <c r="E31" s="1"/>
      <c r="F31" s="1"/>
      <c r="G31" s="1"/>
      <c r="H31" s="1"/>
      <c r="I31" s="1"/>
      <c r="J31" s="1"/>
      <c r="K31" s="1"/>
      <c r="L31" s="307"/>
      <c r="M31" s="5"/>
      <c r="N31" s="1"/>
      <c r="O31" s="1"/>
      <c r="P31" s="1"/>
      <c r="Q31" s="1"/>
      <c r="S31" s="1"/>
      <c r="T31" s="1"/>
      <c r="U31" s="1"/>
      <c r="V31" s="1"/>
      <c r="W31" s="1"/>
      <c r="X31" s="1"/>
      <c r="Y31" s="1"/>
      <c r="Z31" s="1"/>
      <c r="AA31" s="1"/>
      <c r="AB31" s="1"/>
      <c r="AC31" s="1"/>
      <c r="AD31" s="1"/>
    </row>
    <row r="32" spans="1:30">
      <c r="A32" s="261" t="str">
        <f>児童情報入力!B37&amp;". "&amp;児童情報入力!D37</f>
        <v xml:space="preserve">32. </v>
      </c>
      <c r="B32" s="261" t="str">
        <f t="shared" si="0"/>
        <v>32</v>
      </c>
      <c r="C32" s="1">
        <v>32</v>
      </c>
      <c r="D32" s="1"/>
      <c r="E32" s="1"/>
      <c r="F32" s="1"/>
      <c r="G32" s="1"/>
      <c r="H32" s="1"/>
      <c r="I32" s="1"/>
      <c r="J32" s="1"/>
      <c r="K32" s="1"/>
      <c r="L32" s="308"/>
      <c r="M32" s="313"/>
      <c r="N32" s="1"/>
      <c r="O32" s="1"/>
      <c r="P32" s="1"/>
      <c r="Q32" s="1"/>
      <c r="S32" s="1"/>
      <c r="T32" s="1"/>
      <c r="U32" s="1"/>
      <c r="V32" s="1"/>
      <c r="W32" s="1"/>
      <c r="X32" s="1"/>
      <c r="Y32" s="1"/>
      <c r="Z32" s="1"/>
      <c r="AA32" s="1"/>
      <c r="AB32" s="1"/>
      <c r="AC32" s="1"/>
      <c r="AD32" s="1"/>
    </row>
    <row r="33" spans="1:30">
      <c r="A33" s="261" t="str">
        <f>児童情報入力!B38&amp;". "&amp;児童情報入力!D38</f>
        <v xml:space="preserve">33. </v>
      </c>
      <c r="B33" s="261" t="str">
        <f t="shared" si="0"/>
        <v>33</v>
      </c>
      <c r="C33" s="1">
        <v>33</v>
      </c>
      <c r="D33" s="1"/>
      <c r="E33" s="1"/>
      <c r="F33" s="1"/>
      <c r="G33" s="1"/>
      <c r="H33" s="1"/>
      <c r="I33" s="1"/>
      <c r="J33" s="1"/>
      <c r="K33" s="1"/>
      <c r="L33" s="309"/>
      <c r="M33" s="5"/>
      <c r="N33" s="1"/>
      <c r="O33" s="1"/>
      <c r="P33" s="1"/>
      <c r="Q33" s="1"/>
      <c r="S33" s="1"/>
      <c r="T33" s="1"/>
      <c r="U33" s="1"/>
      <c r="V33" s="1"/>
      <c r="W33" s="1"/>
      <c r="X33" s="1"/>
      <c r="Y33" s="1"/>
      <c r="Z33" s="1"/>
      <c r="AA33" s="1"/>
      <c r="AB33" s="1"/>
      <c r="AC33" s="1"/>
      <c r="AD33" s="1"/>
    </row>
    <row r="34" spans="1:30">
      <c r="A34" s="261" t="str">
        <f>児童情報入力!B39&amp;". "&amp;児童情報入力!D39</f>
        <v xml:space="preserve">34. </v>
      </c>
      <c r="B34" s="261" t="str">
        <f t="shared" si="0"/>
        <v>34</v>
      </c>
      <c r="C34" s="1">
        <v>34</v>
      </c>
      <c r="D34" s="1"/>
      <c r="E34" s="1"/>
      <c r="F34" s="1"/>
      <c r="G34" s="1"/>
      <c r="H34" s="1"/>
      <c r="I34" s="1"/>
      <c r="J34" s="1"/>
      <c r="K34" s="1"/>
      <c r="L34" s="306"/>
      <c r="M34" s="1"/>
      <c r="N34" s="1"/>
      <c r="O34" s="1"/>
      <c r="P34" s="1"/>
      <c r="Q34" s="1"/>
      <c r="S34" s="1"/>
      <c r="T34" s="1"/>
      <c r="U34" s="1"/>
      <c r="V34" s="1"/>
      <c r="W34" s="1"/>
      <c r="X34" s="1"/>
      <c r="Y34" s="1"/>
      <c r="Z34" s="1"/>
      <c r="AA34" s="1"/>
      <c r="AB34" s="1"/>
      <c r="AC34" s="1"/>
      <c r="AD34" s="1"/>
    </row>
    <row r="35" spans="1:30">
      <c r="A35" s="261" t="str">
        <f>児童情報入力!B40&amp;". "&amp;児童情報入力!D40</f>
        <v xml:space="preserve">35. </v>
      </c>
      <c r="B35" s="261" t="str">
        <f t="shared" si="0"/>
        <v>35</v>
      </c>
      <c r="C35" s="1">
        <v>35</v>
      </c>
      <c r="D35" s="1"/>
      <c r="E35" s="1"/>
      <c r="F35" s="1"/>
      <c r="G35" s="1"/>
      <c r="H35" s="1"/>
      <c r="I35" s="1"/>
      <c r="J35" s="1"/>
      <c r="K35" s="1"/>
      <c r="L35" s="1"/>
      <c r="M35" s="1"/>
      <c r="N35" s="1"/>
      <c r="O35" s="1"/>
      <c r="P35" s="1"/>
      <c r="Q35" s="1"/>
      <c r="S35" s="1"/>
      <c r="T35" s="1"/>
      <c r="U35" s="1"/>
      <c r="V35" s="1"/>
      <c r="W35" s="1"/>
      <c r="X35" s="1"/>
      <c r="Y35" s="1"/>
      <c r="Z35" s="1"/>
      <c r="AA35" s="1"/>
      <c r="AB35" s="1"/>
      <c r="AC35" s="1"/>
      <c r="AD35" s="1"/>
    </row>
    <row r="36" spans="1:30">
      <c r="A36" s="261"/>
      <c r="B36" s="261"/>
      <c r="C36" s="1"/>
      <c r="D36" s="1"/>
      <c r="E36" s="1"/>
      <c r="F36" s="1"/>
      <c r="G36" s="1"/>
      <c r="H36" s="1"/>
      <c r="I36" s="1"/>
      <c r="J36" s="1"/>
      <c r="K36" s="1"/>
      <c r="L36" s="1"/>
      <c r="M36" s="1"/>
      <c r="N36" s="1"/>
      <c r="O36" s="1"/>
      <c r="P36" s="1"/>
      <c r="Q36" s="1"/>
      <c r="S36" s="1"/>
      <c r="T36" s="1"/>
      <c r="U36" s="1"/>
      <c r="V36" s="1"/>
      <c r="W36" s="1"/>
      <c r="X36" s="1"/>
      <c r="Y36" s="1"/>
      <c r="Z36" s="1"/>
      <c r="AA36" s="1"/>
      <c r="AB36" s="1"/>
      <c r="AC36" s="1"/>
      <c r="AD36" s="1"/>
    </row>
    <row r="37" spans="1:30">
      <c r="A37" s="261"/>
      <c r="B37" s="261"/>
      <c r="C37" s="1"/>
      <c r="D37" s="1"/>
      <c r="E37" s="1"/>
      <c r="F37" s="1"/>
      <c r="G37" s="1"/>
      <c r="H37" s="1"/>
      <c r="I37" s="1"/>
      <c r="J37" s="1"/>
      <c r="K37" s="1"/>
      <c r="L37" s="1"/>
      <c r="M37" s="1"/>
      <c r="N37" s="1"/>
      <c r="O37" s="1"/>
      <c r="P37" s="1"/>
      <c r="Q37" s="1"/>
      <c r="S37" s="1"/>
      <c r="T37" s="1"/>
      <c r="U37" s="1"/>
      <c r="V37" s="1"/>
      <c r="W37" s="1"/>
      <c r="X37" s="1"/>
      <c r="Y37" s="1"/>
      <c r="Z37" s="1"/>
      <c r="AA37" s="1"/>
      <c r="AB37" s="1"/>
      <c r="AC37" s="1"/>
      <c r="AD37" s="1"/>
    </row>
    <row r="38" spans="1:30">
      <c r="A38" s="261"/>
      <c r="B38" s="261"/>
      <c r="C38" s="1"/>
      <c r="D38" s="1"/>
      <c r="E38" s="1"/>
      <c r="F38" s="1"/>
      <c r="G38" s="1"/>
      <c r="H38" s="1"/>
      <c r="I38" s="1"/>
      <c r="J38" s="1"/>
      <c r="K38" s="1"/>
      <c r="L38" s="1"/>
      <c r="M38" s="1"/>
      <c r="N38" s="1"/>
      <c r="O38" s="1"/>
      <c r="P38" s="1"/>
      <c r="Q38" s="1"/>
      <c r="S38" s="1"/>
      <c r="T38" s="1"/>
      <c r="U38" s="1"/>
      <c r="V38" s="1"/>
      <c r="W38" s="1"/>
      <c r="X38" s="1"/>
      <c r="Y38" s="1"/>
      <c r="Z38" s="1"/>
      <c r="AA38" s="1"/>
      <c r="AB38" s="1"/>
      <c r="AC38" s="1"/>
      <c r="AD38" s="1"/>
    </row>
    <row r="39" spans="1:30">
      <c r="A39" s="261"/>
      <c r="B39" s="261"/>
      <c r="C39" s="1"/>
      <c r="D39" s="1"/>
      <c r="E39" s="1"/>
      <c r="F39" s="1"/>
      <c r="G39" s="1"/>
      <c r="H39" s="1"/>
      <c r="I39" s="1"/>
      <c r="J39" s="1"/>
      <c r="K39" s="1"/>
      <c r="L39" s="1"/>
      <c r="M39" s="1"/>
      <c r="N39" s="1"/>
      <c r="O39" s="1"/>
      <c r="P39" s="1"/>
      <c r="Q39" s="1"/>
      <c r="S39" s="1"/>
      <c r="T39" s="1"/>
      <c r="U39" s="1"/>
      <c r="V39" s="1"/>
      <c r="W39" s="1"/>
      <c r="X39" s="1"/>
      <c r="Y39" s="1"/>
      <c r="Z39" s="1"/>
      <c r="AA39" s="1"/>
      <c r="AB39" s="1"/>
      <c r="AC39" s="1"/>
      <c r="AD39" s="1"/>
    </row>
    <row r="40" spans="1:30">
      <c r="A40" s="261"/>
      <c r="B40" s="261"/>
      <c r="C40" s="1"/>
      <c r="D40" s="1"/>
      <c r="E40" s="1"/>
      <c r="F40" s="1"/>
      <c r="G40" s="1"/>
      <c r="H40" s="1"/>
      <c r="I40" s="1"/>
      <c r="J40" s="1"/>
      <c r="K40" s="1"/>
      <c r="L40" s="1"/>
      <c r="M40" s="1"/>
      <c r="N40" s="1"/>
      <c r="O40" s="1"/>
      <c r="P40" s="1"/>
      <c r="Q40" s="1"/>
      <c r="S40" s="1"/>
      <c r="T40" s="1"/>
      <c r="U40" s="1"/>
      <c r="V40" s="1"/>
      <c r="W40" s="1"/>
      <c r="X40" s="1"/>
      <c r="Y40" s="1"/>
      <c r="Z40" s="1"/>
      <c r="AA40" s="1"/>
      <c r="AB40" s="1"/>
      <c r="AC40" s="1"/>
      <c r="AD40" s="1"/>
    </row>
    <row r="41" spans="1:30">
      <c r="A41" s="261"/>
      <c r="B41" s="261"/>
      <c r="C41" s="1"/>
      <c r="D41" s="1"/>
      <c r="E41" s="1"/>
      <c r="F41" s="1"/>
      <c r="G41" s="1"/>
      <c r="H41" s="1"/>
      <c r="I41" s="1"/>
      <c r="J41" s="1"/>
      <c r="K41" s="1"/>
      <c r="L41" s="1"/>
      <c r="M41" s="1"/>
      <c r="N41" s="1"/>
      <c r="O41" s="1"/>
      <c r="P41" s="1"/>
      <c r="Q41" s="1"/>
      <c r="S41" s="1"/>
      <c r="T41" s="1"/>
      <c r="U41" s="1"/>
      <c r="V41" s="1"/>
      <c r="W41" s="1"/>
      <c r="X41" s="1"/>
      <c r="Y41" s="1"/>
      <c r="Z41" s="1"/>
      <c r="AA41" s="1"/>
      <c r="AB41" s="1"/>
      <c r="AC41" s="1"/>
      <c r="AD41" s="1"/>
    </row>
    <row r="42" spans="1:30">
      <c r="A42" s="261"/>
      <c r="B42" s="261"/>
      <c r="C42" s="1"/>
      <c r="D42" s="1"/>
      <c r="E42" s="1"/>
      <c r="F42" s="1"/>
      <c r="G42" s="1"/>
      <c r="H42" s="1"/>
      <c r="I42" s="1"/>
      <c r="J42" s="1"/>
      <c r="K42" s="1"/>
      <c r="L42" s="1"/>
      <c r="M42" s="1"/>
      <c r="N42" s="1"/>
      <c r="O42" s="1"/>
      <c r="P42" s="1"/>
      <c r="Q42" s="1"/>
      <c r="S42" s="1"/>
      <c r="T42" s="1"/>
      <c r="U42" s="1"/>
      <c r="V42" s="1"/>
      <c r="W42" s="1"/>
      <c r="X42" s="1"/>
      <c r="Y42" s="1"/>
      <c r="Z42" s="1"/>
      <c r="AA42" s="1"/>
      <c r="AB42" s="1"/>
      <c r="AC42" s="1"/>
      <c r="AD42" s="1"/>
    </row>
    <row r="43" spans="1:30">
      <c r="A43" s="261"/>
      <c r="B43" s="261"/>
      <c r="C43" s="1"/>
      <c r="D43" s="1"/>
      <c r="E43" s="1"/>
      <c r="F43" s="1"/>
      <c r="G43" s="1"/>
      <c r="H43" s="1"/>
      <c r="I43" s="1"/>
      <c r="J43" s="1"/>
      <c r="K43" s="1"/>
      <c r="L43" s="1"/>
      <c r="M43" s="1"/>
      <c r="N43" s="1"/>
      <c r="O43" s="1"/>
      <c r="P43" s="1"/>
      <c r="Q43" s="1"/>
      <c r="S43" s="1"/>
      <c r="T43" s="1"/>
      <c r="U43" s="1"/>
      <c r="V43" s="1"/>
      <c r="W43" s="1"/>
      <c r="X43" s="1"/>
      <c r="Y43" s="1"/>
      <c r="Z43" s="1"/>
      <c r="AA43" s="1"/>
      <c r="AB43" s="1"/>
      <c r="AC43" s="1"/>
      <c r="AD43" s="1"/>
    </row>
    <row r="44" spans="1:30">
      <c r="A44" s="261"/>
      <c r="B44" s="261"/>
      <c r="C44" s="1"/>
      <c r="D44" s="1"/>
      <c r="E44" s="1"/>
      <c r="F44" s="1"/>
      <c r="G44" s="1"/>
      <c r="H44" s="1"/>
      <c r="I44" s="1"/>
      <c r="J44" s="1"/>
      <c r="K44" s="1"/>
      <c r="L44" s="1"/>
      <c r="M44" s="1"/>
      <c r="N44" s="1"/>
      <c r="O44" s="1"/>
      <c r="P44" s="1"/>
      <c r="Q44" s="1"/>
      <c r="S44" s="1"/>
      <c r="T44" s="1"/>
      <c r="U44" s="1"/>
      <c r="V44" s="1"/>
      <c r="W44" s="1"/>
      <c r="X44" s="1"/>
      <c r="Y44" s="1"/>
      <c r="Z44" s="1"/>
      <c r="AA44" s="1"/>
      <c r="AB44" s="1"/>
      <c r="AC44" s="1"/>
      <c r="AD44" s="1"/>
    </row>
    <row r="45" spans="1:30">
      <c r="A45" s="261"/>
      <c r="B45" s="261"/>
      <c r="C45" s="1"/>
      <c r="D45" s="1"/>
      <c r="E45" s="1"/>
      <c r="F45" s="1"/>
      <c r="G45" s="1"/>
      <c r="H45" s="1"/>
      <c r="I45" s="1"/>
      <c r="J45" s="1"/>
      <c r="K45" s="1"/>
      <c r="L45" s="1"/>
      <c r="M45" s="1"/>
      <c r="N45" s="1"/>
      <c r="O45" s="1"/>
      <c r="P45" s="1"/>
      <c r="Q45" s="1"/>
      <c r="S45" s="1"/>
      <c r="T45" s="1"/>
      <c r="U45" s="1"/>
      <c r="V45" s="1"/>
      <c r="W45" s="1"/>
      <c r="X45" s="1"/>
      <c r="Y45" s="1"/>
      <c r="Z45" s="1"/>
      <c r="AA45" s="1"/>
      <c r="AB45" s="1"/>
      <c r="AC45" s="1"/>
      <c r="AD45" s="1"/>
    </row>
    <row r="46" spans="1:30">
      <c r="A46" s="261"/>
      <c r="B46" s="261"/>
      <c r="C46" s="1"/>
      <c r="D46" s="1"/>
      <c r="E46" s="1"/>
      <c r="F46" s="1"/>
      <c r="G46" s="1"/>
      <c r="H46" s="1"/>
      <c r="I46" s="1"/>
      <c r="J46" s="1"/>
      <c r="K46" s="1"/>
      <c r="L46" s="1"/>
      <c r="M46" s="1"/>
      <c r="N46" s="1"/>
      <c r="O46" s="1"/>
      <c r="P46" s="1"/>
      <c r="Q46" s="1"/>
      <c r="S46" s="1"/>
      <c r="T46" s="1"/>
      <c r="U46" s="1"/>
      <c r="V46" s="1"/>
      <c r="W46" s="1"/>
      <c r="X46" s="1"/>
      <c r="Y46" s="1"/>
      <c r="Z46" s="1"/>
      <c r="AA46" s="1"/>
      <c r="AB46" s="1"/>
      <c r="AC46" s="1"/>
      <c r="AD46" s="1"/>
    </row>
    <row r="47" spans="1:30">
      <c r="A47" s="261"/>
      <c r="B47" s="261"/>
      <c r="C47" s="1"/>
      <c r="D47" s="1"/>
      <c r="E47" s="1"/>
      <c r="F47" s="1"/>
      <c r="G47" s="1"/>
      <c r="H47" s="1"/>
      <c r="I47" s="1"/>
      <c r="J47" s="1"/>
      <c r="K47" s="1"/>
      <c r="L47" s="1"/>
      <c r="M47" s="1"/>
      <c r="N47" s="1"/>
      <c r="O47" s="1"/>
      <c r="P47" s="1"/>
      <c r="Q47" s="1"/>
      <c r="S47" s="1"/>
      <c r="T47" s="1"/>
      <c r="U47" s="1"/>
      <c r="V47" s="1"/>
      <c r="W47" s="1"/>
      <c r="X47" s="1"/>
      <c r="Y47" s="1"/>
      <c r="Z47" s="1"/>
      <c r="AA47" s="1"/>
      <c r="AB47" s="1"/>
      <c r="AC47" s="1"/>
      <c r="AD47" s="1"/>
    </row>
    <row r="48" spans="1:30">
      <c r="A48" s="261"/>
      <c r="B48" s="261"/>
      <c r="C48" s="1"/>
      <c r="D48" s="1"/>
      <c r="E48" s="1"/>
      <c r="F48" s="1"/>
      <c r="G48" s="1"/>
      <c r="H48" s="1"/>
      <c r="I48" s="1"/>
      <c r="J48" s="1"/>
      <c r="K48" s="1"/>
      <c r="L48" s="1"/>
      <c r="M48" s="1"/>
      <c r="N48" s="1"/>
      <c r="O48" s="1"/>
      <c r="P48" s="1"/>
      <c r="Q48" s="1"/>
      <c r="S48" s="1"/>
      <c r="T48" s="1"/>
      <c r="U48" s="1"/>
      <c r="V48" s="1"/>
      <c r="W48" s="1"/>
      <c r="X48" s="1"/>
      <c r="Y48" s="1"/>
      <c r="Z48" s="1"/>
      <c r="AA48" s="1"/>
      <c r="AB48" s="1"/>
      <c r="AC48" s="1"/>
      <c r="AD48" s="1"/>
    </row>
    <row r="49" spans="1:30">
      <c r="A49" s="261"/>
      <c r="B49" s="261"/>
      <c r="C49" s="1"/>
      <c r="D49" s="1"/>
      <c r="E49" s="1"/>
      <c r="F49" s="1"/>
      <c r="G49" s="1"/>
      <c r="H49" s="1"/>
      <c r="I49" s="1"/>
      <c r="J49" s="1"/>
      <c r="K49" s="1"/>
      <c r="L49" s="1"/>
      <c r="M49" s="1"/>
      <c r="N49" s="1"/>
      <c r="O49" s="1"/>
      <c r="P49" s="1"/>
      <c r="Q49" s="1"/>
      <c r="S49" s="1"/>
      <c r="T49" s="1"/>
      <c r="U49" s="1"/>
      <c r="V49" s="1"/>
      <c r="W49" s="1"/>
      <c r="X49" s="1"/>
      <c r="Y49" s="1"/>
      <c r="Z49" s="1"/>
      <c r="AA49" s="1"/>
      <c r="AB49" s="1"/>
      <c r="AC49" s="1"/>
      <c r="AD49" s="1"/>
    </row>
    <row r="50" spans="1:30">
      <c r="A50" s="261"/>
      <c r="B50" s="261"/>
      <c r="C50" s="1"/>
      <c r="D50" s="1"/>
      <c r="E50" s="1"/>
      <c r="F50" s="1"/>
      <c r="G50" s="1"/>
      <c r="H50" s="1"/>
      <c r="I50" s="1"/>
      <c r="J50" s="1"/>
      <c r="K50" s="1"/>
      <c r="L50" s="1"/>
      <c r="M50" s="1"/>
      <c r="N50" s="1"/>
      <c r="O50" s="1"/>
      <c r="P50" s="1"/>
      <c r="Q50" s="1"/>
      <c r="S50" s="1"/>
      <c r="T50" s="1"/>
      <c r="U50" s="1"/>
      <c r="V50" s="1"/>
      <c r="W50" s="1"/>
      <c r="X50" s="1"/>
      <c r="Y50" s="1"/>
      <c r="Z50" s="1"/>
      <c r="AA50" s="1"/>
      <c r="AB50" s="1"/>
      <c r="AC50" s="1"/>
      <c r="AD50" s="1"/>
    </row>
    <row r="51" spans="1:30">
      <c r="A51" s="261"/>
      <c r="B51" s="261"/>
      <c r="C51" s="1"/>
      <c r="D51" s="1"/>
      <c r="E51" s="1"/>
      <c r="F51" s="1"/>
      <c r="G51" s="1"/>
      <c r="H51" s="1"/>
      <c r="I51" s="1"/>
      <c r="J51" s="1"/>
      <c r="K51" s="1"/>
      <c r="L51" s="1"/>
      <c r="M51" s="1"/>
      <c r="N51" s="1"/>
      <c r="O51" s="1"/>
      <c r="P51" s="1"/>
      <c r="Q51" s="1"/>
      <c r="S51" s="1"/>
      <c r="T51" s="1"/>
      <c r="U51" s="1"/>
      <c r="V51" s="1"/>
      <c r="W51" s="1"/>
      <c r="X51" s="1"/>
      <c r="Y51" s="1"/>
      <c r="Z51" s="1"/>
      <c r="AA51" s="1"/>
      <c r="AB51" s="1"/>
      <c r="AC51" s="1"/>
      <c r="AD51" s="1"/>
    </row>
    <row r="52" spans="1:30">
      <c r="A52" s="261"/>
      <c r="B52" s="261"/>
      <c r="C52" s="1"/>
      <c r="D52" s="1"/>
      <c r="E52" s="1"/>
      <c r="F52" s="1"/>
      <c r="G52" s="1"/>
      <c r="H52" s="1"/>
      <c r="I52" s="1"/>
      <c r="J52" s="1"/>
      <c r="K52" s="1"/>
      <c r="L52" s="1"/>
      <c r="M52" s="1"/>
      <c r="N52" s="1"/>
      <c r="O52" s="1"/>
      <c r="P52" s="1"/>
      <c r="Q52" s="1"/>
      <c r="S52" s="1"/>
      <c r="T52" s="1"/>
      <c r="U52" s="1"/>
      <c r="V52" s="1"/>
      <c r="W52" s="1"/>
      <c r="X52" s="1"/>
      <c r="Y52" s="1"/>
      <c r="Z52" s="1"/>
      <c r="AA52" s="1"/>
      <c r="AB52" s="1"/>
      <c r="AC52" s="1"/>
      <c r="AD52" s="1"/>
    </row>
    <row r="53" spans="1:30">
      <c r="A53" s="261"/>
      <c r="B53" s="261"/>
      <c r="C53" s="1"/>
      <c r="D53" s="1"/>
      <c r="E53" s="1"/>
      <c r="F53" s="1"/>
      <c r="G53" s="1"/>
      <c r="H53" s="1"/>
      <c r="I53" s="1"/>
      <c r="J53" s="1"/>
      <c r="K53" s="1"/>
      <c r="L53" s="1"/>
      <c r="M53" s="1"/>
      <c r="N53" s="1"/>
      <c r="O53" s="1"/>
      <c r="P53" s="1"/>
      <c r="Q53" s="1"/>
      <c r="S53" s="1"/>
      <c r="T53" s="1"/>
      <c r="U53" s="1"/>
      <c r="V53" s="1"/>
      <c r="W53" s="1"/>
      <c r="X53" s="1"/>
      <c r="Y53" s="1"/>
      <c r="Z53" s="1"/>
      <c r="AA53" s="1"/>
      <c r="AB53" s="1"/>
      <c r="AC53" s="1"/>
      <c r="AD53" s="1"/>
    </row>
    <row r="54" spans="1:30">
      <c r="A54" s="261"/>
      <c r="B54" s="261"/>
      <c r="C54" s="1"/>
      <c r="D54" s="1"/>
      <c r="E54" s="1"/>
      <c r="F54" s="1"/>
      <c r="G54" s="1"/>
      <c r="H54" s="1"/>
      <c r="I54" s="1"/>
      <c r="J54" s="1"/>
      <c r="K54" s="1"/>
      <c r="L54" s="1"/>
      <c r="M54" s="1"/>
      <c r="N54" s="1"/>
      <c r="O54" s="1"/>
      <c r="P54" s="1"/>
      <c r="Q54" s="1"/>
      <c r="S54" s="1"/>
      <c r="T54" s="1"/>
      <c r="U54" s="1"/>
      <c r="V54" s="1"/>
      <c r="W54" s="1"/>
      <c r="X54" s="1"/>
      <c r="Y54" s="1"/>
      <c r="Z54" s="1"/>
      <c r="AA54" s="1"/>
      <c r="AB54" s="1"/>
      <c r="AC54" s="1"/>
      <c r="AD54" s="1"/>
    </row>
    <row r="55" spans="1:30">
      <c r="A55" s="261"/>
      <c r="B55" s="261"/>
      <c r="C55" s="1"/>
      <c r="D55" s="1"/>
      <c r="E55" s="1"/>
      <c r="F55" s="1"/>
      <c r="G55" s="1"/>
      <c r="H55" s="1"/>
      <c r="I55" s="1"/>
      <c r="J55" s="1"/>
      <c r="K55" s="1"/>
      <c r="L55" s="1"/>
      <c r="M55" s="1"/>
      <c r="N55" s="1"/>
      <c r="O55" s="1"/>
      <c r="P55" s="1"/>
      <c r="Q55" s="1"/>
      <c r="S55" s="1"/>
      <c r="T55" s="1"/>
      <c r="U55" s="1"/>
      <c r="V55" s="1"/>
      <c r="W55" s="1"/>
      <c r="X55" s="1"/>
      <c r="Y55" s="1"/>
      <c r="Z55" s="1"/>
      <c r="AA55" s="1"/>
      <c r="AB55" s="1"/>
      <c r="AC55" s="1"/>
      <c r="AD55" s="1"/>
    </row>
    <row r="56" spans="1:30">
      <c r="L56" s="1"/>
      <c r="M56" s="1"/>
      <c r="N56" s="1"/>
      <c r="O56" s="1"/>
      <c r="P56" s="1"/>
      <c r="Q56" s="1"/>
      <c r="S56" s="1"/>
      <c r="T56" s="1"/>
      <c r="U56" s="1"/>
      <c r="V56" s="1"/>
      <c r="W56" s="1"/>
      <c r="X56" s="1"/>
      <c r="Y56" s="1"/>
      <c r="Z56" s="1"/>
      <c r="AA56" s="1"/>
      <c r="AB56" s="1"/>
      <c r="AC56" s="1"/>
      <c r="AD56" s="1"/>
    </row>
    <row r="57" spans="1:30">
      <c r="L57" s="1"/>
      <c r="M57" s="1"/>
      <c r="Z57" s="1"/>
      <c r="AA57" s="1"/>
      <c r="AB57" s="1"/>
      <c r="AC57" s="1"/>
      <c r="AD57" s="1"/>
    </row>
  </sheetData>
  <sheetProtection algorithmName="SHA-512" hashValue="Wm1DBhbfTyW+HIBPle3HhfztKR6hUm2CE7wjKmKZko8yk5vgm3LMgEYhmwEgv/mvkTuQnz2ciBH4FF5kAQXn+w==" saltValue="Hi+awdbnw3+QDoK06Wg37w==" spinCount="100000" sheet="1" selectLockedCells="1"/>
  <mergeCells count="25">
    <mergeCell ref="E4:G4"/>
    <mergeCell ref="H4:J4"/>
    <mergeCell ref="E5:G5"/>
    <mergeCell ref="H5:J5"/>
    <mergeCell ref="F6:J6"/>
    <mergeCell ref="F7:J7"/>
    <mergeCell ref="E8:F8"/>
    <mergeCell ref="G8:H8"/>
    <mergeCell ref="I8:J8"/>
    <mergeCell ref="E9:F9"/>
    <mergeCell ref="G9:H9"/>
    <mergeCell ref="I9:J9"/>
    <mergeCell ref="U10:V10"/>
    <mergeCell ref="E11:G11"/>
    <mergeCell ref="P4:P5"/>
    <mergeCell ref="Q4:Q5"/>
    <mergeCell ref="R4:R5"/>
    <mergeCell ref="H11:H12"/>
    <mergeCell ref="I11:I12"/>
    <mergeCell ref="J11:J12"/>
    <mergeCell ref="L30:L31"/>
    <mergeCell ref="L5:L14"/>
    <mergeCell ref="M5:M14"/>
    <mergeCell ref="L15:L28"/>
    <mergeCell ref="M15:M28"/>
  </mergeCells>
  <phoneticPr fontId="1"/>
  <dataValidations count="2">
    <dataValidation type="list" allowBlank="1" showDropDown="0" showInputMessage="1" showErrorMessage="1" sqref="E1">
      <formula1>$A$1:$A$33</formula1>
    </dataValidation>
    <dataValidation type="list" allowBlank="1" showDropDown="0" showInputMessage="1" showErrorMessage="1" sqref="Q4:Q5">
      <formula1>B1:B35</formula1>
    </dataValidation>
  </dataValidations>
  <printOptions horizontalCentered="1"/>
  <pageMargins left="0.25" right="0.25" top="0.75" bottom="0.75" header="0.3" footer="0.3"/>
  <pageSetup paperSize="9" scale="7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園表紙</vt:lpstr>
      <vt:lpstr>ページ選択</vt:lpstr>
      <vt:lpstr>基本情報入力</vt:lpstr>
      <vt:lpstr>児童情報入力</vt:lpstr>
      <vt:lpstr>記録用紙</vt:lpstr>
      <vt:lpstr>結果入力フォーム</vt:lpstr>
      <vt:lpstr>付録_結果入力方法</vt:lpstr>
      <vt:lpstr>結果_クラス一覧</vt:lpstr>
      <vt:lpstr>結果_個別確認</vt:lpstr>
      <vt:lpstr>つながりシート（保護者）</vt:lpstr>
      <vt:lpstr>データプール</vt:lpstr>
      <vt:lpstr>★所見コメント</vt:lpstr>
      <vt:lpstr>所見項目</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未奈子 森下</dc:creator>
  <cp:lastModifiedBy>森下　未奈子</cp:lastModifiedBy>
  <cp:lastPrinted>2025-08-14T14:14:26Z</cp:lastPrinted>
  <dcterms:created xsi:type="dcterms:W3CDTF">2024-07-01T16:02:22Z</dcterms:created>
  <dcterms:modified xsi:type="dcterms:W3CDTF">2025-08-27T03:37:07Z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2025-08-27T03:37:07Z</vt:filetime>
  </property>
</Properties>
</file>