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840" tabRatio="692"/>
  </bookViews>
  <sheets>
    <sheet name="様式" sheetId="15" r:id="rId1"/>
    <sheet name="記載例" sheetId="1" r:id="rId2"/>
    <sheet name="リスト" sheetId="7" r:id="rId3"/>
  </sheets>
  <definedNames>
    <definedName name="_xlnm.Print_Area" localSheetId="1">記載例!$A$1:$W$201</definedName>
    <definedName name="_xlnm.Print_Titles" localSheetId="1">記載例!$1:$11</definedName>
    <definedName name="_xlnm.Print_Area" localSheetId="2">リスト!$A$1:$T$53</definedName>
    <definedName name="_xlnm.Print_Area" localSheetId="0">様式!$A$1:$W$201</definedName>
    <definedName name="_xlnm.Print_Titles" localSheetId="0">様式!$1:$11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福元　良介</author>
    <author>榮　竜郎</author>
    <author>佐々木 一二(SASAKI Katsuji)</author>
  </authors>
  <commentList>
    <comment ref="A6" authorId="0">
      <text>
        <r>
          <rPr>
            <sz val="9"/>
            <color indexed="81"/>
            <rFont val="MS P ゴシック"/>
          </rPr>
          <t>入力不要</t>
        </r>
      </text>
    </comment>
    <comment ref="B6" authorId="0">
      <text>
        <r>
          <rPr>
            <sz val="9"/>
            <color indexed="81"/>
            <rFont val="MS P ゴシック"/>
          </rPr>
          <t>局名を選択</t>
        </r>
      </text>
    </comment>
    <comment ref="C6" authorId="0">
      <text>
        <r>
          <rPr>
            <sz val="9"/>
            <color indexed="81"/>
            <rFont val="MS P ゴシック"/>
          </rPr>
          <t>県名を選択</t>
        </r>
      </text>
    </comment>
    <comment ref="D6" authorId="0">
      <text>
        <r>
          <rPr>
            <sz val="9"/>
            <color indexed="81"/>
            <rFont val="MS P ゴシック"/>
          </rPr>
          <t>地区名を入力</t>
        </r>
      </text>
    </comment>
    <comment ref="E6" authorId="0">
      <text>
        <r>
          <rPr>
            <sz val="9"/>
            <color indexed="81"/>
            <rFont val="MS P ゴシック"/>
          </rPr>
          <t>地区区分を選択</t>
        </r>
      </text>
    </comment>
    <comment ref="F6" authorId="0">
      <text>
        <r>
          <rPr>
            <sz val="9"/>
            <color indexed="81"/>
            <rFont val="MS P ゴシック"/>
          </rPr>
          <t>施設管理者名を入力
（複数の場合も全て入力）</t>
        </r>
      </text>
    </comment>
    <comment ref="B12" authorId="0">
      <text>
        <r>
          <rPr>
            <sz val="9"/>
            <color indexed="81"/>
            <rFont val="MS P ゴシック"/>
          </rPr>
          <t>施設名を入力</t>
        </r>
      </text>
    </comment>
    <comment ref="C12" authorId="0">
      <text>
        <r>
          <rPr>
            <sz val="9"/>
            <color indexed="81"/>
            <rFont val="MS P ゴシック"/>
          </rPr>
          <t>費用区分を選択</t>
        </r>
      </text>
    </comment>
    <comment ref="D12" authorId="0">
      <text>
        <r>
          <rPr>
            <sz val="9"/>
            <color indexed="81"/>
            <rFont val="MS P ゴシック"/>
          </rPr>
          <t>契約区分を選択</t>
        </r>
      </text>
    </comment>
    <comment ref="E12" authorId="0">
      <text>
        <r>
          <rPr>
            <sz val="9"/>
            <color indexed="81"/>
            <rFont val="MS P ゴシック"/>
          </rPr>
          <t>円単位で入力</t>
        </r>
      </text>
    </comment>
    <comment ref="F12" authorId="0">
      <text>
        <r>
          <rPr>
            <sz val="9"/>
            <color indexed="81"/>
            <rFont val="MS P ゴシック"/>
          </rPr>
          <t>円単位で入力</t>
        </r>
      </text>
    </comment>
    <comment ref="G12" authorId="0">
      <text>
        <r>
          <rPr>
            <sz val="9"/>
            <color indexed="81"/>
            <rFont val="MS P ゴシック"/>
          </rPr>
          <t>円単位で入力</t>
        </r>
      </text>
    </comment>
    <comment ref="H12" authorId="0">
      <text>
        <r>
          <rPr>
            <sz val="9"/>
            <color indexed="81"/>
            <rFont val="MS P ゴシック"/>
          </rPr>
          <t>円単位で入力</t>
        </r>
      </text>
    </comment>
    <comment ref="O12" authorId="0">
      <text>
        <r>
          <rPr>
            <sz val="9"/>
            <color indexed="81"/>
            <rFont val="MS P ゴシック"/>
          </rPr>
          <t>該当する場合入力（円単位）</t>
        </r>
      </text>
    </comment>
    <comment ref="Q12" authorId="0">
      <text>
        <r>
          <rPr>
            <sz val="9"/>
            <color indexed="81"/>
            <rFont val="MS P ゴシック"/>
          </rPr>
          <t>油種区分を選択</t>
        </r>
      </text>
    </comment>
    <comment ref="R12" authorId="0">
      <text>
        <r>
          <rPr>
            <sz val="9"/>
            <color indexed="81"/>
            <rFont val="MS P ゴシック"/>
          </rPr>
          <t>円単位で入力</t>
        </r>
      </text>
    </comment>
    <comment ref="B13" authorId="0">
      <text>
        <r>
          <rPr>
            <sz val="9"/>
            <color indexed="81"/>
            <rFont val="MS P ゴシック"/>
          </rPr>
          <t>施設名を入力</t>
        </r>
      </text>
    </comment>
    <comment ref="C13" authorId="0">
      <text>
        <r>
          <rPr>
            <sz val="9"/>
            <color indexed="81"/>
            <rFont val="MS P ゴシック"/>
          </rPr>
          <t>費用区分を選択</t>
        </r>
      </text>
    </comment>
    <comment ref="D13" authorId="0">
      <text>
        <r>
          <rPr>
            <sz val="9"/>
            <color indexed="81"/>
            <rFont val="MS P ゴシック"/>
          </rPr>
          <t>契約区分を選択</t>
        </r>
      </text>
    </comment>
    <comment ref="E13" authorId="0">
      <text>
        <r>
          <rPr>
            <sz val="9"/>
            <color indexed="81"/>
            <rFont val="MS P ゴシック"/>
          </rPr>
          <t>円単位で入力</t>
        </r>
      </text>
    </comment>
    <comment ref="F13" authorId="0">
      <text>
        <r>
          <rPr>
            <sz val="9"/>
            <color indexed="81"/>
            <rFont val="MS P ゴシック"/>
          </rPr>
          <t>円単位で入力</t>
        </r>
      </text>
    </comment>
    <comment ref="G13" authorId="0">
      <text>
        <r>
          <rPr>
            <sz val="9"/>
            <color indexed="81"/>
            <rFont val="MS P ゴシック"/>
          </rPr>
          <t>円単位で入力</t>
        </r>
      </text>
    </comment>
    <comment ref="H13" authorId="0">
      <text>
        <r>
          <rPr>
            <sz val="9"/>
            <color indexed="81"/>
            <rFont val="MS P ゴシック"/>
          </rPr>
          <t>円単位で入力</t>
        </r>
      </text>
    </comment>
    <comment ref="O13" authorId="0">
      <text>
        <r>
          <rPr>
            <sz val="9"/>
            <color indexed="81"/>
            <rFont val="MS P ゴシック"/>
          </rPr>
          <t>該当する場合入力（円単位）</t>
        </r>
      </text>
    </comment>
    <comment ref="Q13" authorId="0">
      <text>
        <r>
          <rPr>
            <sz val="9"/>
            <color indexed="81"/>
            <rFont val="MS P ゴシック"/>
          </rPr>
          <t>油種区分を選択</t>
        </r>
      </text>
    </comment>
    <comment ref="R13" authorId="0">
      <text>
        <r>
          <rPr>
            <sz val="9"/>
            <color indexed="81"/>
            <rFont val="MS P ゴシック"/>
          </rPr>
          <t>円単位で入力</t>
        </r>
      </text>
    </comment>
    <comment ref="B14" authorId="0">
      <text>
        <r>
          <rPr>
            <sz val="9"/>
            <color indexed="81"/>
            <rFont val="MS P ゴシック"/>
          </rPr>
          <t>施設名を入力</t>
        </r>
      </text>
    </comment>
    <comment ref="C14" authorId="0">
      <text>
        <r>
          <rPr>
            <sz val="9"/>
            <color indexed="81"/>
            <rFont val="MS P ゴシック"/>
          </rPr>
          <t>費用区分を選択</t>
        </r>
      </text>
    </comment>
    <comment ref="D14" authorId="0">
      <text>
        <r>
          <rPr>
            <sz val="9"/>
            <color indexed="81"/>
            <rFont val="MS P ゴシック"/>
          </rPr>
          <t>契約区分を選択</t>
        </r>
      </text>
    </comment>
    <comment ref="E14" authorId="0">
      <text>
        <r>
          <rPr>
            <sz val="9"/>
            <color indexed="81"/>
            <rFont val="MS P ゴシック"/>
          </rPr>
          <t>円単位で入力</t>
        </r>
      </text>
    </comment>
    <comment ref="F14" authorId="0">
      <text>
        <r>
          <rPr>
            <sz val="9"/>
            <color indexed="81"/>
            <rFont val="MS P ゴシック"/>
          </rPr>
          <t>円単位で入力</t>
        </r>
      </text>
    </comment>
    <comment ref="G14" authorId="0">
      <text>
        <r>
          <rPr>
            <sz val="9"/>
            <color indexed="81"/>
            <rFont val="MS P ゴシック"/>
          </rPr>
          <t>円単位で入力</t>
        </r>
      </text>
    </comment>
    <comment ref="H14" authorId="0">
      <text>
        <r>
          <rPr>
            <sz val="9"/>
            <color indexed="81"/>
            <rFont val="MS P ゴシック"/>
          </rPr>
          <t>円単位で入力</t>
        </r>
      </text>
    </comment>
    <comment ref="O14" authorId="0">
      <text>
        <r>
          <rPr>
            <sz val="9"/>
            <color indexed="81"/>
            <rFont val="MS P ゴシック"/>
          </rPr>
          <t>該当する場合入力（円単位）</t>
        </r>
      </text>
    </comment>
    <comment ref="Q14" authorId="0">
      <text>
        <r>
          <rPr>
            <sz val="9"/>
            <color indexed="81"/>
            <rFont val="MS P ゴシック"/>
          </rPr>
          <t>油種区分を選択</t>
        </r>
      </text>
    </comment>
    <comment ref="R14" authorId="0">
      <text>
        <r>
          <rPr>
            <sz val="9"/>
            <color indexed="81"/>
            <rFont val="MS P ゴシック"/>
          </rPr>
          <t>円単位で入力</t>
        </r>
      </text>
    </comment>
    <comment ref="B15" authorId="0">
      <text>
        <r>
          <rPr>
            <sz val="9"/>
            <color indexed="81"/>
            <rFont val="MS P ゴシック"/>
          </rPr>
          <t>施設名を入力</t>
        </r>
      </text>
    </comment>
    <comment ref="C15" authorId="0">
      <text>
        <r>
          <rPr>
            <sz val="9"/>
            <color indexed="81"/>
            <rFont val="MS P ゴシック"/>
          </rPr>
          <t>費用区分を選択</t>
        </r>
      </text>
    </comment>
    <comment ref="D15" authorId="0">
      <text>
        <r>
          <rPr>
            <sz val="9"/>
            <color indexed="81"/>
            <rFont val="MS P ゴシック"/>
          </rPr>
          <t>契約区分を選択</t>
        </r>
      </text>
    </comment>
    <comment ref="E15" authorId="0">
      <text>
        <r>
          <rPr>
            <sz val="9"/>
            <color indexed="81"/>
            <rFont val="MS P ゴシック"/>
          </rPr>
          <t>円単位で入力</t>
        </r>
      </text>
    </comment>
    <comment ref="F15" authorId="0">
      <text>
        <r>
          <rPr>
            <sz val="9"/>
            <color indexed="81"/>
            <rFont val="MS P ゴシック"/>
          </rPr>
          <t>円単位で入力</t>
        </r>
      </text>
    </comment>
    <comment ref="G15" authorId="0">
      <text>
        <r>
          <rPr>
            <sz val="9"/>
            <color indexed="81"/>
            <rFont val="MS P ゴシック"/>
          </rPr>
          <t>円単位で入力</t>
        </r>
      </text>
    </comment>
    <comment ref="H15" authorId="0">
      <text>
        <r>
          <rPr>
            <sz val="9"/>
            <color indexed="81"/>
            <rFont val="MS P ゴシック"/>
          </rPr>
          <t>円単位で入力</t>
        </r>
      </text>
    </comment>
    <comment ref="O15" authorId="0">
      <text>
        <r>
          <rPr>
            <sz val="9"/>
            <color indexed="81"/>
            <rFont val="MS P ゴシック"/>
          </rPr>
          <t>該当する場合入力（円単位）</t>
        </r>
      </text>
    </comment>
    <comment ref="Q15" authorId="0">
      <text>
        <r>
          <rPr>
            <sz val="9"/>
            <color indexed="81"/>
            <rFont val="MS P ゴシック"/>
          </rPr>
          <t>油種区分を選択</t>
        </r>
      </text>
    </comment>
    <comment ref="R15" authorId="0">
      <text>
        <r>
          <rPr>
            <sz val="9"/>
            <color indexed="81"/>
            <rFont val="MS P ゴシック"/>
          </rPr>
          <t>円単位で入力</t>
        </r>
      </text>
    </comment>
    <comment ref="B16" authorId="0">
      <text>
        <r>
          <rPr>
            <sz val="9"/>
            <color indexed="81"/>
            <rFont val="MS P ゴシック"/>
          </rPr>
          <t>施設名を入力</t>
        </r>
      </text>
    </comment>
    <comment ref="C16" authorId="0">
      <text>
        <r>
          <rPr>
            <sz val="9"/>
            <color indexed="81"/>
            <rFont val="MS P ゴシック"/>
          </rPr>
          <t>費用区分を選択</t>
        </r>
      </text>
    </comment>
    <comment ref="D16" authorId="0">
      <text>
        <r>
          <rPr>
            <sz val="9"/>
            <color indexed="81"/>
            <rFont val="MS P ゴシック"/>
          </rPr>
          <t>契約区分を選択</t>
        </r>
      </text>
    </comment>
    <comment ref="E16" authorId="0">
      <text>
        <r>
          <rPr>
            <sz val="9"/>
            <color indexed="81"/>
            <rFont val="MS P ゴシック"/>
          </rPr>
          <t>円単位で入力</t>
        </r>
      </text>
    </comment>
    <comment ref="F16" authorId="0">
      <text>
        <r>
          <rPr>
            <sz val="9"/>
            <color indexed="81"/>
            <rFont val="MS P ゴシック"/>
          </rPr>
          <t>円単位で入力</t>
        </r>
      </text>
    </comment>
    <comment ref="G16" authorId="0">
      <text>
        <r>
          <rPr>
            <sz val="9"/>
            <color indexed="81"/>
            <rFont val="MS P ゴシック"/>
          </rPr>
          <t>円単位で入力</t>
        </r>
      </text>
    </comment>
    <comment ref="H16" authorId="0">
      <text>
        <r>
          <rPr>
            <sz val="9"/>
            <color indexed="81"/>
            <rFont val="MS P ゴシック"/>
          </rPr>
          <t>円単位で入力</t>
        </r>
      </text>
    </comment>
    <comment ref="O16" authorId="0">
      <text>
        <r>
          <rPr>
            <sz val="9"/>
            <color indexed="81"/>
            <rFont val="MS P ゴシック"/>
          </rPr>
          <t>該当する場合入力（円単位）</t>
        </r>
      </text>
    </comment>
    <comment ref="Q16" authorId="0">
      <text>
        <r>
          <rPr>
            <sz val="9"/>
            <color indexed="81"/>
            <rFont val="MS P ゴシック"/>
          </rPr>
          <t>油種区分を選択</t>
        </r>
      </text>
    </comment>
    <comment ref="R16" authorId="0">
      <text>
        <r>
          <rPr>
            <sz val="9"/>
            <color indexed="81"/>
            <rFont val="MS P ゴシック"/>
          </rPr>
          <t>円単位で入力</t>
        </r>
      </text>
    </comment>
    <comment ref="AH16" authorId="1">
      <text>
        <r>
          <rPr>
            <sz val="9"/>
            <color indexed="81"/>
            <rFont val="MS P ゴシック"/>
          </rPr>
          <t>①コロナ交付金なし</t>
        </r>
      </text>
    </comment>
    <comment ref="B17" authorId="0">
      <text>
        <r>
          <rPr>
            <sz val="9"/>
            <color indexed="81"/>
            <rFont val="MS P ゴシック"/>
          </rPr>
          <t>施設名を入力</t>
        </r>
      </text>
    </comment>
    <comment ref="C17" authorId="0">
      <text>
        <r>
          <rPr>
            <sz val="9"/>
            <color indexed="81"/>
            <rFont val="MS P ゴシック"/>
          </rPr>
          <t>費用区分を選択</t>
        </r>
      </text>
    </comment>
    <comment ref="D17" authorId="0">
      <text>
        <r>
          <rPr>
            <sz val="9"/>
            <color indexed="81"/>
            <rFont val="MS P ゴシック"/>
          </rPr>
          <t>契約区分を選択</t>
        </r>
      </text>
    </comment>
    <comment ref="E17" authorId="0">
      <text>
        <r>
          <rPr>
            <sz val="9"/>
            <color indexed="81"/>
            <rFont val="MS P ゴシック"/>
          </rPr>
          <t>円単位で入力</t>
        </r>
      </text>
    </comment>
    <comment ref="F17" authorId="0">
      <text>
        <r>
          <rPr>
            <sz val="9"/>
            <color indexed="81"/>
            <rFont val="MS P ゴシック"/>
          </rPr>
          <t>円単位で入力</t>
        </r>
      </text>
    </comment>
    <comment ref="G17" authorId="0">
      <text>
        <r>
          <rPr>
            <sz val="9"/>
            <color indexed="81"/>
            <rFont val="MS P ゴシック"/>
          </rPr>
          <t>円単位で入力</t>
        </r>
      </text>
    </comment>
    <comment ref="H17" authorId="0">
      <text>
        <r>
          <rPr>
            <sz val="9"/>
            <color indexed="81"/>
            <rFont val="MS P ゴシック"/>
          </rPr>
          <t>円単位で入力</t>
        </r>
      </text>
    </comment>
    <comment ref="O17" authorId="0">
      <text>
        <r>
          <rPr>
            <sz val="9"/>
            <color indexed="81"/>
            <rFont val="MS P ゴシック"/>
          </rPr>
          <t>該当する場合入力（円単位）</t>
        </r>
      </text>
    </comment>
    <comment ref="Q17" authorId="0">
      <text>
        <r>
          <rPr>
            <sz val="9"/>
            <color indexed="81"/>
            <rFont val="MS P ゴシック"/>
          </rPr>
          <t>油種区分を選択</t>
        </r>
      </text>
    </comment>
    <comment ref="R17" authorId="0">
      <text>
        <r>
          <rPr>
            <sz val="9"/>
            <color indexed="81"/>
            <rFont val="MS P ゴシック"/>
          </rPr>
          <t>円単位で入力</t>
        </r>
      </text>
    </comment>
    <comment ref="AH17" authorId="1">
      <text>
        <r>
          <rPr>
            <sz val="9"/>
            <color indexed="81"/>
            <rFont val="MS P ゴシック"/>
          </rPr>
          <t>②コロナ交付金を活用（高騰分の何割か）</t>
        </r>
      </text>
    </comment>
    <comment ref="B18" authorId="0">
      <text>
        <r>
          <rPr>
            <sz val="9"/>
            <color indexed="81"/>
            <rFont val="MS P ゴシック"/>
          </rPr>
          <t>施設名を入力</t>
        </r>
      </text>
    </comment>
    <comment ref="C18" authorId="0">
      <text>
        <r>
          <rPr>
            <sz val="9"/>
            <color indexed="81"/>
            <rFont val="MS P ゴシック"/>
          </rPr>
          <t>費用区分を選択</t>
        </r>
      </text>
    </comment>
    <comment ref="D18" authorId="0">
      <text>
        <r>
          <rPr>
            <sz val="9"/>
            <color indexed="81"/>
            <rFont val="MS P ゴシック"/>
          </rPr>
          <t>契約区分を選択</t>
        </r>
      </text>
    </comment>
    <comment ref="E18" authorId="0">
      <text>
        <r>
          <rPr>
            <sz val="9"/>
            <color indexed="81"/>
            <rFont val="MS P ゴシック"/>
          </rPr>
          <t>円単位で入力</t>
        </r>
      </text>
    </comment>
    <comment ref="F18" authorId="0">
      <text>
        <r>
          <rPr>
            <sz val="9"/>
            <color indexed="81"/>
            <rFont val="MS P ゴシック"/>
          </rPr>
          <t>円単位で入力</t>
        </r>
      </text>
    </comment>
    <comment ref="G18" authorId="0">
      <text>
        <r>
          <rPr>
            <sz val="9"/>
            <color indexed="81"/>
            <rFont val="MS P ゴシック"/>
          </rPr>
          <t>円単位で入力</t>
        </r>
      </text>
    </comment>
    <comment ref="H18" authorId="0">
      <text>
        <r>
          <rPr>
            <sz val="9"/>
            <color indexed="81"/>
            <rFont val="MS P ゴシック"/>
          </rPr>
          <t>円単位で入力</t>
        </r>
      </text>
    </comment>
    <comment ref="O18" authorId="0">
      <text>
        <r>
          <rPr>
            <sz val="9"/>
            <color indexed="81"/>
            <rFont val="MS P ゴシック"/>
          </rPr>
          <t>該当する場合入力（円単位）</t>
        </r>
      </text>
    </comment>
    <comment ref="Q18" authorId="0">
      <text>
        <r>
          <rPr>
            <sz val="9"/>
            <color indexed="81"/>
            <rFont val="MS P ゴシック"/>
          </rPr>
          <t>油種区分を選択</t>
        </r>
      </text>
    </comment>
    <comment ref="R18" authorId="0">
      <text>
        <r>
          <rPr>
            <sz val="9"/>
            <color indexed="81"/>
            <rFont val="MS P ゴシック"/>
          </rPr>
          <t>円単位で入力</t>
        </r>
      </text>
    </comment>
    <comment ref="AH18" authorId="1">
      <text>
        <r>
          <rPr>
            <sz val="9"/>
            <color indexed="81"/>
            <rFont val="MS P ゴシック"/>
          </rPr>
          <t>③コロナ交付金を活用（高騰分満額）</t>
        </r>
      </text>
    </comment>
    <comment ref="B19" authorId="0">
      <text>
        <r>
          <rPr>
            <sz val="9"/>
            <color indexed="81"/>
            <rFont val="MS P ゴシック"/>
          </rPr>
          <t>施設名を入力</t>
        </r>
      </text>
    </comment>
    <comment ref="C19" authorId="0">
      <text>
        <r>
          <rPr>
            <sz val="9"/>
            <color indexed="81"/>
            <rFont val="MS P ゴシック"/>
          </rPr>
          <t>費用区分を選択</t>
        </r>
      </text>
    </comment>
    <comment ref="D19" authorId="0">
      <text>
        <r>
          <rPr>
            <sz val="9"/>
            <color indexed="81"/>
            <rFont val="MS P ゴシック"/>
          </rPr>
          <t>契約区分を選択</t>
        </r>
      </text>
    </comment>
    <comment ref="E19" authorId="0">
      <text>
        <r>
          <rPr>
            <sz val="9"/>
            <color indexed="81"/>
            <rFont val="MS P ゴシック"/>
          </rPr>
          <t>円単位で入力</t>
        </r>
      </text>
    </comment>
    <comment ref="F19" authorId="0">
      <text>
        <r>
          <rPr>
            <sz val="9"/>
            <color indexed="81"/>
            <rFont val="MS P ゴシック"/>
          </rPr>
          <t>円単位で入力</t>
        </r>
      </text>
    </comment>
    <comment ref="G19" authorId="0">
      <text>
        <r>
          <rPr>
            <sz val="9"/>
            <color indexed="81"/>
            <rFont val="MS P ゴシック"/>
          </rPr>
          <t>円単位で入力</t>
        </r>
      </text>
    </comment>
    <comment ref="H19" authorId="0">
      <text>
        <r>
          <rPr>
            <sz val="9"/>
            <color indexed="81"/>
            <rFont val="MS P ゴシック"/>
          </rPr>
          <t>円単位で入力</t>
        </r>
      </text>
    </comment>
    <comment ref="O19" authorId="0">
      <text>
        <r>
          <rPr>
            <sz val="9"/>
            <color indexed="81"/>
            <rFont val="MS P ゴシック"/>
          </rPr>
          <t>該当する場合入力（円単位）</t>
        </r>
      </text>
    </comment>
    <comment ref="Q19" authorId="0">
      <text>
        <r>
          <rPr>
            <sz val="9"/>
            <color indexed="81"/>
            <rFont val="MS P ゴシック"/>
          </rPr>
          <t>油種区分を選択</t>
        </r>
      </text>
    </comment>
    <comment ref="R19" authorId="0">
      <text>
        <r>
          <rPr>
            <sz val="9"/>
            <color indexed="81"/>
            <rFont val="MS P ゴシック"/>
          </rPr>
          <t>円単位で入力</t>
        </r>
      </text>
    </comment>
    <comment ref="B20" authorId="0">
      <text>
        <r>
          <rPr>
            <sz val="9"/>
            <color indexed="81"/>
            <rFont val="MS P ゴシック"/>
          </rPr>
          <t>施設名を入力</t>
        </r>
      </text>
    </comment>
    <comment ref="C20" authorId="0">
      <text>
        <r>
          <rPr>
            <sz val="9"/>
            <color indexed="81"/>
            <rFont val="MS P ゴシック"/>
          </rPr>
          <t>費用区分を選択</t>
        </r>
      </text>
    </comment>
    <comment ref="D20" authorId="0">
      <text>
        <r>
          <rPr>
            <sz val="9"/>
            <color indexed="81"/>
            <rFont val="MS P ゴシック"/>
          </rPr>
          <t>契約区分を選択</t>
        </r>
      </text>
    </comment>
    <comment ref="E20" authorId="0">
      <text>
        <r>
          <rPr>
            <sz val="9"/>
            <color indexed="81"/>
            <rFont val="MS P ゴシック"/>
          </rPr>
          <t>円単位で入力</t>
        </r>
      </text>
    </comment>
    <comment ref="F20" authorId="0">
      <text>
        <r>
          <rPr>
            <sz val="9"/>
            <color indexed="81"/>
            <rFont val="MS P ゴシック"/>
          </rPr>
          <t>円単位で入力</t>
        </r>
      </text>
    </comment>
    <comment ref="G20" authorId="0">
      <text>
        <r>
          <rPr>
            <sz val="9"/>
            <color indexed="81"/>
            <rFont val="MS P ゴシック"/>
          </rPr>
          <t>円単位で入力</t>
        </r>
      </text>
    </comment>
    <comment ref="H20" authorId="0">
      <text>
        <r>
          <rPr>
            <sz val="9"/>
            <color indexed="81"/>
            <rFont val="MS P ゴシック"/>
          </rPr>
          <t>円単位で入力</t>
        </r>
      </text>
    </comment>
    <comment ref="O20" authorId="0">
      <text>
        <r>
          <rPr>
            <sz val="9"/>
            <color indexed="81"/>
            <rFont val="MS P ゴシック"/>
          </rPr>
          <t>該当する場合入力（円単位）</t>
        </r>
      </text>
    </comment>
    <comment ref="Q20" authorId="0">
      <text>
        <r>
          <rPr>
            <sz val="9"/>
            <color indexed="81"/>
            <rFont val="MS P ゴシック"/>
          </rPr>
          <t>油種区分を選択</t>
        </r>
      </text>
    </comment>
    <comment ref="R20" authorId="0">
      <text>
        <r>
          <rPr>
            <sz val="9"/>
            <color indexed="81"/>
            <rFont val="MS P ゴシック"/>
          </rPr>
          <t>円単位で入力</t>
        </r>
      </text>
    </comment>
    <comment ref="B21" authorId="0">
      <text>
        <r>
          <rPr>
            <sz val="9"/>
            <color indexed="81"/>
            <rFont val="MS P ゴシック"/>
          </rPr>
          <t>施設名を入力</t>
        </r>
      </text>
    </comment>
    <comment ref="C21" authorId="0">
      <text>
        <r>
          <rPr>
            <sz val="9"/>
            <color indexed="81"/>
            <rFont val="MS P ゴシック"/>
          </rPr>
          <t>費用区分を選択</t>
        </r>
      </text>
    </comment>
    <comment ref="D21" authorId="0">
      <text>
        <r>
          <rPr>
            <sz val="9"/>
            <color indexed="81"/>
            <rFont val="MS P ゴシック"/>
          </rPr>
          <t>契約区分を選択</t>
        </r>
      </text>
    </comment>
    <comment ref="E21" authorId="0">
      <text>
        <r>
          <rPr>
            <sz val="9"/>
            <color indexed="81"/>
            <rFont val="MS P ゴシック"/>
          </rPr>
          <t>円単位で入力</t>
        </r>
      </text>
    </comment>
    <comment ref="F21" authorId="0">
      <text>
        <r>
          <rPr>
            <sz val="9"/>
            <color indexed="81"/>
            <rFont val="MS P ゴシック"/>
          </rPr>
          <t>円単位で入力</t>
        </r>
      </text>
    </comment>
    <comment ref="G21" authorId="0">
      <text>
        <r>
          <rPr>
            <sz val="9"/>
            <color indexed="81"/>
            <rFont val="MS P ゴシック"/>
          </rPr>
          <t>円単位で入力</t>
        </r>
      </text>
    </comment>
    <comment ref="H21" authorId="0">
      <text>
        <r>
          <rPr>
            <sz val="9"/>
            <color indexed="81"/>
            <rFont val="MS P ゴシック"/>
          </rPr>
          <t>円単位で入力</t>
        </r>
      </text>
    </comment>
    <comment ref="O21" authorId="0">
      <text>
        <r>
          <rPr>
            <sz val="9"/>
            <color indexed="81"/>
            <rFont val="MS P ゴシック"/>
          </rPr>
          <t>該当する場合入力（円単位）</t>
        </r>
      </text>
    </comment>
    <comment ref="Q21" authorId="0">
      <text>
        <r>
          <rPr>
            <sz val="9"/>
            <color indexed="81"/>
            <rFont val="MS P ゴシック"/>
          </rPr>
          <t>油種区分を選択</t>
        </r>
      </text>
    </comment>
    <comment ref="R21" authorId="0">
      <text>
        <r>
          <rPr>
            <sz val="9"/>
            <color indexed="81"/>
            <rFont val="MS P ゴシック"/>
          </rPr>
          <t>円単位で入力</t>
        </r>
      </text>
    </comment>
    <comment ref="B22" authorId="0">
      <text>
        <r>
          <rPr>
            <sz val="9"/>
            <color indexed="81"/>
            <rFont val="MS P ゴシック"/>
          </rPr>
          <t>施設名を入力</t>
        </r>
      </text>
    </comment>
    <comment ref="C22" authorId="0">
      <text>
        <r>
          <rPr>
            <sz val="9"/>
            <color indexed="81"/>
            <rFont val="MS P ゴシック"/>
          </rPr>
          <t>費用区分を選択</t>
        </r>
      </text>
    </comment>
    <comment ref="D22" authorId="0">
      <text>
        <r>
          <rPr>
            <sz val="9"/>
            <color indexed="81"/>
            <rFont val="MS P ゴシック"/>
          </rPr>
          <t>契約区分を選択</t>
        </r>
      </text>
    </comment>
    <comment ref="E22" authorId="0">
      <text>
        <r>
          <rPr>
            <sz val="9"/>
            <color indexed="81"/>
            <rFont val="MS P ゴシック"/>
          </rPr>
          <t>円単位で入力</t>
        </r>
      </text>
    </comment>
    <comment ref="F22" authorId="0">
      <text>
        <r>
          <rPr>
            <sz val="9"/>
            <color indexed="81"/>
            <rFont val="MS P ゴシック"/>
          </rPr>
          <t>円単位で入力</t>
        </r>
      </text>
    </comment>
    <comment ref="G22" authorId="0">
      <text>
        <r>
          <rPr>
            <sz val="9"/>
            <color indexed="81"/>
            <rFont val="MS P ゴシック"/>
          </rPr>
          <t>円単位で入力</t>
        </r>
      </text>
    </comment>
    <comment ref="H22" authorId="0">
      <text>
        <r>
          <rPr>
            <sz val="9"/>
            <color indexed="81"/>
            <rFont val="MS P ゴシック"/>
          </rPr>
          <t>円単位で入力</t>
        </r>
      </text>
    </comment>
    <comment ref="O22" authorId="0">
      <text>
        <r>
          <rPr>
            <sz val="9"/>
            <color indexed="81"/>
            <rFont val="MS P ゴシック"/>
          </rPr>
          <t>該当する場合入力（円単位）</t>
        </r>
      </text>
    </comment>
    <comment ref="Q22" authorId="0">
      <text>
        <r>
          <rPr>
            <sz val="9"/>
            <color indexed="81"/>
            <rFont val="MS P ゴシック"/>
          </rPr>
          <t>油種区分を選択</t>
        </r>
      </text>
    </comment>
    <comment ref="R22" authorId="0">
      <text>
        <r>
          <rPr>
            <sz val="9"/>
            <color indexed="81"/>
            <rFont val="MS P ゴシック"/>
          </rPr>
          <t>円単位で入力</t>
        </r>
      </text>
    </comment>
    <comment ref="B23" authorId="0">
      <text>
        <r>
          <rPr>
            <sz val="9"/>
            <color indexed="81"/>
            <rFont val="MS P ゴシック"/>
          </rPr>
          <t>施設名を入力</t>
        </r>
      </text>
    </comment>
    <comment ref="C23" authorId="0">
      <text>
        <r>
          <rPr>
            <sz val="9"/>
            <color indexed="81"/>
            <rFont val="MS P ゴシック"/>
          </rPr>
          <t>費用区分を選択</t>
        </r>
      </text>
    </comment>
    <comment ref="D23" authorId="0">
      <text>
        <r>
          <rPr>
            <sz val="9"/>
            <color indexed="81"/>
            <rFont val="MS P ゴシック"/>
          </rPr>
          <t>契約区分を選択</t>
        </r>
      </text>
    </comment>
    <comment ref="E23" authorId="0">
      <text>
        <r>
          <rPr>
            <sz val="9"/>
            <color indexed="81"/>
            <rFont val="MS P ゴシック"/>
          </rPr>
          <t>円単位で入力</t>
        </r>
      </text>
    </comment>
    <comment ref="F23" authorId="0">
      <text>
        <r>
          <rPr>
            <sz val="9"/>
            <color indexed="81"/>
            <rFont val="MS P ゴシック"/>
          </rPr>
          <t>円単位で入力</t>
        </r>
      </text>
    </comment>
    <comment ref="G23" authorId="0">
      <text>
        <r>
          <rPr>
            <sz val="9"/>
            <color indexed="81"/>
            <rFont val="MS P ゴシック"/>
          </rPr>
          <t>円単位で入力</t>
        </r>
      </text>
    </comment>
    <comment ref="H23" authorId="0">
      <text>
        <r>
          <rPr>
            <sz val="9"/>
            <color indexed="81"/>
            <rFont val="MS P ゴシック"/>
          </rPr>
          <t>円単位で入力</t>
        </r>
      </text>
    </comment>
    <comment ref="O23" authorId="0">
      <text>
        <r>
          <rPr>
            <sz val="9"/>
            <color indexed="81"/>
            <rFont val="MS P ゴシック"/>
          </rPr>
          <t>該当する場合入力（円単位）</t>
        </r>
      </text>
    </comment>
    <comment ref="Q23" authorId="0">
      <text>
        <r>
          <rPr>
            <sz val="9"/>
            <color indexed="81"/>
            <rFont val="MS P ゴシック"/>
          </rPr>
          <t>油種区分を選択</t>
        </r>
      </text>
    </comment>
    <comment ref="R23" authorId="0">
      <text>
        <r>
          <rPr>
            <sz val="9"/>
            <color indexed="81"/>
            <rFont val="MS P ゴシック"/>
          </rPr>
          <t>円単位で入力</t>
        </r>
      </text>
    </comment>
    <comment ref="B24" authorId="0">
      <text>
        <r>
          <rPr>
            <sz val="9"/>
            <color indexed="81"/>
            <rFont val="MS P ゴシック"/>
          </rPr>
          <t>施設名を入力</t>
        </r>
      </text>
    </comment>
    <comment ref="C24" authorId="0">
      <text>
        <r>
          <rPr>
            <sz val="9"/>
            <color indexed="81"/>
            <rFont val="MS P ゴシック"/>
          </rPr>
          <t>費用区分を選択</t>
        </r>
      </text>
    </comment>
    <comment ref="D24" authorId="0">
      <text>
        <r>
          <rPr>
            <sz val="9"/>
            <color indexed="81"/>
            <rFont val="MS P ゴシック"/>
          </rPr>
          <t>契約区分を選択</t>
        </r>
      </text>
    </comment>
    <comment ref="E24" authorId="0">
      <text>
        <r>
          <rPr>
            <sz val="9"/>
            <color indexed="81"/>
            <rFont val="MS P ゴシック"/>
          </rPr>
          <t>円単位で入力</t>
        </r>
      </text>
    </comment>
    <comment ref="F24" authorId="0">
      <text>
        <r>
          <rPr>
            <sz val="9"/>
            <color indexed="81"/>
            <rFont val="MS P ゴシック"/>
          </rPr>
          <t>円単位で入力</t>
        </r>
      </text>
    </comment>
    <comment ref="G24" authorId="0">
      <text>
        <r>
          <rPr>
            <sz val="9"/>
            <color indexed="81"/>
            <rFont val="MS P ゴシック"/>
          </rPr>
          <t>円単位で入力</t>
        </r>
      </text>
    </comment>
    <comment ref="H24" authorId="0">
      <text>
        <r>
          <rPr>
            <sz val="9"/>
            <color indexed="81"/>
            <rFont val="MS P ゴシック"/>
          </rPr>
          <t>円単位で入力</t>
        </r>
      </text>
    </comment>
    <comment ref="O24" authorId="0">
      <text>
        <r>
          <rPr>
            <sz val="9"/>
            <color indexed="81"/>
            <rFont val="MS P ゴシック"/>
          </rPr>
          <t>該当する場合入力（円単位）</t>
        </r>
      </text>
    </comment>
    <comment ref="Q24" authorId="0">
      <text>
        <r>
          <rPr>
            <sz val="9"/>
            <color indexed="81"/>
            <rFont val="MS P ゴシック"/>
          </rPr>
          <t>油種区分を選択</t>
        </r>
      </text>
    </comment>
    <comment ref="R24" authorId="0">
      <text>
        <r>
          <rPr>
            <sz val="9"/>
            <color indexed="81"/>
            <rFont val="MS P ゴシック"/>
          </rPr>
          <t>円単位で入力</t>
        </r>
      </text>
    </comment>
    <comment ref="B25" authorId="0">
      <text>
        <r>
          <rPr>
            <sz val="9"/>
            <color indexed="81"/>
            <rFont val="MS P ゴシック"/>
          </rPr>
          <t>施設名を入力</t>
        </r>
      </text>
    </comment>
    <comment ref="C25" authorId="0">
      <text>
        <r>
          <rPr>
            <sz val="9"/>
            <color indexed="81"/>
            <rFont val="MS P ゴシック"/>
          </rPr>
          <t>費用区分を選択</t>
        </r>
      </text>
    </comment>
    <comment ref="D25" authorId="0">
      <text>
        <r>
          <rPr>
            <sz val="9"/>
            <color indexed="81"/>
            <rFont val="MS P ゴシック"/>
          </rPr>
          <t>契約区分を選択</t>
        </r>
      </text>
    </comment>
    <comment ref="E25" authorId="0">
      <text>
        <r>
          <rPr>
            <sz val="9"/>
            <color indexed="81"/>
            <rFont val="MS P ゴシック"/>
          </rPr>
          <t>円単位で入力</t>
        </r>
      </text>
    </comment>
    <comment ref="F25" authorId="0">
      <text>
        <r>
          <rPr>
            <sz val="9"/>
            <color indexed="81"/>
            <rFont val="MS P ゴシック"/>
          </rPr>
          <t>円単位で入力</t>
        </r>
      </text>
    </comment>
    <comment ref="G25" authorId="0">
      <text>
        <r>
          <rPr>
            <sz val="9"/>
            <color indexed="81"/>
            <rFont val="MS P ゴシック"/>
          </rPr>
          <t>円単位で入力</t>
        </r>
      </text>
    </comment>
    <comment ref="H25" authorId="0">
      <text>
        <r>
          <rPr>
            <sz val="9"/>
            <color indexed="81"/>
            <rFont val="MS P ゴシック"/>
          </rPr>
          <t>円単位で入力</t>
        </r>
      </text>
    </comment>
    <comment ref="O25" authorId="0">
      <text>
        <r>
          <rPr>
            <sz val="9"/>
            <color indexed="81"/>
            <rFont val="MS P ゴシック"/>
          </rPr>
          <t>該当する場合入力（円単位）</t>
        </r>
      </text>
    </comment>
    <comment ref="Q25" authorId="0">
      <text>
        <r>
          <rPr>
            <sz val="9"/>
            <color indexed="81"/>
            <rFont val="MS P ゴシック"/>
          </rPr>
          <t>油種区分を選択</t>
        </r>
      </text>
    </comment>
    <comment ref="R25" authorId="0">
      <text>
        <r>
          <rPr>
            <sz val="9"/>
            <color indexed="81"/>
            <rFont val="MS P ゴシック"/>
          </rPr>
          <t>円単位で入力</t>
        </r>
      </text>
    </comment>
    <comment ref="B26" authorId="0">
      <text>
        <r>
          <rPr>
            <sz val="9"/>
            <color indexed="81"/>
            <rFont val="MS P ゴシック"/>
          </rPr>
          <t>施設名を入力</t>
        </r>
      </text>
    </comment>
    <comment ref="C26" authorId="0">
      <text>
        <r>
          <rPr>
            <sz val="9"/>
            <color indexed="81"/>
            <rFont val="MS P ゴシック"/>
          </rPr>
          <t>費用区分を選択</t>
        </r>
      </text>
    </comment>
    <comment ref="D26" authorId="0">
      <text>
        <r>
          <rPr>
            <sz val="9"/>
            <color indexed="81"/>
            <rFont val="MS P ゴシック"/>
          </rPr>
          <t>契約区分を選択</t>
        </r>
      </text>
    </comment>
    <comment ref="E26" authorId="0">
      <text>
        <r>
          <rPr>
            <sz val="9"/>
            <color indexed="81"/>
            <rFont val="MS P ゴシック"/>
          </rPr>
          <t>円単位で入力</t>
        </r>
      </text>
    </comment>
    <comment ref="F26" authorId="0">
      <text>
        <r>
          <rPr>
            <sz val="9"/>
            <color indexed="81"/>
            <rFont val="MS P ゴシック"/>
          </rPr>
          <t>円単位で入力</t>
        </r>
      </text>
    </comment>
    <comment ref="G26" authorId="0">
      <text>
        <r>
          <rPr>
            <sz val="9"/>
            <color indexed="81"/>
            <rFont val="MS P ゴシック"/>
          </rPr>
          <t>円単位で入力</t>
        </r>
      </text>
    </comment>
    <comment ref="H26" authorId="0">
      <text>
        <r>
          <rPr>
            <sz val="9"/>
            <color indexed="81"/>
            <rFont val="MS P ゴシック"/>
          </rPr>
          <t>円単位で入力</t>
        </r>
      </text>
    </comment>
    <comment ref="O26" authorId="0">
      <text>
        <r>
          <rPr>
            <sz val="9"/>
            <color indexed="81"/>
            <rFont val="MS P ゴシック"/>
          </rPr>
          <t>該当する場合入力（円単位）</t>
        </r>
      </text>
    </comment>
    <comment ref="Q26" authorId="0">
      <text>
        <r>
          <rPr>
            <sz val="9"/>
            <color indexed="81"/>
            <rFont val="MS P ゴシック"/>
          </rPr>
          <t>油種区分を選択</t>
        </r>
      </text>
    </comment>
    <comment ref="R26" authorId="0">
      <text>
        <r>
          <rPr>
            <sz val="9"/>
            <color indexed="81"/>
            <rFont val="MS P ゴシック"/>
          </rPr>
          <t>円単位で入力</t>
        </r>
      </text>
    </comment>
    <comment ref="B27" authorId="0">
      <text>
        <r>
          <rPr>
            <sz val="9"/>
            <color indexed="81"/>
            <rFont val="MS P ゴシック"/>
          </rPr>
          <t>施設名を入力</t>
        </r>
      </text>
    </comment>
    <comment ref="C27" authorId="0">
      <text>
        <r>
          <rPr>
            <sz val="9"/>
            <color indexed="81"/>
            <rFont val="MS P ゴシック"/>
          </rPr>
          <t>費用区分を選択</t>
        </r>
      </text>
    </comment>
    <comment ref="D27" authorId="0">
      <text>
        <r>
          <rPr>
            <sz val="9"/>
            <color indexed="81"/>
            <rFont val="MS P ゴシック"/>
          </rPr>
          <t>契約区分を選択</t>
        </r>
      </text>
    </comment>
    <comment ref="E27" authorId="0">
      <text>
        <r>
          <rPr>
            <sz val="9"/>
            <color indexed="81"/>
            <rFont val="MS P ゴシック"/>
          </rPr>
          <t>円単位で入力</t>
        </r>
      </text>
    </comment>
    <comment ref="F27" authorId="0">
      <text>
        <r>
          <rPr>
            <sz val="9"/>
            <color indexed="81"/>
            <rFont val="MS P ゴシック"/>
          </rPr>
          <t>円単位で入力</t>
        </r>
      </text>
    </comment>
    <comment ref="G27" authorId="0">
      <text>
        <r>
          <rPr>
            <sz val="9"/>
            <color indexed="81"/>
            <rFont val="MS P ゴシック"/>
          </rPr>
          <t>円単位で入力</t>
        </r>
      </text>
    </comment>
    <comment ref="H27" authorId="0">
      <text>
        <r>
          <rPr>
            <sz val="9"/>
            <color indexed="81"/>
            <rFont val="MS P ゴシック"/>
          </rPr>
          <t>円単位で入力</t>
        </r>
      </text>
    </comment>
    <comment ref="O27" authorId="0">
      <text>
        <r>
          <rPr>
            <sz val="9"/>
            <color indexed="81"/>
            <rFont val="MS P ゴシック"/>
          </rPr>
          <t>該当する場合入力（円単位）</t>
        </r>
      </text>
    </comment>
    <comment ref="Q27" authorId="0">
      <text>
        <r>
          <rPr>
            <sz val="9"/>
            <color indexed="81"/>
            <rFont val="MS P ゴシック"/>
          </rPr>
          <t>油種区分を選択</t>
        </r>
      </text>
    </comment>
    <comment ref="R27" authorId="0">
      <text>
        <r>
          <rPr>
            <sz val="9"/>
            <color indexed="81"/>
            <rFont val="MS P ゴシック"/>
          </rPr>
          <t>円単位で入力</t>
        </r>
      </text>
    </comment>
    <comment ref="B28" authorId="0">
      <text>
        <r>
          <rPr>
            <sz val="9"/>
            <color indexed="81"/>
            <rFont val="MS P ゴシック"/>
          </rPr>
          <t>施設名を入力</t>
        </r>
      </text>
    </comment>
    <comment ref="C28" authorId="0">
      <text>
        <r>
          <rPr>
            <sz val="9"/>
            <color indexed="81"/>
            <rFont val="MS P ゴシック"/>
          </rPr>
          <t>費用区分を選択</t>
        </r>
      </text>
    </comment>
    <comment ref="D28" authorId="0">
      <text>
        <r>
          <rPr>
            <sz val="9"/>
            <color indexed="81"/>
            <rFont val="MS P ゴシック"/>
          </rPr>
          <t>契約区分を選択</t>
        </r>
      </text>
    </comment>
    <comment ref="E28" authorId="0">
      <text>
        <r>
          <rPr>
            <sz val="9"/>
            <color indexed="81"/>
            <rFont val="MS P ゴシック"/>
          </rPr>
          <t>円単位で入力</t>
        </r>
      </text>
    </comment>
    <comment ref="F28" authorId="0">
      <text>
        <r>
          <rPr>
            <sz val="9"/>
            <color indexed="81"/>
            <rFont val="MS P ゴシック"/>
          </rPr>
          <t>円単位で入力</t>
        </r>
      </text>
    </comment>
    <comment ref="G28" authorId="0">
      <text>
        <r>
          <rPr>
            <sz val="9"/>
            <color indexed="81"/>
            <rFont val="MS P ゴシック"/>
          </rPr>
          <t>円単位で入力</t>
        </r>
      </text>
    </comment>
    <comment ref="H28" authorId="0">
      <text>
        <r>
          <rPr>
            <sz val="9"/>
            <color indexed="81"/>
            <rFont val="MS P ゴシック"/>
          </rPr>
          <t>円単位で入力</t>
        </r>
      </text>
    </comment>
    <comment ref="O28" authorId="0">
      <text>
        <r>
          <rPr>
            <sz val="9"/>
            <color indexed="81"/>
            <rFont val="MS P ゴシック"/>
          </rPr>
          <t>該当する場合入力（円単位）</t>
        </r>
      </text>
    </comment>
    <comment ref="Q28" authorId="0">
      <text>
        <r>
          <rPr>
            <sz val="9"/>
            <color indexed="81"/>
            <rFont val="MS P ゴシック"/>
          </rPr>
          <t>油種区分を選択</t>
        </r>
      </text>
    </comment>
    <comment ref="R28" authorId="0">
      <text>
        <r>
          <rPr>
            <sz val="9"/>
            <color indexed="81"/>
            <rFont val="MS P ゴシック"/>
          </rPr>
          <t>円単位で入力</t>
        </r>
      </text>
    </comment>
    <comment ref="B29" authorId="0">
      <text>
        <r>
          <rPr>
            <sz val="9"/>
            <color indexed="81"/>
            <rFont val="MS P ゴシック"/>
          </rPr>
          <t>施設名を入力</t>
        </r>
      </text>
    </comment>
    <comment ref="C29" authorId="0">
      <text>
        <r>
          <rPr>
            <sz val="9"/>
            <color indexed="81"/>
            <rFont val="MS P ゴシック"/>
          </rPr>
          <t>費用区分を選択</t>
        </r>
      </text>
    </comment>
    <comment ref="D29" authorId="0">
      <text>
        <r>
          <rPr>
            <sz val="9"/>
            <color indexed="81"/>
            <rFont val="MS P ゴシック"/>
          </rPr>
          <t>契約区分を選択</t>
        </r>
      </text>
    </comment>
    <comment ref="E29" authorId="0">
      <text>
        <r>
          <rPr>
            <sz val="9"/>
            <color indexed="81"/>
            <rFont val="MS P ゴシック"/>
          </rPr>
          <t>円単位で入力</t>
        </r>
      </text>
    </comment>
    <comment ref="F29" authorId="0">
      <text>
        <r>
          <rPr>
            <sz val="9"/>
            <color indexed="81"/>
            <rFont val="MS P ゴシック"/>
          </rPr>
          <t>円単位で入力</t>
        </r>
      </text>
    </comment>
    <comment ref="G29" authorId="0">
      <text>
        <r>
          <rPr>
            <sz val="9"/>
            <color indexed="81"/>
            <rFont val="MS P ゴシック"/>
          </rPr>
          <t>円単位で入力</t>
        </r>
      </text>
    </comment>
    <comment ref="H29" authorId="0">
      <text>
        <r>
          <rPr>
            <sz val="9"/>
            <color indexed="81"/>
            <rFont val="MS P ゴシック"/>
          </rPr>
          <t>円単位で入力</t>
        </r>
      </text>
    </comment>
    <comment ref="O29" authorId="0">
      <text>
        <r>
          <rPr>
            <sz val="9"/>
            <color indexed="81"/>
            <rFont val="MS P ゴシック"/>
          </rPr>
          <t>該当する場合入力（円単位）</t>
        </r>
      </text>
    </comment>
    <comment ref="Q29" authorId="0">
      <text>
        <r>
          <rPr>
            <sz val="9"/>
            <color indexed="81"/>
            <rFont val="MS P ゴシック"/>
          </rPr>
          <t>油種区分を選択</t>
        </r>
      </text>
    </comment>
    <comment ref="R29" authorId="0">
      <text>
        <r>
          <rPr>
            <sz val="9"/>
            <color indexed="81"/>
            <rFont val="MS P ゴシック"/>
          </rPr>
          <t>円単位で入力</t>
        </r>
      </text>
    </comment>
    <comment ref="B30" authorId="0">
      <text>
        <r>
          <rPr>
            <sz val="9"/>
            <color indexed="81"/>
            <rFont val="MS P ゴシック"/>
          </rPr>
          <t>施設名を入力</t>
        </r>
      </text>
    </comment>
    <comment ref="C30" authorId="0">
      <text>
        <r>
          <rPr>
            <sz val="9"/>
            <color indexed="81"/>
            <rFont val="MS P ゴシック"/>
          </rPr>
          <t>費用区分を選択</t>
        </r>
      </text>
    </comment>
    <comment ref="D30" authorId="0">
      <text>
        <r>
          <rPr>
            <sz val="9"/>
            <color indexed="81"/>
            <rFont val="MS P ゴシック"/>
          </rPr>
          <t>契約区分を選択</t>
        </r>
      </text>
    </comment>
    <comment ref="E30" authorId="0">
      <text>
        <r>
          <rPr>
            <sz val="9"/>
            <color indexed="81"/>
            <rFont val="MS P ゴシック"/>
          </rPr>
          <t>円単位で入力</t>
        </r>
      </text>
    </comment>
    <comment ref="F30" authorId="0">
      <text>
        <r>
          <rPr>
            <sz val="9"/>
            <color indexed="81"/>
            <rFont val="MS P ゴシック"/>
          </rPr>
          <t>円単位で入力</t>
        </r>
      </text>
    </comment>
    <comment ref="G30" authorId="0">
      <text>
        <r>
          <rPr>
            <sz val="9"/>
            <color indexed="81"/>
            <rFont val="MS P ゴシック"/>
          </rPr>
          <t>円単位で入力</t>
        </r>
      </text>
    </comment>
    <comment ref="H30" authorId="0">
      <text>
        <r>
          <rPr>
            <sz val="9"/>
            <color indexed="81"/>
            <rFont val="MS P ゴシック"/>
          </rPr>
          <t>円単位で入力</t>
        </r>
      </text>
    </comment>
    <comment ref="O30" authorId="0">
      <text>
        <r>
          <rPr>
            <sz val="9"/>
            <color indexed="81"/>
            <rFont val="MS P ゴシック"/>
          </rPr>
          <t>該当する場合入力（円単位）</t>
        </r>
      </text>
    </comment>
    <comment ref="Q30" authorId="0">
      <text>
        <r>
          <rPr>
            <sz val="9"/>
            <color indexed="81"/>
            <rFont val="MS P ゴシック"/>
          </rPr>
          <t>油種区分を選択</t>
        </r>
      </text>
    </comment>
    <comment ref="R30" authorId="0">
      <text>
        <r>
          <rPr>
            <sz val="9"/>
            <color indexed="81"/>
            <rFont val="MS P ゴシック"/>
          </rPr>
          <t>円単位で入力</t>
        </r>
      </text>
    </comment>
    <comment ref="B31" authorId="0">
      <text>
        <r>
          <rPr>
            <sz val="9"/>
            <color indexed="81"/>
            <rFont val="MS P ゴシック"/>
          </rPr>
          <t>施設名を入力</t>
        </r>
      </text>
    </comment>
    <comment ref="C31" authorId="0">
      <text>
        <r>
          <rPr>
            <sz val="9"/>
            <color indexed="81"/>
            <rFont val="MS P ゴシック"/>
          </rPr>
          <t>費用区分を選択</t>
        </r>
      </text>
    </comment>
    <comment ref="D31" authorId="0">
      <text>
        <r>
          <rPr>
            <sz val="9"/>
            <color indexed="81"/>
            <rFont val="MS P ゴシック"/>
          </rPr>
          <t>契約区分を選択</t>
        </r>
      </text>
    </comment>
    <comment ref="E31" authorId="0">
      <text>
        <r>
          <rPr>
            <sz val="9"/>
            <color indexed="81"/>
            <rFont val="MS P ゴシック"/>
          </rPr>
          <t>円単位で入力</t>
        </r>
      </text>
    </comment>
    <comment ref="F31" authorId="0">
      <text>
        <r>
          <rPr>
            <sz val="9"/>
            <color indexed="81"/>
            <rFont val="MS P ゴシック"/>
          </rPr>
          <t>円単位で入力</t>
        </r>
      </text>
    </comment>
    <comment ref="G31" authorId="0">
      <text>
        <r>
          <rPr>
            <sz val="9"/>
            <color indexed="81"/>
            <rFont val="MS P ゴシック"/>
          </rPr>
          <t>円単位で入力</t>
        </r>
      </text>
    </comment>
    <comment ref="H31" authorId="0">
      <text>
        <r>
          <rPr>
            <sz val="9"/>
            <color indexed="81"/>
            <rFont val="MS P ゴシック"/>
          </rPr>
          <t>円単位で入力</t>
        </r>
      </text>
    </comment>
    <comment ref="O31" authorId="0">
      <text>
        <r>
          <rPr>
            <sz val="9"/>
            <color indexed="81"/>
            <rFont val="MS P ゴシック"/>
          </rPr>
          <t>該当する場合入力（円単位）</t>
        </r>
      </text>
    </comment>
    <comment ref="Q31" authorId="0">
      <text>
        <r>
          <rPr>
            <sz val="9"/>
            <color indexed="81"/>
            <rFont val="MS P ゴシック"/>
          </rPr>
          <t>油種区分を選択</t>
        </r>
      </text>
    </comment>
    <comment ref="R31" authorId="0">
      <text>
        <r>
          <rPr>
            <sz val="9"/>
            <color indexed="81"/>
            <rFont val="MS P ゴシック"/>
          </rPr>
          <t>円単位で入力</t>
        </r>
      </text>
    </comment>
    <comment ref="B32" authorId="0">
      <text>
        <r>
          <rPr>
            <sz val="9"/>
            <color indexed="81"/>
            <rFont val="MS P ゴシック"/>
          </rPr>
          <t>施設名を入力</t>
        </r>
      </text>
    </comment>
    <comment ref="C32" authorId="0">
      <text>
        <r>
          <rPr>
            <sz val="9"/>
            <color indexed="81"/>
            <rFont val="MS P ゴシック"/>
          </rPr>
          <t>費用区分を選択</t>
        </r>
      </text>
    </comment>
    <comment ref="D32" authorId="0">
      <text>
        <r>
          <rPr>
            <sz val="9"/>
            <color indexed="81"/>
            <rFont val="MS P ゴシック"/>
          </rPr>
          <t>契約区分を選択</t>
        </r>
      </text>
    </comment>
    <comment ref="E32" authorId="0">
      <text>
        <r>
          <rPr>
            <sz val="9"/>
            <color indexed="81"/>
            <rFont val="MS P ゴシック"/>
          </rPr>
          <t>円単位で入力</t>
        </r>
      </text>
    </comment>
    <comment ref="F32" authorId="0">
      <text>
        <r>
          <rPr>
            <sz val="9"/>
            <color indexed="81"/>
            <rFont val="MS P ゴシック"/>
          </rPr>
          <t>円単位で入力</t>
        </r>
      </text>
    </comment>
    <comment ref="G32" authorId="0">
      <text>
        <r>
          <rPr>
            <sz val="9"/>
            <color indexed="81"/>
            <rFont val="MS P ゴシック"/>
          </rPr>
          <t>円単位で入力</t>
        </r>
      </text>
    </comment>
    <comment ref="H32" authorId="0">
      <text>
        <r>
          <rPr>
            <sz val="9"/>
            <color indexed="81"/>
            <rFont val="MS P ゴシック"/>
          </rPr>
          <t>円単位で入力</t>
        </r>
      </text>
    </comment>
    <comment ref="O32" authorId="0">
      <text>
        <r>
          <rPr>
            <sz val="9"/>
            <color indexed="81"/>
            <rFont val="MS P ゴシック"/>
          </rPr>
          <t>該当する場合入力（円単位）</t>
        </r>
      </text>
    </comment>
    <comment ref="Q32" authorId="0">
      <text>
        <r>
          <rPr>
            <sz val="9"/>
            <color indexed="81"/>
            <rFont val="MS P ゴシック"/>
          </rPr>
          <t>油種区分を選択</t>
        </r>
      </text>
    </comment>
    <comment ref="R32" authorId="0">
      <text>
        <r>
          <rPr>
            <sz val="9"/>
            <color indexed="81"/>
            <rFont val="MS P ゴシック"/>
          </rPr>
          <t>円単位で入力</t>
        </r>
      </text>
    </comment>
    <comment ref="B33" authorId="0">
      <text>
        <r>
          <rPr>
            <sz val="9"/>
            <color indexed="81"/>
            <rFont val="MS P ゴシック"/>
          </rPr>
          <t>施設名を入力</t>
        </r>
      </text>
    </comment>
    <comment ref="C33" authorId="0">
      <text>
        <r>
          <rPr>
            <sz val="9"/>
            <color indexed="81"/>
            <rFont val="MS P ゴシック"/>
          </rPr>
          <t>費用区分を選択</t>
        </r>
      </text>
    </comment>
    <comment ref="D33" authorId="0">
      <text>
        <r>
          <rPr>
            <sz val="9"/>
            <color indexed="81"/>
            <rFont val="MS P ゴシック"/>
          </rPr>
          <t>契約区分を選択</t>
        </r>
      </text>
    </comment>
    <comment ref="E33" authorId="0">
      <text>
        <r>
          <rPr>
            <sz val="9"/>
            <color indexed="81"/>
            <rFont val="MS P ゴシック"/>
          </rPr>
          <t>円単位で入力</t>
        </r>
      </text>
    </comment>
    <comment ref="F33" authorId="0">
      <text>
        <r>
          <rPr>
            <sz val="9"/>
            <color indexed="81"/>
            <rFont val="MS P ゴシック"/>
          </rPr>
          <t>円単位で入力</t>
        </r>
      </text>
    </comment>
    <comment ref="G33" authorId="0">
      <text>
        <r>
          <rPr>
            <sz val="9"/>
            <color indexed="81"/>
            <rFont val="MS P ゴシック"/>
          </rPr>
          <t>円単位で入力</t>
        </r>
      </text>
    </comment>
    <comment ref="H33" authorId="0">
      <text>
        <r>
          <rPr>
            <sz val="9"/>
            <color indexed="81"/>
            <rFont val="MS P ゴシック"/>
          </rPr>
          <t>円単位で入力</t>
        </r>
      </text>
    </comment>
    <comment ref="O33" authorId="0">
      <text>
        <r>
          <rPr>
            <sz val="9"/>
            <color indexed="81"/>
            <rFont val="MS P ゴシック"/>
          </rPr>
          <t>該当する場合入力（円単位）</t>
        </r>
      </text>
    </comment>
    <comment ref="Q33" authorId="0">
      <text>
        <r>
          <rPr>
            <sz val="9"/>
            <color indexed="81"/>
            <rFont val="MS P ゴシック"/>
          </rPr>
          <t>油種区分を選択</t>
        </r>
      </text>
    </comment>
    <comment ref="R33" authorId="0">
      <text>
        <r>
          <rPr>
            <sz val="9"/>
            <color indexed="81"/>
            <rFont val="MS P ゴシック"/>
          </rPr>
          <t>円単位で入力</t>
        </r>
      </text>
    </comment>
    <comment ref="B34" authorId="0">
      <text>
        <r>
          <rPr>
            <sz val="9"/>
            <color indexed="81"/>
            <rFont val="MS P ゴシック"/>
          </rPr>
          <t>施設名を入力</t>
        </r>
      </text>
    </comment>
    <comment ref="C34" authorId="0">
      <text>
        <r>
          <rPr>
            <sz val="9"/>
            <color indexed="81"/>
            <rFont val="MS P ゴシック"/>
          </rPr>
          <t>費用区分を選択</t>
        </r>
      </text>
    </comment>
    <comment ref="D34" authorId="0">
      <text>
        <r>
          <rPr>
            <sz val="9"/>
            <color indexed="81"/>
            <rFont val="MS P ゴシック"/>
          </rPr>
          <t>契約区分を選択</t>
        </r>
      </text>
    </comment>
    <comment ref="E34" authorId="0">
      <text>
        <r>
          <rPr>
            <sz val="9"/>
            <color indexed="81"/>
            <rFont val="MS P ゴシック"/>
          </rPr>
          <t>円単位で入力</t>
        </r>
      </text>
    </comment>
    <comment ref="F34" authorId="0">
      <text>
        <r>
          <rPr>
            <sz val="9"/>
            <color indexed="81"/>
            <rFont val="MS P ゴシック"/>
          </rPr>
          <t>円単位で入力</t>
        </r>
      </text>
    </comment>
    <comment ref="G34" authorId="0">
      <text>
        <r>
          <rPr>
            <sz val="9"/>
            <color indexed="81"/>
            <rFont val="MS P ゴシック"/>
          </rPr>
          <t>円単位で入力</t>
        </r>
      </text>
    </comment>
    <comment ref="H34" authorId="0">
      <text>
        <r>
          <rPr>
            <sz val="9"/>
            <color indexed="81"/>
            <rFont val="MS P ゴシック"/>
          </rPr>
          <t>円単位で入力</t>
        </r>
      </text>
    </comment>
    <comment ref="O34" authorId="0">
      <text>
        <r>
          <rPr>
            <sz val="9"/>
            <color indexed="81"/>
            <rFont val="MS P ゴシック"/>
          </rPr>
          <t>該当する場合入力（円単位）</t>
        </r>
      </text>
    </comment>
    <comment ref="Q34" authorId="0">
      <text>
        <r>
          <rPr>
            <sz val="9"/>
            <color indexed="81"/>
            <rFont val="MS P ゴシック"/>
          </rPr>
          <t>油種区分を選択</t>
        </r>
      </text>
    </comment>
    <comment ref="R34" authorId="0">
      <text>
        <r>
          <rPr>
            <sz val="9"/>
            <color indexed="81"/>
            <rFont val="MS P ゴシック"/>
          </rPr>
          <t>円単位で入力</t>
        </r>
      </text>
    </comment>
    <comment ref="B35" authorId="0">
      <text>
        <r>
          <rPr>
            <sz val="9"/>
            <color indexed="81"/>
            <rFont val="MS P ゴシック"/>
          </rPr>
          <t>施設名を入力</t>
        </r>
      </text>
    </comment>
    <comment ref="C35" authorId="0">
      <text>
        <r>
          <rPr>
            <sz val="9"/>
            <color indexed="81"/>
            <rFont val="MS P ゴシック"/>
          </rPr>
          <t>費用区分を選択</t>
        </r>
      </text>
    </comment>
    <comment ref="D35" authorId="0">
      <text>
        <r>
          <rPr>
            <sz val="9"/>
            <color indexed="81"/>
            <rFont val="MS P ゴシック"/>
          </rPr>
          <t>契約区分を選択</t>
        </r>
      </text>
    </comment>
    <comment ref="E35" authorId="0">
      <text>
        <r>
          <rPr>
            <sz val="9"/>
            <color indexed="81"/>
            <rFont val="MS P ゴシック"/>
          </rPr>
          <t>円単位で入力</t>
        </r>
      </text>
    </comment>
    <comment ref="F35" authorId="0">
      <text>
        <r>
          <rPr>
            <sz val="9"/>
            <color indexed="81"/>
            <rFont val="MS P ゴシック"/>
          </rPr>
          <t>円単位で入力</t>
        </r>
      </text>
    </comment>
    <comment ref="G35" authorId="0">
      <text>
        <r>
          <rPr>
            <sz val="9"/>
            <color indexed="81"/>
            <rFont val="MS P ゴシック"/>
          </rPr>
          <t>円単位で入力</t>
        </r>
      </text>
    </comment>
    <comment ref="H35" authorId="0">
      <text>
        <r>
          <rPr>
            <sz val="9"/>
            <color indexed="81"/>
            <rFont val="MS P ゴシック"/>
          </rPr>
          <t>円単位で入力</t>
        </r>
      </text>
    </comment>
    <comment ref="O35" authorId="0">
      <text>
        <r>
          <rPr>
            <sz val="9"/>
            <color indexed="81"/>
            <rFont val="MS P ゴシック"/>
          </rPr>
          <t>該当する場合入力（円単位）</t>
        </r>
      </text>
    </comment>
    <comment ref="Q35" authorId="0">
      <text>
        <r>
          <rPr>
            <sz val="9"/>
            <color indexed="81"/>
            <rFont val="MS P ゴシック"/>
          </rPr>
          <t>油種区分を選択</t>
        </r>
      </text>
    </comment>
    <comment ref="R35" authorId="0">
      <text>
        <r>
          <rPr>
            <sz val="9"/>
            <color indexed="81"/>
            <rFont val="MS P ゴシック"/>
          </rPr>
          <t>円単位で入力</t>
        </r>
      </text>
    </comment>
    <comment ref="B36" authorId="0">
      <text>
        <r>
          <rPr>
            <sz val="9"/>
            <color indexed="81"/>
            <rFont val="MS P ゴシック"/>
          </rPr>
          <t>施設名を入力</t>
        </r>
      </text>
    </comment>
    <comment ref="C36" authorId="0">
      <text>
        <r>
          <rPr>
            <sz val="9"/>
            <color indexed="81"/>
            <rFont val="MS P ゴシック"/>
          </rPr>
          <t>費用区分を選択</t>
        </r>
      </text>
    </comment>
    <comment ref="D36" authorId="0">
      <text>
        <r>
          <rPr>
            <sz val="9"/>
            <color indexed="81"/>
            <rFont val="MS P ゴシック"/>
          </rPr>
          <t>契約区分を選択</t>
        </r>
      </text>
    </comment>
    <comment ref="E36" authorId="0">
      <text>
        <r>
          <rPr>
            <sz val="9"/>
            <color indexed="81"/>
            <rFont val="MS P ゴシック"/>
          </rPr>
          <t>円単位で入力</t>
        </r>
      </text>
    </comment>
    <comment ref="F36" authorId="0">
      <text>
        <r>
          <rPr>
            <sz val="9"/>
            <color indexed="81"/>
            <rFont val="MS P ゴシック"/>
          </rPr>
          <t>円単位で入力</t>
        </r>
      </text>
    </comment>
    <comment ref="G36" authorId="0">
      <text>
        <r>
          <rPr>
            <sz val="9"/>
            <color indexed="81"/>
            <rFont val="MS P ゴシック"/>
          </rPr>
          <t>円単位で入力</t>
        </r>
      </text>
    </comment>
    <comment ref="H36" authorId="0">
      <text>
        <r>
          <rPr>
            <sz val="9"/>
            <color indexed="81"/>
            <rFont val="MS P ゴシック"/>
          </rPr>
          <t>円単位で入力</t>
        </r>
      </text>
    </comment>
    <comment ref="O36" authorId="0">
      <text>
        <r>
          <rPr>
            <sz val="9"/>
            <color indexed="81"/>
            <rFont val="MS P ゴシック"/>
          </rPr>
          <t>該当する場合入力（円単位）</t>
        </r>
      </text>
    </comment>
    <comment ref="Q36" authorId="0">
      <text>
        <r>
          <rPr>
            <sz val="9"/>
            <color indexed="81"/>
            <rFont val="MS P ゴシック"/>
          </rPr>
          <t>油種区分を選択</t>
        </r>
      </text>
    </comment>
    <comment ref="R36" authorId="0">
      <text>
        <r>
          <rPr>
            <sz val="9"/>
            <color indexed="81"/>
            <rFont val="MS P ゴシック"/>
          </rPr>
          <t>円単位で入力</t>
        </r>
      </text>
    </comment>
    <comment ref="B37" authorId="0">
      <text>
        <r>
          <rPr>
            <sz val="9"/>
            <color indexed="81"/>
            <rFont val="MS P ゴシック"/>
          </rPr>
          <t>施設名を入力</t>
        </r>
      </text>
    </comment>
    <comment ref="C37" authorId="0">
      <text>
        <r>
          <rPr>
            <sz val="9"/>
            <color indexed="81"/>
            <rFont val="MS P ゴシック"/>
          </rPr>
          <t>費用区分を選択</t>
        </r>
      </text>
    </comment>
    <comment ref="D37" authorId="0">
      <text>
        <r>
          <rPr>
            <sz val="9"/>
            <color indexed="81"/>
            <rFont val="MS P ゴシック"/>
          </rPr>
          <t>契約区分を選択</t>
        </r>
      </text>
    </comment>
    <comment ref="E37" authorId="0">
      <text>
        <r>
          <rPr>
            <sz val="9"/>
            <color indexed="81"/>
            <rFont val="MS P ゴシック"/>
          </rPr>
          <t>円単位で入力</t>
        </r>
      </text>
    </comment>
    <comment ref="F37" authorId="0">
      <text>
        <r>
          <rPr>
            <sz val="9"/>
            <color indexed="81"/>
            <rFont val="MS P ゴシック"/>
          </rPr>
          <t>円単位で入力</t>
        </r>
      </text>
    </comment>
    <comment ref="G37" authorId="0">
      <text>
        <r>
          <rPr>
            <sz val="9"/>
            <color indexed="81"/>
            <rFont val="MS P ゴシック"/>
          </rPr>
          <t>円単位で入力</t>
        </r>
      </text>
    </comment>
    <comment ref="H37" authorId="0">
      <text>
        <r>
          <rPr>
            <sz val="9"/>
            <color indexed="81"/>
            <rFont val="MS P ゴシック"/>
          </rPr>
          <t>円単位で入力</t>
        </r>
      </text>
    </comment>
    <comment ref="O37" authorId="0">
      <text>
        <r>
          <rPr>
            <sz val="9"/>
            <color indexed="81"/>
            <rFont val="MS P ゴシック"/>
          </rPr>
          <t>該当する場合入力（円単位）</t>
        </r>
      </text>
    </comment>
    <comment ref="Q37" authorId="0">
      <text>
        <r>
          <rPr>
            <sz val="9"/>
            <color indexed="81"/>
            <rFont val="MS P ゴシック"/>
          </rPr>
          <t>油種区分を選択</t>
        </r>
      </text>
    </comment>
    <comment ref="R37" authorId="0">
      <text>
        <r>
          <rPr>
            <sz val="9"/>
            <color indexed="81"/>
            <rFont val="MS P ゴシック"/>
          </rPr>
          <t>円単位で入力</t>
        </r>
      </text>
    </comment>
    <comment ref="B38" authorId="0">
      <text>
        <r>
          <rPr>
            <sz val="9"/>
            <color indexed="81"/>
            <rFont val="MS P ゴシック"/>
          </rPr>
          <t>施設名を入力</t>
        </r>
      </text>
    </comment>
    <comment ref="C38" authorId="0">
      <text>
        <r>
          <rPr>
            <sz val="9"/>
            <color indexed="81"/>
            <rFont val="MS P ゴシック"/>
          </rPr>
          <t>費用区分を選択</t>
        </r>
      </text>
    </comment>
    <comment ref="D38" authorId="0">
      <text>
        <r>
          <rPr>
            <sz val="9"/>
            <color indexed="81"/>
            <rFont val="MS P ゴシック"/>
          </rPr>
          <t>契約区分を選択</t>
        </r>
      </text>
    </comment>
    <comment ref="E38" authorId="0">
      <text>
        <r>
          <rPr>
            <sz val="9"/>
            <color indexed="81"/>
            <rFont val="MS P ゴシック"/>
          </rPr>
          <t>円単位で入力</t>
        </r>
      </text>
    </comment>
    <comment ref="F38" authorId="0">
      <text>
        <r>
          <rPr>
            <sz val="9"/>
            <color indexed="81"/>
            <rFont val="MS P ゴシック"/>
          </rPr>
          <t>円単位で入力</t>
        </r>
      </text>
    </comment>
    <comment ref="G38" authorId="0">
      <text>
        <r>
          <rPr>
            <sz val="9"/>
            <color indexed="81"/>
            <rFont val="MS P ゴシック"/>
          </rPr>
          <t>円単位で入力</t>
        </r>
      </text>
    </comment>
    <comment ref="H38" authorId="0">
      <text>
        <r>
          <rPr>
            <sz val="9"/>
            <color indexed="81"/>
            <rFont val="MS P ゴシック"/>
          </rPr>
          <t>円単位で入力</t>
        </r>
      </text>
    </comment>
    <comment ref="O38" authorId="0">
      <text>
        <r>
          <rPr>
            <sz val="9"/>
            <color indexed="81"/>
            <rFont val="MS P ゴシック"/>
          </rPr>
          <t>該当する場合入力（円単位）</t>
        </r>
      </text>
    </comment>
    <comment ref="Q38" authorId="0">
      <text>
        <r>
          <rPr>
            <sz val="9"/>
            <color indexed="81"/>
            <rFont val="MS P ゴシック"/>
          </rPr>
          <t>油種区分を選択</t>
        </r>
      </text>
    </comment>
    <comment ref="R38" authorId="0">
      <text>
        <r>
          <rPr>
            <sz val="9"/>
            <color indexed="81"/>
            <rFont val="MS P ゴシック"/>
          </rPr>
          <t>円単位で入力</t>
        </r>
      </text>
    </comment>
    <comment ref="B39" authorId="0">
      <text>
        <r>
          <rPr>
            <sz val="9"/>
            <color indexed="81"/>
            <rFont val="MS P ゴシック"/>
          </rPr>
          <t>施設名を入力</t>
        </r>
      </text>
    </comment>
    <comment ref="C39" authorId="0">
      <text>
        <r>
          <rPr>
            <sz val="9"/>
            <color indexed="81"/>
            <rFont val="MS P ゴシック"/>
          </rPr>
          <t>費用区分を選択</t>
        </r>
      </text>
    </comment>
    <comment ref="D39" authorId="0">
      <text>
        <r>
          <rPr>
            <sz val="9"/>
            <color indexed="81"/>
            <rFont val="MS P ゴシック"/>
          </rPr>
          <t>契約区分を選択</t>
        </r>
      </text>
    </comment>
    <comment ref="E39" authorId="0">
      <text>
        <r>
          <rPr>
            <sz val="9"/>
            <color indexed="81"/>
            <rFont val="MS P ゴシック"/>
          </rPr>
          <t>円単位で入力</t>
        </r>
      </text>
    </comment>
    <comment ref="F39" authorId="0">
      <text>
        <r>
          <rPr>
            <sz val="9"/>
            <color indexed="81"/>
            <rFont val="MS P ゴシック"/>
          </rPr>
          <t>円単位で入力</t>
        </r>
      </text>
    </comment>
    <comment ref="G39" authorId="0">
      <text>
        <r>
          <rPr>
            <sz val="9"/>
            <color indexed="81"/>
            <rFont val="MS P ゴシック"/>
          </rPr>
          <t>円単位で入力</t>
        </r>
      </text>
    </comment>
    <comment ref="H39" authorId="0">
      <text>
        <r>
          <rPr>
            <sz val="9"/>
            <color indexed="81"/>
            <rFont val="MS P ゴシック"/>
          </rPr>
          <t>円単位で入力</t>
        </r>
      </text>
    </comment>
    <comment ref="O39" authorId="0">
      <text>
        <r>
          <rPr>
            <sz val="9"/>
            <color indexed="81"/>
            <rFont val="MS P ゴシック"/>
          </rPr>
          <t>該当する場合入力（円単位）</t>
        </r>
      </text>
    </comment>
    <comment ref="Q39" authorId="0">
      <text>
        <r>
          <rPr>
            <sz val="9"/>
            <color indexed="81"/>
            <rFont val="MS P ゴシック"/>
          </rPr>
          <t>油種区分を選択</t>
        </r>
      </text>
    </comment>
    <comment ref="R39" authorId="0">
      <text>
        <r>
          <rPr>
            <sz val="9"/>
            <color indexed="81"/>
            <rFont val="MS P ゴシック"/>
          </rPr>
          <t>円単位で入力</t>
        </r>
      </text>
    </comment>
    <comment ref="B40" authorId="0">
      <text>
        <r>
          <rPr>
            <sz val="9"/>
            <color indexed="81"/>
            <rFont val="MS P ゴシック"/>
          </rPr>
          <t>施設名を入力</t>
        </r>
      </text>
    </comment>
    <comment ref="C40" authorId="0">
      <text>
        <r>
          <rPr>
            <sz val="9"/>
            <color indexed="81"/>
            <rFont val="MS P ゴシック"/>
          </rPr>
          <t>費用区分を選択</t>
        </r>
      </text>
    </comment>
    <comment ref="D40" authorId="0">
      <text>
        <r>
          <rPr>
            <sz val="9"/>
            <color indexed="81"/>
            <rFont val="MS P ゴシック"/>
          </rPr>
          <t>契約区分を選択</t>
        </r>
      </text>
    </comment>
    <comment ref="E40" authorId="0">
      <text>
        <r>
          <rPr>
            <sz val="9"/>
            <color indexed="81"/>
            <rFont val="MS P ゴシック"/>
          </rPr>
          <t>円単位で入力</t>
        </r>
      </text>
    </comment>
    <comment ref="F40" authorId="0">
      <text>
        <r>
          <rPr>
            <sz val="9"/>
            <color indexed="81"/>
            <rFont val="MS P ゴシック"/>
          </rPr>
          <t>円単位で入力</t>
        </r>
      </text>
    </comment>
    <comment ref="G40" authorId="0">
      <text>
        <r>
          <rPr>
            <sz val="9"/>
            <color indexed="81"/>
            <rFont val="MS P ゴシック"/>
          </rPr>
          <t>円単位で入力</t>
        </r>
      </text>
    </comment>
    <comment ref="H40" authorId="0">
      <text>
        <r>
          <rPr>
            <sz val="9"/>
            <color indexed="81"/>
            <rFont val="MS P ゴシック"/>
          </rPr>
          <t>円単位で入力</t>
        </r>
      </text>
    </comment>
    <comment ref="O40" authorId="0">
      <text>
        <r>
          <rPr>
            <sz val="9"/>
            <color indexed="81"/>
            <rFont val="MS P ゴシック"/>
          </rPr>
          <t>該当する場合入力（円単位）</t>
        </r>
      </text>
    </comment>
    <comment ref="Q40" authorId="0">
      <text>
        <r>
          <rPr>
            <sz val="9"/>
            <color indexed="81"/>
            <rFont val="MS P ゴシック"/>
          </rPr>
          <t>油種区分を選択</t>
        </r>
      </text>
    </comment>
    <comment ref="R40" authorId="0">
      <text>
        <r>
          <rPr>
            <sz val="9"/>
            <color indexed="81"/>
            <rFont val="MS P ゴシック"/>
          </rPr>
          <t>円単位で入力</t>
        </r>
      </text>
    </comment>
    <comment ref="B41" authorId="0">
      <text>
        <r>
          <rPr>
            <sz val="9"/>
            <color indexed="81"/>
            <rFont val="MS P ゴシック"/>
          </rPr>
          <t>施設名を入力</t>
        </r>
      </text>
    </comment>
    <comment ref="C41" authorId="0">
      <text>
        <r>
          <rPr>
            <sz val="9"/>
            <color indexed="81"/>
            <rFont val="MS P ゴシック"/>
          </rPr>
          <t>費用区分を選択</t>
        </r>
      </text>
    </comment>
    <comment ref="D41" authorId="0">
      <text>
        <r>
          <rPr>
            <sz val="9"/>
            <color indexed="81"/>
            <rFont val="MS P ゴシック"/>
          </rPr>
          <t>契約区分を選択</t>
        </r>
      </text>
    </comment>
    <comment ref="E41" authorId="0">
      <text>
        <r>
          <rPr>
            <sz val="9"/>
            <color indexed="81"/>
            <rFont val="MS P ゴシック"/>
          </rPr>
          <t>円単位で入力</t>
        </r>
      </text>
    </comment>
    <comment ref="F41" authorId="0">
      <text>
        <r>
          <rPr>
            <sz val="9"/>
            <color indexed="81"/>
            <rFont val="MS P ゴシック"/>
          </rPr>
          <t>円単位で入力</t>
        </r>
      </text>
    </comment>
    <comment ref="G41" authorId="0">
      <text>
        <r>
          <rPr>
            <sz val="9"/>
            <color indexed="81"/>
            <rFont val="MS P ゴシック"/>
          </rPr>
          <t>円単位で入力</t>
        </r>
      </text>
    </comment>
    <comment ref="H41" authorId="0">
      <text>
        <r>
          <rPr>
            <sz val="9"/>
            <color indexed="81"/>
            <rFont val="MS P ゴシック"/>
          </rPr>
          <t>円単位で入力</t>
        </r>
      </text>
    </comment>
    <comment ref="O41" authorId="0">
      <text>
        <r>
          <rPr>
            <sz val="9"/>
            <color indexed="81"/>
            <rFont val="MS P ゴシック"/>
          </rPr>
          <t>該当する場合入力（円単位）</t>
        </r>
      </text>
    </comment>
    <comment ref="Q41" authorId="0">
      <text>
        <r>
          <rPr>
            <sz val="9"/>
            <color indexed="81"/>
            <rFont val="MS P ゴシック"/>
          </rPr>
          <t>油種区分を選択</t>
        </r>
      </text>
    </comment>
    <comment ref="R41" authorId="0">
      <text>
        <r>
          <rPr>
            <sz val="9"/>
            <color indexed="81"/>
            <rFont val="MS P ゴシック"/>
          </rPr>
          <t>円単位で入力</t>
        </r>
      </text>
    </comment>
    <comment ref="B42" authorId="0">
      <text>
        <r>
          <rPr>
            <sz val="9"/>
            <color indexed="81"/>
            <rFont val="MS P ゴシック"/>
          </rPr>
          <t>施設名を入力</t>
        </r>
      </text>
    </comment>
    <comment ref="C42" authorId="0">
      <text>
        <r>
          <rPr>
            <sz val="9"/>
            <color indexed="81"/>
            <rFont val="MS P ゴシック"/>
          </rPr>
          <t>費用区分を選択</t>
        </r>
      </text>
    </comment>
    <comment ref="D42" authorId="0">
      <text>
        <r>
          <rPr>
            <sz val="9"/>
            <color indexed="81"/>
            <rFont val="MS P ゴシック"/>
          </rPr>
          <t>契約区分を選択</t>
        </r>
      </text>
    </comment>
    <comment ref="E42" authorId="0">
      <text>
        <r>
          <rPr>
            <sz val="9"/>
            <color indexed="81"/>
            <rFont val="MS P ゴシック"/>
          </rPr>
          <t>円単位で入力</t>
        </r>
      </text>
    </comment>
    <comment ref="F42" authorId="0">
      <text>
        <r>
          <rPr>
            <sz val="9"/>
            <color indexed="81"/>
            <rFont val="MS P ゴシック"/>
          </rPr>
          <t>円単位で入力</t>
        </r>
      </text>
    </comment>
    <comment ref="G42" authorId="0">
      <text>
        <r>
          <rPr>
            <sz val="9"/>
            <color indexed="81"/>
            <rFont val="MS P ゴシック"/>
          </rPr>
          <t>円単位で入力</t>
        </r>
      </text>
    </comment>
    <comment ref="H42" authorId="0">
      <text>
        <r>
          <rPr>
            <sz val="9"/>
            <color indexed="81"/>
            <rFont val="MS P ゴシック"/>
          </rPr>
          <t>円単位で入力</t>
        </r>
      </text>
    </comment>
    <comment ref="O42" authorId="0">
      <text>
        <r>
          <rPr>
            <sz val="9"/>
            <color indexed="81"/>
            <rFont val="MS P ゴシック"/>
          </rPr>
          <t>該当する場合入力（円単位）</t>
        </r>
      </text>
    </comment>
    <comment ref="Q42" authorId="0">
      <text>
        <r>
          <rPr>
            <sz val="9"/>
            <color indexed="81"/>
            <rFont val="MS P ゴシック"/>
          </rPr>
          <t>油種区分を選択</t>
        </r>
      </text>
    </comment>
    <comment ref="R42" authorId="0">
      <text>
        <r>
          <rPr>
            <sz val="9"/>
            <color indexed="81"/>
            <rFont val="MS P ゴシック"/>
          </rPr>
          <t>円単位で入力</t>
        </r>
      </text>
    </comment>
    <comment ref="B43" authorId="0">
      <text>
        <r>
          <rPr>
            <sz val="9"/>
            <color indexed="81"/>
            <rFont val="MS P ゴシック"/>
          </rPr>
          <t>施設名を入力</t>
        </r>
      </text>
    </comment>
    <comment ref="C43" authorId="0">
      <text>
        <r>
          <rPr>
            <sz val="9"/>
            <color indexed="81"/>
            <rFont val="MS P ゴシック"/>
          </rPr>
          <t>費用区分を選択</t>
        </r>
      </text>
    </comment>
    <comment ref="D43" authorId="0">
      <text>
        <r>
          <rPr>
            <sz val="9"/>
            <color indexed="81"/>
            <rFont val="MS P ゴシック"/>
          </rPr>
          <t>契約区分を選択</t>
        </r>
      </text>
    </comment>
    <comment ref="E43" authorId="0">
      <text>
        <r>
          <rPr>
            <sz val="9"/>
            <color indexed="81"/>
            <rFont val="MS P ゴシック"/>
          </rPr>
          <t>円単位で入力</t>
        </r>
      </text>
    </comment>
    <comment ref="F43" authorId="0">
      <text>
        <r>
          <rPr>
            <sz val="9"/>
            <color indexed="81"/>
            <rFont val="MS P ゴシック"/>
          </rPr>
          <t>円単位で入力</t>
        </r>
      </text>
    </comment>
    <comment ref="G43" authorId="0">
      <text>
        <r>
          <rPr>
            <sz val="9"/>
            <color indexed="81"/>
            <rFont val="MS P ゴシック"/>
          </rPr>
          <t>円単位で入力</t>
        </r>
      </text>
    </comment>
    <comment ref="H43" authorId="0">
      <text>
        <r>
          <rPr>
            <sz val="9"/>
            <color indexed="81"/>
            <rFont val="MS P ゴシック"/>
          </rPr>
          <t>円単位で入力</t>
        </r>
      </text>
    </comment>
    <comment ref="O43" authorId="0">
      <text>
        <r>
          <rPr>
            <sz val="9"/>
            <color indexed="81"/>
            <rFont val="MS P ゴシック"/>
          </rPr>
          <t>該当する場合入力（円単位）</t>
        </r>
      </text>
    </comment>
    <comment ref="Q43" authorId="0">
      <text>
        <r>
          <rPr>
            <sz val="9"/>
            <color indexed="81"/>
            <rFont val="MS P ゴシック"/>
          </rPr>
          <t>油種区分を選択</t>
        </r>
      </text>
    </comment>
    <comment ref="R43" authorId="0">
      <text>
        <r>
          <rPr>
            <sz val="9"/>
            <color indexed="81"/>
            <rFont val="MS P ゴシック"/>
          </rPr>
          <t>円単位で入力</t>
        </r>
      </text>
    </comment>
    <comment ref="B44" authorId="0">
      <text>
        <r>
          <rPr>
            <sz val="9"/>
            <color indexed="81"/>
            <rFont val="MS P ゴシック"/>
          </rPr>
          <t>施設名を入力</t>
        </r>
      </text>
    </comment>
    <comment ref="C44" authorId="0">
      <text>
        <r>
          <rPr>
            <sz val="9"/>
            <color indexed="81"/>
            <rFont val="MS P ゴシック"/>
          </rPr>
          <t>費用区分を選択</t>
        </r>
      </text>
    </comment>
    <comment ref="D44" authorId="0">
      <text>
        <r>
          <rPr>
            <sz val="9"/>
            <color indexed="81"/>
            <rFont val="MS P ゴシック"/>
          </rPr>
          <t>契約区分を選択</t>
        </r>
      </text>
    </comment>
    <comment ref="E44" authorId="0">
      <text>
        <r>
          <rPr>
            <sz val="9"/>
            <color indexed="81"/>
            <rFont val="MS P ゴシック"/>
          </rPr>
          <t>円単位で入力</t>
        </r>
      </text>
    </comment>
    <comment ref="F44" authorId="0">
      <text>
        <r>
          <rPr>
            <sz val="9"/>
            <color indexed="81"/>
            <rFont val="MS P ゴシック"/>
          </rPr>
          <t>円単位で入力</t>
        </r>
      </text>
    </comment>
    <comment ref="G44" authorId="0">
      <text>
        <r>
          <rPr>
            <sz val="9"/>
            <color indexed="81"/>
            <rFont val="MS P ゴシック"/>
          </rPr>
          <t>円単位で入力</t>
        </r>
      </text>
    </comment>
    <comment ref="H44" authorId="0">
      <text>
        <r>
          <rPr>
            <sz val="9"/>
            <color indexed="81"/>
            <rFont val="MS P ゴシック"/>
          </rPr>
          <t>円単位で入力</t>
        </r>
      </text>
    </comment>
    <comment ref="O44" authorId="0">
      <text>
        <r>
          <rPr>
            <sz val="9"/>
            <color indexed="81"/>
            <rFont val="MS P ゴシック"/>
          </rPr>
          <t>該当する場合入力（円単位）</t>
        </r>
      </text>
    </comment>
    <comment ref="Q44" authorId="0">
      <text>
        <r>
          <rPr>
            <sz val="9"/>
            <color indexed="81"/>
            <rFont val="MS P ゴシック"/>
          </rPr>
          <t>油種区分を選択</t>
        </r>
      </text>
    </comment>
    <comment ref="R44" authorId="0">
      <text>
        <r>
          <rPr>
            <sz val="9"/>
            <color indexed="81"/>
            <rFont val="MS P ゴシック"/>
          </rPr>
          <t>円単位で入力</t>
        </r>
      </text>
    </comment>
    <comment ref="B45" authorId="0">
      <text>
        <r>
          <rPr>
            <sz val="9"/>
            <color indexed="81"/>
            <rFont val="MS P ゴシック"/>
          </rPr>
          <t>施設名を入力</t>
        </r>
      </text>
    </comment>
    <comment ref="C45" authorId="0">
      <text>
        <r>
          <rPr>
            <sz val="9"/>
            <color indexed="81"/>
            <rFont val="MS P ゴシック"/>
          </rPr>
          <t>費用区分を選択</t>
        </r>
      </text>
    </comment>
    <comment ref="D45" authorId="0">
      <text>
        <r>
          <rPr>
            <sz val="9"/>
            <color indexed="81"/>
            <rFont val="MS P ゴシック"/>
          </rPr>
          <t>契約区分を選択</t>
        </r>
      </text>
    </comment>
    <comment ref="E45" authorId="0">
      <text>
        <r>
          <rPr>
            <sz val="9"/>
            <color indexed="81"/>
            <rFont val="MS P ゴシック"/>
          </rPr>
          <t>円単位で入力</t>
        </r>
      </text>
    </comment>
    <comment ref="F45" authorId="0">
      <text>
        <r>
          <rPr>
            <sz val="9"/>
            <color indexed="81"/>
            <rFont val="MS P ゴシック"/>
          </rPr>
          <t>円単位で入力</t>
        </r>
      </text>
    </comment>
    <comment ref="G45" authorId="0">
      <text>
        <r>
          <rPr>
            <sz val="9"/>
            <color indexed="81"/>
            <rFont val="MS P ゴシック"/>
          </rPr>
          <t>円単位で入力</t>
        </r>
      </text>
    </comment>
    <comment ref="H45" authorId="0">
      <text>
        <r>
          <rPr>
            <sz val="9"/>
            <color indexed="81"/>
            <rFont val="MS P ゴシック"/>
          </rPr>
          <t>円単位で入力</t>
        </r>
      </text>
    </comment>
    <comment ref="O45" authorId="0">
      <text>
        <r>
          <rPr>
            <sz val="9"/>
            <color indexed="81"/>
            <rFont val="MS P ゴシック"/>
          </rPr>
          <t>該当する場合入力（円単位）</t>
        </r>
      </text>
    </comment>
    <comment ref="Q45" authorId="0">
      <text>
        <r>
          <rPr>
            <sz val="9"/>
            <color indexed="81"/>
            <rFont val="MS P ゴシック"/>
          </rPr>
          <t>油種区分を選択</t>
        </r>
      </text>
    </comment>
    <comment ref="R45" authorId="0">
      <text>
        <r>
          <rPr>
            <sz val="9"/>
            <color indexed="81"/>
            <rFont val="MS P ゴシック"/>
          </rPr>
          <t>円単位で入力</t>
        </r>
      </text>
    </comment>
    <comment ref="B46" authorId="0">
      <text>
        <r>
          <rPr>
            <sz val="9"/>
            <color indexed="81"/>
            <rFont val="MS P ゴシック"/>
          </rPr>
          <t>施設名を入力</t>
        </r>
      </text>
    </comment>
    <comment ref="C46" authorId="0">
      <text>
        <r>
          <rPr>
            <sz val="9"/>
            <color indexed="81"/>
            <rFont val="MS P ゴシック"/>
          </rPr>
          <t>費用区分を選択</t>
        </r>
      </text>
    </comment>
    <comment ref="D46" authorId="0">
      <text>
        <r>
          <rPr>
            <sz val="9"/>
            <color indexed="81"/>
            <rFont val="MS P ゴシック"/>
          </rPr>
          <t>契約区分を選択</t>
        </r>
      </text>
    </comment>
    <comment ref="E46" authorId="0">
      <text>
        <r>
          <rPr>
            <sz val="9"/>
            <color indexed="81"/>
            <rFont val="MS P ゴシック"/>
          </rPr>
          <t>円単位で入力</t>
        </r>
      </text>
    </comment>
    <comment ref="F46" authorId="0">
      <text>
        <r>
          <rPr>
            <sz val="9"/>
            <color indexed="81"/>
            <rFont val="MS P ゴシック"/>
          </rPr>
          <t>円単位で入力</t>
        </r>
      </text>
    </comment>
    <comment ref="G46" authorId="0">
      <text>
        <r>
          <rPr>
            <sz val="9"/>
            <color indexed="81"/>
            <rFont val="MS P ゴシック"/>
          </rPr>
          <t>円単位で入力</t>
        </r>
      </text>
    </comment>
    <comment ref="H46" authorId="0">
      <text>
        <r>
          <rPr>
            <sz val="9"/>
            <color indexed="81"/>
            <rFont val="MS P ゴシック"/>
          </rPr>
          <t>円単位で入力</t>
        </r>
      </text>
    </comment>
    <comment ref="O46" authorId="0">
      <text>
        <r>
          <rPr>
            <sz val="9"/>
            <color indexed="81"/>
            <rFont val="MS P ゴシック"/>
          </rPr>
          <t>該当する場合入力（円単位）</t>
        </r>
      </text>
    </comment>
    <comment ref="Q46" authorId="0">
      <text>
        <r>
          <rPr>
            <sz val="9"/>
            <color indexed="81"/>
            <rFont val="MS P ゴシック"/>
          </rPr>
          <t>油種区分を選択</t>
        </r>
      </text>
    </comment>
    <comment ref="R46" authorId="0">
      <text>
        <r>
          <rPr>
            <sz val="9"/>
            <color indexed="81"/>
            <rFont val="MS P ゴシック"/>
          </rPr>
          <t>円単位で入力</t>
        </r>
      </text>
    </comment>
    <comment ref="B47" authorId="0">
      <text>
        <r>
          <rPr>
            <sz val="9"/>
            <color indexed="81"/>
            <rFont val="MS P ゴシック"/>
          </rPr>
          <t>施設名を入力</t>
        </r>
      </text>
    </comment>
    <comment ref="C47" authorId="0">
      <text>
        <r>
          <rPr>
            <sz val="9"/>
            <color indexed="81"/>
            <rFont val="MS P ゴシック"/>
          </rPr>
          <t>費用区分を選択</t>
        </r>
      </text>
    </comment>
    <comment ref="D47" authorId="0">
      <text>
        <r>
          <rPr>
            <sz val="9"/>
            <color indexed="81"/>
            <rFont val="MS P ゴシック"/>
          </rPr>
          <t>契約区分を選択</t>
        </r>
      </text>
    </comment>
    <comment ref="E47" authorId="0">
      <text>
        <r>
          <rPr>
            <sz val="9"/>
            <color indexed="81"/>
            <rFont val="MS P ゴシック"/>
          </rPr>
          <t>円単位で入力</t>
        </r>
      </text>
    </comment>
    <comment ref="F47" authorId="0">
      <text>
        <r>
          <rPr>
            <sz val="9"/>
            <color indexed="81"/>
            <rFont val="MS P ゴシック"/>
          </rPr>
          <t>円単位で入力</t>
        </r>
      </text>
    </comment>
    <comment ref="G47" authorId="0">
      <text>
        <r>
          <rPr>
            <sz val="9"/>
            <color indexed="81"/>
            <rFont val="MS P ゴシック"/>
          </rPr>
          <t>円単位で入力</t>
        </r>
      </text>
    </comment>
    <comment ref="H47" authorId="0">
      <text>
        <r>
          <rPr>
            <sz val="9"/>
            <color indexed="81"/>
            <rFont val="MS P ゴシック"/>
          </rPr>
          <t>円単位で入力</t>
        </r>
      </text>
    </comment>
    <comment ref="O47" authorId="0">
      <text>
        <r>
          <rPr>
            <sz val="9"/>
            <color indexed="81"/>
            <rFont val="MS P ゴシック"/>
          </rPr>
          <t>該当する場合入力（円単位）</t>
        </r>
      </text>
    </comment>
    <comment ref="Q47" authorId="0">
      <text>
        <r>
          <rPr>
            <sz val="9"/>
            <color indexed="81"/>
            <rFont val="MS P ゴシック"/>
          </rPr>
          <t>油種区分を選択</t>
        </r>
      </text>
    </comment>
    <comment ref="R47" authorId="0">
      <text>
        <r>
          <rPr>
            <sz val="9"/>
            <color indexed="81"/>
            <rFont val="MS P ゴシック"/>
          </rPr>
          <t>円単位で入力</t>
        </r>
      </text>
    </comment>
    <comment ref="B48" authorId="0">
      <text>
        <r>
          <rPr>
            <sz val="9"/>
            <color indexed="81"/>
            <rFont val="MS P ゴシック"/>
          </rPr>
          <t>施設名を入力</t>
        </r>
      </text>
    </comment>
    <comment ref="C48" authorId="0">
      <text>
        <r>
          <rPr>
            <sz val="9"/>
            <color indexed="81"/>
            <rFont val="MS P ゴシック"/>
          </rPr>
          <t>費用区分を選択</t>
        </r>
      </text>
    </comment>
    <comment ref="D48" authorId="0">
      <text>
        <r>
          <rPr>
            <sz val="9"/>
            <color indexed="81"/>
            <rFont val="MS P ゴシック"/>
          </rPr>
          <t>契約区分を選択</t>
        </r>
      </text>
    </comment>
    <comment ref="E48" authorId="0">
      <text>
        <r>
          <rPr>
            <sz val="9"/>
            <color indexed="81"/>
            <rFont val="MS P ゴシック"/>
          </rPr>
          <t>円単位で入力</t>
        </r>
      </text>
    </comment>
    <comment ref="F48" authorId="0">
      <text>
        <r>
          <rPr>
            <sz val="9"/>
            <color indexed="81"/>
            <rFont val="MS P ゴシック"/>
          </rPr>
          <t>円単位で入力</t>
        </r>
      </text>
    </comment>
    <comment ref="G48" authorId="0">
      <text>
        <r>
          <rPr>
            <sz val="9"/>
            <color indexed="81"/>
            <rFont val="MS P ゴシック"/>
          </rPr>
          <t>円単位で入力</t>
        </r>
      </text>
    </comment>
    <comment ref="H48" authorId="0">
      <text>
        <r>
          <rPr>
            <sz val="9"/>
            <color indexed="81"/>
            <rFont val="MS P ゴシック"/>
          </rPr>
          <t>円単位で入力</t>
        </r>
      </text>
    </comment>
    <comment ref="O48" authorId="0">
      <text>
        <r>
          <rPr>
            <sz val="9"/>
            <color indexed="81"/>
            <rFont val="MS P ゴシック"/>
          </rPr>
          <t>該当する場合入力（円単位）</t>
        </r>
      </text>
    </comment>
    <comment ref="Q48" authorId="0">
      <text>
        <r>
          <rPr>
            <sz val="9"/>
            <color indexed="81"/>
            <rFont val="MS P ゴシック"/>
          </rPr>
          <t>油種区分を選択</t>
        </r>
      </text>
    </comment>
    <comment ref="R48" authorId="0">
      <text>
        <r>
          <rPr>
            <sz val="9"/>
            <color indexed="81"/>
            <rFont val="MS P ゴシック"/>
          </rPr>
          <t>円単位で入力</t>
        </r>
      </text>
    </comment>
    <comment ref="B49" authorId="0">
      <text>
        <r>
          <rPr>
            <sz val="9"/>
            <color indexed="81"/>
            <rFont val="MS P ゴシック"/>
          </rPr>
          <t>施設名を入力</t>
        </r>
      </text>
    </comment>
    <comment ref="C49" authorId="0">
      <text>
        <r>
          <rPr>
            <sz val="9"/>
            <color indexed="81"/>
            <rFont val="MS P ゴシック"/>
          </rPr>
          <t>費用区分を選択</t>
        </r>
      </text>
    </comment>
    <comment ref="D49" authorId="0">
      <text>
        <r>
          <rPr>
            <sz val="9"/>
            <color indexed="81"/>
            <rFont val="MS P ゴシック"/>
          </rPr>
          <t>契約区分を選択</t>
        </r>
      </text>
    </comment>
    <comment ref="E49" authorId="0">
      <text>
        <r>
          <rPr>
            <sz val="9"/>
            <color indexed="81"/>
            <rFont val="MS P ゴシック"/>
          </rPr>
          <t>円単位で入力</t>
        </r>
      </text>
    </comment>
    <comment ref="F49" authorId="0">
      <text>
        <r>
          <rPr>
            <sz val="9"/>
            <color indexed="81"/>
            <rFont val="MS P ゴシック"/>
          </rPr>
          <t>円単位で入力</t>
        </r>
      </text>
    </comment>
    <comment ref="G49" authorId="0">
      <text>
        <r>
          <rPr>
            <sz val="9"/>
            <color indexed="81"/>
            <rFont val="MS P ゴシック"/>
          </rPr>
          <t>円単位で入力</t>
        </r>
      </text>
    </comment>
    <comment ref="H49" authorId="0">
      <text>
        <r>
          <rPr>
            <sz val="9"/>
            <color indexed="81"/>
            <rFont val="MS P ゴシック"/>
          </rPr>
          <t>円単位で入力</t>
        </r>
      </text>
    </comment>
    <comment ref="O49" authorId="0">
      <text>
        <r>
          <rPr>
            <sz val="9"/>
            <color indexed="81"/>
            <rFont val="MS P ゴシック"/>
          </rPr>
          <t>該当する場合入力（円単位）</t>
        </r>
      </text>
    </comment>
    <comment ref="Q49" authorId="0">
      <text>
        <r>
          <rPr>
            <sz val="9"/>
            <color indexed="81"/>
            <rFont val="MS P ゴシック"/>
          </rPr>
          <t>油種区分を選択</t>
        </r>
      </text>
    </comment>
    <comment ref="R49" authorId="0">
      <text>
        <r>
          <rPr>
            <sz val="9"/>
            <color indexed="81"/>
            <rFont val="MS P ゴシック"/>
          </rPr>
          <t>円単位で入力</t>
        </r>
      </text>
    </comment>
    <comment ref="B50" authorId="0">
      <text>
        <r>
          <rPr>
            <sz val="9"/>
            <color indexed="81"/>
            <rFont val="MS P ゴシック"/>
          </rPr>
          <t>施設名を入力</t>
        </r>
      </text>
    </comment>
    <comment ref="C50" authorId="0">
      <text>
        <r>
          <rPr>
            <sz val="9"/>
            <color indexed="81"/>
            <rFont val="MS P ゴシック"/>
          </rPr>
          <t>費用区分を選択</t>
        </r>
      </text>
    </comment>
    <comment ref="D50" authorId="0">
      <text>
        <r>
          <rPr>
            <sz val="9"/>
            <color indexed="81"/>
            <rFont val="MS P ゴシック"/>
          </rPr>
          <t>契約区分を選択</t>
        </r>
      </text>
    </comment>
    <comment ref="E50" authorId="0">
      <text>
        <r>
          <rPr>
            <sz val="9"/>
            <color indexed="81"/>
            <rFont val="MS P ゴシック"/>
          </rPr>
          <t>円単位で入力</t>
        </r>
      </text>
    </comment>
    <comment ref="F50" authorId="0">
      <text>
        <r>
          <rPr>
            <sz val="9"/>
            <color indexed="81"/>
            <rFont val="MS P ゴシック"/>
          </rPr>
          <t>円単位で入力</t>
        </r>
      </text>
    </comment>
    <comment ref="G50" authorId="0">
      <text>
        <r>
          <rPr>
            <sz val="9"/>
            <color indexed="81"/>
            <rFont val="MS P ゴシック"/>
          </rPr>
          <t>円単位で入力</t>
        </r>
      </text>
    </comment>
    <comment ref="H50" authorId="0">
      <text>
        <r>
          <rPr>
            <sz val="9"/>
            <color indexed="81"/>
            <rFont val="MS P ゴシック"/>
          </rPr>
          <t>円単位で入力</t>
        </r>
      </text>
    </comment>
    <comment ref="O50" authorId="0">
      <text>
        <r>
          <rPr>
            <sz val="9"/>
            <color indexed="81"/>
            <rFont val="MS P ゴシック"/>
          </rPr>
          <t>該当する場合入力（円単位）</t>
        </r>
      </text>
    </comment>
    <comment ref="Q50" authorId="0">
      <text>
        <r>
          <rPr>
            <sz val="9"/>
            <color indexed="81"/>
            <rFont val="MS P ゴシック"/>
          </rPr>
          <t>油種区分を選択</t>
        </r>
      </text>
    </comment>
    <comment ref="R50" authorId="0">
      <text>
        <r>
          <rPr>
            <sz val="9"/>
            <color indexed="81"/>
            <rFont val="MS P ゴシック"/>
          </rPr>
          <t>円単位で入力</t>
        </r>
      </text>
    </comment>
    <comment ref="B51" authorId="0">
      <text>
        <r>
          <rPr>
            <sz val="9"/>
            <color indexed="81"/>
            <rFont val="MS P ゴシック"/>
          </rPr>
          <t>施設名を入力</t>
        </r>
      </text>
    </comment>
    <comment ref="C51" authorId="0">
      <text>
        <r>
          <rPr>
            <sz val="9"/>
            <color indexed="81"/>
            <rFont val="MS P ゴシック"/>
          </rPr>
          <t>費用区分を選択</t>
        </r>
      </text>
    </comment>
    <comment ref="D51" authorId="0">
      <text>
        <r>
          <rPr>
            <sz val="9"/>
            <color indexed="81"/>
            <rFont val="MS P ゴシック"/>
          </rPr>
          <t>契約区分を選択</t>
        </r>
      </text>
    </comment>
    <comment ref="E51" authorId="0">
      <text>
        <r>
          <rPr>
            <sz val="9"/>
            <color indexed="81"/>
            <rFont val="MS P ゴシック"/>
          </rPr>
          <t>円単位で入力</t>
        </r>
      </text>
    </comment>
    <comment ref="F51" authorId="0">
      <text>
        <r>
          <rPr>
            <sz val="9"/>
            <color indexed="81"/>
            <rFont val="MS P ゴシック"/>
          </rPr>
          <t>円単位で入力</t>
        </r>
      </text>
    </comment>
    <comment ref="G51" authorId="0">
      <text>
        <r>
          <rPr>
            <sz val="9"/>
            <color indexed="81"/>
            <rFont val="MS P ゴシック"/>
          </rPr>
          <t>円単位で入力</t>
        </r>
      </text>
    </comment>
    <comment ref="H51" authorId="0">
      <text>
        <r>
          <rPr>
            <sz val="9"/>
            <color indexed="81"/>
            <rFont val="MS P ゴシック"/>
          </rPr>
          <t>円単位で入力</t>
        </r>
      </text>
    </comment>
    <comment ref="O51" authorId="0">
      <text>
        <r>
          <rPr>
            <sz val="9"/>
            <color indexed="81"/>
            <rFont val="MS P ゴシック"/>
          </rPr>
          <t>該当する場合入力（円単位）</t>
        </r>
      </text>
    </comment>
    <comment ref="Q51" authorId="0">
      <text>
        <r>
          <rPr>
            <sz val="9"/>
            <color indexed="81"/>
            <rFont val="MS P ゴシック"/>
          </rPr>
          <t>油種区分を選択</t>
        </r>
      </text>
    </comment>
    <comment ref="R51" authorId="0">
      <text>
        <r>
          <rPr>
            <sz val="9"/>
            <color indexed="81"/>
            <rFont val="MS P ゴシック"/>
          </rPr>
          <t>円単位で入力</t>
        </r>
      </text>
    </comment>
    <comment ref="B52" authorId="0">
      <text>
        <r>
          <rPr>
            <sz val="9"/>
            <color indexed="81"/>
            <rFont val="MS P ゴシック"/>
          </rPr>
          <t>施設名を入力</t>
        </r>
      </text>
    </comment>
    <comment ref="C52" authorId="0">
      <text>
        <r>
          <rPr>
            <sz val="9"/>
            <color indexed="81"/>
            <rFont val="MS P ゴシック"/>
          </rPr>
          <t>費用区分を選択</t>
        </r>
      </text>
    </comment>
    <comment ref="D52" authorId="0">
      <text>
        <r>
          <rPr>
            <sz val="9"/>
            <color indexed="81"/>
            <rFont val="MS P ゴシック"/>
          </rPr>
          <t>契約区分を選択</t>
        </r>
      </text>
    </comment>
    <comment ref="E52" authorId="0">
      <text>
        <r>
          <rPr>
            <sz val="9"/>
            <color indexed="81"/>
            <rFont val="MS P ゴシック"/>
          </rPr>
          <t>円単位で入力</t>
        </r>
      </text>
    </comment>
    <comment ref="F52" authorId="0">
      <text>
        <r>
          <rPr>
            <sz val="9"/>
            <color indexed="81"/>
            <rFont val="MS P ゴシック"/>
          </rPr>
          <t>円単位で入力</t>
        </r>
      </text>
    </comment>
    <comment ref="G52" authorId="0">
      <text>
        <r>
          <rPr>
            <sz val="9"/>
            <color indexed="81"/>
            <rFont val="MS P ゴシック"/>
          </rPr>
          <t>円単位で入力</t>
        </r>
      </text>
    </comment>
    <comment ref="H52" authorId="0">
      <text>
        <r>
          <rPr>
            <sz val="9"/>
            <color indexed="81"/>
            <rFont val="MS P ゴシック"/>
          </rPr>
          <t>円単位で入力</t>
        </r>
      </text>
    </comment>
    <comment ref="O52" authorId="0">
      <text>
        <r>
          <rPr>
            <sz val="9"/>
            <color indexed="81"/>
            <rFont val="MS P ゴシック"/>
          </rPr>
          <t>該当する場合入力（円単位）</t>
        </r>
      </text>
    </comment>
    <comment ref="Q52" authorId="0">
      <text>
        <r>
          <rPr>
            <sz val="9"/>
            <color indexed="81"/>
            <rFont val="MS P ゴシック"/>
          </rPr>
          <t>油種区分を選択</t>
        </r>
      </text>
    </comment>
    <comment ref="R52" authorId="0">
      <text>
        <r>
          <rPr>
            <sz val="9"/>
            <color indexed="81"/>
            <rFont val="MS P ゴシック"/>
          </rPr>
          <t>円単位で入力</t>
        </r>
      </text>
    </comment>
    <comment ref="B53" authorId="0">
      <text>
        <r>
          <rPr>
            <sz val="9"/>
            <color indexed="81"/>
            <rFont val="MS P ゴシック"/>
          </rPr>
          <t>施設名を入力</t>
        </r>
      </text>
    </comment>
    <comment ref="C53" authorId="0">
      <text>
        <r>
          <rPr>
            <sz val="9"/>
            <color indexed="81"/>
            <rFont val="MS P ゴシック"/>
          </rPr>
          <t>費用区分を選択</t>
        </r>
      </text>
    </comment>
    <comment ref="D53" authorId="0">
      <text>
        <r>
          <rPr>
            <sz val="9"/>
            <color indexed="81"/>
            <rFont val="MS P ゴシック"/>
          </rPr>
          <t>契約区分を選択</t>
        </r>
      </text>
    </comment>
    <comment ref="E53" authorId="0">
      <text>
        <r>
          <rPr>
            <sz val="9"/>
            <color indexed="81"/>
            <rFont val="MS P ゴシック"/>
          </rPr>
          <t>円単位で入力</t>
        </r>
      </text>
    </comment>
    <comment ref="F53" authorId="0">
      <text>
        <r>
          <rPr>
            <sz val="9"/>
            <color indexed="81"/>
            <rFont val="MS P ゴシック"/>
          </rPr>
          <t>円単位で入力</t>
        </r>
      </text>
    </comment>
    <comment ref="G53" authorId="0">
      <text>
        <r>
          <rPr>
            <sz val="9"/>
            <color indexed="81"/>
            <rFont val="MS P ゴシック"/>
          </rPr>
          <t>円単位で入力</t>
        </r>
      </text>
    </comment>
    <comment ref="H53" authorId="0">
      <text>
        <r>
          <rPr>
            <sz val="9"/>
            <color indexed="81"/>
            <rFont val="MS P ゴシック"/>
          </rPr>
          <t>円単位で入力</t>
        </r>
      </text>
    </comment>
    <comment ref="O53" authorId="0">
      <text>
        <r>
          <rPr>
            <sz val="9"/>
            <color indexed="81"/>
            <rFont val="MS P ゴシック"/>
          </rPr>
          <t>該当する場合入力（円単位）</t>
        </r>
      </text>
    </comment>
    <comment ref="Q53" authorId="0">
      <text>
        <r>
          <rPr>
            <sz val="9"/>
            <color indexed="81"/>
            <rFont val="MS P ゴシック"/>
          </rPr>
          <t>油種区分を選択</t>
        </r>
      </text>
    </comment>
    <comment ref="R53" authorId="0">
      <text>
        <r>
          <rPr>
            <sz val="9"/>
            <color indexed="81"/>
            <rFont val="MS P ゴシック"/>
          </rPr>
          <t>円単位で入力</t>
        </r>
      </text>
    </comment>
    <comment ref="B54" authorId="0">
      <text>
        <r>
          <rPr>
            <sz val="9"/>
            <color indexed="81"/>
            <rFont val="MS P ゴシック"/>
          </rPr>
          <t>施設名を入力</t>
        </r>
      </text>
    </comment>
    <comment ref="C54" authorId="0">
      <text>
        <r>
          <rPr>
            <sz val="9"/>
            <color indexed="81"/>
            <rFont val="MS P ゴシック"/>
          </rPr>
          <t>費用区分を選択</t>
        </r>
      </text>
    </comment>
    <comment ref="D54" authorId="0">
      <text>
        <r>
          <rPr>
            <sz val="9"/>
            <color indexed="81"/>
            <rFont val="MS P ゴシック"/>
          </rPr>
          <t>契約区分を選択</t>
        </r>
      </text>
    </comment>
    <comment ref="E54" authorId="0">
      <text>
        <r>
          <rPr>
            <sz val="9"/>
            <color indexed="81"/>
            <rFont val="MS P ゴシック"/>
          </rPr>
          <t>円単位で入力</t>
        </r>
      </text>
    </comment>
    <comment ref="F54" authorId="0">
      <text>
        <r>
          <rPr>
            <sz val="9"/>
            <color indexed="81"/>
            <rFont val="MS P ゴシック"/>
          </rPr>
          <t>円単位で入力</t>
        </r>
      </text>
    </comment>
    <comment ref="G54" authorId="0">
      <text>
        <r>
          <rPr>
            <sz val="9"/>
            <color indexed="81"/>
            <rFont val="MS P ゴシック"/>
          </rPr>
          <t>円単位で入力</t>
        </r>
      </text>
    </comment>
    <comment ref="H54" authorId="0">
      <text>
        <r>
          <rPr>
            <sz val="9"/>
            <color indexed="81"/>
            <rFont val="MS P ゴシック"/>
          </rPr>
          <t>円単位で入力</t>
        </r>
      </text>
    </comment>
    <comment ref="O54" authorId="0">
      <text>
        <r>
          <rPr>
            <sz val="9"/>
            <color indexed="81"/>
            <rFont val="MS P ゴシック"/>
          </rPr>
          <t>該当する場合入力（円単位）</t>
        </r>
      </text>
    </comment>
    <comment ref="Q54" authorId="0">
      <text>
        <r>
          <rPr>
            <sz val="9"/>
            <color indexed="81"/>
            <rFont val="MS P ゴシック"/>
          </rPr>
          <t>油種区分を選択</t>
        </r>
      </text>
    </comment>
    <comment ref="R54" authorId="0">
      <text>
        <r>
          <rPr>
            <sz val="9"/>
            <color indexed="81"/>
            <rFont val="MS P ゴシック"/>
          </rPr>
          <t>円単位で入力</t>
        </r>
      </text>
    </comment>
    <comment ref="B55" authorId="0">
      <text>
        <r>
          <rPr>
            <sz val="9"/>
            <color indexed="81"/>
            <rFont val="MS P ゴシック"/>
          </rPr>
          <t>施設名を入力</t>
        </r>
      </text>
    </comment>
    <comment ref="C55" authorId="0">
      <text>
        <r>
          <rPr>
            <sz val="9"/>
            <color indexed="81"/>
            <rFont val="MS P ゴシック"/>
          </rPr>
          <t>費用区分を選択</t>
        </r>
      </text>
    </comment>
    <comment ref="D55" authorId="0">
      <text>
        <r>
          <rPr>
            <sz val="9"/>
            <color indexed="81"/>
            <rFont val="MS P ゴシック"/>
          </rPr>
          <t>契約区分を選択</t>
        </r>
      </text>
    </comment>
    <comment ref="E55" authorId="0">
      <text>
        <r>
          <rPr>
            <sz val="9"/>
            <color indexed="81"/>
            <rFont val="MS P ゴシック"/>
          </rPr>
          <t>円単位で入力</t>
        </r>
      </text>
    </comment>
    <comment ref="F55" authorId="0">
      <text>
        <r>
          <rPr>
            <sz val="9"/>
            <color indexed="81"/>
            <rFont val="MS P ゴシック"/>
          </rPr>
          <t>円単位で入力</t>
        </r>
      </text>
    </comment>
    <comment ref="G55" authorId="0">
      <text>
        <r>
          <rPr>
            <sz val="9"/>
            <color indexed="81"/>
            <rFont val="MS P ゴシック"/>
          </rPr>
          <t>円単位で入力</t>
        </r>
      </text>
    </comment>
    <comment ref="H55" authorId="0">
      <text>
        <r>
          <rPr>
            <sz val="9"/>
            <color indexed="81"/>
            <rFont val="MS P ゴシック"/>
          </rPr>
          <t>円単位で入力</t>
        </r>
      </text>
    </comment>
    <comment ref="O55" authorId="0">
      <text>
        <r>
          <rPr>
            <sz val="9"/>
            <color indexed="81"/>
            <rFont val="MS P ゴシック"/>
          </rPr>
          <t>該当する場合入力（円単位）</t>
        </r>
      </text>
    </comment>
    <comment ref="Q55" authorId="0">
      <text>
        <r>
          <rPr>
            <sz val="9"/>
            <color indexed="81"/>
            <rFont val="MS P ゴシック"/>
          </rPr>
          <t>油種区分を選択</t>
        </r>
      </text>
    </comment>
    <comment ref="R55" authorId="0">
      <text>
        <r>
          <rPr>
            <sz val="9"/>
            <color indexed="81"/>
            <rFont val="MS P ゴシック"/>
          </rPr>
          <t>円単位で入力</t>
        </r>
      </text>
    </comment>
    <comment ref="B56" authorId="0">
      <text>
        <r>
          <rPr>
            <sz val="9"/>
            <color indexed="81"/>
            <rFont val="MS P ゴシック"/>
          </rPr>
          <t>施設名を入力</t>
        </r>
      </text>
    </comment>
    <comment ref="C56" authorId="0">
      <text>
        <r>
          <rPr>
            <sz val="9"/>
            <color indexed="81"/>
            <rFont val="MS P ゴシック"/>
          </rPr>
          <t>費用区分を選択</t>
        </r>
      </text>
    </comment>
    <comment ref="D56" authorId="0">
      <text>
        <r>
          <rPr>
            <sz val="9"/>
            <color indexed="81"/>
            <rFont val="MS P ゴシック"/>
          </rPr>
          <t>契約区分を選択</t>
        </r>
      </text>
    </comment>
    <comment ref="E56" authorId="0">
      <text>
        <r>
          <rPr>
            <sz val="9"/>
            <color indexed="81"/>
            <rFont val="MS P ゴシック"/>
          </rPr>
          <t>円単位で入力</t>
        </r>
      </text>
    </comment>
    <comment ref="F56" authorId="0">
      <text>
        <r>
          <rPr>
            <sz val="9"/>
            <color indexed="81"/>
            <rFont val="MS P ゴシック"/>
          </rPr>
          <t>円単位で入力</t>
        </r>
      </text>
    </comment>
    <comment ref="G56" authorId="0">
      <text>
        <r>
          <rPr>
            <sz val="9"/>
            <color indexed="81"/>
            <rFont val="MS P ゴシック"/>
          </rPr>
          <t>円単位で入力</t>
        </r>
      </text>
    </comment>
    <comment ref="H56" authorId="0">
      <text>
        <r>
          <rPr>
            <sz val="9"/>
            <color indexed="81"/>
            <rFont val="MS P ゴシック"/>
          </rPr>
          <t>円単位で入力</t>
        </r>
      </text>
    </comment>
    <comment ref="O56" authorId="0">
      <text>
        <r>
          <rPr>
            <sz val="9"/>
            <color indexed="81"/>
            <rFont val="MS P ゴシック"/>
          </rPr>
          <t>該当する場合入力（円単位）</t>
        </r>
      </text>
    </comment>
    <comment ref="Q56" authorId="0">
      <text>
        <r>
          <rPr>
            <sz val="9"/>
            <color indexed="81"/>
            <rFont val="MS P ゴシック"/>
          </rPr>
          <t>油種区分を選択</t>
        </r>
      </text>
    </comment>
    <comment ref="R56" authorId="0">
      <text>
        <r>
          <rPr>
            <sz val="9"/>
            <color indexed="81"/>
            <rFont val="MS P ゴシック"/>
          </rPr>
          <t>円単位で入力</t>
        </r>
      </text>
    </comment>
    <comment ref="B57" authorId="0">
      <text>
        <r>
          <rPr>
            <sz val="9"/>
            <color indexed="81"/>
            <rFont val="MS P ゴシック"/>
          </rPr>
          <t>施設名を入力</t>
        </r>
      </text>
    </comment>
    <comment ref="C57" authorId="0">
      <text>
        <r>
          <rPr>
            <sz val="9"/>
            <color indexed="81"/>
            <rFont val="MS P ゴシック"/>
          </rPr>
          <t>費用区分を選択</t>
        </r>
      </text>
    </comment>
    <comment ref="D57" authorId="0">
      <text>
        <r>
          <rPr>
            <sz val="9"/>
            <color indexed="81"/>
            <rFont val="MS P ゴシック"/>
          </rPr>
          <t>契約区分を選択</t>
        </r>
      </text>
    </comment>
    <comment ref="E57" authorId="0">
      <text>
        <r>
          <rPr>
            <sz val="9"/>
            <color indexed="81"/>
            <rFont val="MS P ゴシック"/>
          </rPr>
          <t>円単位で入力</t>
        </r>
      </text>
    </comment>
    <comment ref="F57" authorId="0">
      <text>
        <r>
          <rPr>
            <sz val="9"/>
            <color indexed="81"/>
            <rFont val="MS P ゴシック"/>
          </rPr>
          <t>円単位で入力</t>
        </r>
      </text>
    </comment>
    <comment ref="G57" authorId="0">
      <text>
        <r>
          <rPr>
            <sz val="9"/>
            <color indexed="81"/>
            <rFont val="MS P ゴシック"/>
          </rPr>
          <t>円単位で入力</t>
        </r>
      </text>
    </comment>
    <comment ref="H57" authorId="0">
      <text>
        <r>
          <rPr>
            <sz val="9"/>
            <color indexed="81"/>
            <rFont val="MS P ゴシック"/>
          </rPr>
          <t>円単位で入力</t>
        </r>
      </text>
    </comment>
    <comment ref="O57" authorId="0">
      <text>
        <r>
          <rPr>
            <sz val="9"/>
            <color indexed="81"/>
            <rFont val="MS P ゴシック"/>
          </rPr>
          <t>該当する場合入力（円単位）</t>
        </r>
      </text>
    </comment>
    <comment ref="Q57" authorId="0">
      <text>
        <r>
          <rPr>
            <sz val="9"/>
            <color indexed="81"/>
            <rFont val="MS P ゴシック"/>
          </rPr>
          <t>油種区分を選択</t>
        </r>
      </text>
    </comment>
    <comment ref="R57" authorId="0">
      <text>
        <r>
          <rPr>
            <sz val="9"/>
            <color indexed="81"/>
            <rFont val="MS P ゴシック"/>
          </rPr>
          <t>円単位で入力</t>
        </r>
      </text>
    </comment>
    <comment ref="B58" authorId="0">
      <text>
        <r>
          <rPr>
            <sz val="9"/>
            <color indexed="81"/>
            <rFont val="MS P ゴシック"/>
          </rPr>
          <t>施設名を入力</t>
        </r>
      </text>
    </comment>
    <comment ref="C58" authorId="0">
      <text>
        <r>
          <rPr>
            <sz val="9"/>
            <color indexed="81"/>
            <rFont val="MS P ゴシック"/>
          </rPr>
          <t>費用区分を選択</t>
        </r>
      </text>
    </comment>
    <comment ref="D58" authorId="0">
      <text>
        <r>
          <rPr>
            <sz val="9"/>
            <color indexed="81"/>
            <rFont val="MS P ゴシック"/>
          </rPr>
          <t>契約区分を選択</t>
        </r>
      </text>
    </comment>
    <comment ref="E58" authorId="0">
      <text>
        <r>
          <rPr>
            <sz val="9"/>
            <color indexed="81"/>
            <rFont val="MS P ゴシック"/>
          </rPr>
          <t>円単位で入力</t>
        </r>
      </text>
    </comment>
    <comment ref="F58" authorId="0">
      <text>
        <r>
          <rPr>
            <sz val="9"/>
            <color indexed="81"/>
            <rFont val="MS P ゴシック"/>
          </rPr>
          <t>円単位で入力</t>
        </r>
      </text>
    </comment>
    <comment ref="G58" authorId="0">
      <text>
        <r>
          <rPr>
            <sz val="9"/>
            <color indexed="81"/>
            <rFont val="MS P ゴシック"/>
          </rPr>
          <t>円単位で入力</t>
        </r>
      </text>
    </comment>
    <comment ref="H58" authorId="0">
      <text>
        <r>
          <rPr>
            <sz val="9"/>
            <color indexed="81"/>
            <rFont val="MS P ゴシック"/>
          </rPr>
          <t>円単位で入力</t>
        </r>
      </text>
    </comment>
    <comment ref="O58" authorId="0">
      <text>
        <r>
          <rPr>
            <sz val="9"/>
            <color indexed="81"/>
            <rFont val="MS P ゴシック"/>
          </rPr>
          <t>該当する場合入力（円単位）</t>
        </r>
      </text>
    </comment>
    <comment ref="Q58" authorId="0">
      <text>
        <r>
          <rPr>
            <sz val="9"/>
            <color indexed="81"/>
            <rFont val="MS P ゴシック"/>
          </rPr>
          <t>油種区分を選択</t>
        </r>
      </text>
    </comment>
    <comment ref="R58" authorId="0">
      <text>
        <r>
          <rPr>
            <sz val="9"/>
            <color indexed="81"/>
            <rFont val="MS P ゴシック"/>
          </rPr>
          <t>円単位で入力</t>
        </r>
      </text>
    </comment>
    <comment ref="B59" authorId="0">
      <text>
        <r>
          <rPr>
            <sz val="9"/>
            <color indexed="81"/>
            <rFont val="MS P ゴシック"/>
          </rPr>
          <t>施設名を入力</t>
        </r>
      </text>
    </comment>
    <comment ref="C59" authorId="0">
      <text>
        <r>
          <rPr>
            <sz val="9"/>
            <color indexed="81"/>
            <rFont val="MS P ゴシック"/>
          </rPr>
          <t>費用区分を選択</t>
        </r>
      </text>
    </comment>
    <comment ref="D59" authorId="0">
      <text>
        <r>
          <rPr>
            <sz val="9"/>
            <color indexed="81"/>
            <rFont val="MS P ゴシック"/>
          </rPr>
          <t>契約区分を選択</t>
        </r>
      </text>
    </comment>
    <comment ref="E59" authorId="0">
      <text>
        <r>
          <rPr>
            <sz val="9"/>
            <color indexed="81"/>
            <rFont val="MS P ゴシック"/>
          </rPr>
          <t>円単位で入力</t>
        </r>
      </text>
    </comment>
    <comment ref="F59" authorId="0">
      <text>
        <r>
          <rPr>
            <sz val="9"/>
            <color indexed="81"/>
            <rFont val="MS P ゴシック"/>
          </rPr>
          <t>円単位で入力</t>
        </r>
      </text>
    </comment>
    <comment ref="G59" authorId="0">
      <text>
        <r>
          <rPr>
            <sz val="9"/>
            <color indexed="81"/>
            <rFont val="MS P ゴシック"/>
          </rPr>
          <t>円単位で入力</t>
        </r>
      </text>
    </comment>
    <comment ref="H59" authorId="0">
      <text>
        <r>
          <rPr>
            <sz val="9"/>
            <color indexed="81"/>
            <rFont val="MS P ゴシック"/>
          </rPr>
          <t>円単位で入力</t>
        </r>
      </text>
    </comment>
    <comment ref="O59" authorId="0">
      <text>
        <r>
          <rPr>
            <sz val="9"/>
            <color indexed="81"/>
            <rFont val="MS P ゴシック"/>
          </rPr>
          <t>該当する場合入力（円単位）</t>
        </r>
      </text>
    </comment>
    <comment ref="Q59" authorId="0">
      <text>
        <r>
          <rPr>
            <sz val="9"/>
            <color indexed="81"/>
            <rFont val="MS P ゴシック"/>
          </rPr>
          <t>油種区分を選択</t>
        </r>
      </text>
    </comment>
    <comment ref="R59" authorId="0">
      <text>
        <r>
          <rPr>
            <sz val="9"/>
            <color indexed="81"/>
            <rFont val="MS P ゴシック"/>
          </rPr>
          <t>円単位で入力</t>
        </r>
      </text>
    </comment>
    <comment ref="B60" authorId="0">
      <text>
        <r>
          <rPr>
            <sz val="9"/>
            <color indexed="81"/>
            <rFont val="MS P ゴシック"/>
          </rPr>
          <t>施設名を入力</t>
        </r>
      </text>
    </comment>
    <comment ref="C60" authorId="0">
      <text>
        <r>
          <rPr>
            <sz val="9"/>
            <color indexed="81"/>
            <rFont val="MS P ゴシック"/>
          </rPr>
          <t>費用区分を選択</t>
        </r>
      </text>
    </comment>
    <comment ref="D60" authorId="0">
      <text>
        <r>
          <rPr>
            <sz val="9"/>
            <color indexed="81"/>
            <rFont val="MS P ゴシック"/>
          </rPr>
          <t>契約区分を選択</t>
        </r>
      </text>
    </comment>
    <comment ref="E60" authorId="0">
      <text>
        <r>
          <rPr>
            <sz val="9"/>
            <color indexed="81"/>
            <rFont val="MS P ゴシック"/>
          </rPr>
          <t>円単位で入力</t>
        </r>
      </text>
    </comment>
    <comment ref="F60" authorId="0">
      <text>
        <r>
          <rPr>
            <sz val="9"/>
            <color indexed="81"/>
            <rFont val="MS P ゴシック"/>
          </rPr>
          <t>円単位で入力</t>
        </r>
      </text>
    </comment>
    <comment ref="G60" authorId="0">
      <text>
        <r>
          <rPr>
            <sz val="9"/>
            <color indexed="81"/>
            <rFont val="MS P ゴシック"/>
          </rPr>
          <t>円単位で入力</t>
        </r>
      </text>
    </comment>
    <comment ref="H60" authorId="0">
      <text>
        <r>
          <rPr>
            <sz val="9"/>
            <color indexed="81"/>
            <rFont val="MS P ゴシック"/>
          </rPr>
          <t>円単位で入力</t>
        </r>
      </text>
    </comment>
    <comment ref="O60" authorId="0">
      <text>
        <r>
          <rPr>
            <sz val="9"/>
            <color indexed="81"/>
            <rFont val="MS P ゴシック"/>
          </rPr>
          <t>該当する場合入力（円単位）</t>
        </r>
      </text>
    </comment>
    <comment ref="Q60" authorId="0">
      <text>
        <r>
          <rPr>
            <sz val="9"/>
            <color indexed="81"/>
            <rFont val="MS P ゴシック"/>
          </rPr>
          <t>油種区分を選択</t>
        </r>
      </text>
    </comment>
    <comment ref="R60" authorId="0">
      <text>
        <r>
          <rPr>
            <sz val="9"/>
            <color indexed="81"/>
            <rFont val="MS P ゴシック"/>
          </rPr>
          <t>円単位で入力</t>
        </r>
      </text>
    </comment>
    <comment ref="B61" authorId="0">
      <text>
        <r>
          <rPr>
            <sz val="9"/>
            <color indexed="81"/>
            <rFont val="MS P ゴシック"/>
          </rPr>
          <t>施設名を入力</t>
        </r>
      </text>
    </comment>
    <comment ref="C61" authorId="0">
      <text>
        <r>
          <rPr>
            <sz val="9"/>
            <color indexed="81"/>
            <rFont val="MS P ゴシック"/>
          </rPr>
          <t>費用区分を選択</t>
        </r>
      </text>
    </comment>
    <comment ref="D61" authorId="0">
      <text>
        <r>
          <rPr>
            <sz val="9"/>
            <color indexed="81"/>
            <rFont val="MS P ゴシック"/>
          </rPr>
          <t>契約区分を選択</t>
        </r>
      </text>
    </comment>
    <comment ref="E61" authorId="0">
      <text>
        <r>
          <rPr>
            <sz val="9"/>
            <color indexed="81"/>
            <rFont val="MS P ゴシック"/>
          </rPr>
          <t>円単位で入力</t>
        </r>
      </text>
    </comment>
    <comment ref="F61" authorId="0">
      <text>
        <r>
          <rPr>
            <sz val="9"/>
            <color indexed="81"/>
            <rFont val="MS P ゴシック"/>
          </rPr>
          <t>円単位で入力</t>
        </r>
      </text>
    </comment>
    <comment ref="G61" authorId="0">
      <text>
        <r>
          <rPr>
            <sz val="9"/>
            <color indexed="81"/>
            <rFont val="MS P ゴシック"/>
          </rPr>
          <t>円単位で入力</t>
        </r>
      </text>
    </comment>
    <comment ref="H61" authorId="0">
      <text>
        <r>
          <rPr>
            <sz val="9"/>
            <color indexed="81"/>
            <rFont val="MS P ゴシック"/>
          </rPr>
          <t>円単位で入力</t>
        </r>
      </text>
    </comment>
    <comment ref="O61" authorId="0">
      <text>
        <r>
          <rPr>
            <sz val="9"/>
            <color indexed="81"/>
            <rFont val="MS P ゴシック"/>
          </rPr>
          <t>該当する場合入力（円単位）</t>
        </r>
      </text>
    </comment>
    <comment ref="Q61" authorId="0">
      <text>
        <r>
          <rPr>
            <sz val="9"/>
            <color indexed="81"/>
            <rFont val="MS P ゴシック"/>
          </rPr>
          <t>油種区分を選択</t>
        </r>
      </text>
    </comment>
    <comment ref="R61" authorId="0">
      <text>
        <r>
          <rPr>
            <sz val="9"/>
            <color indexed="81"/>
            <rFont val="MS P ゴシック"/>
          </rPr>
          <t>円単位で入力</t>
        </r>
      </text>
    </comment>
    <comment ref="B62" authorId="0">
      <text>
        <r>
          <rPr>
            <sz val="9"/>
            <color indexed="81"/>
            <rFont val="MS P ゴシック"/>
          </rPr>
          <t>施設名を入力</t>
        </r>
      </text>
    </comment>
    <comment ref="C62" authorId="0">
      <text>
        <r>
          <rPr>
            <sz val="9"/>
            <color indexed="81"/>
            <rFont val="MS P ゴシック"/>
          </rPr>
          <t>費用区分を選択</t>
        </r>
      </text>
    </comment>
    <comment ref="D62" authorId="0">
      <text>
        <r>
          <rPr>
            <sz val="9"/>
            <color indexed="81"/>
            <rFont val="MS P ゴシック"/>
          </rPr>
          <t>契約区分を選択</t>
        </r>
      </text>
    </comment>
    <comment ref="E62" authorId="0">
      <text>
        <r>
          <rPr>
            <sz val="9"/>
            <color indexed="81"/>
            <rFont val="MS P ゴシック"/>
          </rPr>
          <t>円単位で入力</t>
        </r>
      </text>
    </comment>
    <comment ref="F62" authorId="0">
      <text>
        <r>
          <rPr>
            <sz val="9"/>
            <color indexed="81"/>
            <rFont val="MS P ゴシック"/>
          </rPr>
          <t>円単位で入力</t>
        </r>
      </text>
    </comment>
    <comment ref="G62" authorId="0">
      <text>
        <r>
          <rPr>
            <sz val="9"/>
            <color indexed="81"/>
            <rFont val="MS P ゴシック"/>
          </rPr>
          <t>円単位で入力</t>
        </r>
      </text>
    </comment>
    <comment ref="H62" authorId="0">
      <text>
        <r>
          <rPr>
            <sz val="9"/>
            <color indexed="81"/>
            <rFont val="MS P ゴシック"/>
          </rPr>
          <t>円単位で入力</t>
        </r>
      </text>
    </comment>
    <comment ref="O62" authorId="0">
      <text>
        <r>
          <rPr>
            <sz val="9"/>
            <color indexed="81"/>
            <rFont val="MS P ゴシック"/>
          </rPr>
          <t>該当する場合入力（円単位）</t>
        </r>
      </text>
    </comment>
    <comment ref="Q62" authorId="0">
      <text>
        <r>
          <rPr>
            <sz val="9"/>
            <color indexed="81"/>
            <rFont val="MS P ゴシック"/>
          </rPr>
          <t>油種区分を選択</t>
        </r>
      </text>
    </comment>
    <comment ref="R62" authorId="0">
      <text>
        <r>
          <rPr>
            <sz val="9"/>
            <color indexed="81"/>
            <rFont val="MS P ゴシック"/>
          </rPr>
          <t>円単位で入力</t>
        </r>
      </text>
    </comment>
    <comment ref="B63" authorId="0">
      <text>
        <r>
          <rPr>
            <sz val="9"/>
            <color indexed="81"/>
            <rFont val="MS P ゴシック"/>
          </rPr>
          <t>施設名を入力</t>
        </r>
      </text>
    </comment>
    <comment ref="C63" authorId="0">
      <text>
        <r>
          <rPr>
            <sz val="9"/>
            <color indexed="81"/>
            <rFont val="MS P ゴシック"/>
          </rPr>
          <t>費用区分を選択</t>
        </r>
      </text>
    </comment>
    <comment ref="D63" authorId="0">
      <text>
        <r>
          <rPr>
            <sz val="9"/>
            <color indexed="81"/>
            <rFont val="MS P ゴシック"/>
          </rPr>
          <t>契約区分を選択</t>
        </r>
      </text>
    </comment>
    <comment ref="E63" authorId="0">
      <text>
        <r>
          <rPr>
            <sz val="9"/>
            <color indexed="81"/>
            <rFont val="MS P ゴシック"/>
          </rPr>
          <t>円単位で入力</t>
        </r>
      </text>
    </comment>
    <comment ref="F63" authorId="0">
      <text>
        <r>
          <rPr>
            <sz val="9"/>
            <color indexed="81"/>
            <rFont val="MS P ゴシック"/>
          </rPr>
          <t>円単位で入力</t>
        </r>
      </text>
    </comment>
    <comment ref="G63" authorId="0">
      <text>
        <r>
          <rPr>
            <sz val="9"/>
            <color indexed="81"/>
            <rFont val="MS P ゴシック"/>
          </rPr>
          <t>円単位で入力</t>
        </r>
      </text>
    </comment>
    <comment ref="H63" authorId="0">
      <text>
        <r>
          <rPr>
            <sz val="9"/>
            <color indexed="81"/>
            <rFont val="MS P ゴシック"/>
          </rPr>
          <t>円単位で入力</t>
        </r>
      </text>
    </comment>
    <comment ref="O63" authorId="0">
      <text>
        <r>
          <rPr>
            <sz val="9"/>
            <color indexed="81"/>
            <rFont val="MS P ゴシック"/>
          </rPr>
          <t>該当する場合入力（円単位）</t>
        </r>
      </text>
    </comment>
    <comment ref="Q63" authorId="0">
      <text>
        <r>
          <rPr>
            <sz val="9"/>
            <color indexed="81"/>
            <rFont val="MS P ゴシック"/>
          </rPr>
          <t>油種区分を選択</t>
        </r>
      </text>
    </comment>
    <comment ref="R63" authorId="0">
      <text>
        <r>
          <rPr>
            <sz val="9"/>
            <color indexed="81"/>
            <rFont val="MS P ゴシック"/>
          </rPr>
          <t>円単位で入力</t>
        </r>
      </text>
    </comment>
    <comment ref="B64" authorId="0">
      <text>
        <r>
          <rPr>
            <sz val="9"/>
            <color indexed="81"/>
            <rFont val="MS P ゴシック"/>
          </rPr>
          <t>施設名を入力</t>
        </r>
      </text>
    </comment>
    <comment ref="C64" authorId="0">
      <text>
        <r>
          <rPr>
            <sz val="9"/>
            <color indexed="81"/>
            <rFont val="MS P ゴシック"/>
          </rPr>
          <t>費用区分を選択</t>
        </r>
      </text>
    </comment>
    <comment ref="D64" authorId="0">
      <text>
        <r>
          <rPr>
            <sz val="9"/>
            <color indexed="81"/>
            <rFont val="MS P ゴシック"/>
          </rPr>
          <t>契約区分を選択</t>
        </r>
      </text>
    </comment>
    <comment ref="E64" authorId="0">
      <text>
        <r>
          <rPr>
            <sz val="9"/>
            <color indexed="81"/>
            <rFont val="MS P ゴシック"/>
          </rPr>
          <t>円単位で入力</t>
        </r>
      </text>
    </comment>
    <comment ref="F64" authorId="0">
      <text>
        <r>
          <rPr>
            <sz val="9"/>
            <color indexed="81"/>
            <rFont val="MS P ゴシック"/>
          </rPr>
          <t>円単位で入力</t>
        </r>
      </text>
    </comment>
    <comment ref="G64" authorId="0">
      <text>
        <r>
          <rPr>
            <sz val="9"/>
            <color indexed="81"/>
            <rFont val="MS P ゴシック"/>
          </rPr>
          <t>円単位で入力</t>
        </r>
      </text>
    </comment>
    <comment ref="H64" authorId="0">
      <text>
        <r>
          <rPr>
            <sz val="9"/>
            <color indexed="81"/>
            <rFont val="MS P ゴシック"/>
          </rPr>
          <t>円単位で入力</t>
        </r>
      </text>
    </comment>
    <comment ref="O64" authorId="0">
      <text>
        <r>
          <rPr>
            <sz val="9"/>
            <color indexed="81"/>
            <rFont val="MS P ゴシック"/>
          </rPr>
          <t>該当する場合入力（円単位）</t>
        </r>
      </text>
    </comment>
    <comment ref="Q64" authorId="0">
      <text>
        <r>
          <rPr>
            <sz val="9"/>
            <color indexed="81"/>
            <rFont val="MS P ゴシック"/>
          </rPr>
          <t>油種区分を選択</t>
        </r>
      </text>
    </comment>
    <comment ref="R64" authorId="0">
      <text>
        <r>
          <rPr>
            <sz val="9"/>
            <color indexed="81"/>
            <rFont val="MS P ゴシック"/>
          </rPr>
          <t>円単位で入力</t>
        </r>
      </text>
    </comment>
    <comment ref="B65" authorId="0">
      <text>
        <r>
          <rPr>
            <sz val="9"/>
            <color indexed="81"/>
            <rFont val="MS P ゴシック"/>
          </rPr>
          <t>施設名を入力</t>
        </r>
      </text>
    </comment>
    <comment ref="C65" authorId="0">
      <text>
        <r>
          <rPr>
            <sz val="9"/>
            <color indexed="81"/>
            <rFont val="MS P ゴシック"/>
          </rPr>
          <t>費用区分を選択</t>
        </r>
      </text>
    </comment>
    <comment ref="D65" authorId="0">
      <text>
        <r>
          <rPr>
            <sz val="9"/>
            <color indexed="81"/>
            <rFont val="MS P ゴシック"/>
          </rPr>
          <t>契約区分を選択</t>
        </r>
      </text>
    </comment>
    <comment ref="E65" authorId="0">
      <text>
        <r>
          <rPr>
            <sz val="9"/>
            <color indexed="81"/>
            <rFont val="MS P ゴシック"/>
          </rPr>
          <t>円単位で入力</t>
        </r>
      </text>
    </comment>
    <comment ref="F65" authorId="0">
      <text>
        <r>
          <rPr>
            <sz val="9"/>
            <color indexed="81"/>
            <rFont val="MS P ゴシック"/>
          </rPr>
          <t>円単位で入力</t>
        </r>
      </text>
    </comment>
    <comment ref="G65" authorId="0">
      <text>
        <r>
          <rPr>
            <sz val="9"/>
            <color indexed="81"/>
            <rFont val="MS P ゴシック"/>
          </rPr>
          <t>円単位で入力</t>
        </r>
      </text>
    </comment>
    <comment ref="H65" authorId="0">
      <text>
        <r>
          <rPr>
            <sz val="9"/>
            <color indexed="81"/>
            <rFont val="MS P ゴシック"/>
          </rPr>
          <t>円単位で入力</t>
        </r>
      </text>
    </comment>
    <comment ref="O65" authorId="0">
      <text>
        <r>
          <rPr>
            <sz val="9"/>
            <color indexed="81"/>
            <rFont val="MS P ゴシック"/>
          </rPr>
          <t>該当する場合入力（円単位）</t>
        </r>
      </text>
    </comment>
    <comment ref="Q65" authorId="0">
      <text>
        <r>
          <rPr>
            <sz val="9"/>
            <color indexed="81"/>
            <rFont val="MS P ゴシック"/>
          </rPr>
          <t>油種区分を選択</t>
        </r>
      </text>
    </comment>
    <comment ref="R65" authorId="0">
      <text>
        <r>
          <rPr>
            <sz val="9"/>
            <color indexed="81"/>
            <rFont val="MS P ゴシック"/>
          </rPr>
          <t>円単位で入力</t>
        </r>
      </text>
    </comment>
    <comment ref="B66" authorId="0">
      <text>
        <r>
          <rPr>
            <sz val="9"/>
            <color indexed="81"/>
            <rFont val="MS P ゴシック"/>
          </rPr>
          <t>施設名を入力</t>
        </r>
      </text>
    </comment>
    <comment ref="C66" authorId="0">
      <text>
        <r>
          <rPr>
            <sz val="9"/>
            <color indexed="81"/>
            <rFont val="MS P ゴシック"/>
          </rPr>
          <t>費用区分を選択</t>
        </r>
      </text>
    </comment>
    <comment ref="D66" authorId="0">
      <text>
        <r>
          <rPr>
            <sz val="9"/>
            <color indexed="81"/>
            <rFont val="MS P ゴシック"/>
          </rPr>
          <t>契約区分を選択</t>
        </r>
      </text>
    </comment>
    <comment ref="E66" authorId="0">
      <text>
        <r>
          <rPr>
            <sz val="9"/>
            <color indexed="81"/>
            <rFont val="MS P ゴシック"/>
          </rPr>
          <t>円単位で入力</t>
        </r>
      </text>
    </comment>
    <comment ref="F66" authorId="0">
      <text>
        <r>
          <rPr>
            <sz val="9"/>
            <color indexed="81"/>
            <rFont val="MS P ゴシック"/>
          </rPr>
          <t>円単位で入力</t>
        </r>
      </text>
    </comment>
    <comment ref="G66" authorId="0">
      <text>
        <r>
          <rPr>
            <sz val="9"/>
            <color indexed="81"/>
            <rFont val="MS P ゴシック"/>
          </rPr>
          <t>円単位で入力</t>
        </r>
      </text>
    </comment>
    <comment ref="H66" authorId="0">
      <text>
        <r>
          <rPr>
            <sz val="9"/>
            <color indexed="81"/>
            <rFont val="MS P ゴシック"/>
          </rPr>
          <t>円単位で入力</t>
        </r>
      </text>
    </comment>
    <comment ref="O66" authorId="0">
      <text>
        <r>
          <rPr>
            <sz val="9"/>
            <color indexed="81"/>
            <rFont val="MS P ゴシック"/>
          </rPr>
          <t>該当する場合入力（円単位）</t>
        </r>
      </text>
    </comment>
    <comment ref="Q66" authorId="0">
      <text>
        <r>
          <rPr>
            <sz val="9"/>
            <color indexed="81"/>
            <rFont val="MS P ゴシック"/>
          </rPr>
          <t>油種区分を選択</t>
        </r>
      </text>
    </comment>
    <comment ref="R66" authorId="0">
      <text>
        <r>
          <rPr>
            <sz val="9"/>
            <color indexed="81"/>
            <rFont val="MS P ゴシック"/>
          </rPr>
          <t>円単位で入力</t>
        </r>
      </text>
    </comment>
    <comment ref="B67" authorId="0">
      <text>
        <r>
          <rPr>
            <sz val="9"/>
            <color indexed="81"/>
            <rFont val="MS P ゴシック"/>
          </rPr>
          <t>施設名を入力</t>
        </r>
      </text>
    </comment>
    <comment ref="C67" authorId="0">
      <text>
        <r>
          <rPr>
            <sz val="9"/>
            <color indexed="81"/>
            <rFont val="MS P ゴシック"/>
          </rPr>
          <t>費用区分を選択</t>
        </r>
      </text>
    </comment>
    <comment ref="D67" authorId="0">
      <text>
        <r>
          <rPr>
            <sz val="9"/>
            <color indexed="81"/>
            <rFont val="MS P ゴシック"/>
          </rPr>
          <t>契約区分を選択</t>
        </r>
      </text>
    </comment>
    <comment ref="E67" authorId="0">
      <text>
        <r>
          <rPr>
            <sz val="9"/>
            <color indexed="81"/>
            <rFont val="MS P ゴシック"/>
          </rPr>
          <t>円単位で入力</t>
        </r>
      </text>
    </comment>
    <comment ref="F67" authorId="0">
      <text>
        <r>
          <rPr>
            <sz val="9"/>
            <color indexed="81"/>
            <rFont val="MS P ゴシック"/>
          </rPr>
          <t>円単位で入力</t>
        </r>
      </text>
    </comment>
    <comment ref="G67" authorId="0">
      <text>
        <r>
          <rPr>
            <sz val="9"/>
            <color indexed="81"/>
            <rFont val="MS P ゴシック"/>
          </rPr>
          <t>円単位で入力</t>
        </r>
      </text>
    </comment>
    <comment ref="H67" authorId="0">
      <text>
        <r>
          <rPr>
            <sz val="9"/>
            <color indexed="81"/>
            <rFont val="MS P ゴシック"/>
          </rPr>
          <t>円単位で入力</t>
        </r>
      </text>
    </comment>
    <comment ref="O67" authorId="0">
      <text>
        <r>
          <rPr>
            <sz val="9"/>
            <color indexed="81"/>
            <rFont val="MS P ゴシック"/>
          </rPr>
          <t>該当する場合入力（円単位）</t>
        </r>
      </text>
    </comment>
    <comment ref="Q67" authorId="0">
      <text>
        <r>
          <rPr>
            <sz val="9"/>
            <color indexed="81"/>
            <rFont val="MS P ゴシック"/>
          </rPr>
          <t>油種区分を選択</t>
        </r>
      </text>
    </comment>
    <comment ref="R67" authorId="0">
      <text>
        <r>
          <rPr>
            <sz val="9"/>
            <color indexed="81"/>
            <rFont val="MS P ゴシック"/>
          </rPr>
          <t>円単位で入力</t>
        </r>
      </text>
    </comment>
    <comment ref="B68" authorId="0">
      <text>
        <r>
          <rPr>
            <sz val="9"/>
            <color indexed="81"/>
            <rFont val="MS P ゴシック"/>
          </rPr>
          <t>施設名を入力</t>
        </r>
      </text>
    </comment>
    <comment ref="C68" authorId="0">
      <text>
        <r>
          <rPr>
            <sz val="9"/>
            <color indexed="81"/>
            <rFont val="MS P ゴシック"/>
          </rPr>
          <t>費用区分を選択</t>
        </r>
      </text>
    </comment>
    <comment ref="D68" authorId="0">
      <text>
        <r>
          <rPr>
            <sz val="9"/>
            <color indexed="81"/>
            <rFont val="MS P ゴシック"/>
          </rPr>
          <t>契約区分を選択</t>
        </r>
      </text>
    </comment>
    <comment ref="E68" authorId="0">
      <text>
        <r>
          <rPr>
            <sz val="9"/>
            <color indexed="81"/>
            <rFont val="MS P ゴシック"/>
          </rPr>
          <t>円単位で入力</t>
        </r>
      </text>
    </comment>
    <comment ref="F68" authorId="0">
      <text>
        <r>
          <rPr>
            <sz val="9"/>
            <color indexed="81"/>
            <rFont val="MS P ゴシック"/>
          </rPr>
          <t>円単位で入力</t>
        </r>
      </text>
    </comment>
    <comment ref="G68" authorId="0">
      <text>
        <r>
          <rPr>
            <sz val="9"/>
            <color indexed="81"/>
            <rFont val="MS P ゴシック"/>
          </rPr>
          <t>円単位で入力</t>
        </r>
      </text>
    </comment>
    <comment ref="H68" authorId="0">
      <text>
        <r>
          <rPr>
            <sz val="9"/>
            <color indexed="81"/>
            <rFont val="MS P ゴシック"/>
          </rPr>
          <t>円単位で入力</t>
        </r>
      </text>
    </comment>
    <comment ref="O68" authorId="0">
      <text>
        <r>
          <rPr>
            <sz val="9"/>
            <color indexed="81"/>
            <rFont val="MS P ゴシック"/>
          </rPr>
          <t>該当する場合入力（円単位）</t>
        </r>
      </text>
    </comment>
    <comment ref="Q68" authorId="0">
      <text>
        <r>
          <rPr>
            <sz val="9"/>
            <color indexed="81"/>
            <rFont val="MS P ゴシック"/>
          </rPr>
          <t>油種区分を選択</t>
        </r>
      </text>
    </comment>
    <comment ref="R68" authorId="0">
      <text>
        <r>
          <rPr>
            <sz val="9"/>
            <color indexed="81"/>
            <rFont val="MS P ゴシック"/>
          </rPr>
          <t>円単位で入力</t>
        </r>
      </text>
    </comment>
    <comment ref="B69" authorId="0">
      <text>
        <r>
          <rPr>
            <sz val="9"/>
            <color indexed="81"/>
            <rFont val="MS P ゴシック"/>
          </rPr>
          <t>施設名を入力</t>
        </r>
      </text>
    </comment>
    <comment ref="C69" authorId="0">
      <text>
        <r>
          <rPr>
            <sz val="9"/>
            <color indexed="81"/>
            <rFont val="MS P ゴシック"/>
          </rPr>
          <t>費用区分を選択</t>
        </r>
      </text>
    </comment>
    <comment ref="D69" authorId="0">
      <text>
        <r>
          <rPr>
            <sz val="9"/>
            <color indexed="81"/>
            <rFont val="MS P ゴシック"/>
          </rPr>
          <t>契約区分を選択</t>
        </r>
      </text>
    </comment>
    <comment ref="E69" authorId="0">
      <text>
        <r>
          <rPr>
            <sz val="9"/>
            <color indexed="81"/>
            <rFont val="MS P ゴシック"/>
          </rPr>
          <t>円単位で入力</t>
        </r>
      </text>
    </comment>
    <comment ref="F69" authorId="0">
      <text>
        <r>
          <rPr>
            <sz val="9"/>
            <color indexed="81"/>
            <rFont val="MS P ゴシック"/>
          </rPr>
          <t>円単位で入力</t>
        </r>
      </text>
    </comment>
    <comment ref="G69" authorId="0">
      <text>
        <r>
          <rPr>
            <sz val="9"/>
            <color indexed="81"/>
            <rFont val="MS P ゴシック"/>
          </rPr>
          <t>円単位で入力</t>
        </r>
      </text>
    </comment>
    <comment ref="H69" authorId="0">
      <text>
        <r>
          <rPr>
            <sz val="9"/>
            <color indexed="81"/>
            <rFont val="MS P ゴシック"/>
          </rPr>
          <t>円単位で入力</t>
        </r>
      </text>
    </comment>
    <comment ref="O69" authorId="0">
      <text>
        <r>
          <rPr>
            <sz val="9"/>
            <color indexed="81"/>
            <rFont val="MS P ゴシック"/>
          </rPr>
          <t>該当する場合入力（円単位）</t>
        </r>
      </text>
    </comment>
    <comment ref="Q69" authorId="0">
      <text>
        <r>
          <rPr>
            <sz val="9"/>
            <color indexed="81"/>
            <rFont val="MS P ゴシック"/>
          </rPr>
          <t>油種区分を選択</t>
        </r>
      </text>
    </comment>
    <comment ref="R69" authorId="0">
      <text>
        <r>
          <rPr>
            <sz val="9"/>
            <color indexed="81"/>
            <rFont val="MS P ゴシック"/>
          </rPr>
          <t>円単位で入力</t>
        </r>
      </text>
    </comment>
    <comment ref="B70" authorId="0">
      <text>
        <r>
          <rPr>
            <sz val="9"/>
            <color indexed="81"/>
            <rFont val="MS P ゴシック"/>
          </rPr>
          <t>施設名を入力</t>
        </r>
      </text>
    </comment>
    <comment ref="C70" authorId="0">
      <text>
        <r>
          <rPr>
            <sz val="9"/>
            <color indexed="81"/>
            <rFont val="MS P ゴシック"/>
          </rPr>
          <t>費用区分を選択</t>
        </r>
      </text>
    </comment>
    <comment ref="D70" authorId="0">
      <text>
        <r>
          <rPr>
            <sz val="9"/>
            <color indexed="81"/>
            <rFont val="MS P ゴシック"/>
          </rPr>
          <t>契約区分を選択</t>
        </r>
      </text>
    </comment>
    <comment ref="E70" authorId="0">
      <text>
        <r>
          <rPr>
            <sz val="9"/>
            <color indexed="81"/>
            <rFont val="MS P ゴシック"/>
          </rPr>
          <t>円単位で入力</t>
        </r>
      </text>
    </comment>
    <comment ref="F70" authorId="0">
      <text>
        <r>
          <rPr>
            <sz val="9"/>
            <color indexed="81"/>
            <rFont val="MS P ゴシック"/>
          </rPr>
          <t>円単位で入力</t>
        </r>
      </text>
    </comment>
    <comment ref="G70" authorId="0">
      <text>
        <r>
          <rPr>
            <sz val="9"/>
            <color indexed="81"/>
            <rFont val="MS P ゴシック"/>
          </rPr>
          <t>円単位で入力</t>
        </r>
      </text>
    </comment>
    <comment ref="H70" authorId="0">
      <text>
        <r>
          <rPr>
            <sz val="9"/>
            <color indexed="81"/>
            <rFont val="MS P ゴシック"/>
          </rPr>
          <t>円単位で入力</t>
        </r>
      </text>
    </comment>
    <comment ref="O70" authorId="0">
      <text>
        <r>
          <rPr>
            <sz val="9"/>
            <color indexed="81"/>
            <rFont val="MS P ゴシック"/>
          </rPr>
          <t>該当する場合入力（円単位）</t>
        </r>
      </text>
    </comment>
    <comment ref="Q70" authorId="0">
      <text>
        <r>
          <rPr>
            <sz val="9"/>
            <color indexed="81"/>
            <rFont val="MS P ゴシック"/>
          </rPr>
          <t>油種区分を選択</t>
        </r>
      </text>
    </comment>
    <comment ref="R70" authorId="0">
      <text>
        <r>
          <rPr>
            <sz val="9"/>
            <color indexed="81"/>
            <rFont val="MS P ゴシック"/>
          </rPr>
          <t>円単位で入力</t>
        </r>
      </text>
    </comment>
    <comment ref="B71" authorId="0">
      <text>
        <r>
          <rPr>
            <sz val="9"/>
            <color indexed="81"/>
            <rFont val="MS P ゴシック"/>
          </rPr>
          <t>施設名を入力</t>
        </r>
      </text>
    </comment>
    <comment ref="C71" authorId="0">
      <text>
        <r>
          <rPr>
            <sz val="9"/>
            <color indexed="81"/>
            <rFont val="MS P ゴシック"/>
          </rPr>
          <t>費用区分を選択</t>
        </r>
      </text>
    </comment>
    <comment ref="D71" authorId="0">
      <text>
        <r>
          <rPr>
            <sz val="9"/>
            <color indexed="81"/>
            <rFont val="MS P ゴシック"/>
          </rPr>
          <t>契約区分を選択</t>
        </r>
      </text>
    </comment>
    <comment ref="E71" authorId="0">
      <text>
        <r>
          <rPr>
            <sz val="9"/>
            <color indexed="81"/>
            <rFont val="MS P ゴシック"/>
          </rPr>
          <t>円単位で入力</t>
        </r>
      </text>
    </comment>
    <comment ref="F71" authorId="0">
      <text>
        <r>
          <rPr>
            <sz val="9"/>
            <color indexed="81"/>
            <rFont val="MS P ゴシック"/>
          </rPr>
          <t>円単位で入力</t>
        </r>
      </text>
    </comment>
    <comment ref="G71" authorId="0">
      <text>
        <r>
          <rPr>
            <sz val="9"/>
            <color indexed="81"/>
            <rFont val="MS P ゴシック"/>
          </rPr>
          <t>円単位で入力</t>
        </r>
      </text>
    </comment>
    <comment ref="H71" authorId="0">
      <text>
        <r>
          <rPr>
            <sz val="9"/>
            <color indexed="81"/>
            <rFont val="MS P ゴシック"/>
          </rPr>
          <t>円単位で入力</t>
        </r>
      </text>
    </comment>
    <comment ref="O71" authorId="0">
      <text>
        <r>
          <rPr>
            <sz val="9"/>
            <color indexed="81"/>
            <rFont val="MS P ゴシック"/>
          </rPr>
          <t>該当する場合入力（円単位）</t>
        </r>
      </text>
    </comment>
    <comment ref="Q71" authorId="0">
      <text>
        <r>
          <rPr>
            <sz val="9"/>
            <color indexed="81"/>
            <rFont val="MS P ゴシック"/>
          </rPr>
          <t>油種区分を選択</t>
        </r>
      </text>
    </comment>
    <comment ref="R71" authorId="0">
      <text>
        <r>
          <rPr>
            <sz val="9"/>
            <color indexed="81"/>
            <rFont val="MS P ゴシック"/>
          </rPr>
          <t>円単位で入力</t>
        </r>
      </text>
    </comment>
    <comment ref="B72" authorId="0">
      <text>
        <r>
          <rPr>
            <sz val="9"/>
            <color indexed="81"/>
            <rFont val="MS P ゴシック"/>
          </rPr>
          <t>施設名を入力</t>
        </r>
      </text>
    </comment>
    <comment ref="C72" authorId="0">
      <text>
        <r>
          <rPr>
            <sz val="9"/>
            <color indexed="81"/>
            <rFont val="MS P ゴシック"/>
          </rPr>
          <t>費用区分を選択</t>
        </r>
      </text>
    </comment>
    <comment ref="D72" authorId="0">
      <text>
        <r>
          <rPr>
            <sz val="9"/>
            <color indexed="81"/>
            <rFont val="MS P ゴシック"/>
          </rPr>
          <t>契約区分を選択</t>
        </r>
      </text>
    </comment>
    <comment ref="E72" authorId="0">
      <text>
        <r>
          <rPr>
            <sz val="9"/>
            <color indexed="81"/>
            <rFont val="MS P ゴシック"/>
          </rPr>
          <t>円単位で入力</t>
        </r>
      </text>
    </comment>
    <comment ref="F72" authorId="0">
      <text>
        <r>
          <rPr>
            <sz val="9"/>
            <color indexed="81"/>
            <rFont val="MS P ゴシック"/>
          </rPr>
          <t>円単位で入力</t>
        </r>
      </text>
    </comment>
    <comment ref="G72" authorId="0">
      <text>
        <r>
          <rPr>
            <sz val="9"/>
            <color indexed="81"/>
            <rFont val="MS P ゴシック"/>
          </rPr>
          <t>円単位で入力</t>
        </r>
      </text>
    </comment>
    <comment ref="H72" authorId="0">
      <text>
        <r>
          <rPr>
            <sz val="9"/>
            <color indexed="81"/>
            <rFont val="MS P ゴシック"/>
          </rPr>
          <t>円単位で入力</t>
        </r>
      </text>
    </comment>
    <comment ref="O72" authorId="0">
      <text>
        <r>
          <rPr>
            <sz val="9"/>
            <color indexed="81"/>
            <rFont val="MS P ゴシック"/>
          </rPr>
          <t>該当する場合入力（円単位）</t>
        </r>
      </text>
    </comment>
    <comment ref="Q72" authorId="0">
      <text>
        <r>
          <rPr>
            <sz val="9"/>
            <color indexed="81"/>
            <rFont val="MS P ゴシック"/>
          </rPr>
          <t>油種区分を選択</t>
        </r>
      </text>
    </comment>
    <comment ref="R72" authorId="0">
      <text>
        <r>
          <rPr>
            <sz val="9"/>
            <color indexed="81"/>
            <rFont val="MS P ゴシック"/>
          </rPr>
          <t>円単位で入力</t>
        </r>
      </text>
    </comment>
    <comment ref="B73" authorId="0">
      <text>
        <r>
          <rPr>
            <sz val="9"/>
            <color indexed="81"/>
            <rFont val="MS P ゴシック"/>
          </rPr>
          <t>施設名を入力</t>
        </r>
      </text>
    </comment>
    <comment ref="C73" authorId="0">
      <text>
        <r>
          <rPr>
            <sz val="9"/>
            <color indexed="81"/>
            <rFont val="MS P ゴシック"/>
          </rPr>
          <t>費用区分を選択</t>
        </r>
      </text>
    </comment>
    <comment ref="D73" authorId="0">
      <text>
        <r>
          <rPr>
            <sz val="9"/>
            <color indexed="81"/>
            <rFont val="MS P ゴシック"/>
          </rPr>
          <t>契約区分を選択</t>
        </r>
      </text>
    </comment>
    <comment ref="E73" authorId="0">
      <text>
        <r>
          <rPr>
            <sz val="9"/>
            <color indexed="81"/>
            <rFont val="MS P ゴシック"/>
          </rPr>
          <t>円単位で入力</t>
        </r>
      </text>
    </comment>
    <comment ref="F73" authorId="0">
      <text>
        <r>
          <rPr>
            <sz val="9"/>
            <color indexed="81"/>
            <rFont val="MS P ゴシック"/>
          </rPr>
          <t>円単位で入力</t>
        </r>
      </text>
    </comment>
    <comment ref="G73" authorId="0">
      <text>
        <r>
          <rPr>
            <sz val="9"/>
            <color indexed="81"/>
            <rFont val="MS P ゴシック"/>
          </rPr>
          <t>円単位で入力</t>
        </r>
      </text>
    </comment>
    <comment ref="H73" authorId="0">
      <text>
        <r>
          <rPr>
            <sz val="9"/>
            <color indexed="81"/>
            <rFont val="MS P ゴシック"/>
          </rPr>
          <t>円単位で入力</t>
        </r>
      </text>
    </comment>
    <comment ref="O73" authorId="0">
      <text>
        <r>
          <rPr>
            <sz val="9"/>
            <color indexed="81"/>
            <rFont val="MS P ゴシック"/>
          </rPr>
          <t>該当する場合入力（円単位）</t>
        </r>
      </text>
    </comment>
    <comment ref="Q73" authorId="0">
      <text>
        <r>
          <rPr>
            <sz val="9"/>
            <color indexed="81"/>
            <rFont val="MS P ゴシック"/>
          </rPr>
          <t>油種区分を選択</t>
        </r>
      </text>
    </comment>
    <comment ref="R73" authorId="0">
      <text>
        <r>
          <rPr>
            <sz val="9"/>
            <color indexed="81"/>
            <rFont val="MS P ゴシック"/>
          </rPr>
          <t>円単位で入力</t>
        </r>
      </text>
    </comment>
    <comment ref="B74" authorId="0">
      <text>
        <r>
          <rPr>
            <sz val="9"/>
            <color indexed="81"/>
            <rFont val="MS P ゴシック"/>
          </rPr>
          <t>施設名を入力</t>
        </r>
      </text>
    </comment>
    <comment ref="C74" authorId="0">
      <text>
        <r>
          <rPr>
            <sz val="9"/>
            <color indexed="81"/>
            <rFont val="MS P ゴシック"/>
          </rPr>
          <t>費用区分を選択</t>
        </r>
      </text>
    </comment>
    <comment ref="D74" authorId="0">
      <text>
        <r>
          <rPr>
            <sz val="9"/>
            <color indexed="81"/>
            <rFont val="MS P ゴシック"/>
          </rPr>
          <t>契約区分を選択</t>
        </r>
      </text>
    </comment>
    <comment ref="E74" authorId="0">
      <text>
        <r>
          <rPr>
            <sz val="9"/>
            <color indexed="81"/>
            <rFont val="MS P ゴシック"/>
          </rPr>
          <t>円単位で入力</t>
        </r>
      </text>
    </comment>
    <comment ref="F74" authorId="0">
      <text>
        <r>
          <rPr>
            <sz val="9"/>
            <color indexed="81"/>
            <rFont val="MS P ゴシック"/>
          </rPr>
          <t>円単位で入力</t>
        </r>
      </text>
    </comment>
    <comment ref="G74" authorId="0">
      <text>
        <r>
          <rPr>
            <sz val="9"/>
            <color indexed="81"/>
            <rFont val="MS P ゴシック"/>
          </rPr>
          <t>円単位で入力</t>
        </r>
      </text>
    </comment>
    <comment ref="H74" authorId="0">
      <text>
        <r>
          <rPr>
            <sz val="9"/>
            <color indexed="81"/>
            <rFont val="MS P ゴシック"/>
          </rPr>
          <t>円単位で入力</t>
        </r>
      </text>
    </comment>
    <comment ref="O74" authorId="0">
      <text>
        <r>
          <rPr>
            <sz val="9"/>
            <color indexed="81"/>
            <rFont val="MS P ゴシック"/>
          </rPr>
          <t>該当する場合入力（円単位）</t>
        </r>
      </text>
    </comment>
    <comment ref="Q74" authorId="0">
      <text>
        <r>
          <rPr>
            <sz val="9"/>
            <color indexed="81"/>
            <rFont val="MS P ゴシック"/>
          </rPr>
          <t>油種区分を選択</t>
        </r>
      </text>
    </comment>
    <comment ref="R74" authorId="0">
      <text>
        <r>
          <rPr>
            <sz val="9"/>
            <color indexed="81"/>
            <rFont val="MS P ゴシック"/>
          </rPr>
          <t>円単位で入力</t>
        </r>
      </text>
    </comment>
    <comment ref="B75" authorId="0">
      <text>
        <r>
          <rPr>
            <sz val="9"/>
            <color indexed="81"/>
            <rFont val="MS P ゴシック"/>
          </rPr>
          <t>施設名を入力</t>
        </r>
      </text>
    </comment>
    <comment ref="C75" authorId="0">
      <text>
        <r>
          <rPr>
            <sz val="9"/>
            <color indexed="81"/>
            <rFont val="MS P ゴシック"/>
          </rPr>
          <t>費用区分を選択</t>
        </r>
      </text>
    </comment>
    <comment ref="D75" authorId="0">
      <text>
        <r>
          <rPr>
            <sz val="9"/>
            <color indexed="81"/>
            <rFont val="MS P ゴシック"/>
          </rPr>
          <t>契約区分を選択</t>
        </r>
      </text>
    </comment>
    <comment ref="E75" authorId="0">
      <text>
        <r>
          <rPr>
            <sz val="9"/>
            <color indexed="81"/>
            <rFont val="MS P ゴシック"/>
          </rPr>
          <t>円単位で入力</t>
        </r>
      </text>
    </comment>
    <comment ref="F75" authorId="0">
      <text>
        <r>
          <rPr>
            <sz val="9"/>
            <color indexed="81"/>
            <rFont val="MS P ゴシック"/>
          </rPr>
          <t>円単位で入力</t>
        </r>
      </text>
    </comment>
    <comment ref="G75" authorId="0">
      <text>
        <r>
          <rPr>
            <sz val="9"/>
            <color indexed="81"/>
            <rFont val="MS P ゴシック"/>
          </rPr>
          <t>円単位で入力</t>
        </r>
      </text>
    </comment>
    <comment ref="H75" authorId="0">
      <text>
        <r>
          <rPr>
            <sz val="9"/>
            <color indexed="81"/>
            <rFont val="MS P ゴシック"/>
          </rPr>
          <t>円単位で入力</t>
        </r>
      </text>
    </comment>
    <comment ref="O75" authorId="0">
      <text>
        <r>
          <rPr>
            <sz val="9"/>
            <color indexed="81"/>
            <rFont val="MS P ゴシック"/>
          </rPr>
          <t>該当する場合入力（円単位）</t>
        </r>
      </text>
    </comment>
    <comment ref="Q75" authorId="0">
      <text>
        <r>
          <rPr>
            <sz val="9"/>
            <color indexed="81"/>
            <rFont val="MS P ゴシック"/>
          </rPr>
          <t>油種区分を選択</t>
        </r>
      </text>
    </comment>
    <comment ref="R75" authorId="0">
      <text>
        <r>
          <rPr>
            <sz val="9"/>
            <color indexed="81"/>
            <rFont val="MS P ゴシック"/>
          </rPr>
          <t>円単位で入力</t>
        </r>
      </text>
    </comment>
    <comment ref="B76" authorId="0">
      <text>
        <r>
          <rPr>
            <sz val="9"/>
            <color indexed="81"/>
            <rFont val="MS P ゴシック"/>
          </rPr>
          <t>施設名を入力</t>
        </r>
      </text>
    </comment>
    <comment ref="C76" authorId="0">
      <text>
        <r>
          <rPr>
            <sz val="9"/>
            <color indexed="81"/>
            <rFont val="MS P ゴシック"/>
          </rPr>
          <t>費用区分を選択</t>
        </r>
      </text>
    </comment>
    <comment ref="D76" authorId="0">
      <text>
        <r>
          <rPr>
            <sz val="9"/>
            <color indexed="81"/>
            <rFont val="MS P ゴシック"/>
          </rPr>
          <t>契約区分を選択</t>
        </r>
      </text>
    </comment>
    <comment ref="E76" authorId="0">
      <text>
        <r>
          <rPr>
            <sz val="9"/>
            <color indexed="81"/>
            <rFont val="MS P ゴシック"/>
          </rPr>
          <t>円単位で入力</t>
        </r>
      </text>
    </comment>
    <comment ref="F76" authorId="0">
      <text>
        <r>
          <rPr>
            <sz val="9"/>
            <color indexed="81"/>
            <rFont val="MS P ゴシック"/>
          </rPr>
          <t>円単位で入力</t>
        </r>
      </text>
    </comment>
    <comment ref="G76" authorId="0">
      <text>
        <r>
          <rPr>
            <sz val="9"/>
            <color indexed="81"/>
            <rFont val="MS P ゴシック"/>
          </rPr>
          <t>円単位で入力</t>
        </r>
      </text>
    </comment>
    <comment ref="H76" authorId="0">
      <text>
        <r>
          <rPr>
            <sz val="9"/>
            <color indexed="81"/>
            <rFont val="MS P ゴシック"/>
          </rPr>
          <t>円単位で入力</t>
        </r>
      </text>
    </comment>
    <comment ref="O76" authorId="0">
      <text>
        <r>
          <rPr>
            <sz val="9"/>
            <color indexed="81"/>
            <rFont val="MS P ゴシック"/>
          </rPr>
          <t>該当する場合入力（円単位）</t>
        </r>
      </text>
    </comment>
    <comment ref="Q76" authorId="0">
      <text>
        <r>
          <rPr>
            <sz val="9"/>
            <color indexed="81"/>
            <rFont val="MS P ゴシック"/>
          </rPr>
          <t>油種区分を選択</t>
        </r>
      </text>
    </comment>
    <comment ref="R76" authorId="0">
      <text>
        <r>
          <rPr>
            <sz val="9"/>
            <color indexed="81"/>
            <rFont val="MS P ゴシック"/>
          </rPr>
          <t>円単位で入力</t>
        </r>
      </text>
    </comment>
    <comment ref="B77" authorId="0">
      <text>
        <r>
          <rPr>
            <sz val="9"/>
            <color indexed="81"/>
            <rFont val="MS P ゴシック"/>
          </rPr>
          <t>施設名を入力</t>
        </r>
      </text>
    </comment>
    <comment ref="C77" authorId="0">
      <text>
        <r>
          <rPr>
            <sz val="9"/>
            <color indexed="81"/>
            <rFont val="MS P ゴシック"/>
          </rPr>
          <t>費用区分を選択</t>
        </r>
      </text>
    </comment>
    <comment ref="D77" authorId="0">
      <text>
        <r>
          <rPr>
            <sz val="9"/>
            <color indexed="81"/>
            <rFont val="MS P ゴシック"/>
          </rPr>
          <t>契約区分を選択</t>
        </r>
      </text>
    </comment>
    <comment ref="E77" authorId="0">
      <text>
        <r>
          <rPr>
            <sz val="9"/>
            <color indexed="81"/>
            <rFont val="MS P ゴシック"/>
          </rPr>
          <t>円単位で入力</t>
        </r>
      </text>
    </comment>
    <comment ref="F77" authorId="0">
      <text>
        <r>
          <rPr>
            <sz val="9"/>
            <color indexed="81"/>
            <rFont val="MS P ゴシック"/>
          </rPr>
          <t>円単位で入力</t>
        </r>
      </text>
    </comment>
    <comment ref="G77" authorId="0">
      <text>
        <r>
          <rPr>
            <sz val="9"/>
            <color indexed="81"/>
            <rFont val="MS P ゴシック"/>
          </rPr>
          <t>円単位で入力</t>
        </r>
      </text>
    </comment>
    <comment ref="H77" authorId="0">
      <text>
        <r>
          <rPr>
            <sz val="9"/>
            <color indexed="81"/>
            <rFont val="MS P ゴシック"/>
          </rPr>
          <t>円単位で入力</t>
        </r>
      </text>
    </comment>
    <comment ref="O77" authorId="0">
      <text>
        <r>
          <rPr>
            <sz val="9"/>
            <color indexed="81"/>
            <rFont val="MS P ゴシック"/>
          </rPr>
          <t>該当する場合入力（円単位）</t>
        </r>
      </text>
    </comment>
    <comment ref="Q77" authorId="0">
      <text>
        <r>
          <rPr>
            <sz val="9"/>
            <color indexed="81"/>
            <rFont val="MS P ゴシック"/>
          </rPr>
          <t>油種区分を選択</t>
        </r>
      </text>
    </comment>
    <comment ref="R77" authorId="0">
      <text>
        <r>
          <rPr>
            <sz val="9"/>
            <color indexed="81"/>
            <rFont val="MS P ゴシック"/>
          </rPr>
          <t>円単位で入力</t>
        </r>
      </text>
    </comment>
    <comment ref="B78" authorId="0">
      <text>
        <r>
          <rPr>
            <sz val="9"/>
            <color indexed="81"/>
            <rFont val="MS P ゴシック"/>
          </rPr>
          <t>施設名を入力</t>
        </r>
      </text>
    </comment>
    <comment ref="C78" authorId="0">
      <text>
        <r>
          <rPr>
            <sz val="9"/>
            <color indexed="81"/>
            <rFont val="MS P ゴシック"/>
          </rPr>
          <t>費用区分を選択</t>
        </r>
      </text>
    </comment>
    <comment ref="D78" authorId="0">
      <text>
        <r>
          <rPr>
            <sz val="9"/>
            <color indexed="81"/>
            <rFont val="MS P ゴシック"/>
          </rPr>
          <t>契約区分を選択</t>
        </r>
      </text>
    </comment>
    <comment ref="E78" authorId="0">
      <text>
        <r>
          <rPr>
            <sz val="9"/>
            <color indexed="81"/>
            <rFont val="MS P ゴシック"/>
          </rPr>
          <t>円単位で入力</t>
        </r>
      </text>
    </comment>
    <comment ref="F78" authorId="0">
      <text>
        <r>
          <rPr>
            <sz val="9"/>
            <color indexed="81"/>
            <rFont val="MS P ゴシック"/>
          </rPr>
          <t>円単位で入力</t>
        </r>
      </text>
    </comment>
    <comment ref="G78" authorId="0">
      <text>
        <r>
          <rPr>
            <sz val="9"/>
            <color indexed="81"/>
            <rFont val="MS P ゴシック"/>
          </rPr>
          <t>円単位で入力</t>
        </r>
      </text>
    </comment>
    <comment ref="H78" authorId="0">
      <text>
        <r>
          <rPr>
            <sz val="9"/>
            <color indexed="81"/>
            <rFont val="MS P ゴシック"/>
          </rPr>
          <t>円単位で入力</t>
        </r>
      </text>
    </comment>
    <comment ref="O78" authorId="0">
      <text>
        <r>
          <rPr>
            <sz val="9"/>
            <color indexed="81"/>
            <rFont val="MS P ゴシック"/>
          </rPr>
          <t>該当する場合入力（円単位）</t>
        </r>
      </text>
    </comment>
    <comment ref="Q78" authorId="0">
      <text>
        <r>
          <rPr>
            <sz val="9"/>
            <color indexed="81"/>
            <rFont val="MS P ゴシック"/>
          </rPr>
          <t>油種区分を選択</t>
        </r>
      </text>
    </comment>
    <comment ref="R78" authorId="0">
      <text>
        <r>
          <rPr>
            <sz val="9"/>
            <color indexed="81"/>
            <rFont val="MS P ゴシック"/>
          </rPr>
          <t>円単位で入力</t>
        </r>
      </text>
    </comment>
    <comment ref="B79" authorId="0">
      <text>
        <r>
          <rPr>
            <sz val="9"/>
            <color indexed="81"/>
            <rFont val="MS P ゴシック"/>
          </rPr>
          <t>施設名を入力</t>
        </r>
      </text>
    </comment>
    <comment ref="C79" authorId="0">
      <text>
        <r>
          <rPr>
            <sz val="9"/>
            <color indexed="81"/>
            <rFont val="MS P ゴシック"/>
          </rPr>
          <t>費用区分を選択</t>
        </r>
      </text>
    </comment>
    <comment ref="D79" authorId="0">
      <text>
        <r>
          <rPr>
            <sz val="9"/>
            <color indexed="81"/>
            <rFont val="MS P ゴシック"/>
          </rPr>
          <t>契約区分を選択</t>
        </r>
      </text>
    </comment>
    <comment ref="E79" authorId="0">
      <text>
        <r>
          <rPr>
            <sz val="9"/>
            <color indexed="81"/>
            <rFont val="MS P ゴシック"/>
          </rPr>
          <t>円単位で入力</t>
        </r>
      </text>
    </comment>
    <comment ref="F79" authorId="0">
      <text>
        <r>
          <rPr>
            <sz val="9"/>
            <color indexed="81"/>
            <rFont val="MS P ゴシック"/>
          </rPr>
          <t>円単位で入力</t>
        </r>
      </text>
    </comment>
    <comment ref="G79" authorId="0">
      <text>
        <r>
          <rPr>
            <sz val="9"/>
            <color indexed="81"/>
            <rFont val="MS P ゴシック"/>
          </rPr>
          <t>円単位で入力</t>
        </r>
      </text>
    </comment>
    <comment ref="H79" authorId="0">
      <text>
        <r>
          <rPr>
            <sz val="9"/>
            <color indexed="81"/>
            <rFont val="MS P ゴシック"/>
          </rPr>
          <t>円単位で入力</t>
        </r>
      </text>
    </comment>
    <comment ref="O79" authorId="0">
      <text>
        <r>
          <rPr>
            <sz val="9"/>
            <color indexed="81"/>
            <rFont val="MS P ゴシック"/>
          </rPr>
          <t>該当する場合入力（円単位）</t>
        </r>
      </text>
    </comment>
    <comment ref="Q79" authorId="0">
      <text>
        <r>
          <rPr>
            <sz val="9"/>
            <color indexed="81"/>
            <rFont val="MS P ゴシック"/>
          </rPr>
          <t>油種区分を選択</t>
        </r>
      </text>
    </comment>
    <comment ref="R79" authorId="0">
      <text>
        <r>
          <rPr>
            <sz val="9"/>
            <color indexed="81"/>
            <rFont val="MS P ゴシック"/>
          </rPr>
          <t>円単位で入力</t>
        </r>
      </text>
    </comment>
    <comment ref="B80" authorId="0">
      <text>
        <r>
          <rPr>
            <sz val="9"/>
            <color indexed="81"/>
            <rFont val="MS P ゴシック"/>
          </rPr>
          <t>施設名を入力</t>
        </r>
      </text>
    </comment>
    <comment ref="C80" authorId="0">
      <text>
        <r>
          <rPr>
            <sz val="9"/>
            <color indexed="81"/>
            <rFont val="MS P ゴシック"/>
          </rPr>
          <t>費用区分を選択</t>
        </r>
      </text>
    </comment>
    <comment ref="D80" authorId="0">
      <text>
        <r>
          <rPr>
            <sz val="9"/>
            <color indexed="81"/>
            <rFont val="MS P ゴシック"/>
          </rPr>
          <t>契約区分を選択</t>
        </r>
      </text>
    </comment>
    <comment ref="E80" authorId="0">
      <text>
        <r>
          <rPr>
            <sz val="9"/>
            <color indexed="81"/>
            <rFont val="MS P ゴシック"/>
          </rPr>
          <t>円単位で入力</t>
        </r>
      </text>
    </comment>
    <comment ref="F80" authorId="0">
      <text>
        <r>
          <rPr>
            <sz val="9"/>
            <color indexed="81"/>
            <rFont val="MS P ゴシック"/>
          </rPr>
          <t>円単位で入力</t>
        </r>
      </text>
    </comment>
    <comment ref="G80" authorId="0">
      <text>
        <r>
          <rPr>
            <sz val="9"/>
            <color indexed="81"/>
            <rFont val="MS P ゴシック"/>
          </rPr>
          <t>円単位で入力</t>
        </r>
      </text>
    </comment>
    <comment ref="H80" authorId="0">
      <text>
        <r>
          <rPr>
            <sz val="9"/>
            <color indexed="81"/>
            <rFont val="MS P ゴシック"/>
          </rPr>
          <t>円単位で入力</t>
        </r>
      </text>
    </comment>
    <comment ref="O80" authorId="0">
      <text>
        <r>
          <rPr>
            <sz val="9"/>
            <color indexed="81"/>
            <rFont val="MS P ゴシック"/>
          </rPr>
          <t>該当する場合入力（円単位）</t>
        </r>
      </text>
    </comment>
    <comment ref="Q80" authorId="0">
      <text>
        <r>
          <rPr>
            <sz val="9"/>
            <color indexed="81"/>
            <rFont val="MS P ゴシック"/>
          </rPr>
          <t>油種区分を選択</t>
        </r>
      </text>
    </comment>
    <comment ref="R80" authorId="0">
      <text>
        <r>
          <rPr>
            <sz val="9"/>
            <color indexed="81"/>
            <rFont val="MS P ゴシック"/>
          </rPr>
          <t>円単位で入力</t>
        </r>
      </text>
    </comment>
    <comment ref="B81" authorId="0">
      <text>
        <r>
          <rPr>
            <sz val="9"/>
            <color indexed="81"/>
            <rFont val="MS P ゴシック"/>
          </rPr>
          <t>施設名を入力</t>
        </r>
      </text>
    </comment>
    <comment ref="C81" authorId="0">
      <text>
        <r>
          <rPr>
            <sz val="9"/>
            <color indexed="81"/>
            <rFont val="MS P ゴシック"/>
          </rPr>
          <t>費用区分を選択</t>
        </r>
      </text>
    </comment>
    <comment ref="D81" authorId="0">
      <text>
        <r>
          <rPr>
            <sz val="9"/>
            <color indexed="81"/>
            <rFont val="MS P ゴシック"/>
          </rPr>
          <t>契約区分を選択</t>
        </r>
      </text>
    </comment>
    <comment ref="E81" authorId="0">
      <text>
        <r>
          <rPr>
            <sz val="9"/>
            <color indexed="81"/>
            <rFont val="MS P ゴシック"/>
          </rPr>
          <t>円単位で入力</t>
        </r>
      </text>
    </comment>
    <comment ref="F81" authorId="0">
      <text>
        <r>
          <rPr>
            <sz val="9"/>
            <color indexed="81"/>
            <rFont val="MS P ゴシック"/>
          </rPr>
          <t>円単位で入力</t>
        </r>
      </text>
    </comment>
    <comment ref="G81" authorId="0">
      <text>
        <r>
          <rPr>
            <sz val="9"/>
            <color indexed="81"/>
            <rFont val="MS P ゴシック"/>
          </rPr>
          <t>円単位で入力</t>
        </r>
      </text>
    </comment>
    <comment ref="H81" authorId="0">
      <text>
        <r>
          <rPr>
            <sz val="9"/>
            <color indexed="81"/>
            <rFont val="MS P ゴシック"/>
          </rPr>
          <t>円単位で入力</t>
        </r>
      </text>
    </comment>
    <comment ref="O81" authorId="0">
      <text>
        <r>
          <rPr>
            <sz val="9"/>
            <color indexed="81"/>
            <rFont val="MS P ゴシック"/>
          </rPr>
          <t>該当する場合入力（円単位）</t>
        </r>
      </text>
    </comment>
    <comment ref="Q81" authorId="0">
      <text>
        <r>
          <rPr>
            <sz val="9"/>
            <color indexed="81"/>
            <rFont val="MS P ゴシック"/>
          </rPr>
          <t>油種区分を選択</t>
        </r>
      </text>
    </comment>
    <comment ref="R81" authorId="0">
      <text>
        <r>
          <rPr>
            <sz val="9"/>
            <color indexed="81"/>
            <rFont val="MS P ゴシック"/>
          </rPr>
          <t>円単位で入力</t>
        </r>
      </text>
    </comment>
    <comment ref="B82" authorId="0">
      <text>
        <r>
          <rPr>
            <sz val="9"/>
            <color indexed="81"/>
            <rFont val="MS P ゴシック"/>
          </rPr>
          <t>施設名を入力</t>
        </r>
      </text>
    </comment>
    <comment ref="C82" authorId="0">
      <text>
        <r>
          <rPr>
            <sz val="9"/>
            <color indexed="81"/>
            <rFont val="MS P ゴシック"/>
          </rPr>
          <t>費用区分を選択</t>
        </r>
      </text>
    </comment>
    <comment ref="D82" authorId="0">
      <text>
        <r>
          <rPr>
            <sz val="9"/>
            <color indexed="81"/>
            <rFont val="MS P ゴシック"/>
          </rPr>
          <t>契約区分を選択</t>
        </r>
      </text>
    </comment>
    <comment ref="E82" authorId="0">
      <text>
        <r>
          <rPr>
            <sz val="9"/>
            <color indexed="81"/>
            <rFont val="MS P ゴシック"/>
          </rPr>
          <t>円単位で入力</t>
        </r>
      </text>
    </comment>
    <comment ref="F82" authorId="0">
      <text>
        <r>
          <rPr>
            <sz val="9"/>
            <color indexed="81"/>
            <rFont val="MS P ゴシック"/>
          </rPr>
          <t>円単位で入力</t>
        </r>
      </text>
    </comment>
    <comment ref="G82" authorId="0">
      <text>
        <r>
          <rPr>
            <sz val="9"/>
            <color indexed="81"/>
            <rFont val="MS P ゴシック"/>
          </rPr>
          <t>円単位で入力</t>
        </r>
      </text>
    </comment>
    <comment ref="H82" authorId="0">
      <text>
        <r>
          <rPr>
            <sz val="9"/>
            <color indexed="81"/>
            <rFont val="MS P ゴシック"/>
          </rPr>
          <t>円単位で入力</t>
        </r>
      </text>
    </comment>
    <comment ref="O82" authorId="0">
      <text>
        <r>
          <rPr>
            <sz val="9"/>
            <color indexed="81"/>
            <rFont val="MS P ゴシック"/>
          </rPr>
          <t>該当する場合入力（円単位）</t>
        </r>
      </text>
    </comment>
    <comment ref="Q82" authorId="0">
      <text>
        <r>
          <rPr>
            <sz val="9"/>
            <color indexed="81"/>
            <rFont val="MS P ゴシック"/>
          </rPr>
          <t>油種区分を選択</t>
        </r>
      </text>
    </comment>
    <comment ref="R82" authorId="0">
      <text>
        <r>
          <rPr>
            <sz val="9"/>
            <color indexed="81"/>
            <rFont val="MS P ゴシック"/>
          </rPr>
          <t>円単位で入力</t>
        </r>
      </text>
    </comment>
    <comment ref="B83" authorId="0">
      <text>
        <r>
          <rPr>
            <sz val="9"/>
            <color indexed="81"/>
            <rFont val="MS P ゴシック"/>
          </rPr>
          <t>施設名を入力</t>
        </r>
      </text>
    </comment>
    <comment ref="C83" authorId="0">
      <text>
        <r>
          <rPr>
            <sz val="9"/>
            <color indexed="81"/>
            <rFont val="MS P ゴシック"/>
          </rPr>
          <t>費用区分を選択</t>
        </r>
      </text>
    </comment>
    <comment ref="D83" authorId="0">
      <text>
        <r>
          <rPr>
            <sz val="9"/>
            <color indexed="81"/>
            <rFont val="MS P ゴシック"/>
          </rPr>
          <t>契約区分を選択</t>
        </r>
      </text>
    </comment>
    <comment ref="E83" authorId="0">
      <text>
        <r>
          <rPr>
            <sz val="9"/>
            <color indexed="81"/>
            <rFont val="MS P ゴシック"/>
          </rPr>
          <t>円単位で入力</t>
        </r>
      </text>
    </comment>
    <comment ref="F83" authorId="0">
      <text>
        <r>
          <rPr>
            <sz val="9"/>
            <color indexed="81"/>
            <rFont val="MS P ゴシック"/>
          </rPr>
          <t>円単位で入力</t>
        </r>
      </text>
    </comment>
    <comment ref="G83" authorId="0">
      <text>
        <r>
          <rPr>
            <sz val="9"/>
            <color indexed="81"/>
            <rFont val="MS P ゴシック"/>
          </rPr>
          <t>円単位で入力</t>
        </r>
      </text>
    </comment>
    <comment ref="H83" authorId="0">
      <text>
        <r>
          <rPr>
            <sz val="9"/>
            <color indexed="81"/>
            <rFont val="MS P ゴシック"/>
          </rPr>
          <t>円単位で入力</t>
        </r>
      </text>
    </comment>
    <comment ref="O83" authorId="0">
      <text>
        <r>
          <rPr>
            <sz val="9"/>
            <color indexed="81"/>
            <rFont val="MS P ゴシック"/>
          </rPr>
          <t>該当する場合入力（円単位）</t>
        </r>
      </text>
    </comment>
    <comment ref="Q83" authorId="0">
      <text>
        <r>
          <rPr>
            <sz val="9"/>
            <color indexed="81"/>
            <rFont val="MS P ゴシック"/>
          </rPr>
          <t>油種区分を選択</t>
        </r>
      </text>
    </comment>
    <comment ref="R83" authorId="0">
      <text>
        <r>
          <rPr>
            <sz val="9"/>
            <color indexed="81"/>
            <rFont val="MS P ゴシック"/>
          </rPr>
          <t>円単位で入力</t>
        </r>
      </text>
    </comment>
    <comment ref="B84" authorId="0">
      <text>
        <r>
          <rPr>
            <sz val="9"/>
            <color indexed="81"/>
            <rFont val="MS P ゴシック"/>
          </rPr>
          <t>施設名を入力</t>
        </r>
      </text>
    </comment>
    <comment ref="C84" authorId="0">
      <text>
        <r>
          <rPr>
            <sz val="9"/>
            <color indexed="81"/>
            <rFont val="MS P ゴシック"/>
          </rPr>
          <t>費用区分を選択</t>
        </r>
      </text>
    </comment>
    <comment ref="D84" authorId="0">
      <text>
        <r>
          <rPr>
            <sz val="9"/>
            <color indexed="81"/>
            <rFont val="MS P ゴシック"/>
          </rPr>
          <t>契約区分を選択</t>
        </r>
      </text>
    </comment>
    <comment ref="E84" authorId="0">
      <text>
        <r>
          <rPr>
            <sz val="9"/>
            <color indexed="81"/>
            <rFont val="MS P ゴシック"/>
          </rPr>
          <t>円単位で入力</t>
        </r>
      </text>
    </comment>
    <comment ref="F84" authorId="0">
      <text>
        <r>
          <rPr>
            <sz val="9"/>
            <color indexed="81"/>
            <rFont val="MS P ゴシック"/>
          </rPr>
          <t>円単位で入力</t>
        </r>
      </text>
    </comment>
    <comment ref="G84" authorId="0">
      <text>
        <r>
          <rPr>
            <sz val="9"/>
            <color indexed="81"/>
            <rFont val="MS P ゴシック"/>
          </rPr>
          <t>円単位で入力</t>
        </r>
      </text>
    </comment>
    <comment ref="H84" authorId="0">
      <text>
        <r>
          <rPr>
            <sz val="9"/>
            <color indexed="81"/>
            <rFont val="MS P ゴシック"/>
          </rPr>
          <t>円単位で入力</t>
        </r>
      </text>
    </comment>
    <comment ref="O84" authorId="0">
      <text>
        <r>
          <rPr>
            <sz val="9"/>
            <color indexed="81"/>
            <rFont val="MS P ゴシック"/>
          </rPr>
          <t>該当する場合入力（円単位）</t>
        </r>
      </text>
    </comment>
    <comment ref="Q84" authorId="0">
      <text>
        <r>
          <rPr>
            <sz val="9"/>
            <color indexed="81"/>
            <rFont val="MS P ゴシック"/>
          </rPr>
          <t>油種区分を選択</t>
        </r>
      </text>
    </comment>
    <comment ref="R84" authorId="0">
      <text>
        <r>
          <rPr>
            <sz val="9"/>
            <color indexed="81"/>
            <rFont val="MS P ゴシック"/>
          </rPr>
          <t>円単位で入力</t>
        </r>
      </text>
    </comment>
    <comment ref="B85" authorId="0">
      <text>
        <r>
          <rPr>
            <sz val="9"/>
            <color indexed="81"/>
            <rFont val="MS P ゴシック"/>
          </rPr>
          <t>施設名を入力</t>
        </r>
      </text>
    </comment>
    <comment ref="C85" authorId="0">
      <text>
        <r>
          <rPr>
            <sz val="9"/>
            <color indexed="81"/>
            <rFont val="MS P ゴシック"/>
          </rPr>
          <t>費用区分を選択</t>
        </r>
      </text>
    </comment>
    <comment ref="D85" authorId="0">
      <text>
        <r>
          <rPr>
            <sz val="9"/>
            <color indexed="81"/>
            <rFont val="MS P ゴシック"/>
          </rPr>
          <t>契約区分を選択</t>
        </r>
      </text>
    </comment>
    <comment ref="E85" authorId="0">
      <text>
        <r>
          <rPr>
            <sz val="9"/>
            <color indexed="81"/>
            <rFont val="MS P ゴシック"/>
          </rPr>
          <t>円単位で入力</t>
        </r>
      </text>
    </comment>
    <comment ref="F85" authorId="0">
      <text>
        <r>
          <rPr>
            <sz val="9"/>
            <color indexed="81"/>
            <rFont val="MS P ゴシック"/>
          </rPr>
          <t>円単位で入力</t>
        </r>
      </text>
    </comment>
    <comment ref="G85" authorId="0">
      <text>
        <r>
          <rPr>
            <sz val="9"/>
            <color indexed="81"/>
            <rFont val="MS P ゴシック"/>
          </rPr>
          <t>円単位で入力</t>
        </r>
      </text>
    </comment>
    <comment ref="H85" authorId="0">
      <text>
        <r>
          <rPr>
            <sz val="9"/>
            <color indexed="81"/>
            <rFont val="MS P ゴシック"/>
          </rPr>
          <t>円単位で入力</t>
        </r>
      </text>
    </comment>
    <comment ref="O85" authorId="0">
      <text>
        <r>
          <rPr>
            <sz val="9"/>
            <color indexed="81"/>
            <rFont val="MS P ゴシック"/>
          </rPr>
          <t>該当する場合入力（円単位）</t>
        </r>
      </text>
    </comment>
    <comment ref="Q85" authorId="0">
      <text>
        <r>
          <rPr>
            <sz val="9"/>
            <color indexed="81"/>
            <rFont val="MS P ゴシック"/>
          </rPr>
          <t>油種区分を選択</t>
        </r>
      </text>
    </comment>
    <comment ref="R85" authorId="0">
      <text>
        <r>
          <rPr>
            <sz val="9"/>
            <color indexed="81"/>
            <rFont val="MS P ゴシック"/>
          </rPr>
          <t>円単位で入力</t>
        </r>
      </text>
    </comment>
    <comment ref="B86" authorId="0">
      <text>
        <r>
          <rPr>
            <sz val="9"/>
            <color indexed="81"/>
            <rFont val="MS P ゴシック"/>
          </rPr>
          <t>施設名を入力</t>
        </r>
      </text>
    </comment>
    <comment ref="C86" authorId="0">
      <text>
        <r>
          <rPr>
            <sz val="9"/>
            <color indexed="81"/>
            <rFont val="MS P ゴシック"/>
          </rPr>
          <t>費用区分を選択</t>
        </r>
      </text>
    </comment>
    <comment ref="D86" authorId="0">
      <text>
        <r>
          <rPr>
            <sz val="9"/>
            <color indexed="81"/>
            <rFont val="MS P ゴシック"/>
          </rPr>
          <t>契約区分を選択</t>
        </r>
      </text>
    </comment>
    <comment ref="E86" authorId="0">
      <text>
        <r>
          <rPr>
            <sz val="9"/>
            <color indexed="81"/>
            <rFont val="MS P ゴシック"/>
          </rPr>
          <t>円単位で入力</t>
        </r>
      </text>
    </comment>
    <comment ref="F86" authorId="0">
      <text>
        <r>
          <rPr>
            <sz val="9"/>
            <color indexed="81"/>
            <rFont val="MS P ゴシック"/>
          </rPr>
          <t>円単位で入力</t>
        </r>
      </text>
    </comment>
    <comment ref="G86" authorId="0">
      <text>
        <r>
          <rPr>
            <sz val="9"/>
            <color indexed="81"/>
            <rFont val="MS P ゴシック"/>
          </rPr>
          <t>円単位で入力</t>
        </r>
      </text>
    </comment>
    <comment ref="H86" authorId="0">
      <text>
        <r>
          <rPr>
            <sz val="9"/>
            <color indexed="81"/>
            <rFont val="MS P ゴシック"/>
          </rPr>
          <t>円単位で入力</t>
        </r>
      </text>
    </comment>
    <comment ref="O86" authorId="0">
      <text>
        <r>
          <rPr>
            <sz val="9"/>
            <color indexed="81"/>
            <rFont val="MS P ゴシック"/>
          </rPr>
          <t>該当する場合入力（円単位）</t>
        </r>
      </text>
    </comment>
    <comment ref="Q86" authorId="0">
      <text>
        <r>
          <rPr>
            <sz val="9"/>
            <color indexed="81"/>
            <rFont val="MS P ゴシック"/>
          </rPr>
          <t>油種区分を選択</t>
        </r>
      </text>
    </comment>
    <comment ref="R86" authorId="0">
      <text>
        <r>
          <rPr>
            <sz val="9"/>
            <color indexed="81"/>
            <rFont val="MS P ゴシック"/>
          </rPr>
          <t>円単位で入力</t>
        </r>
      </text>
    </comment>
    <comment ref="B87" authorId="0">
      <text>
        <r>
          <rPr>
            <sz val="9"/>
            <color indexed="81"/>
            <rFont val="MS P ゴシック"/>
          </rPr>
          <t>施設名を入力</t>
        </r>
      </text>
    </comment>
    <comment ref="C87" authorId="0">
      <text>
        <r>
          <rPr>
            <sz val="9"/>
            <color indexed="81"/>
            <rFont val="MS P ゴシック"/>
          </rPr>
          <t>費用区分を選択</t>
        </r>
      </text>
    </comment>
    <comment ref="D87" authorId="0">
      <text>
        <r>
          <rPr>
            <sz val="9"/>
            <color indexed="81"/>
            <rFont val="MS P ゴシック"/>
          </rPr>
          <t>契約区分を選択</t>
        </r>
      </text>
    </comment>
    <comment ref="E87" authorId="0">
      <text>
        <r>
          <rPr>
            <sz val="9"/>
            <color indexed="81"/>
            <rFont val="MS P ゴシック"/>
          </rPr>
          <t>円単位で入力</t>
        </r>
      </text>
    </comment>
    <comment ref="F87" authorId="0">
      <text>
        <r>
          <rPr>
            <sz val="9"/>
            <color indexed="81"/>
            <rFont val="MS P ゴシック"/>
          </rPr>
          <t>円単位で入力</t>
        </r>
      </text>
    </comment>
    <comment ref="G87" authorId="0">
      <text>
        <r>
          <rPr>
            <sz val="9"/>
            <color indexed="81"/>
            <rFont val="MS P ゴシック"/>
          </rPr>
          <t>円単位で入力</t>
        </r>
      </text>
    </comment>
    <comment ref="H87" authorId="0">
      <text>
        <r>
          <rPr>
            <sz val="9"/>
            <color indexed="81"/>
            <rFont val="MS P ゴシック"/>
          </rPr>
          <t>円単位で入力</t>
        </r>
      </text>
    </comment>
    <comment ref="O87" authorId="0">
      <text>
        <r>
          <rPr>
            <sz val="9"/>
            <color indexed="81"/>
            <rFont val="MS P ゴシック"/>
          </rPr>
          <t>該当する場合入力（円単位）</t>
        </r>
      </text>
    </comment>
    <comment ref="Q87" authorId="0">
      <text>
        <r>
          <rPr>
            <sz val="9"/>
            <color indexed="81"/>
            <rFont val="MS P ゴシック"/>
          </rPr>
          <t>油種区分を選択</t>
        </r>
      </text>
    </comment>
    <comment ref="R87" authorId="0">
      <text>
        <r>
          <rPr>
            <sz val="9"/>
            <color indexed="81"/>
            <rFont val="MS P ゴシック"/>
          </rPr>
          <t>円単位で入力</t>
        </r>
      </text>
    </comment>
    <comment ref="B88" authorId="0">
      <text>
        <r>
          <rPr>
            <sz val="9"/>
            <color indexed="81"/>
            <rFont val="MS P ゴシック"/>
          </rPr>
          <t>施設名を入力</t>
        </r>
      </text>
    </comment>
    <comment ref="C88" authorId="0">
      <text>
        <r>
          <rPr>
            <sz val="9"/>
            <color indexed="81"/>
            <rFont val="MS P ゴシック"/>
          </rPr>
          <t>費用区分を選択</t>
        </r>
      </text>
    </comment>
    <comment ref="D88" authorId="0">
      <text>
        <r>
          <rPr>
            <sz val="9"/>
            <color indexed="81"/>
            <rFont val="MS P ゴシック"/>
          </rPr>
          <t>契約区分を選択</t>
        </r>
      </text>
    </comment>
    <comment ref="E88" authorId="0">
      <text>
        <r>
          <rPr>
            <sz val="9"/>
            <color indexed="81"/>
            <rFont val="MS P ゴシック"/>
          </rPr>
          <t>円単位で入力</t>
        </r>
      </text>
    </comment>
    <comment ref="F88" authorId="0">
      <text>
        <r>
          <rPr>
            <sz val="9"/>
            <color indexed="81"/>
            <rFont val="MS P ゴシック"/>
          </rPr>
          <t>円単位で入力</t>
        </r>
      </text>
    </comment>
    <comment ref="G88" authorId="0">
      <text>
        <r>
          <rPr>
            <sz val="9"/>
            <color indexed="81"/>
            <rFont val="MS P ゴシック"/>
          </rPr>
          <t>円単位で入力</t>
        </r>
      </text>
    </comment>
    <comment ref="H88" authorId="0">
      <text>
        <r>
          <rPr>
            <sz val="9"/>
            <color indexed="81"/>
            <rFont val="MS P ゴシック"/>
          </rPr>
          <t>円単位で入力</t>
        </r>
      </text>
    </comment>
    <comment ref="O88" authorId="0">
      <text>
        <r>
          <rPr>
            <sz val="9"/>
            <color indexed="81"/>
            <rFont val="MS P ゴシック"/>
          </rPr>
          <t>該当する場合入力（円単位）</t>
        </r>
      </text>
    </comment>
    <comment ref="Q88" authorId="0">
      <text>
        <r>
          <rPr>
            <sz val="9"/>
            <color indexed="81"/>
            <rFont val="MS P ゴシック"/>
          </rPr>
          <t>油種区分を選択</t>
        </r>
      </text>
    </comment>
    <comment ref="R88" authorId="0">
      <text>
        <r>
          <rPr>
            <sz val="9"/>
            <color indexed="81"/>
            <rFont val="MS P ゴシック"/>
          </rPr>
          <t>円単位で入力</t>
        </r>
      </text>
    </comment>
    <comment ref="B89" authorId="0">
      <text>
        <r>
          <rPr>
            <sz val="9"/>
            <color indexed="81"/>
            <rFont val="MS P ゴシック"/>
          </rPr>
          <t>施設名を入力</t>
        </r>
      </text>
    </comment>
    <comment ref="C89" authorId="0">
      <text>
        <r>
          <rPr>
            <sz val="9"/>
            <color indexed="81"/>
            <rFont val="MS P ゴシック"/>
          </rPr>
          <t>費用区分を選択</t>
        </r>
      </text>
    </comment>
    <comment ref="D89" authorId="0">
      <text>
        <r>
          <rPr>
            <sz val="9"/>
            <color indexed="81"/>
            <rFont val="MS P ゴシック"/>
          </rPr>
          <t>契約区分を選択</t>
        </r>
      </text>
    </comment>
    <comment ref="E89" authorId="0">
      <text>
        <r>
          <rPr>
            <sz val="9"/>
            <color indexed="81"/>
            <rFont val="MS P ゴシック"/>
          </rPr>
          <t>円単位で入力</t>
        </r>
      </text>
    </comment>
    <comment ref="F89" authorId="0">
      <text>
        <r>
          <rPr>
            <sz val="9"/>
            <color indexed="81"/>
            <rFont val="MS P ゴシック"/>
          </rPr>
          <t>円単位で入力</t>
        </r>
      </text>
    </comment>
    <comment ref="G89" authorId="0">
      <text>
        <r>
          <rPr>
            <sz val="9"/>
            <color indexed="81"/>
            <rFont val="MS P ゴシック"/>
          </rPr>
          <t>円単位で入力</t>
        </r>
      </text>
    </comment>
    <comment ref="H89" authorId="0">
      <text>
        <r>
          <rPr>
            <sz val="9"/>
            <color indexed="81"/>
            <rFont val="MS P ゴシック"/>
          </rPr>
          <t>円単位で入力</t>
        </r>
      </text>
    </comment>
    <comment ref="O89" authorId="0">
      <text>
        <r>
          <rPr>
            <sz val="9"/>
            <color indexed="81"/>
            <rFont val="MS P ゴシック"/>
          </rPr>
          <t>該当する場合入力（円単位）</t>
        </r>
      </text>
    </comment>
    <comment ref="Q89" authorId="0">
      <text>
        <r>
          <rPr>
            <sz val="9"/>
            <color indexed="81"/>
            <rFont val="MS P ゴシック"/>
          </rPr>
          <t>油種区分を選択</t>
        </r>
      </text>
    </comment>
    <comment ref="R89" authorId="0">
      <text>
        <r>
          <rPr>
            <sz val="9"/>
            <color indexed="81"/>
            <rFont val="MS P ゴシック"/>
          </rPr>
          <t>円単位で入力</t>
        </r>
      </text>
    </comment>
    <comment ref="B90" authorId="0">
      <text>
        <r>
          <rPr>
            <sz val="9"/>
            <color indexed="81"/>
            <rFont val="MS P ゴシック"/>
          </rPr>
          <t>施設名を入力</t>
        </r>
      </text>
    </comment>
    <comment ref="C90" authorId="0">
      <text>
        <r>
          <rPr>
            <sz val="9"/>
            <color indexed="81"/>
            <rFont val="MS P ゴシック"/>
          </rPr>
          <t>費用区分を選択</t>
        </r>
      </text>
    </comment>
    <comment ref="D90" authorId="0">
      <text>
        <r>
          <rPr>
            <sz val="9"/>
            <color indexed="81"/>
            <rFont val="MS P ゴシック"/>
          </rPr>
          <t>契約区分を選択</t>
        </r>
      </text>
    </comment>
    <comment ref="E90" authorId="0">
      <text>
        <r>
          <rPr>
            <sz val="9"/>
            <color indexed="81"/>
            <rFont val="MS P ゴシック"/>
          </rPr>
          <t>円単位で入力</t>
        </r>
      </text>
    </comment>
    <comment ref="F90" authorId="0">
      <text>
        <r>
          <rPr>
            <sz val="9"/>
            <color indexed="81"/>
            <rFont val="MS P ゴシック"/>
          </rPr>
          <t>円単位で入力</t>
        </r>
      </text>
    </comment>
    <comment ref="G90" authorId="0">
      <text>
        <r>
          <rPr>
            <sz val="9"/>
            <color indexed="81"/>
            <rFont val="MS P ゴシック"/>
          </rPr>
          <t>円単位で入力</t>
        </r>
      </text>
    </comment>
    <comment ref="H90" authorId="0">
      <text>
        <r>
          <rPr>
            <sz val="9"/>
            <color indexed="81"/>
            <rFont val="MS P ゴシック"/>
          </rPr>
          <t>円単位で入力</t>
        </r>
      </text>
    </comment>
    <comment ref="O90" authorId="0">
      <text>
        <r>
          <rPr>
            <sz val="9"/>
            <color indexed="81"/>
            <rFont val="MS P ゴシック"/>
          </rPr>
          <t>該当する場合入力（円単位）</t>
        </r>
      </text>
    </comment>
    <comment ref="Q90" authorId="0">
      <text>
        <r>
          <rPr>
            <sz val="9"/>
            <color indexed="81"/>
            <rFont val="MS P ゴシック"/>
          </rPr>
          <t>油種区分を選択</t>
        </r>
      </text>
    </comment>
    <comment ref="R90" authorId="0">
      <text>
        <r>
          <rPr>
            <sz val="9"/>
            <color indexed="81"/>
            <rFont val="MS P ゴシック"/>
          </rPr>
          <t>円単位で入力</t>
        </r>
      </text>
    </comment>
    <comment ref="B91" authorId="0">
      <text>
        <r>
          <rPr>
            <sz val="9"/>
            <color indexed="81"/>
            <rFont val="MS P ゴシック"/>
          </rPr>
          <t>施設名を入力</t>
        </r>
      </text>
    </comment>
    <comment ref="C91" authorId="0">
      <text>
        <r>
          <rPr>
            <sz val="9"/>
            <color indexed="81"/>
            <rFont val="MS P ゴシック"/>
          </rPr>
          <t>費用区分を選択</t>
        </r>
      </text>
    </comment>
    <comment ref="D91" authorId="0">
      <text>
        <r>
          <rPr>
            <sz val="9"/>
            <color indexed="81"/>
            <rFont val="MS P ゴシック"/>
          </rPr>
          <t>契約区分を選択</t>
        </r>
      </text>
    </comment>
    <comment ref="E91" authorId="0">
      <text>
        <r>
          <rPr>
            <sz val="9"/>
            <color indexed="81"/>
            <rFont val="MS P ゴシック"/>
          </rPr>
          <t>円単位で入力</t>
        </r>
      </text>
    </comment>
    <comment ref="F91" authorId="0">
      <text>
        <r>
          <rPr>
            <sz val="9"/>
            <color indexed="81"/>
            <rFont val="MS P ゴシック"/>
          </rPr>
          <t>円単位で入力</t>
        </r>
      </text>
    </comment>
    <comment ref="G91" authorId="0">
      <text>
        <r>
          <rPr>
            <sz val="9"/>
            <color indexed="81"/>
            <rFont val="MS P ゴシック"/>
          </rPr>
          <t>円単位で入力</t>
        </r>
      </text>
    </comment>
    <comment ref="H91" authorId="0">
      <text>
        <r>
          <rPr>
            <sz val="9"/>
            <color indexed="81"/>
            <rFont val="MS P ゴシック"/>
          </rPr>
          <t>円単位で入力</t>
        </r>
      </text>
    </comment>
    <comment ref="O91" authorId="0">
      <text>
        <r>
          <rPr>
            <sz val="9"/>
            <color indexed="81"/>
            <rFont val="MS P ゴシック"/>
          </rPr>
          <t>該当する場合入力（円単位）</t>
        </r>
      </text>
    </comment>
    <comment ref="Q91" authorId="0">
      <text>
        <r>
          <rPr>
            <sz val="9"/>
            <color indexed="81"/>
            <rFont val="MS P ゴシック"/>
          </rPr>
          <t>油種区分を選択</t>
        </r>
      </text>
    </comment>
    <comment ref="R91" authorId="0">
      <text>
        <r>
          <rPr>
            <sz val="9"/>
            <color indexed="81"/>
            <rFont val="MS P ゴシック"/>
          </rPr>
          <t>円単位で入力</t>
        </r>
      </text>
    </comment>
    <comment ref="B92" authorId="0">
      <text>
        <r>
          <rPr>
            <sz val="9"/>
            <color indexed="81"/>
            <rFont val="MS P ゴシック"/>
          </rPr>
          <t>施設名を入力</t>
        </r>
      </text>
    </comment>
    <comment ref="C92" authorId="0">
      <text>
        <r>
          <rPr>
            <sz val="9"/>
            <color indexed="81"/>
            <rFont val="MS P ゴシック"/>
          </rPr>
          <t>費用区分を選択</t>
        </r>
      </text>
    </comment>
    <comment ref="D92" authorId="0">
      <text>
        <r>
          <rPr>
            <sz val="9"/>
            <color indexed="81"/>
            <rFont val="MS P ゴシック"/>
          </rPr>
          <t>契約区分を選択</t>
        </r>
      </text>
    </comment>
    <comment ref="E92" authorId="0">
      <text>
        <r>
          <rPr>
            <sz val="9"/>
            <color indexed="81"/>
            <rFont val="MS P ゴシック"/>
          </rPr>
          <t>円単位で入力</t>
        </r>
      </text>
    </comment>
    <comment ref="F92" authorId="0">
      <text>
        <r>
          <rPr>
            <sz val="9"/>
            <color indexed="81"/>
            <rFont val="MS P ゴシック"/>
          </rPr>
          <t>円単位で入力</t>
        </r>
      </text>
    </comment>
    <comment ref="G92" authorId="0">
      <text>
        <r>
          <rPr>
            <sz val="9"/>
            <color indexed="81"/>
            <rFont val="MS P ゴシック"/>
          </rPr>
          <t>円単位で入力</t>
        </r>
      </text>
    </comment>
    <comment ref="H92" authorId="0">
      <text>
        <r>
          <rPr>
            <sz val="9"/>
            <color indexed="81"/>
            <rFont val="MS P ゴシック"/>
          </rPr>
          <t>円単位で入力</t>
        </r>
      </text>
    </comment>
    <comment ref="O92" authorId="0">
      <text>
        <r>
          <rPr>
            <sz val="9"/>
            <color indexed="81"/>
            <rFont val="MS P ゴシック"/>
          </rPr>
          <t>該当する場合入力（円単位）</t>
        </r>
      </text>
    </comment>
    <comment ref="Q92" authorId="0">
      <text>
        <r>
          <rPr>
            <sz val="9"/>
            <color indexed="81"/>
            <rFont val="MS P ゴシック"/>
          </rPr>
          <t>油種区分を選択</t>
        </r>
      </text>
    </comment>
    <comment ref="R92" authorId="0">
      <text>
        <r>
          <rPr>
            <sz val="9"/>
            <color indexed="81"/>
            <rFont val="MS P ゴシック"/>
          </rPr>
          <t>円単位で入力</t>
        </r>
      </text>
    </comment>
    <comment ref="B93" authorId="0">
      <text>
        <r>
          <rPr>
            <sz val="9"/>
            <color indexed="81"/>
            <rFont val="MS P ゴシック"/>
          </rPr>
          <t>施設名を入力</t>
        </r>
      </text>
    </comment>
    <comment ref="C93" authorId="0">
      <text>
        <r>
          <rPr>
            <sz val="9"/>
            <color indexed="81"/>
            <rFont val="MS P ゴシック"/>
          </rPr>
          <t>費用区分を選択</t>
        </r>
      </text>
    </comment>
    <comment ref="D93" authorId="0">
      <text>
        <r>
          <rPr>
            <sz val="9"/>
            <color indexed="81"/>
            <rFont val="MS P ゴシック"/>
          </rPr>
          <t>契約区分を選択</t>
        </r>
      </text>
    </comment>
    <comment ref="E93" authorId="0">
      <text>
        <r>
          <rPr>
            <sz val="9"/>
            <color indexed="81"/>
            <rFont val="MS P ゴシック"/>
          </rPr>
          <t>円単位で入力</t>
        </r>
      </text>
    </comment>
    <comment ref="F93" authorId="0">
      <text>
        <r>
          <rPr>
            <sz val="9"/>
            <color indexed="81"/>
            <rFont val="MS P ゴシック"/>
          </rPr>
          <t>円単位で入力</t>
        </r>
      </text>
    </comment>
    <comment ref="G93" authorId="0">
      <text>
        <r>
          <rPr>
            <sz val="9"/>
            <color indexed="81"/>
            <rFont val="MS P ゴシック"/>
          </rPr>
          <t>円単位で入力</t>
        </r>
      </text>
    </comment>
    <comment ref="H93" authorId="0">
      <text>
        <r>
          <rPr>
            <sz val="9"/>
            <color indexed="81"/>
            <rFont val="MS P ゴシック"/>
          </rPr>
          <t>円単位で入力</t>
        </r>
      </text>
    </comment>
    <comment ref="O93" authorId="0">
      <text>
        <r>
          <rPr>
            <sz val="9"/>
            <color indexed="81"/>
            <rFont val="MS P ゴシック"/>
          </rPr>
          <t>該当する場合入力（円単位）</t>
        </r>
      </text>
    </comment>
    <comment ref="Q93" authorId="0">
      <text>
        <r>
          <rPr>
            <sz val="9"/>
            <color indexed="81"/>
            <rFont val="MS P ゴシック"/>
          </rPr>
          <t>油種区分を選択</t>
        </r>
      </text>
    </comment>
    <comment ref="R93" authorId="0">
      <text>
        <r>
          <rPr>
            <sz val="9"/>
            <color indexed="81"/>
            <rFont val="MS P ゴシック"/>
          </rPr>
          <t>円単位で入力</t>
        </r>
      </text>
    </comment>
    <comment ref="B94" authorId="0">
      <text>
        <r>
          <rPr>
            <sz val="9"/>
            <color indexed="81"/>
            <rFont val="MS P ゴシック"/>
          </rPr>
          <t>施設名を入力</t>
        </r>
      </text>
    </comment>
    <comment ref="C94" authorId="0">
      <text>
        <r>
          <rPr>
            <sz val="9"/>
            <color indexed="81"/>
            <rFont val="MS P ゴシック"/>
          </rPr>
          <t>費用区分を選択</t>
        </r>
      </text>
    </comment>
    <comment ref="D94" authorId="0">
      <text>
        <r>
          <rPr>
            <sz val="9"/>
            <color indexed="81"/>
            <rFont val="MS P ゴシック"/>
          </rPr>
          <t>契約区分を選択</t>
        </r>
      </text>
    </comment>
    <comment ref="E94" authorId="0">
      <text>
        <r>
          <rPr>
            <sz val="9"/>
            <color indexed="81"/>
            <rFont val="MS P ゴシック"/>
          </rPr>
          <t>円単位で入力</t>
        </r>
      </text>
    </comment>
    <comment ref="F94" authorId="0">
      <text>
        <r>
          <rPr>
            <sz val="9"/>
            <color indexed="81"/>
            <rFont val="MS P ゴシック"/>
          </rPr>
          <t>円単位で入力</t>
        </r>
      </text>
    </comment>
    <comment ref="G94" authorId="0">
      <text>
        <r>
          <rPr>
            <sz val="9"/>
            <color indexed="81"/>
            <rFont val="MS P ゴシック"/>
          </rPr>
          <t>円単位で入力</t>
        </r>
      </text>
    </comment>
    <comment ref="H94" authorId="0">
      <text>
        <r>
          <rPr>
            <sz val="9"/>
            <color indexed="81"/>
            <rFont val="MS P ゴシック"/>
          </rPr>
          <t>円単位で入力</t>
        </r>
      </text>
    </comment>
    <comment ref="O94" authorId="0">
      <text>
        <r>
          <rPr>
            <sz val="9"/>
            <color indexed="81"/>
            <rFont val="MS P ゴシック"/>
          </rPr>
          <t>該当する場合入力（円単位）</t>
        </r>
      </text>
    </comment>
    <comment ref="Q94" authorId="0">
      <text>
        <r>
          <rPr>
            <sz val="9"/>
            <color indexed="81"/>
            <rFont val="MS P ゴシック"/>
          </rPr>
          <t>油種区分を選択</t>
        </r>
      </text>
    </comment>
    <comment ref="R94" authorId="0">
      <text>
        <r>
          <rPr>
            <sz val="9"/>
            <color indexed="81"/>
            <rFont val="MS P ゴシック"/>
          </rPr>
          <t>円単位で入力</t>
        </r>
      </text>
    </comment>
    <comment ref="B95" authorId="0">
      <text>
        <r>
          <rPr>
            <sz val="9"/>
            <color indexed="81"/>
            <rFont val="MS P ゴシック"/>
          </rPr>
          <t>施設名を入力</t>
        </r>
      </text>
    </comment>
    <comment ref="C95" authorId="0">
      <text>
        <r>
          <rPr>
            <sz val="9"/>
            <color indexed="81"/>
            <rFont val="MS P ゴシック"/>
          </rPr>
          <t>費用区分を選択</t>
        </r>
      </text>
    </comment>
    <comment ref="D95" authorId="0">
      <text>
        <r>
          <rPr>
            <sz val="9"/>
            <color indexed="81"/>
            <rFont val="MS P ゴシック"/>
          </rPr>
          <t>契約区分を選択</t>
        </r>
      </text>
    </comment>
    <comment ref="E95" authorId="0">
      <text>
        <r>
          <rPr>
            <sz val="9"/>
            <color indexed="81"/>
            <rFont val="MS P ゴシック"/>
          </rPr>
          <t>円単位で入力</t>
        </r>
      </text>
    </comment>
    <comment ref="F95" authorId="0">
      <text>
        <r>
          <rPr>
            <sz val="9"/>
            <color indexed="81"/>
            <rFont val="MS P ゴシック"/>
          </rPr>
          <t>円単位で入力</t>
        </r>
      </text>
    </comment>
    <comment ref="G95" authorId="0">
      <text>
        <r>
          <rPr>
            <sz val="9"/>
            <color indexed="81"/>
            <rFont val="MS P ゴシック"/>
          </rPr>
          <t>円単位で入力</t>
        </r>
      </text>
    </comment>
    <comment ref="H95" authorId="0">
      <text>
        <r>
          <rPr>
            <sz val="9"/>
            <color indexed="81"/>
            <rFont val="MS P ゴシック"/>
          </rPr>
          <t>円単位で入力</t>
        </r>
      </text>
    </comment>
    <comment ref="O95" authorId="0">
      <text>
        <r>
          <rPr>
            <sz val="9"/>
            <color indexed="81"/>
            <rFont val="MS P ゴシック"/>
          </rPr>
          <t>該当する場合入力（円単位）</t>
        </r>
      </text>
    </comment>
    <comment ref="Q95" authorId="0">
      <text>
        <r>
          <rPr>
            <sz val="9"/>
            <color indexed="81"/>
            <rFont val="MS P ゴシック"/>
          </rPr>
          <t>油種区分を選択</t>
        </r>
      </text>
    </comment>
    <comment ref="R95" authorId="0">
      <text>
        <r>
          <rPr>
            <sz val="9"/>
            <color indexed="81"/>
            <rFont val="MS P ゴシック"/>
          </rPr>
          <t>円単位で入力</t>
        </r>
      </text>
    </comment>
    <comment ref="B96" authorId="0">
      <text>
        <r>
          <rPr>
            <sz val="9"/>
            <color indexed="81"/>
            <rFont val="MS P ゴシック"/>
          </rPr>
          <t>施設名を入力</t>
        </r>
      </text>
    </comment>
    <comment ref="C96" authorId="0">
      <text>
        <r>
          <rPr>
            <sz val="9"/>
            <color indexed="81"/>
            <rFont val="MS P ゴシック"/>
          </rPr>
          <t>費用区分を選択</t>
        </r>
      </text>
    </comment>
    <comment ref="D96" authorId="0">
      <text>
        <r>
          <rPr>
            <sz val="9"/>
            <color indexed="81"/>
            <rFont val="MS P ゴシック"/>
          </rPr>
          <t>契約区分を選択</t>
        </r>
      </text>
    </comment>
    <comment ref="E96" authorId="0">
      <text>
        <r>
          <rPr>
            <sz val="9"/>
            <color indexed="81"/>
            <rFont val="MS P ゴシック"/>
          </rPr>
          <t>円単位で入力</t>
        </r>
      </text>
    </comment>
    <comment ref="F96" authorId="0">
      <text>
        <r>
          <rPr>
            <sz val="9"/>
            <color indexed="81"/>
            <rFont val="MS P ゴシック"/>
          </rPr>
          <t>円単位で入力</t>
        </r>
      </text>
    </comment>
    <comment ref="G96" authorId="0">
      <text>
        <r>
          <rPr>
            <sz val="9"/>
            <color indexed="81"/>
            <rFont val="MS P ゴシック"/>
          </rPr>
          <t>円単位で入力</t>
        </r>
      </text>
    </comment>
    <comment ref="H96" authorId="0">
      <text>
        <r>
          <rPr>
            <sz val="9"/>
            <color indexed="81"/>
            <rFont val="MS P ゴシック"/>
          </rPr>
          <t>円単位で入力</t>
        </r>
      </text>
    </comment>
    <comment ref="O96" authorId="0">
      <text>
        <r>
          <rPr>
            <sz val="9"/>
            <color indexed="81"/>
            <rFont val="MS P ゴシック"/>
          </rPr>
          <t>該当する場合入力（円単位）</t>
        </r>
      </text>
    </comment>
    <comment ref="Q96" authorId="0">
      <text>
        <r>
          <rPr>
            <sz val="9"/>
            <color indexed="81"/>
            <rFont val="MS P ゴシック"/>
          </rPr>
          <t>油種区分を選択</t>
        </r>
      </text>
    </comment>
    <comment ref="R96" authorId="0">
      <text>
        <r>
          <rPr>
            <sz val="9"/>
            <color indexed="81"/>
            <rFont val="MS P ゴシック"/>
          </rPr>
          <t>円単位で入力</t>
        </r>
      </text>
    </comment>
    <comment ref="B97" authorId="0">
      <text>
        <r>
          <rPr>
            <sz val="9"/>
            <color indexed="81"/>
            <rFont val="MS P ゴシック"/>
          </rPr>
          <t>施設名を入力</t>
        </r>
      </text>
    </comment>
    <comment ref="C97" authorId="0">
      <text>
        <r>
          <rPr>
            <sz val="9"/>
            <color indexed="81"/>
            <rFont val="MS P ゴシック"/>
          </rPr>
          <t>費用区分を選択</t>
        </r>
      </text>
    </comment>
    <comment ref="D97" authorId="0">
      <text>
        <r>
          <rPr>
            <sz val="9"/>
            <color indexed="81"/>
            <rFont val="MS P ゴシック"/>
          </rPr>
          <t>契約区分を選択</t>
        </r>
      </text>
    </comment>
    <comment ref="E97" authorId="0">
      <text>
        <r>
          <rPr>
            <sz val="9"/>
            <color indexed="81"/>
            <rFont val="MS P ゴシック"/>
          </rPr>
          <t>円単位で入力</t>
        </r>
      </text>
    </comment>
    <comment ref="F97" authorId="0">
      <text>
        <r>
          <rPr>
            <sz val="9"/>
            <color indexed="81"/>
            <rFont val="MS P ゴシック"/>
          </rPr>
          <t>円単位で入力</t>
        </r>
      </text>
    </comment>
    <comment ref="G97" authorId="0">
      <text>
        <r>
          <rPr>
            <sz val="9"/>
            <color indexed="81"/>
            <rFont val="MS P ゴシック"/>
          </rPr>
          <t>円単位で入力</t>
        </r>
      </text>
    </comment>
    <comment ref="H97" authorId="0">
      <text>
        <r>
          <rPr>
            <sz val="9"/>
            <color indexed="81"/>
            <rFont val="MS P ゴシック"/>
          </rPr>
          <t>円単位で入力</t>
        </r>
      </text>
    </comment>
    <comment ref="O97" authorId="0">
      <text>
        <r>
          <rPr>
            <sz val="9"/>
            <color indexed="81"/>
            <rFont val="MS P ゴシック"/>
          </rPr>
          <t>該当する場合入力（円単位）</t>
        </r>
      </text>
    </comment>
    <comment ref="Q97" authorId="0">
      <text>
        <r>
          <rPr>
            <sz val="9"/>
            <color indexed="81"/>
            <rFont val="MS P ゴシック"/>
          </rPr>
          <t>油種区分を選択</t>
        </r>
      </text>
    </comment>
    <comment ref="R97" authorId="0">
      <text>
        <r>
          <rPr>
            <sz val="9"/>
            <color indexed="81"/>
            <rFont val="MS P ゴシック"/>
          </rPr>
          <t>円単位で入力</t>
        </r>
      </text>
    </comment>
    <comment ref="B98" authorId="0">
      <text>
        <r>
          <rPr>
            <sz val="9"/>
            <color indexed="81"/>
            <rFont val="MS P ゴシック"/>
          </rPr>
          <t>施設名を入力</t>
        </r>
      </text>
    </comment>
    <comment ref="C98" authorId="0">
      <text>
        <r>
          <rPr>
            <sz val="9"/>
            <color indexed="81"/>
            <rFont val="MS P ゴシック"/>
          </rPr>
          <t>費用区分を選択</t>
        </r>
      </text>
    </comment>
    <comment ref="D98" authorId="0">
      <text>
        <r>
          <rPr>
            <sz val="9"/>
            <color indexed="81"/>
            <rFont val="MS P ゴシック"/>
          </rPr>
          <t>契約区分を選択</t>
        </r>
      </text>
    </comment>
    <comment ref="E98" authorId="0">
      <text>
        <r>
          <rPr>
            <sz val="9"/>
            <color indexed="81"/>
            <rFont val="MS P ゴシック"/>
          </rPr>
          <t>円単位で入力</t>
        </r>
      </text>
    </comment>
    <comment ref="F98" authorId="0">
      <text>
        <r>
          <rPr>
            <sz val="9"/>
            <color indexed="81"/>
            <rFont val="MS P ゴシック"/>
          </rPr>
          <t>円単位で入力</t>
        </r>
      </text>
    </comment>
    <comment ref="G98" authorId="0">
      <text>
        <r>
          <rPr>
            <sz val="9"/>
            <color indexed="81"/>
            <rFont val="MS P ゴシック"/>
          </rPr>
          <t>円単位で入力</t>
        </r>
      </text>
    </comment>
    <comment ref="H98" authorId="0">
      <text>
        <r>
          <rPr>
            <sz val="9"/>
            <color indexed="81"/>
            <rFont val="MS P ゴシック"/>
          </rPr>
          <t>円単位で入力</t>
        </r>
      </text>
    </comment>
    <comment ref="O98" authorId="0">
      <text>
        <r>
          <rPr>
            <sz val="9"/>
            <color indexed="81"/>
            <rFont val="MS P ゴシック"/>
          </rPr>
          <t>該当する場合入力（円単位）</t>
        </r>
      </text>
    </comment>
    <comment ref="Q98" authorId="0">
      <text>
        <r>
          <rPr>
            <sz val="9"/>
            <color indexed="81"/>
            <rFont val="MS P ゴシック"/>
          </rPr>
          <t>油種区分を選択</t>
        </r>
      </text>
    </comment>
    <comment ref="R98" authorId="0">
      <text>
        <r>
          <rPr>
            <sz val="9"/>
            <color indexed="81"/>
            <rFont val="MS P ゴシック"/>
          </rPr>
          <t>円単位で入力</t>
        </r>
      </text>
    </comment>
    <comment ref="B99" authorId="0">
      <text>
        <r>
          <rPr>
            <sz val="9"/>
            <color indexed="81"/>
            <rFont val="MS P ゴシック"/>
          </rPr>
          <t>施設名を入力</t>
        </r>
      </text>
    </comment>
    <comment ref="C99" authorId="0">
      <text>
        <r>
          <rPr>
            <sz val="9"/>
            <color indexed="81"/>
            <rFont val="MS P ゴシック"/>
          </rPr>
          <t>費用区分を選択</t>
        </r>
      </text>
    </comment>
    <comment ref="D99" authorId="0">
      <text>
        <r>
          <rPr>
            <sz val="9"/>
            <color indexed="81"/>
            <rFont val="MS P ゴシック"/>
          </rPr>
          <t>契約区分を選択</t>
        </r>
      </text>
    </comment>
    <comment ref="E99" authorId="0">
      <text>
        <r>
          <rPr>
            <sz val="9"/>
            <color indexed="81"/>
            <rFont val="MS P ゴシック"/>
          </rPr>
          <t>円単位で入力</t>
        </r>
      </text>
    </comment>
    <comment ref="F99" authorId="0">
      <text>
        <r>
          <rPr>
            <sz val="9"/>
            <color indexed="81"/>
            <rFont val="MS P ゴシック"/>
          </rPr>
          <t>円単位で入力</t>
        </r>
      </text>
    </comment>
    <comment ref="G99" authorId="0">
      <text>
        <r>
          <rPr>
            <sz val="9"/>
            <color indexed="81"/>
            <rFont val="MS P ゴシック"/>
          </rPr>
          <t>円単位で入力</t>
        </r>
      </text>
    </comment>
    <comment ref="H99" authorId="0">
      <text>
        <r>
          <rPr>
            <sz val="9"/>
            <color indexed="81"/>
            <rFont val="MS P ゴシック"/>
          </rPr>
          <t>円単位で入力</t>
        </r>
      </text>
    </comment>
    <comment ref="O99" authorId="0">
      <text>
        <r>
          <rPr>
            <sz val="9"/>
            <color indexed="81"/>
            <rFont val="MS P ゴシック"/>
          </rPr>
          <t>該当する場合入力（円単位）</t>
        </r>
      </text>
    </comment>
    <comment ref="Q99" authorId="0">
      <text>
        <r>
          <rPr>
            <sz val="9"/>
            <color indexed="81"/>
            <rFont val="MS P ゴシック"/>
          </rPr>
          <t>油種区分を選択</t>
        </r>
      </text>
    </comment>
    <comment ref="R99" authorId="0">
      <text>
        <r>
          <rPr>
            <sz val="9"/>
            <color indexed="81"/>
            <rFont val="MS P ゴシック"/>
          </rPr>
          <t>円単位で入力</t>
        </r>
      </text>
    </comment>
    <comment ref="B100" authorId="0">
      <text>
        <r>
          <rPr>
            <sz val="9"/>
            <color indexed="81"/>
            <rFont val="MS P ゴシック"/>
          </rPr>
          <t>施設名を入力</t>
        </r>
      </text>
    </comment>
    <comment ref="C100" authorId="0">
      <text>
        <r>
          <rPr>
            <sz val="9"/>
            <color indexed="81"/>
            <rFont val="MS P ゴシック"/>
          </rPr>
          <t>費用区分を選択</t>
        </r>
      </text>
    </comment>
    <comment ref="D100" authorId="0">
      <text>
        <r>
          <rPr>
            <sz val="9"/>
            <color indexed="81"/>
            <rFont val="MS P ゴシック"/>
          </rPr>
          <t>契約区分を選択</t>
        </r>
      </text>
    </comment>
    <comment ref="E100" authorId="0">
      <text>
        <r>
          <rPr>
            <sz val="9"/>
            <color indexed="81"/>
            <rFont val="MS P ゴシック"/>
          </rPr>
          <t>円単位で入力</t>
        </r>
      </text>
    </comment>
    <comment ref="F100" authorId="0">
      <text>
        <r>
          <rPr>
            <sz val="9"/>
            <color indexed="81"/>
            <rFont val="MS P ゴシック"/>
          </rPr>
          <t>円単位で入力</t>
        </r>
      </text>
    </comment>
    <comment ref="G100" authorId="0">
      <text>
        <r>
          <rPr>
            <sz val="9"/>
            <color indexed="81"/>
            <rFont val="MS P ゴシック"/>
          </rPr>
          <t>円単位で入力</t>
        </r>
      </text>
    </comment>
    <comment ref="H100" authorId="0">
      <text>
        <r>
          <rPr>
            <sz val="9"/>
            <color indexed="81"/>
            <rFont val="MS P ゴシック"/>
          </rPr>
          <t>円単位で入力</t>
        </r>
      </text>
    </comment>
    <comment ref="O100" authorId="0">
      <text>
        <r>
          <rPr>
            <sz val="9"/>
            <color indexed="81"/>
            <rFont val="MS P ゴシック"/>
          </rPr>
          <t>該当する場合入力（円単位）</t>
        </r>
      </text>
    </comment>
    <comment ref="Q100" authorId="0">
      <text>
        <r>
          <rPr>
            <sz val="9"/>
            <color indexed="81"/>
            <rFont val="MS P ゴシック"/>
          </rPr>
          <t>油種区分を選択</t>
        </r>
      </text>
    </comment>
    <comment ref="R100" authorId="0">
      <text>
        <r>
          <rPr>
            <sz val="9"/>
            <color indexed="81"/>
            <rFont val="MS P ゴシック"/>
          </rPr>
          <t>円単位で入力</t>
        </r>
      </text>
    </comment>
    <comment ref="B101" authorId="0">
      <text>
        <r>
          <rPr>
            <sz val="9"/>
            <color indexed="81"/>
            <rFont val="MS P ゴシック"/>
          </rPr>
          <t>施設名を入力</t>
        </r>
      </text>
    </comment>
    <comment ref="C101" authorId="0">
      <text>
        <r>
          <rPr>
            <sz val="9"/>
            <color indexed="81"/>
            <rFont val="MS P ゴシック"/>
          </rPr>
          <t>費用区分を選択</t>
        </r>
      </text>
    </comment>
    <comment ref="D101" authorId="0">
      <text>
        <r>
          <rPr>
            <sz val="9"/>
            <color indexed="81"/>
            <rFont val="MS P ゴシック"/>
          </rPr>
          <t>契約区分を選択</t>
        </r>
      </text>
    </comment>
    <comment ref="E101" authorId="0">
      <text>
        <r>
          <rPr>
            <sz val="9"/>
            <color indexed="81"/>
            <rFont val="MS P ゴシック"/>
          </rPr>
          <t>円単位で入力</t>
        </r>
      </text>
    </comment>
    <comment ref="F101" authorId="0">
      <text>
        <r>
          <rPr>
            <sz val="9"/>
            <color indexed="81"/>
            <rFont val="MS P ゴシック"/>
          </rPr>
          <t>円単位で入力</t>
        </r>
      </text>
    </comment>
    <comment ref="G101" authorId="0">
      <text>
        <r>
          <rPr>
            <sz val="9"/>
            <color indexed="81"/>
            <rFont val="MS P ゴシック"/>
          </rPr>
          <t>円単位で入力</t>
        </r>
      </text>
    </comment>
    <comment ref="H101" authorId="0">
      <text>
        <r>
          <rPr>
            <sz val="9"/>
            <color indexed="81"/>
            <rFont val="MS P ゴシック"/>
          </rPr>
          <t>円単位で入力</t>
        </r>
      </text>
    </comment>
    <comment ref="O101" authorId="0">
      <text>
        <r>
          <rPr>
            <sz val="9"/>
            <color indexed="81"/>
            <rFont val="MS P ゴシック"/>
          </rPr>
          <t>該当する場合入力（円単位）</t>
        </r>
      </text>
    </comment>
    <comment ref="Q101" authorId="0">
      <text>
        <r>
          <rPr>
            <sz val="9"/>
            <color indexed="81"/>
            <rFont val="MS P ゴシック"/>
          </rPr>
          <t>油種区分を選択</t>
        </r>
      </text>
    </comment>
    <comment ref="R101" authorId="0">
      <text>
        <r>
          <rPr>
            <sz val="9"/>
            <color indexed="81"/>
            <rFont val="MS P ゴシック"/>
          </rPr>
          <t>円単位で入力</t>
        </r>
      </text>
    </comment>
    <comment ref="B102" authorId="0">
      <text>
        <r>
          <rPr>
            <sz val="9"/>
            <color indexed="81"/>
            <rFont val="MS P ゴシック"/>
          </rPr>
          <t>施設名を入力</t>
        </r>
      </text>
    </comment>
    <comment ref="C102" authorId="0">
      <text>
        <r>
          <rPr>
            <sz val="9"/>
            <color indexed="81"/>
            <rFont val="MS P ゴシック"/>
          </rPr>
          <t>費用区分を選択</t>
        </r>
      </text>
    </comment>
    <comment ref="D102" authorId="0">
      <text>
        <r>
          <rPr>
            <sz val="9"/>
            <color indexed="81"/>
            <rFont val="MS P ゴシック"/>
          </rPr>
          <t>契約区分を選択</t>
        </r>
      </text>
    </comment>
    <comment ref="E102" authorId="0">
      <text>
        <r>
          <rPr>
            <sz val="9"/>
            <color indexed="81"/>
            <rFont val="MS P ゴシック"/>
          </rPr>
          <t>円単位で入力</t>
        </r>
      </text>
    </comment>
    <comment ref="F102" authorId="0">
      <text>
        <r>
          <rPr>
            <sz val="9"/>
            <color indexed="81"/>
            <rFont val="MS P ゴシック"/>
          </rPr>
          <t>円単位で入力</t>
        </r>
      </text>
    </comment>
    <comment ref="G102" authorId="0">
      <text>
        <r>
          <rPr>
            <sz val="9"/>
            <color indexed="81"/>
            <rFont val="MS P ゴシック"/>
          </rPr>
          <t>円単位で入力</t>
        </r>
      </text>
    </comment>
    <comment ref="H102" authorId="0">
      <text>
        <r>
          <rPr>
            <sz val="9"/>
            <color indexed="81"/>
            <rFont val="MS P ゴシック"/>
          </rPr>
          <t>円単位で入力</t>
        </r>
      </text>
    </comment>
    <comment ref="O102" authorId="0">
      <text>
        <r>
          <rPr>
            <sz val="9"/>
            <color indexed="81"/>
            <rFont val="MS P ゴシック"/>
          </rPr>
          <t>該当する場合入力（円単位）</t>
        </r>
      </text>
    </comment>
    <comment ref="Q102" authorId="0">
      <text>
        <r>
          <rPr>
            <sz val="9"/>
            <color indexed="81"/>
            <rFont val="MS P ゴシック"/>
          </rPr>
          <t>油種区分を選択</t>
        </r>
      </text>
    </comment>
    <comment ref="R102" authorId="0">
      <text>
        <r>
          <rPr>
            <sz val="9"/>
            <color indexed="81"/>
            <rFont val="MS P ゴシック"/>
          </rPr>
          <t>円単位で入力</t>
        </r>
      </text>
    </comment>
    <comment ref="B103" authorId="0">
      <text>
        <r>
          <rPr>
            <sz val="9"/>
            <color indexed="81"/>
            <rFont val="MS P ゴシック"/>
          </rPr>
          <t>施設名を入力</t>
        </r>
      </text>
    </comment>
    <comment ref="C103" authorId="0">
      <text>
        <r>
          <rPr>
            <sz val="9"/>
            <color indexed="81"/>
            <rFont val="MS P ゴシック"/>
          </rPr>
          <t>費用区分を選択</t>
        </r>
      </text>
    </comment>
    <comment ref="D103" authorId="0">
      <text>
        <r>
          <rPr>
            <sz val="9"/>
            <color indexed="81"/>
            <rFont val="MS P ゴシック"/>
          </rPr>
          <t>契約区分を選択</t>
        </r>
      </text>
    </comment>
    <comment ref="E103" authorId="0">
      <text>
        <r>
          <rPr>
            <sz val="9"/>
            <color indexed="81"/>
            <rFont val="MS P ゴシック"/>
          </rPr>
          <t>円単位で入力</t>
        </r>
      </text>
    </comment>
    <comment ref="F103" authorId="0">
      <text>
        <r>
          <rPr>
            <sz val="9"/>
            <color indexed="81"/>
            <rFont val="MS P ゴシック"/>
          </rPr>
          <t>円単位で入力</t>
        </r>
      </text>
    </comment>
    <comment ref="G103" authorId="0">
      <text>
        <r>
          <rPr>
            <sz val="9"/>
            <color indexed="81"/>
            <rFont val="MS P ゴシック"/>
          </rPr>
          <t>円単位で入力</t>
        </r>
      </text>
    </comment>
    <comment ref="H103" authorId="0">
      <text>
        <r>
          <rPr>
            <sz val="9"/>
            <color indexed="81"/>
            <rFont val="MS P ゴシック"/>
          </rPr>
          <t>円単位で入力</t>
        </r>
      </text>
    </comment>
    <comment ref="O103" authorId="0">
      <text>
        <r>
          <rPr>
            <sz val="9"/>
            <color indexed="81"/>
            <rFont val="MS P ゴシック"/>
          </rPr>
          <t>該当する場合入力（円単位）</t>
        </r>
      </text>
    </comment>
    <comment ref="Q103" authorId="0">
      <text>
        <r>
          <rPr>
            <sz val="9"/>
            <color indexed="81"/>
            <rFont val="MS P ゴシック"/>
          </rPr>
          <t>油種区分を選択</t>
        </r>
      </text>
    </comment>
    <comment ref="R103" authorId="0">
      <text>
        <r>
          <rPr>
            <sz val="9"/>
            <color indexed="81"/>
            <rFont val="MS P ゴシック"/>
          </rPr>
          <t>円単位で入力</t>
        </r>
      </text>
    </comment>
    <comment ref="B104" authorId="0">
      <text>
        <r>
          <rPr>
            <sz val="9"/>
            <color indexed="81"/>
            <rFont val="MS P ゴシック"/>
          </rPr>
          <t>施設名を入力</t>
        </r>
      </text>
    </comment>
    <comment ref="C104" authorId="0">
      <text>
        <r>
          <rPr>
            <sz val="9"/>
            <color indexed="81"/>
            <rFont val="MS P ゴシック"/>
          </rPr>
          <t>費用区分を選択</t>
        </r>
      </text>
    </comment>
    <comment ref="D104" authorId="0">
      <text>
        <r>
          <rPr>
            <sz val="9"/>
            <color indexed="81"/>
            <rFont val="MS P ゴシック"/>
          </rPr>
          <t>契約区分を選択</t>
        </r>
      </text>
    </comment>
    <comment ref="E104" authorId="0">
      <text>
        <r>
          <rPr>
            <sz val="9"/>
            <color indexed="81"/>
            <rFont val="MS P ゴシック"/>
          </rPr>
          <t>円単位で入力</t>
        </r>
      </text>
    </comment>
    <comment ref="F104" authorId="0">
      <text>
        <r>
          <rPr>
            <sz val="9"/>
            <color indexed="81"/>
            <rFont val="MS P ゴシック"/>
          </rPr>
          <t>円単位で入力</t>
        </r>
      </text>
    </comment>
    <comment ref="G104" authorId="0">
      <text>
        <r>
          <rPr>
            <sz val="9"/>
            <color indexed="81"/>
            <rFont val="MS P ゴシック"/>
          </rPr>
          <t>円単位で入力</t>
        </r>
      </text>
    </comment>
    <comment ref="H104" authorId="0">
      <text>
        <r>
          <rPr>
            <sz val="9"/>
            <color indexed="81"/>
            <rFont val="MS P ゴシック"/>
          </rPr>
          <t>円単位で入力</t>
        </r>
      </text>
    </comment>
    <comment ref="O104" authorId="0">
      <text>
        <r>
          <rPr>
            <sz val="9"/>
            <color indexed="81"/>
            <rFont val="MS P ゴシック"/>
          </rPr>
          <t>該当する場合入力（円単位）</t>
        </r>
      </text>
    </comment>
    <comment ref="Q104" authorId="0">
      <text>
        <r>
          <rPr>
            <sz val="9"/>
            <color indexed="81"/>
            <rFont val="MS P ゴシック"/>
          </rPr>
          <t>油種区分を選択</t>
        </r>
      </text>
    </comment>
    <comment ref="R104" authorId="0">
      <text>
        <r>
          <rPr>
            <sz val="9"/>
            <color indexed="81"/>
            <rFont val="MS P ゴシック"/>
          </rPr>
          <t>円単位で入力</t>
        </r>
      </text>
    </comment>
    <comment ref="B105" authorId="0">
      <text>
        <r>
          <rPr>
            <sz val="9"/>
            <color indexed="81"/>
            <rFont val="MS P ゴシック"/>
          </rPr>
          <t>施設名を入力</t>
        </r>
      </text>
    </comment>
    <comment ref="C105" authorId="0">
      <text>
        <r>
          <rPr>
            <sz val="9"/>
            <color indexed="81"/>
            <rFont val="MS P ゴシック"/>
          </rPr>
          <t>費用区分を選択</t>
        </r>
      </text>
    </comment>
    <comment ref="D105" authorId="0">
      <text>
        <r>
          <rPr>
            <sz val="9"/>
            <color indexed="81"/>
            <rFont val="MS P ゴシック"/>
          </rPr>
          <t>契約区分を選択</t>
        </r>
      </text>
    </comment>
    <comment ref="E105" authorId="0">
      <text>
        <r>
          <rPr>
            <sz val="9"/>
            <color indexed="81"/>
            <rFont val="MS P ゴシック"/>
          </rPr>
          <t>円単位で入力</t>
        </r>
      </text>
    </comment>
    <comment ref="F105" authorId="0">
      <text>
        <r>
          <rPr>
            <sz val="9"/>
            <color indexed="81"/>
            <rFont val="MS P ゴシック"/>
          </rPr>
          <t>円単位で入力</t>
        </r>
      </text>
    </comment>
    <comment ref="G105" authorId="0">
      <text>
        <r>
          <rPr>
            <sz val="9"/>
            <color indexed="81"/>
            <rFont val="MS P ゴシック"/>
          </rPr>
          <t>円単位で入力</t>
        </r>
      </text>
    </comment>
    <comment ref="H105" authorId="0">
      <text>
        <r>
          <rPr>
            <sz val="9"/>
            <color indexed="81"/>
            <rFont val="MS P ゴシック"/>
          </rPr>
          <t>円単位で入力</t>
        </r>
      </text>
    </comment>
    <comment ref="O105" authorId="0">
      <text>
        <r>
          <rPr>
            <sz val="9"/>
            <color indexed="81"/>
            <rFont val="MS P ゴシック"/>
          </rPr>
          <t>該当する場合入力（円単位）</t>
        </r>
      </text>
    </comment>
    <comment ref="Q105" authorId="0">
      <text>
        <r>
          <rPr>
            <sz val="9"/>
            <color indexed="81"/>
            <rFont val="MS P ゴシック"/>
          </rPr>
          <t>油種区分を選択</t>
        </r>
      </text>
    </comment>
    <comment ref="R105" authorId="0">
      <text>
        <r>
          <rPr>
            <sz val="9"/>
            <color indexed="81"/>
            <rFont val="MS P ゴシック"/>
          </rPr>
          <t>円単位で入力</t>
        </r>
      </text>
    </comment>
    <comment ref="B106" authorId="0">
      <text>
        <r>
          <rPr>
            <sz val="9"/>
            <color indexed="81"/>
            <rFont val="MS P ゴシック"/>
          </rPr>
          <t>施設名を入力</t>
        </r>
      </text>
    </comment>
    <comment ref="C106" authorId="0">
      <text>
        <r>
          <rPr>
            <sz val="9"/>
            <color indexed="81"/>
            <rFont val="MS P ゴシック"/>
          </rPr>
          <t>費用区分を選択</t>
        </r>
      </text>
    </comment>
    <comment ref="D106" authorId="0">
      <text>
        <r>
          <rPr>
            <sz val="9"/>
            <color indexed="81"/>
            <rFont val="MS P ゴシック"/>
          </rPr>
          <t>契約区分を選択</t>
        </r>
      </text>
    </comment>
    <comment ref="E106" authorId="0">
      <text>
        <r>
          <rPr>
            <sz val="9"/>
            <color indexed="81"/>
            <rFont val="MS P ゴシック"/>
          </rPr>
          <t>円単位で入力</t>
        </r>
      </text>
    </comment>
    <comment ref="F106" authorId="0">
      <text>
        <r>
          <rPr>
            <sz val="9"/>
            <color indexed="81"/>
            <rFont val="MS P ゴシック"/>
          </rPr>
          <t>円単位で入力</t>
        </r>
      </text>
    </comment>
    <comment ref="G106" authorId="0">
      <text>
        <r>
          <rPr>
            <sz val="9"/>
            <color indexed="81"/>
            <rFont val="MS P ゴシック"/>
          </rPr>
          <t>円単位で入力</t>
        </r>
      </text>
    </comment>
    <comment ref="H106" authorId="0">
      <text>
        <r>
          <rPr>
            <sz val="9"/>
            <color indexed="81"/>
            <rFont val="MS P ゴシック"/>
          </rPr>
          <t>円単位で入力</t>
        </r>
      </text>
    </comment>
    <comment ref="O106" authorId="0">
      <text>
        <r>
          <rPr>
            <sz val="9"/>
            <color indexed="81"/>
            <rFont val="MS P ゴシック"/>
          </rPr>
          <t>該当する場合入力（円単位）</t>
        </r>
      </text>
    </comment>
    <comment ref="Q106" authorId="0">
      <text>
        <r>
          <rPr>
            <sz val="9"/>
            <color indexed="81"/>
            <rFont val="MS P ゴシック"/>
          </rPr>
          <t>油種区分を選択</t>
        </r>
      </text>
    </comment>
    <comment ref="R106" authorId="0">
      <text>
        <r>
          <rPr>
            <sz val="9"/>
            <color indexed="81"/>
            <rFont val="MS P ゴシック"/>
          </rPr>
          <t>円単位で入力</t>
        </r>
      </text>
    </comment>
    <comment ref="B107" authorId="0">
      <text>
        <r>
          <rPr>
            <sz val="9"/>
            <color indexed="81"/>
            <rFont val="MS P ゴシック"/>
          </rPr>
          <t>施設名を入力</t>
        </r>
      </text>
    </comment>
    <comment ref="C107" authorId="0">
      <text>
        <r>
          <rPr>
            <sz val="9"/>
            <color indexed="81"/>
            <rFont val="MS P ゴシック"/>
          </rPr>
          <t>費用区分を選択</t>
        </r>
      </text>
    </comment>
    <comment ref="D107" authorId="0">
      <text>
        <r>
          <rPr>
            <sz val="9"/>
            <color indexed="81"/>
            <rFont val="MS P ゴシック"/>
          </rPr>
          <t>契約区分を選択</t>
        </r>
      </text>
    </comment>
    <comment ref="E107" authorId="0">
      <text>
        <r>
          <rPr>
            <sz val="9"/>
            <color indexed="81"/>
            <rFont val="MS P ゴシック"/>
          </rPr>
          <t>円単位で入力</t>
        </r>
      </text>
    </comment>
    <comment ref="F107" authorId="0">
      <text>
        <r>
          <rPr>
            <sz val="9"/>
            <color indexed="81"/>
            <rFont val="MS P ゴシック"/>
          </rPr>
          <t>円単位で入力</t>
        </r>
      </text>
    </comment>
    <comment ref="G107" authorId="0">
      <text>
        <r>
          <rPr>
            <sz val="9"/>
            <color indexed="81"/>
            <rFont val="MS P ゴシック"/>
          </rPr>
          <t>円単位で入力</t>
        </r>
      </text>
    </comment>
    <comment ref="H107" authorId="0">
      <text>
        <r>
          <rPr>
            <sz val="9"/>
            <color indexed="81"/>
            <rFont val="MS P ゴシック"/>
          </rPr>
          <t>円単位で入力</t>
        </r>
      </text>
    </comment>
    <comment ref="O107" authorId="0">
      <text>
        <r>
          <rPr>
            <sz val="9"/>
            <color indexed="81"/>
            <rFont val="MS P ゴシック"/>
          </rPr>
          <t>該当する場合入力（円単位）</t>
        </r>
      </text>
    </comment>
    <comment ref="Q107" authorId="0">
      <text>
        <r>
          <rPr>
            <sz val="9"/>
            <color indexed="81"/>
            <rFont val="MS P ゴシック"/>
          </rPr>
          <t>油種区分を選択</t>
        </r>
      </text>
    </comment>
    <comment ref="R107" authorId="0">
      <text>
        <r>
          <rPr>
            <sz val="9"/>
            <color indexed="81"/>
            <rFont val="MS P ゴシック"/>
          </rPr>
          <t>円単位で入力</t>
        </r>
      </text>
    </comment>
    <comment ref="B108" authorId="0">
      <text>
        <r>
          <rPr>
            <sz val="9"/>
            <color indexed="81"/>
            <rFont val="MS P ゴシック"/>
          </rPr>
          <t>施設名を入力</t>
        </r>
      </text>
    </comment>
    <comment ref="C108" authorId="0">
      <text>
        <r>
          <rPr>
            <sz val="9"/>
            <color indexed="81"/>
            <rFont val="MS P ゴシック"/>
          </rPr>
          <t>費用区分を選択</t>
        </r>
      </text>
    </comment>
    <comment ref="D108" authorId="0">
      <text>
        <r>
          <rPr>
            <sz val="9"/>
            <color indexed="81"/>
            <rFont val="MS P ゴシック"/>
          </rPr>
          <t>契約区分を選択</t>
        </r>
      </text>
    </comment>
    <comment ref="E108" authorId="0">
      <text>
        <r>
          <rPr>
            <sz val="9"/>
            <color indexed="81"/>
            <rFont val="MS P ゴシック"/>
          </rPr>
          <t>円単位で入力</t>
        </r>
      </text>
    </comment>
    <comment ref="F108" authorId="0">
      <text>
        <r>
          <rPr>
            <sz val="9"/>
            <color indexed="81"/>
            <rFont val="MS P ゴシック"/>
          </rPr>
          <t>円単位で入力</t>
        </r>
      </text>
    </comment>
    <comment ref="G108" authorId="0">
      <text>
        <r>
          <rPr>
            <sz val="9"/>
            <color indexed="81"/>
            <rFont val="MS P ゴシック"/>
          </rPr>
          <t>円単位で入力</t>
        </r>
      </text>
    </comment>
    <comment ref="H108" authorId="0">
      <text>
        <r>
          <rPr>
            <sz val="9"/>
            <color indexed="81"/>
            <rFont val="MS P ゴシック"/>
          </rPr>
          <t>円単位で入力</t>
        </r>
      </text>
    </comment>
    <comment ref="O108" authorId="0">
      <text>
        <r>
          <rPr>
            <sz val="9"/>
            <color indexed="81"/>
            <rFont val="MS P ゴシック"/>
          </rPr>
          <t>該当する場合入力（円単位）</t>
        </r>
      </text>
    </comment>
    <comment ref="Q108" authorId="0">
      <text>
        <r>
          <rPr>
            <sz val="9"/>
            <color indexed="81"/>
            <rFont val="MS P ゴシック"/>
          </rPr>
          <t>油種区分を選択</t>
        </r>
      </text>
    </comment>
    <comment ref="R108" authorId="0">
      <text>
        <r>
          <rPr>
            <sz val="9"/>
            <color indexed="81"/>
            <rFont val="MS P ゴシック"/>
          </rPr>
          <t>円単位で入力</t>
        </r>
      </text>
    </comment>
    <comment ref="B109" authorId="0">
      <text>
        <r>
          <rPr>
            <sz val="9"/>
            <color indexed="81"/>
            <rFont val="MS P ゴシック"/>
          </rPr>
          <t>施設名を入力</t>
        </r>
      </text>
    </comment>
    <comment ref="C109" authorId="0">
      <text>
        <r>
          <rPr>
            <sz val="9"/>
            <color indexed="81"/>
            <rFont val="MS P ゴシック"/>
          </rPr>
          <t>費用区分を選択</t>
        </r>
      </text>
    </comment>
    <comment ref="D109" authorId="0">
      <text>
        <r>
          <rPr>
            <sz val="9"/>
            <color indexed="81"/>
            <rFont val="MS P ゴシック"/>
          </rPr>
          <t>契約区分を選択</t>
        </r>
      </text>
    </comment>
    <comment ref="E109" authorId="0">
      <text>
        <r>
          <rPr>
            <sz val="9"/>
            <color indexed="81"/>
            <rFont val="MS P ゴシック"/>
          </rPr>
          <t>円単位で入力</t>
        </r>
      </text>
    </comment>
    <comment ref="F109" authorId="0">
      <text>
        <r>
          <rPr>
            <sz val="9"/>
            <color indexed="81"/>
            <rFont val="MS P ゴシック"/>
          </rPr>
          <t>円単位で入力</t>
        </r>
      </text>
    </comment>
    <comment ref="G109" authorId="0">
      <text>
        <r>
          <rPr>
            <sz val="9"/>
            <color indexed="81"/>
            <rFont val="MS P ゴシック"/>
          </rPr>
          <t>円単位で入力</t>
        </r>
      </text>
    </comment>
    <comment ref="H109" authorId="0">
      <text>
        <r>
          <rPr>
            <sz val="9"/>
            <color indexed="81"/>
            <rFont val="MS P ゴシック"/>
          </rPr>
          <t>円単位で入力</t>
        </r>
      </text>
    </comment>
    <comment ref="O109" authorId="0">
      <text>
        <r>
          <rPr>
            <sz val="9"/>
            <color indexed="81"/>
            <rFont val="MS P ゴシック"/>
          </rPr>
          <t>該当する場合入力（円単位）</t>
        </r>
      </text>
    </comment>
    <comment ref="Q109" authorId="0">
      <text>
        <r>
          <rPr>
            <sz val="9"/>
            <color indexed="81"/>
            <rFont val="MS P ゴシック"/>
          </rPr>
          <t>油種区分を選択</t>
        </r>
      </text>
    </comment>
    <comment ref="R109" authorId="0">
      <text>
        <r>
          <rPr>
            <sz val="9"/>
            <color indexed="81"/>
            <rFont val="MS P ゴシック"/>
          </rPr>
          <t>円単位で入力</t>
        </r>
      </text>
    </comment>
    <comment ref="B110" authorId="0">
      <text>
        <r>
          <rPr>
            <sz val="9"/>
            <color indexed="81"/>
            <rFont val="MS P ゴシック"/>
          </rPr>
          <t>施設名を入力</t>
        </r>
      </text>
    </comment>
    <comment ref="C110" authorId="0">
      <text>
        <r>
          <rPr>
            <sz val="9"/>
            <color indexed="81"/>
            <rFont val="MS P ゴシック"/>
          </rPr>
          <t>費用区分を選択</t>
        </r>
      </text>
    </comment>
    <comment ref="D110" authorId="0">
      <text>
        <r>
          <rPr>
            <sz val="9"/>
            <color indexed="81"/>
            <rFont val="MS P ゴシック"/>
          </rPr>
          <t>契約区分を選択</t>
        </r>
      </text>
    </comment>
    <comment ref="E110" authorId="0">
      <text>
        <r>
          <rPr>
            <sz val="9"/>
            <color indexed="81"/>
            <rFont val="MS P ゴシック"/>
          </rPr>
          <t>円単位で入力</t>
        </r>
      </text>
    </comment>
    <comment ref="F110" authorId="0">
      <text>
        <r>
          <rPr>
            <sz val="9"/>
            <color indexed="81"/>
            <rFont val="MS P ゴシック"/>
          </rPr>
          <t>円単位で入力</t>
        </r>
      </text>
    </comment>
    <comment ref="G110" authorId="0">
      <text>
        <r>
          <rPr>
            <sz val="9"/>
            <color indexed="81"/>
            <rFont val="MS P ゴシック"/>
          </rPr>
          <t>円単位で入力</t>
        </r>
      </text>
    </comment>
    <comment ref="H110" authorId="0">
      <text>
        <r>
          <rPr>
            <sz val="9"/>
            <color indexed="81"/>
            <rFont val="MS P ゴシック"/>
          </rPr>
          <t>円単位で入力</t>
        </r>
      </text>
    </comment>
    <comment ref="O110" authorId="0">
      <text>
        <r>
          <rPr>
            <sz val="9"/>
            <color indexed="81"/>
            <rFont val="MS P ゴシック"/>
          </rPr>
          <t>該当する場合入力（円単位）</t>
        </r>
      </text>
    </comment>
    <comment ref="Q110" authorId="0">
      <text>
        <r>
          <rPr>
            <sz val="9"/>
            <color indexed="81"/>
            <rFont val="MS P ゴシック"/>
          </rPr>
          <t>油種区分を選択</t>
        </r>
      </text>
    </comment>
    <comment ref="R110" authorId="0">
      <text>
        <r>
          <rPr>
            <sz val="9"/>
            <color indexed="81"/>
            <rFont val="MS P ゴシック"/>
          </rPr>
          <t>円単位で入力</t>
        </r>
      </text>
    </comment>
    <comment ref="B111" authorId="0">
      <text>
        <r>
          <rPr>
            <sz val="9"/>
            <color indexed="81"/>
            <rFont val="MS P ゴシック"/>
          </rPr>
          <t>施設名を入力</t>
        </r>
      </text>
    </comment>
    <comment ref="C111" authorId="0">
      <text>
        <r>
          <rPr>
            <sz val="9"/>
            <color indexed="81"/>
            <rFont val="MS P ゴシック"/>
          </rPr>
          <t>費用区分を選択</t>
        </r>
      </text>
    </comment>
    <comment ref="D111" authorId="0">
      <text>
        <r>
          <rPr>
            <sz val="9"/>
            <color indexed="81"/>
            <rFont val="MS P ゴシック"/>
          </rPr>
          <t>契約区分を選択</t>
        </r>
      </text>
    </comment>
    <comment ref="E111" authorId="0">
      <text>
        <r>
          <rPr>
            <sz val="9"/>
            <color indexed="81"/>
            <rFont val="MS P ゴシック"/>
          </rPr>
          <t>円単位で入力</t>
        </r>
      </text>
    </comment>
    <comment ref="F111" authorId="0">
      <text>
        <r>
          <rPr>
            <sz val="9"/>
            <color indexed="81"/>
            <rFont val="MS P ゴシック"/>
          </rPr>
          <t>円単位で入力</t>
        </r>
      </text>
    </comment>
    <comment ref="G111" authorId="0">
      <text>
        <r>
          <rPr>
            <sz val="9"/>
            <color indexed="81"/>
            <rFont val="MS P ゴシック"/>
          </rPr>
          <t>円単位で入力</t>
        </r>
      </text>
    </comment>
    <comment ref="H111" authorId="0">
      <text>
        <r>
          <rPr>
            <sz val="9"/>
            <color indexed="81"/>
            <rFont val="MS P ゴシック"/>
          </rPr>
          <t>円単位で入力</t>
        </r>
      </text>
    </comment>
    <comment ref="O111" authorId="0">
      <text>
        <r>
          <rPr>
            <sz val="9"/>
            <color indexed="81"/>
            <rFont val="MS P ゴシック"/>
          </rPr>
          <t>該当する場合入力（円単位）</t>
        </r>
      </text>
    </comment>
    <comment ref="Q111" authorId="0">
      <text>
        <r>
          <rPr>
            <sz val="9"/>
            <color indexed="81"/>
            <rFont val="MS P ゴシック"/>
          </rPr>
          <t>油種区分を選択</t>
        </r>
      </text>
    </comment>
    <comment ref="R111" authorId="0">
      <text>
        <r>
          <rPr>
            <sz val="9"/>
            <color indexed="81"/>
            <rFont val="MS P ゴシック"/>
          </rPr>
          <t>円単位で入力</t>
        </r>
      </text>
    </comment>
    <comment ref="B112" authorId="0">
      <text>
        <r>
          <rPr>
            <sz val="9"/>
            <color indexed="81"/>
            <rFont val="MS P ゴシック"/>
          </rPr>
          <t>施設名を入力</t>
        </r>
      </text>
    </comment>
    <comment ref="C112" authorId="0">
      <text>
        <r>
          <rPr>
            <sz val="9"/>
            <color indexed="81"/>
            <rFont val="MS P ゴシック"/>
          </rPr>
          <t>費用区分を選択</t>
        </r>
      </text>
    </comment>
    <comment ref="D112" authorId="0">
      <text>
        <r>
          <rPr>
            <sz val="9"/>
            <color indexed="81"/>
            <rFont val="MS P ゴシック"/>
          </rPr>
          <t>契約区分を選択</t>
        </r>
      </text>
    </comment>
    <comment ref="E112" authorId="0">
      <text>
        <r>
          <rPr>
            <sz val="9"/>
            <color indexed="81"/>
            <rFont val="MS P ゴシック"/>
          </rPr>
          <t>円単位で入力</t>
        </r>
      </text>
    </comment>
    <comment ref="F112" authorId="0">
      <text>
        <r>
          <rPr>
            <sz val="9"/>
            <color indexed="81"/>
            <rFont val="MS P ゴシック"/>
          </rPr>
          <t>円単位で入力</t>
        </r>
      </text>
    </comment>
    <comment ref="G112" authorId="0">
      <text>
        <r>
          <rPr>
            <sz val="9"/>
            <color indexed="81"/>
            <rFont val="MS P ゴシック"/>
          </rPr>
          <t>円単位で入力</t>
        </r>
      </text>
    </comment>
    <comment ref="H112" authorId="0">
      <text>
        <r>
          <rPr>
            <sz val="9"/>
            <color indexed="81"/>
            <rFont val="MS P ゴシック"/>
          </rPr>
          <t>円単位で入力</t>
        </r>
      </text>
    </comment>
    <comment ref="O112" authorId="0">
      <text>
        <r>
          <rPr>
            <sz val="9"/>
            <color indexed="81"/>
            <rFont val="MS P ゴシック"/>
          </rPr>
          <t>該当する場合入力（円単位）</t>
        </r>
      </text>
    </comment>
    <comment ref="Q112" authorId="0">
      <text>
        <r>
          <rPr>
            <sz val="9"/>
            <color indexed="81"/>
            <rFont val="MS P ゴシック"/>
          </rPr>
          <t>油種区分を選択</t>
        </r>
      </text>
    </comment>
    <comment ref="R112" authorId="0">
      <text>
        <r>
          <rPr>
            <sz val="9"/>
            <color indexed="81"/>
            <rFont val="MS P ゴシック"/>
          </rPr>
          <t>円単位で入力</t>
        </r>
      </text>
    </comment>
    <comment ref="B113" authorId="0">
      <text>
        <r>
          <rPr>
            <sz val="9"/>
            <color indexed="81"/>
            <rFont val="MS P ゴシック"/>
          </rPr>
          <t>施設名を入力</t>
        </r>
      </text>
    </comment>
    <comment ref="C113" authorId="0">
      <text>
        <r>
          <rPr>
            <sz val="9"/>
            <color indexed="81"/>
            <rFont val="MS P ゴシック"/>
          </rPr>
          <t>費用区分を選択</t>
        </r>
      </text>
    </comment>
    <comment ref="D113" authorId="0">
      <text>
        <r>
          <rPr>
            <sz val="9"/>
            <color indexed="81"/>
            <rFont val="MS P ゴシック"/>
          </rPr>
          <t>契約区分を選択</t>
        </r>
      </text>
    </comment>
    <comment ref="E113" authorId="0">
      <text>
        <r>
          <rPr>
            <sz val="9"/>
            <color indexed="81"/>
            <rFont val="MS P ゴシック"/>
          </rPr>
          <t>円単位で入力</t>
        </r>
      </text>
    </comment>
    <comment ref="F113" authorId="0">
      <text>
        <r>
          <rPr>
            <sz val="9"/>
            <color indexed="81"/>
            <rFont val="MS P ゴシック"/>
          </rPr>
          <t>円単位で入力</t>
        </r>
      </text>
    </comment>
    <comment ref="G113" authorId="0">
      <text>
        <r>
          <rPr>
            <sz val="9"/>
            <color indexed="81"/>
            <rFont val="MS P ゴシック"/>
          </rPr>
          <t>円単位で入力</t>
        </r>
      </text>
    </comment>
    <comment ref="H113" authorId="0">
      <text>
        <r>
          <rPr>
            <sz val="9"/>
            <color indexed="81"/>
            <rFont val="MS P ゴシック"/>
          </rPr>
          <t>円単位で入力</t>
        </r>
      </text>
    </comment>
    <comment ref="O113" authorId="0">
      <text>
        <r>
          <rPr>
            <sz val="9"/>
            <color indexed="81"/>
            <rFont val="MS P ゴシック"/>
          </rPr>
          <t>該当する場合入力（円単位）</t>
        </r>
      </text>
    </comment>
    <comment ref="Q113" authorId="0">
      <text>
        <r>
          <rPr>
            <sz val="9"/>
            <color indexed="81"/>
            <rFont val="MS P ゴシック"/>
          </rPr>
          <t>油種区分を選択</t>
        </r>
      </text>
    </comment>
    <comment ref="R113" authorId="0">
      <text>
        <r>
          <rPr>
            <sz val="9"/>
            <color indexed="81"/>
            <rFont val="MS P ゴシック"/>
          </rPr>
          <t>円単位で入力</t>
        </r>
      </text>
    </comment>
    <comment ref="B114" authorId="0">
      <text>
        <r>
          <rPr>
            <sz val="9"/>
            <color indexed="81"/>
            <rFont val="MS P ゴシック"/>
          </rPr>
          <t>施設名を入力</t>
        </r>
      </text>
    </comment>
    <comment ref="C114" authorId="0">
      <text>
        <r>
          <rPr>
            <sz val="9"/>
            <color indexed="81"/>
            <rFont val="MS P ゴシック"/>
          </rPr>
          <t>費用区分を選択</t>
        </r>
      </text>
    </comment>
    <comment ref="D114" authorId="0">
      <text>
        <r>
          <rPr>
            <sz val="9"/>
            <color indexed="81"/>
            <rFont val="MS P ゴシック"/>
          </rPr>
          <t>契約区分を選択</t>
        </r>
      </text>
    </comment>
    <comment ref="E114" authorId="0">
      <text>
        <r>
          <rPr>
            <sz val="9"/>
            <color indexed="81"/>
            <rFont val="MS P ゴシック"/>
          </rPr>
          <t>円単位で入力</t>
        </r>
      </text>
    </comment>
    <comment ref="F114" authorId="0">
      <text>
        <r>
          <rPr>
            <sz val="9"/>
            <color indexed="81"/>
            <rFont val="MS P ゴシック"/>
          </rPr>
          <t>円単位で入力</t>
        </r>
      </text>
    </comment>
    <comment ref="G114" authorId="0">
      <text>
        <r>
          <rPr>
            <sz val="9"/>
            <color indexed="81"/>
            <rFont val="MS P ゴシック"/>
          </rPr>
          <t>円単位で入力</t>
        </r>
      </text>
    </comment>
    <comment ref="H114" authorId="0">
      <text>
        <r>
          <rPr>
            <sz val="9"/>
            <color indexed="81"/>
            <rFont val="MS P ゴシック"/>
          </rPr>
          <t>円単位で入力</t>
        </r>
      </text>
    </comment>
    <comment ref="O114" authorId="0">
      <text>
        <r>
          <rPr>
            <sz val="9"/>
            <color indexed="81"/>
            <rFont val="MS P ゴシック"/>
          </rPr>
          <t>該当する場合入力（円単位）</t>
        </r>
      </text>
    </comment>
    <comment ref="Q114" authorId="0">
      <text>
        <r>
          <rPr>
            <sz val="9"/>
            <color indexed="81"/>
            <rFont val="MS P ゴシック"/>
          </rPr>
          <t>油種区分を選択</t>
        </r>
      </text>
    </comment>
    <comment ref="R114" authorId="0">
      <text>
        <r>
          <rPr>
            <sz val="9"/>
            <color indexed="81"/>
            <rFont val="MS P ゴシック"/>
          </rPr>
          <t>円単位で入力</t>
        </r>
      </text>
    </comment>
    <comment ref="B115" authorId="0">
      <text>
        <r>
          <rPr>
            <sz val="9"/>
            <color indexed="81"/>
            <rFont val="MS P ゴシック"/>
          </rPr>
          <t>施設名を入力</t>
        </r>
      </text>
    </comment>
    <comment ref="C115" authorId="0">
      <text>
        <r>
          <rPr>
            <sz val="9"/>
            <color indexed="81"/>
            <rFont val="MS P ゴシック"/>
          </rPr>
          <t>費用区分を選択</t>
        </r>
      </text>
    </comment>
    <comment ref="D115" authorId="0">
      <text>
        <r>
          <rPr>
            <sz val="9"/>
            <color indexed="81"/>
            <rFont val="MS P ゴシック"/>
          </rPr>
          <t>契約区分を選択</t>
        </r>
      </text>
    </comment>
    <comment ref="E115" authorId="0">
      <text>
        <r>
          <rPr>
            <sz val="9"/>
            <color indexed="81"/>
            <rFont val="MS P ゴシック"/>
          </rPr>
          <t>円単位で入力</t>
        </r>
      </text>
    </comment>
    <comment ref="F115" authorId="0">
      <text>
        <r>
          <rPr>
            <sz val="9"/>
            <color indexed="81"/>
            <rFont val="MS P ゴシック"/>
          </rPr>
          <t>円単位で入力</t>
        </r>
      </text>
    </comment>
    <comment ref="G115" authorId="0">
      <text>
        <r>
          <rPr>
            <sz val="9"/>
            <color indexed="81"/>
            <rFont val="MS P ゴシック"/>
          </rPr>
          <t>円単位で入力</t>
        </r>
      </text>
    </comment>
    <comment ref="H115" authorId="0">
      <text>
        <r>
          <rPr>
            <sz val="9"/>
            <color indexed="81"/>
            <rFont val="MS P ゴシック"/>
          </rPr>
          <t>円単位で入力</t>
        </r>
      </text>
    </comment>
    <comment ref="O115" authorId="0">
      <text>
        <r>
          <rPr>
            <sz val="9"/>
            <color indexed="81"/>
            <rFont val="MS P ゴシック"/>
          </rPr>
          <t>該当する場合入力（円単位）</t>
        </r>
      </text>
    </comment>
    <comment ref="Q115" authorId="0">
      <text>
        <r>
          <rPr>
            <sz val="9"/>
            <color indexed="81"/>
            <rFont val="MS P ゴシック"/>
          </rPr>
          <t>油種区分を選択</t>
        </r>
      </text>
    </comment>
    <comment ref="R115" authorId="0">
      <text>
        <r>
          <rPr>
            <sz val="9"/>
            <color indexed="81"/>
            <rFont val="MS P ゴシック"/>
          </rPr>
          <t>円単位で入力</t>
        </r>
      </text>
    </comment>
    <comment ref="B116" authorId="0">
      <text>
        <r>
          <rPr>
            <sz val="9"/>
            <color indexed="81"/>
            <rFont val="MS P ゴシック"/>
          </rPr>
          <t>施設名を入力</t>
        </r>
      </text>
    </comment>
    <comment ref="C116" authorId="0">
      <text>
        <r>
          <rPr>
            <sz val="9"/>
            <color indexed="81"/>
            <rFont val="MS P ゴシック"/>
          </rPr>
          <t>費用区分を選択</t>
        </r>
      </text>
    </comment>
    <comment ref="D116" authorId="0">
      <text>
        <r>
          <rPr>
            <sz val="9"/>
            <color indexed="81"/>
            <rFont val="MS P ゴシック"/>
          </rPr>
          <t>契約区分を選択</t>
        </r>
      </text>
    </comment>
    <comment ref="E116" authorId="0">
      <text>
        <r>
          <rPr>
            <sz val="9"/>
            <color indexed="81"/>
            <rFont val="MS P ゴシック"/>
          </rPr>
          <t>円単位で入力</t>
        </r>
      </text>
    </comment>
    <comment ref="F116" authorId="0">
      <text>
        <r>
          <rPr>
            <sz val="9"/>
            <color indexed="81"/>
            <rFont val="MS P ゴシック"/>
          </rPr>
          <t>円単位で入力</t>
        </r>
      </text>
    </comment>
    <comment ref="G116" authorId="0">
      <text>
        <r>
          <rPr>
            <sz val="9"/>
            <color indexed="81"/>
            <rFont val="MS P ゴシック"/>
          </rPr>
          <t>円単位で入力</t>
        </r>
      </text>
    </comment>
    <comment ref="H116" authorId="0">
      <text>
        <r>
          <rPr>
            <sz val="9"/>
            <color indexed="81"/>
            <rFont val="MS P ゴシック"/>
          </rPr>
          <t>円単位で入力</t>
        </r>
      </text>
    </comment>
    <comment ref="O116" authorId="0">
      <text>
        <r>
          <rPr>
            <sz val="9"/>
            <color indexed="81"/>
            <rFont val="MS P ゴシック"/>
          </rPr>
          <t>該当する場合入力（円単位）</t>
        </r>
      </text>
    </comment>
    <comment ref="Q116" authorId="0">
      <text>
        <r>
          <rPr>
            <sz val="9"/>
            <color indexed="81"/>
            <rFont val="MS P ゴシック"/>
          </rPr>
          <t>油種区分を選択</t>
        </r>
      </text>
    </comment>
    <comment ref="R116" authorId="0">
      <text>
        <r>
          <rPr>
            <sz val="9"/>
            <color indexed="81"/>
            <rFont val="MS P ゴシック"/>
          </rPr>
          <t>円単位で入力</t>
        </r>
      </text>
    </comment>
    <comment ref="B117" authorId="0">
      <text>
        <r>
          <rPr>
            <sz val="9"/>
            <color indexed="81"/>
            <rFont val="MS P ゴシック"/>
          </rPr>
          <t>施設名を入力</t>
        </r>
      </text>
    </comment>
    <comment ref="C117" authorId="0">
      <text>
        <r>
          <rPr>
            <sz val="9"/>
            <color indexed="81"/>
            <rFont val="MS P ゴシック"/>
          </rPr>
          <t>費用区分を選択</t>
        </r>
      </text>
    </comment>
    <comment ref="D117" authorId="0">
      <text>
        <r>
          <rPr>
            <sz val="9"/>
            <color indexed="81"/>
            <rFont val="MS P ゴシック"/>
          </rPr>
          <t>契約区分を選択</t>
        </r>
      </text>
    </comment>
    <comment ref="E117" authorId="0">
      <text>
        <r>
          <rPr>
            <sz val="9"/>
            <color indexed="81"/>
            <rFont val="MS P ゴシック"/>
          </rPr>
          <t>円単位で入力</t>
        </r>
      </text>
    </comment>
    <comment ref="F117" authorId="0">
      <text>
        <r>
          <rPr>
            <sz val="9"/>
            <color indexed="81"/>
            <rFont val="MS P ゴシック"/>
          </rPr>
          <t>円単位で入力</t>
        </r>
      </text>
    </comment>
    <comment ref="G117" authorId="0">
      <text>
        <r>
          <rPr>
            <sz val="9"/>
            <color indexed="81"/>
            <rFont val="MS P ゴシック"/>
          </rPr>
          <t>円単位で入力</t>
        </r>
      </text>
    </comment>
    <comment ref="H117" authorId="0">
      <text>
        <r>
          <rPr>
            <sz val="9"/>
            <color indexed="81"/>
            <rFont val="MS P ゴシック"/>
          </rPr>
          <t>円単位で入力</t>
        </r>
      </text>
    </comment>
    <comment ref="O117" authorId="0">
      <text>
        <r>
          <rPr>
            <sz val="9"/>
            <color indexed="81"/>
            <rFont val="MS P ゴシック"/>
          </rPr>
          <t>該当する場合入力（円単位）</t>
        </r>
      </text>
    </comment>
    <comment ref="Q117" authorId="0">
      <text>
        <r>
          <rPr>
            <sz val="9"/>
            <color indexed="81"/>
            <rFont val="MS P ゴシック"/>
          </rPr>
          <t>油種区分を選択</t>
        </r>
      </text>
    </comment>
    <comment ref="R117" authorId="0">
      <text>
        <r>
          <rPr>
            <sz val="9"/>
            <color indexed="81"/>
            <rFont val="MS P ゴシック"/>
          </rPr>
          <t>円単位で入力</t>
        </r>
      </text>
    </comment>
    <comment ref="B118" authorId="0">
      <text>
        <r>
          <rPr>
            <sz val="9"/>
            <color indexed="81"/>
            <rFont val="MS P ゴシック"/>
          </rPr>
          <t>施設名を入力</t>
        </r>
      </text>
    </comment>
    <comment ref="C118" authorId="0">
      <text>
        <r>
          <rPr>
            <sz val="9"/>
            <color indexed="81"/>
            <rFont val="MS P ゴシック"/>
          </rPr>
          <t>費用区分を選択</t>
        </r>
      </text>
    </comment>
    <comment ref="D118" authorId="0">
      <text>
        <r>
          <rPr>
            <sz val="9"/>
            <color indexed="81"/>
            <rFont val="MS P ゴシック"/>
          </rPr>
          <t>契約区分を選択</t>
        </r>
      </text>
    </comment>
    <comment ref="E118" authorId="0">
      <text>
        <r>
          <rPr>
            <sz val="9"/>
            <color indexed="81"/>
            <rFont val="MS P ゴシック"/>
          </rPr>
          <t>円単位で入力</t>
        </r>
      </text>
    </comment>
    <comment ref="F118" authorId="0">
      <text>
        <r>
          <rPr>
            <sz val="9"/>
            <color indexed="81"/>
            <rFont val="MS P ゴシック"/>
          </rPr>
          <t>円単位で入力</t>
        </r>
      </text>
    </comment>
    <comment ref="G118" authorId="0">
      <text>
        <r>
          <rPr>
            <sz val="9"/>
            <color indexed="81"/>
            <rFont val="MS P ゴシック"/>
          </rPr>
          <t>円単位で入力</t>
        </r>
      </text>
    </comment>
    <comment ref="H118" authorId="0">
      <text>
        <r>
          <rPr>
            <sz val="9"/>
            <color indexed="81"/>
            <rFont val="MS P ゴシック"/>
          </rPr>
          <t>円単位で入力</t>
        </r>
      </text>
    </comment>
    <comment ref="O118" authorId="0">
      <text>
        <r>
          <rPr>
            <sz val="9"/>
            <color indexed="81"/>
            <rFont val="MS P ゴシック"/>
          </rPr>
          <t>該当する場合入力（円単位）</t>
        </r>
      </text>
    </comment>
    <comment ref="Q118" authorId="0">
      <text>
        <r>
          <rPr>
            <sz val="9"/>
            <color indexed="81"/>
            <rFont val="MS P ゴシック"/>
          </rPr>
          <t>油種区分を選択</t>
        </r>
      </text>
    </comment>
    <comment ref="R118" authorId="0">
      <text>
        <r>
          <rPr>
            <sz val="9"/>
            <color indexed="81"/>
            <rFont val="MS P ゴシック"/>
          </rPr>
          <t>円単位で入力</t>
        </r>
      </text>
    </comment>
    <comment ref="B119" authorId="0">
      <text>
        <r>
          <rPr>
            <sz val="9"/>
            <color indexed="81"/>
            <rFont val="MS P ゴシック"/>
          </rPr>
          <t>施設名を入力</t>
        </r>
      </text>
    </comment>
    <comment ref="C119" authorId="0">
      <text>
        <r>
          <rPr>
            <sz val="9"/>
            <color indexed="81"/>
            <rFont val="MS P ゴシック"/>
          </rPr>
          <t>費用区分を選択</t>
        </r>
      </text>
    </comment>
    <comment ref="D119" authorId="0">
      <text>
        <r>
          <rPr>
            <sz val="9"/>
            <color indexed="81"/>
            <rFont val="MS P ゴシック"/>
          </rPr>
          <t>契約区分を選択</t>
        </r>
      </text>
    </comment>
    <comment ref="E119" authorId="0">
      <text>
        <r>
          <rPr>
            <sz val="9"/>
            <color indexed="81"/>
            <rFont val="MS P ゴシック"/>
          </rPr>
          <t>円単位で入力</t>
        </r>
      </text>
    </comment>
    <comment ref="F119" authorId="0">
      <text>
        <r>
          <rPr>
            <sz val="9"/>
            <color indexed="81"/>
            <rFont val="MS P ゴシック"/>
          </rPr>
          <t>円単位で入力</t>
        </r>
      </text>
    </comment>
    <comment ref="G119" authorId="0">
      <text>
        <r>
          <rPr>
            <sz val="9"/>
            <color indexed="81"/>
            <rFont val="MS P ゴシック"/>
          </rPr>
          <t>円単位で入力</t>
        </r>
      </text>
    </comment>
    <comment ref="H119" authorId="0">
      <text>
        <r>
          <rPr>
            <sz val="9"/>
            <color indexed="81"/>
            <rFont val="MS P ゴシック"/>
          </rPr>
          <t>円単位で入力</t>
        </r>
      </text>
    </comment>
    <comment ref="O119" authorId="0">
      <text>
        <r>
          <rPr>
            <sz val="9"/>
            <color indexed="81"/>
            <rFont val="MS P ゴシック"/>
          </rPr>
          <t>該当する場合入力（円単位）</t>
        </r>
      </text>
    </comment>
    <comment ref="Q119" authorId="0">
      <text>
        <r>
          <rPr>
            <sz val="9"/>
            <color indexed="81"/>
            <rFont val="MS P ゴシック"/>
          </rPr>
          <t>油種区分を選択</t>
        </r>
      </text>
    </comment>
    <comment ref="R119" authorId="0">
      <text>
        <r>
          <rPr>
            <sz val="9"/>
            <color indexed="81"/>
            <rFont val="MS P ゴシック"/>
          </rPr>
          <t>円単位で入力</t>
        </r>
      </text>
    </comment>
    <comment ref="B120" authorId="0">
      <text>
        <r>
          <rPr>
            <sz val="9"/>
            <color indexed="81"/>
            <rFont val="MS P ゴシック"/>
          </rPr>
          <t>施設名を入力</t>
        </r>
      </text>
    </comment>
    <comment ref="C120" authorId="0">
      <text>
        <r>
          <rPr>
            <sz val="9"/>
            <color indexed="81"/>
            <rFont val="MS P ゴシック"/>
          </rPr>
          <t>費用区分を選択</t>
        </r>
      </text>
    </comment>
    <comment ref="D120" authorId="0">
      <text>
        <r>
          <rPr>
            <sz val="9"/>
            <color indexed="81"/>
            <rFont val="MS P ゴシック"/>
          </rPr>
          <t>契約区分を選択</t>
        </r>
      </text>
    </comment>
    <comment ref="E120" authorId="0">
      <text>
        <r>
          <rPr>
            <sz val="9"/>
            <color indexed="81"/>
            <rFont val="MS P ゴシック"/>
          </rPr>
          <t>円単位で入力</t>
        </r>
      </text>
    </comment>
    <comment ref="F120" authorId="0">
      <text>
        <r>
          <rPr>
            <sz val="9"/>
            <color indexed="81"/>
            <rFont val="MS P ゴシック"/>
          </rPr>
          <t>円単位で入力</t>
        </r>
      </text>
    </comment>
    <comment ref="G120" authorId="0">
      <text>
        <r>
          <rPr>
            <sz val="9"/>
            <color indexed="81"/>
            <rFont val="MS P ゴシック"/>
          </rPr>
          <t>円単位で入力</t>
        </r>
      </text>
    </comment>
    <comment ref="H120" authorId="0">
      <text>
        <r>
          <rPr>
            <sz val="9"/>
            <color indexed="81"/>
            <rFont val="MS P ゴシック"/>
          </rPr>
          <t>円単位で入力</t>
        </r>
      </text>
    </comment>
    <comment ref="O120" authorId="0">
      <text>
        <r>
          <rPr>
            <sz val="9"/>
            <color indexed="81"/>
            <rFont val="MS P ゴシック"/>
          </rPr>
          <t>該当する場合入力（円単位）</t>
        </r>
      </text>
    </comment>
    <comment ref="Q120" authorId="0">
      <text>
        <r>
          <rPr>
            <sz val="9"/>
            <color indexed="81"/>
            <rFont val="MS P ゴシック"/>
          </rPr>
          <t>油種区分を選択</t>
        </r>
      </text>
    </comment>
    <comment ref="R120" authorId="0">
      <text>
        <r>
          <rPr>
            <sz val="9"/>
            <color indexed="81"/>
            <rFont val="MS P ゴシック"/>
          </rPr>
          <t>円単位で入力</t>
        </r>
      </text>
    </comment>
    <comment ref="B121" authorId="0">
      <text>
        <r>
          <rPr>
            <sz val="9"/>
            <color indexed="81"/>
            <rFont val="MS P ゴシック"/>
          </rPr>
          <t>施設名を入力</t>
        </r>
      </text>
    </comment>
    <comment ref="C121" authorId="0">
      <text>
        <r>
          <rPr>
            <sz val="9"/>
            <color indexed="81"/>
            <rFont val="MS P ゴシック"/>
          </rPr>
          <t>費用区分を選択</t>
        </r>
      </text>
    </comment>
    <comment ref="D121" authorId="0">
      <text>
        <r>
          <rPr>
            <sz val="9"/>
            <color indexed="81"/>
            <rFont val="MS P ゴシック"/>
          </rPr>
          <t>契約区分を選択</t>
        </r>
      </text>
    </comment>
    <comment ref="E121" authorId="0">
      <text>
        <r>
          <rPr>
            <sz val="9"/>
            <color indexed="81"/>
            <rFont val="MS P ゴシック"/>
          </rPr>
          <t>円単位で入力</t>
        </r>
      </text>
    </comment>
    <comment ref="F121" authorId="0">
      <text>
        <r>
          <rPr>
            <sz val="9"/>
            <color indexed="81"/>
            <rFont val="MS P ゴシック"/>
          </rPr>
          <t>円単位で入力</t>
        </r>
      </text>
    </comment>
    <comment ref="G121" authorId="0">
      <text>
        <r>
          <rPr>
            <sz val="9"/>
            <color indexed="81"/>
            <rFont val="MS P ゴシック"/>
          </rPr>
          <t>円単位で入力</t>
        </r>
      </text>
    </comment>
    <comment ref="H121" authorId="0">
      <text>
        <r>
          <rPr>
            <sz val="9"/>
            <color indexed="81"/>
            <rFont val="MS P ゴシック"/>
          </rPr>
          <t>円単位で入力</t>
        </r>
      </text>
    </comment>
    <comment ref="O121" authorId="0">
      <text>
        <r>
          <rPr>
            <sz val="9"/>
            <color indexed="81"/>
            <rFont val="MS P ゴシック"/>
          </rPr>
          <t>該当する場合入力（円単位）</t>
        </r>
      </text>
    </comment>
    <comment ref="Q121" authorId="0">
      <text>
        <r>
          <rPr>
            <sz val="9"/>
            <color indexed="81"/>
            <rFont val="MS P ゴシック"/>
          </rPr>
          <t>油種区分を選択</t>
        </r>
      </text>
    </comment>
    <comment ref="R121" authorId="0">
      <text>
        <r>
          <rPr>
            <sz val="9"/>
            <color indexed="81"/>
            <rFont val="MS P ゴシック"/>
          </rPr>
          <t>円単位で入力</t>
        </r>
      </text>
    </comment>
    <comment ref="B122" authorId="0">
      <text>
        <r>
          <rPr>
            <sz val="9"/>
            <color indexed="81"/>
            <rFont val="MS P ゴシック"/>
          </rPr>
          <t>施設名を入力</t>
        </r>
      </text>
    </comment>
    <comment ref="C122" authorId="0">
      <text>
        <r>
          <rPr>
            <sz val="9"/>
            <color indexed="81"/>
            <rFont val="MS P ゴシック"/>
          </rPr>
          <t>費用区分を選択</t>
        </r>
      </text>
    </comment>
    <comment ref="D122" authorId="0">
      <text>
        <r>
          <rPr>
            <sz val="9"/>
            <color indexed="81"/>
            <rFont val="MS P ゴシック"/>
          </rPr>
          <t>契約区分を選択</t>
        </r>
      </text>
    </comment>
    <comment ref="E122" authorId="0">
      <text>
        <r>
          <rPr>
            <sz val="9"/>
            <color indexed="81"/>
            <rFont val="MS P ゴシック"/>
          </rPr>
          <t>円単位で入力</t>
        </r>
      </text>
    </comment>
    <comment ref="F122" authorId="0">
      <text>
        <r>
          <rPr>
            <sz val="9"/>
            <color indexed="81"/>
            <rFont val="MS P ゴシック"/>
          </rPr>
          <t>円単位で入力</t>
        </r>
      </text>
    </comment>
    <comment ref="G122" authorId="0">
      <text>
        <r>
          <rPr>
            <sz val="9"/>
            <color indexed="81"/>
            <rFont val="MS P ゴシック"/>
          </rPr>
          <t>円単位で入力</t>
        </r>
      </text>
    </comment>
    <comment ref="H122" authorId="0">
      <text>
        <r>
          <rPr>
            <sz val="9"/>
            <color indexed="81"/>
            <rFont val="MS P ゴシック"/>
          </rPr>
          <t>円単位で入力</t>
        </r>
      </text>
    </comment>
    <comment ref="O122" authorId="0">
      <text>
        <r>
          <rPr>
            <sz val="9"/>
            <color indexed="81"/>
            <rFont val="MS P ゴシック"/>
          </rPr>
          <t>該当する場合入力（円単位）</t>
        </r>
      </text>
    </comment>
    <comment ref="Q122" authorId="0">
      <text>
        <r>
          <rPr>
            <sz val="9"/>
            <color indexed="81"/>
            <rFont val="MS P ゴシック"/>
          </rPr>
          <t>油種区分を選択</t>
        </r>
      </text>
    </comment>
    <comment ref="R122" authorId="0">
      <text>
        <r>
          <rPr>
            <sz val="9"/>
            <color indexed="81"/>
            <rFont val="MS P ゴシック"/>
          </rPr>
          <t>円単位で入力</t>
        </r>
      </text>
    </comment>
    <comment ref="B123" authorId="0">
      <text>
        <r>
          <rPr>
            <sz val="9"/>
            <color indexed="81"/>
            <rFont val="MS P ゴシック"/>
          </rPr>
          <t>施設名を入力</t>
        </r>
      </text>
    </comment>
    <comment ref="C123" authorId="0">
      <text>
        <r>
          <rPr>
            <sz val="9"/>
            <color indexed="81"/>
            <rFont val="MS P ゴシック"/>
          </rPr>
          <t>費用区分を選択</t>
        </r>
      </text>
    </comment>
    <comment ref="D123" authorId="0">
      <text>
        <r>
          <rPr>
            <sz val="9"/>
            <color indexed="81"/>
            <rFont val="MS P ゴシック"/>
          </rPr>
          <t>契約区分を選択</t>
        </r>
      </text>
    </comment>
    <comment ref="E123" authorId="0">
      <text>
        <r>
          <rPr>
            <sz val="9"/>
            <color indexed="81"/>
            <rFont val="MS P ゴシック"/>
          </rPr>
          <t>円単位で入力</t>
        </r>
      </text>
    </comment>
    <comment ref="F123" authorId="0">
      <text>
        <r>
          <rPr>
            <sz val="9"/>
            <color indexed="81"/>
            <rFont val="MS P ゴシック"/>
          </rPr>
          <t>円単位で入力</t>
        </r>
      </text>
    </comment>
    <comment ref="G123" authorId="0">
      <text>
        <r>
          <rPr>
            <sz val="9"/>
            <color indexed="81"/>
            <rFont val="MS P ゴシック"/>
          </rPr>
          <t>円単位で入力</t>
        </r>
      </text>
    </comment>
    <comment ref="H123" authorId="0">
      <text>
        <r>
          <rPr>
            <sz val="9"/>
            <color indexed="81"/>
            <rFont val="MS P ゴシック"/>
          </rPr>
          <t>円単位で入力</t>
        </r>
      </text>
    </comment>
    <comment ref="O123" authorId="0">
      <text>
        <r>
          <rPr>
            <sz val="9"/>
            <color indexed="81"/>
            <rFont val="MS P ゴシック"/>
          </rPr>
          <t>該当する場合入力（円単位）</t>
        </r>
      </text>
    </comment>
    <comment ref="Q123" authorId="0">
      <text>
        <r>
          <rPr>
            <sz val="9"/>
            <color indexed="81"/>
            <rFont val="MS P ゴシック"/>
          </rPr>
          <t>油種区分を選択</t>
        </r>
      </text>
    </comment>
    <comment ref="R123" authorId="0">
      <text>
        <r>
          <rPr>
            <sz val="9"/>
            <color indexed="81"/>
            <rFont val="MS P ゴシック"/>
          </rPr>
          <t>円単位で入力</t>
        </r>
      </text>
    </comment>
    <comment ref="B124" authorId="0">
      <text>
        <r>
          <rPr>
            <sz val="9"/>
            <color indexed="81"/>
            <rFont val="MS P ゴシック"/>
          </rPr>
          <t>施設名を入力</t>
        </r>
      </text>
    </comment>
    <comment ref="C124" authorId="0">
      <text>
        <r>
          <rPr>
            <sz val="9"/>
            <color indexed="81"/>
            <rFont val="MS P ゴシック"/>
          </rPr>
          <t>費用区分を選択</t>
        </r>
      </text>
    </comment>
    <comment ref="D124" authorId="0">
      <text>
        <r>
          <rPr>
            <sz val="9"/>
            <color indexed="81"/>
            <rFont val="MS P ゴシック"/>
          </rPr>
          <t>契約区分を選択</t>
        </r>
      </text>
    </comment>
    <comment ref="E124" authorId="0">
      <text>
        <r>
          <rPr>
            <sz val="9"/>
            <color indexed="81"/>
            <rFont val="MS P ゴシック"/>
          </rPr>
          <t>円単位で入力</t>
        </r>
      </text>
    </comment>
    <comment ref="F124" authorId="0">
      <text>
        <r>
          <rPr>
            <sz val="9"/>
            <color indexed="81"/>
            <rFont val="MS P ゴシック"/>
          </rPr>
          <t>円単位で入力</t>
        </r>
      </text>
    </comment>
    <comment ref="G124" authorId="0">
      <text>
        <r>
          <rPr>
            <sz val="9"/>
            <color indexed="81"/>
            <rFont val="MS P ゴシック"/>
          </rPr>
          <t>円単位で入力</t>
        </r>
      </text>
    </comment>
    <comment ref="H124" authorId="0">
      <text>
        <r>
          <rPr>
            <sz val="9"/>
            <color indexed="81"/>
            <rFont val="MS P ゴシック"/>
          </rPr>
          <t>円単位で入力</t>
        </r>
      </text>
    </comment>
    <comment ref="O124" authorId="0">
      <text>
        <r>
          <rPr>
            <sz val="9"/>
            <color indexed="81"/>
            <rFont val="MS P ゴシック"/>
          </rPr>
          <t>該当する場合入力（円単位）</t>
        </r>
      </text>
    </comment>
    <comment ref="Q124" authorId="0">
      <text>
        <r>
          <rPr>
            <sz val="9"/>
            <color indexed="81"/>
            <rFont val="MS P ゴシック"/>
          </rPr>
          <t>油種区分を選択</t>
        </r>
      </text>
    </comment>
    <comment ref="R124" authorId="0">
      <text>
        <r>
          <rPr>
            <sz val="9"/>
            <color indexed="81"/>
            <rFont val="MS P ゴシック"/>
          </rPr>
          <t>円単位で入力</t>
        </r>
      </text>
    </comment>
    <comment ref="B125" authorId="0">
      <text>
        <r>
          <rPr>
            <sz val="9"/>
            <color indexed="81"/>
            <rFont val="MS P ゴシック"/>
          </rPr>
          <t>施設名を入力</t>
        </r>
      </text>
    </comment>
    <comment ref="C125" authorId="0">
      <text>
        <r>
          <rPr>
            <sz val="9"/>
            <color indexed="81"/>
            <rFont val="MS P ゴシック"/>
          </rPr>
          <t>費用区分を選択</t>
        </r>
      </text>
    </comment>
    <comment ref="D125" authorId="0">
      <text>
        <r>
          <rPr>
            <sz val="9"/>
            <color indexed="81"/>
            <rFont val="MS P ゴシック"/>
          </rPr>
          <t>契約区分を選択</t>
        </r>
      </text>
    </comment>
    <comment ref="E125" authorId="0">
      <text>
        <r>
          <rPr>
            <sz val="9"/>
            <color indexed="81"/>
            <rFont val="MS P ゴシック"/>
          </rPr>
          <t>円単位で入力</t>
        </r>
      </text>
    </comment>
    <comment ref="F125" authorId="0">
      <text>
        <r>
          <rPr>
            <sz val="9"/>
            <color indexed="81"/>
            <rFont val="MS P ゴシック"/>
          </rPr>
          <t>円単位で入力</t>
        </r>
      </text>
    </comment>
    <comment ref="G125" authorId="0">
      <text>
        <r>
          <rPr>
            <sz val="9"/>
            <color indexed="81"/>
            <rFont val="MS P ゴシック"/>
          </rPr>
          <t>円単位で入力</t>
        </r>
      </text>
    </comment>
    <comment ref="H125" authorId="0">
      <text>
        <r>
          <rPr>
            <sz val="9"/>
            <color indexed="81"/>
            <rFont val="MS P ゴシック"/>
          </rPr>
          <t>円単位で入力</t>
        </r>
      </text>
    </comment>
    <comment ref="O125" authorId="0">
      <text>
        <r>
          <rPr>
            <sz val="9"/>
            <color indexed="81"/>
            <rFont val="MS P ゴシック"/>
          </rPr>
          <t>該当する場合入力（円単位）</t>
        </r>
      </text>
    </comment>
    <comment ref="Q125" authorId="0">
      <text>
        <r>
          <rPr>
            <sz val="9"/>
            <color indexed="81"/>
            <rFont val="MS P ゴシック"/>
          </rPr>
          <t>油種区分を選択</t>
        </r>
      </text>
    </comment>
    <comment ref="R125" authorId="0">
      <text>
        <r>
          <rPr>
            <sz val="9"/>
            <color indexed="81"/>
            <rFont val="MS P ゴシック"/>
          </rPr>
          <t>円単位で入力</t>
        </r>
      </text>
    </comment>
    <comment ref="B126" authorId="0">
      <text>
        <r>
          <rPr>
            <sz val="9"/>
            <color indexed="81"/>
            <rFont val="MS P ゴシック"/>
          </rPr>
          <t>施設名を入力</t>
        </r>
      </text>
    </comment>
    <comment ref="C126" authorId="0">
      <text>
        <r>
          <rPr>
            <sz val="9"/>
            <color indexed="81"/>
            <rFont val="MS P ゴシック"/>
          </rPr>
          <t>費用区分を選択</t>
        </r>
      </text>
    </comment>
    <comment ref="D126" authorId="0">
      <text>
        <r>
          <rPr>
            <sz val="9"/>
            <color indexed="81"/>
            <rFont val="MS P ゴシック"/>
          </rPr>
          <t>契約区分を選択</t>
        </r>
      </text>
    </comment>
    <comment ref="E126" authorId="0">
      <text>
        <r>
          <rPr>
            <sz val="9"/>
            <color indexed="81"/>
            <rFont val="MS P ゴシック"/>
          </rPr>
          <t>円単位で入力</t>
        </r>
      </text>
    </comment>
    <comment ref="F126" authorId="0">
      <text>
        <r>
          <rPr>
            <sz val="9"/>
            <color indexed="81"/>
            <rFont val="MS P ゴシック"/>
          </rPr>
          <t>円単位で入力</t>
        </r>
      </text>
    </comment>
    <comment ref="G126" authorId="0">
      <text>
        <r>
          <rPr>
            <sz val="9"/>
            <color indexed="81"/>
            <rFont val="MS P ゴシック"/>
          </rPr>
          <t>円単位で入力</t>
        </r>
      </text>
    </comment>
    <comment ref="H126" authorId="0">
      <text>
        <r>
          <rPr>
            <sz val="9"/>
            <color indexed="81"/>
            <rFont val="MS P ゴシック"/>
          </rPr>
          <t>円単位で入力</t>
        </r>
      </text>
    </comment>
    <comment ref="O126" authorId="0">
      <text>
        <r>
          <rPr>
            <sz val="9"/>
            <color indexed="81"/>
            <rFont val="MS P ゴシック"/>
          </rPr>
          <t>該当する場合入力（円単位）</t>
        </r>
      </text>
    </comment>
    <comment ref="Q126" authorId="0">
      <text>
        <r>
          <rPr>
            <sz val="9"/>
            <color indexed="81"/>
            <rFont val="MS P ゴシック"/>
          </rPr>
          <t>油種区分を選択</t>
        </r>
      </text>
    </comment>
    <comment ref="R126" authorId="0">
      <text>
        <r>
          <rPr>
            <sz val="9"/>
            <color indexed="81"/>
            <rFont val="MS P ゴシック"/>
          </rPr>
          <t>円単位で入力</t>
        </r>
      </text>
    </comment>
    <comment ref="B127" authorId="0">
      <text>
        <r>
          <rPr>
            <sz val="9"/>
            <color indexed="81"/>
            <rFont val="MS P ゴシック"/>
          </rPr>
          <t>施設名を入力</t>
        </r>
      </text>
    </comment>
    <comment ref="C127" authorId="0">
      <text>
        <r>
          <rPr>
            <sz val="9"/>
            <color indexed="81"/>
            <rFont val="MS P ゴシック"/>
          </rPr>
          <t>費用区分を選択</t>
        </r>
      </text>
    </comment>
    <comment ref="D127" authorId="0">
      <text>
        <r>
          <rPr>
            <sz val="9"/>
            <color indexed="81"/>
            <rFont val="MS P ゴシック"/>
          </rPr>
          <t>契約区分を選択</t>
        </r>
      </text>
    </comment>
    <comment ref="E127" authorId="0">
      <text>
        <r>
          <rPr>
            <sz val="9"/>
            <color indexed="81"/>
            <rFont val="MS P ゴシック"/>
          </rPr>
          <t>円単位で入力</t>
        </r>
      </text>
    </comment>
    <comment ref="F127" authorId="0">
      <text>
        <r>
          <rPr>
            <sz val="9"/>
            <color indexed="81"/>
            <rFont val="MS P ゴシック"/>
          </rPr>
          <t>円単位で入力</t>
        </r>
      </text>
    </comment>
    <comment ref="G127" authorId="0">
      <text>
        <r>
          <rPr>
            <sz val="9"/>
            <color indexed="81"/>
            <rFont val="MS P ゴシック"/>
          </rPr>
          <t>円単位で入力</t>
        </r>
      </text>
    </comment>
    <comment ref="H127" authorId="0">
      <text>
        <r>
          <rPr>
            <sz val="9"/>
            <color indexed="81"/>
            <rFont val="MS P ゴシック"/>
          </rPr>
          <t>円単位で入力</t>
        </r>
      </text>
    </comment>
    <comment ref="O127" authorId="0">
      <text>
        <r>
          <rPr>
            <sz val="9"/>
            <color indexed="81"/>
            <rFont val="MS P ゴシック"/>
          </rPr>
          <t>該当する場合入力（円単位）</t>
        </r>
      </text>
    </comment>
    <comment ref="Q127" authorId="0">
      <text>
        <r>
          <rPr>
            <sz val="9"/>
            <color indexed="81"/>
            <rFont val="MS P ゴシック"/>
          </rPr>
          <t>油種区分を選択</t>
        </r>
      </text>
    </comment>
    <comment ref="R127" authorId="0">
      <text>
        <r>
          <rPr>
            <sz val="9"/>
            <color indexed="81"/>
            <rFont val="MS P ゴシック"/>
          </rPr>
          <t>円単位で入力</t>
        </r>
      </text>
    </comment>
    <comment ref="B128" authorId="0">
      <text>
        <r>
          <rPr>
            <sz val="9"/>
            <color indexed="81"/>
            <rFont val="MS P ゴシック"/>
          </rPr>
          <t>施設名を入力</t>
        </r>
      </text>
    </comment>
    <comment ref="C128" authorId="0">
      <text>
        <r>
          <rPr>
            <sz val="9"/>
            <color indexed="81"/>
            <rFont val="MS P ゴシック"/>
          </rPr>
          <t>費用区分を選択</t>
        </r>
      </text>
    </comment>
    <comment ref="D128" authorId="0">
      <text>
        <r>
          <rPr>
            <sz val="9"/>
            <color indexed="81"/>
            <rFont val="MS P ゴシック"/>
          </rPr>
          <t>契約区分を選択</t>
        </r>
      </text>
    </comment>
    <comment ref="E128" authorId="0">
      <text>
        <r>
          <rPr>
            <sz val="9"/>
            <color indexed="81"/>
            <rFont val="MS P ゴシック"/>
          </rPr>
          <t>円単位で入力</t>
        </r>
      </text>
    </comment>
    <comment ref="F128" authorId="0">
      <text>
        <r>
          <rPr>
            <sz val="9"/>
            <color indexed="81"/>
            <rFont val="MS P ゴシック"/>
          </rPr>
          <t>円単位で入力</t>
        </r>
      </text>
    </comment>
    <comment ref="G128" authorId="0">
      <text>
        <r>
          <rPr>
            <sz val="9"/>
            <color indexed="81"/>
            <rFont val="MS P ゴシック"/>
          </rPr>
          <t>円単位で入力</t>
        </r>
      </text>
    </comment>
    <comment ref="H128" authorId="0">
      <text>
        <r>
          <rPr>
            <sz val="9"/>
            <color indexed="81"/>
            <rFont val="MS P ゴシック"/>
          </rPr>
          <t>円単位で入力</t>
        </r>
      </text>
    </comment>
    <comment ref="O128" authorId="0">
      <text>
        <r>
          <rPr>
            <sz val="9"/>
            <color indexed="81"/>
            <rFont val="MS P ゴシック"/>
          </rPr>
          <t>該当する場合入力（円単位）</t>
        </r>
      </text>
    </comment>
    <comment ref="Q128" authorId="0">
      <text>
        <r>
          <rPr>
            <sz val="9"/>
            <color indexed="81"/>
            <rFont val="MS P ゴシック"/>
          </rPr>
          <t>油種区分を選択</t>
        </r>
      </text>
    </comment>
    <comment ref="R128" authorId="0">
      <text>
        <r>
          <rPr>
            <sz val="9"/>
            <color indexed="81"/>
            <rFont val="MS P ゴシック"/>
          </rPr>
          <t>円単位で入力</t>
        </r>
      </text>
    </comment>
    <comment ref="B129" authorId="0">
      <text>
        <r>
          <rPr>
            <sz val="9"/>
            <color indexed="81"/>
            <rFont val="MS P ゴシック"/>
          </rPr>
          <t>施設名を入力</t>
        </r>
      </text>
    </comment>
    <comment ref="C129" authorId="0">
      <text>
        <r>
          <rPr>
            <sz val="9"/>
            <color indexed="81"/>
            <rFont val="MS P ゴシック"/>
          </rPr>
          <t>費用区分を選択</t>
        </r>
      </text>
    </comment>
    <comment ref="D129" authorId="0">
      <text>
        <r>
          <rPr>
            <sz val="9"/>
            <color indexed="81"/>
            <rFont val="MS P ゴシック"/>
          </rPr>
          <t>契約区分を選択</t>
        </r>
      </text>
    </comment>
    <comment ref="E129" authorId="0">
      <text>
        <r>
          <rPr>
            <sz val="9"/>
            <color indexed="81"/>
            <rFont val="MS P ゴシック"/>
          </rPr>
          <t>円単位で入力</t>
        </r>
      </text>
    </comment>
    <comment ref="F129" authorId="0">
      <text>
        <r>
          <rPr>
            <sz val="9"/>
            <color indexed="81"/>
            <rFont val="MS P ゴシック"/>
          </rPr>
          <t>円単位で入力</t>
        </r>
      </text>
    </comment>
    <comment ref="G129" authorId="0">
      <text>
        <r>
          <rPr>
            <sz val="9"/>
            <color indexed="81"/>
            <rFont val="MS P ゴシック"/>
          </rPr>
          <t>円単位で入力</t>
        </r>
      </text>
    </comment>
    <comment ref="H129" authorId="0">
      <text>
        <r>
          <rPr>
            <sz val="9"/>
            <color indexed="81"/>
            <rFont val="MS P ゴシック"/>
          </rPr>
          <t>円単位で入力</t>
        </r>
      </text>
    </comment>
    <comment ref="O129" authorId="0">
      <text>
        <r>
          <rPr>
            <sz val="9"/>
            <color indexed="81"/>
            <rFont val="MS P ゴシック"/>
          </rPr>
          <t>該当する場合入力（円単位）</t>
        </r>
      </text>
    </comment>
    <comment ref="Q129" authorId="0">
      <text>
        <r>
          <rPr>
            <sz val="9"/>
            <color indexed="81"/>
            <rFont val="MS P ゴシック"/>
          </rPr>
          <t>油種区分を選択</t>
        </r>
      </text>
    </comment>
    <comment ref="R129" authorId="0">
      <text>
        <r>
          <rPr>
            <sz val="9"/>
            <color indexed="81"/>
            <rFont val="MS P ゴシック"/>
          </rPr>
          <t>円単位で入力</t>
        </r>
      </text>
    </comment>
    <comment ref="B130" authorId="0">
      <text>
        <r>
          <rPr>
            <sz val="9"/>
            <color indexed="81"/>
            <rFont val="MS P ゴシック"/>
          </rPr>
          <t>施設名を入力</t>
        </r>
      </text>
    </comment>
    <comment ref="C130" authorId="0">
      <text>
        <r>
          <rPr>
            <sz val="9"/>
            <color indexed="81"/>
            <rFont val="MS P ゴシック"/>
          </rPr>
          <t>費用区分を選択</t>
        </r>
      </text>
    </comment>
    <comment ref="D130" authorId="0">
      <text>
        <r>
          <rPr>
            <sz val="9"/>
            <color indexed="81"/>
            <rFont val="MS P ゴシック"/>
          </rPr>
          <t>契約区分を選択</t>
        </r>
      </text>
    </comment>
    <comment ref="E130" authorId="0">
      <text>
        <r>
          <rPr>
            <sz val="9"/>
            <color indexed="81"/>
            <rFont val="MS P ゴシック"/>
          </rPr>
          <t>円単位で入力</t>
        </r>
      </text>
    </comment>
    <comment ref="F130" authorId="0">
      <text>
        <r>
          <rPr>
            <sz val="9"/>
            <color indexed="81"/>
            <rFont val="MS P ゴシック"/>
          </rPr>
          <t>円単位で入力</t>
        </r>
      </text>
    </comment>
    <comment ref="G130" authorId="0">
      <text>
        <r>
          <rPr>
            <sz val="9"/>
            <color indexed="81"/>
            <rFont val="MS P ゴシック"/>
          </rPr>
          <t>円単位で入力</t>
        </r>
      </text>
    </comment>
    <comment ref="H130" authorId="0">
      <text>
        <r>
          <rPr>
            <sz val="9"/>
            <color indexed="81"/>
            <rFont val="MS P ゴシック"/>
          </rPr>
          <t>円単位で入力</t>
        </r>
      </text>
    </comment>
    <comment ref="O130" authorId="0">
      <text>
        <r>
          <rPr>
            <sz val="9"/>
            <color indexed="81"/>
            <rFont val="MS P ゴシック"/>
          </rPr>
          <t>該当する場合入力（円単位）</t>
        </r>
      </text>
    </comment>
    <comment ref="Q130" authorId="0">
      <text>
        <r>
          <rPr>
            <sz val="9"/>
            <color indexed="81"/>
            <rFont val="MS P ゴシック"/>
          </rPr>
          <t>油種区分を選択</t>
        </r>
      </text>
    </comment>
    <comment ref="R130" authorId="0">
      <text>
        <r>
          <rPr>
            <sz val="9"/>
            <color indexed="81"/>
            <rFont val="MS P ゴシック"/>
          </rPr>
          <t>円単位で入力</t>
        </r>
      </text>
    </comment>
    <comment ref="B131" authorId="0">
      <text>
        <r>
          <rPr>
            <sz val="9"/>
            <color indexed="81"/>
            <rFont val="MS P ゴシック"/>
          </rPr>
          <t>施設名を入力</t>
        </r>
      </text>
    </comment>
    <comment ref="C131" authorId="0">
      <text>
        <r>
          <rPr>
            <sz val="9"/>
            <color indexed="81"/>
            <rFont val="MS P ゴシック"/>
          </rPr>
          <t>費用区分を選択</t>
        </r>
      </text>
    </comment>
    <comment ref="D131" authorId="0">
      <text>
        <r>
          <rPr>
            <sz val="9"/>
            <color indexed="81"/>
            <rFont val="MS P ゴシック"/>
          </rPr>
          <t>契約区分を選択</t>
        </r>
      </text>
    </comment>
    <comment ref="E131" authorId="0">
      <text>
        <r>
          <rPr>
            <sz val="9"/>
            <color indexed="81"/>
            <rFont val="MS P ゴシック"/>
          </rPr>
          <t>円単位で入力</t>
        </r>
      </text>
    </comment>
    <comment ref="F131" authorId="0">
      <text>
        <r>
          <rPr>
            <sz val="9"/>
            <color indexed="81"/>
            <rFont val="MS P ゴシック"/>
          </rPr>
          <t>円単位で入力</t>
        </r>
      </text>
    </comment>
    <comment ref="G131" authorId="0">
      <text>
        <r>
          <rPr>
            <sz val="9"/>
            <color indexed="81"/>
            <rFont val="MS P ゴシック"/>
          </rPr>
          <t>円単位で入力</t>
        </r>
      </text>
    </comment>
    <comment ref="H131" authorId="0">
      <text>
        <r>
          <rPr>
            <sz val="9"/>
            <color indexed="81"/>
            <rFont val="MS P ゴシック"/>
          </rPr>
          <t>円単位で入力</t>
        </r>
      </text>
    </comment>
    <comment ref="O131" authorId="0">
      <text>
        <r>
          <rPr>
            <sz val="9"/>
            <color indexed="81"/>
            <rFont val="MS P ゴシック"/>
          </rPr>
          <t>該当する場合入力（円単位）</t>
        </r>
      </text>
    </comment>
    <comment ref="Q131" authorId="0">
      <text>
        <r>
          <rPr>
            <sz val="9"/>
            <color indexed="81"/>
            <rFont val="MS P ゴシック"/>
          </rPr>
          <t>油種区分を選択</t>
        </r>
      </text>
    </comment>
    <comment ref="R131" authorId="0">
      <text>
        <r>
          <rPr>
            <sz val="9"/>
            <color indexed="81"/>
            <rFont val="MS P ゴシック"/>
          </rPr>
          <t>円単位で入力</t>
        </r>
      </text>
    </comment>
    <comment ref="B132" authorId="0">
      <text>
        <r>
          <rPr>
            <sz val="9"/>
            <color indexed="81"/>
            <rFont val="MS P ゴシック"/>
          </rPr>
          <t>施設名を入力</t>
        </r>
      </text>
    </comment>
    <comment ref="C132" authorId="0">
      <text>
        <r>
          <rPr>
            <sz val="9"/>
            <color indexed="81"/>
            <rFont val="MS P ゴシック"/>
          </rPr>
          <t>費用区分を選択</t>
        </r>
      </text>
    </comment>
    <comment ref="D132" authorId="0">
      <text>
        <r>
          <rPr>
            <sz val="9"/>
            <color indexed="81"/>
            <rFont val="MS P ゴシック"/>
          </rPr>
          <t>契約区分を選択</t>
        </r>
      </text>
    </comment>
    <comment ref="E132" authorId="0">
      <text>
        <r>
          <rPr>
            <sz val="9"/>
            <color indexed="81"/>
            <rFont val="MS P ゴシック"/>
          </rPr>
          <t>円単位で入力</t>
        </r>
      </text>
    </comment>
    <comment ref="F132" authorId="0">
      <text>
        <r>
          <rPr>
            <sz val="9"/>
            <color indexed="81"/>
            <rFont val="MS P ゴシック"/>
          </rPr>
          <t>円単位で入力</t>
        </r>
      </text>
    </comment>
    <comment ref="G132" authorId="0">
      <text>
        <r>
          <rPr>
            <sz val="9"/>
            <color indexed="81"/>
            <rFont val="MS P ゴシック"/>
          </rPr>
          <t>円単位で入力</t>
        </r>
      </text>
    </comment>
    <comment ref="H132" authorId="0">
      <text>
        <r>
          <rPr>
            <sz val="9"/>
            <color indexed="81"/>
            <rFont val="MS P ゴシック"/>
          </rPr>
          <t>円単位で入力</t>
        </r>
      </text>
    </comment>
    <comment ref="O132" authorId="0">
      <text>
        <r>
          <rPr>
            <sz val="9"/>
            <color indexed="81"/>
            <rFont val="MS P ゴシック"/>
          </rPr>
          <t>該当する場合入力（円単位）</t>
        </r>
      </text>
    </comment>
    <comment ref="Q132" authorId="0">
      <text>
        <r>
          <rPr>
            <sz val="9"/>
            <color indexed="81"/>
            <rFont val="MS P ゴシック"/>
          </rPr>
          <t>油種区分を選択</t>
        </r>
      </text>
    </comment>
    <comment ref="R132" authorId="0">
      <text>
        <r>
          <rPr>
            <sz val="9"/>
            <color indexed="81"/>
            <rFont val="MS P ゴシック"/>
          </rPr>
          <t>円単位で入力</t>
        </r>
      </text>
    </comment>
    <comment ref="B133" authorId="0">
      <text>
        <r>
          <rPr>
            <sz val="9"/>
            <color indexed="81"/>
            <rFont val="MS P ゴシック"/>
          </rPr>
          <t>施設名を入力</t>
        </r>
      </text>
    </comment>
    <comment ref="C133" authorId="0">
      <text>
        <r>
          <rPr>
            <sz val="9"/>
            <color indexed="81"/>
            <rFont val="MS P ゴシック"/>
          </rPr>
          <t>費用区分を選択</t>
        </r>
      </text>
    </comment>
    <comment ref="D133" authorId="0">
      <text>
        <r>
          <rPr>
            <sz val="9"/>
            <color indexed="81"/>
            <rFont val="MS P ゴシック"/>
          </rPr>
          <t>契約区分を選択</t>
        </r>
      </text>
    </comment>
    <comment ref="E133" authorId="0">
      <text>
        <r>
          <rPr>
            <sz val="9"/>
            <color indexed="81"/>
            <rFont val="MS P ゴシック"/>
          </rPr>
          <t>円単位で入力</t>
        </r>
      </text>
    </comment>
    <comment ref="F133" authorId="0">
      <text>
        <r>
          <rPr>
            <sz val="9"/>
            <color indexed="81"/>
            <rFont val="MS P ゴシック"/>
          </rPr>
          <t>円単位で入力</t>
        </r>
      </text>
    </comment>
    <comment ref="G133" authorId="0">
      <text>
        <r>
          <rPr>
            <sz val="9"/>
            <color indexed="81"/>
            <rFont val="MS P ゴシック"/>
          </rPr>
          <t>円単位で入力</t>
        </r>
      </text>
    </comment>
    <comment ref="H133" authorId="0">
      <text>
        <r>
          <rPr>
            <sz val="9"/>
            <color indexed="81"/>
            <rFont val="MS P ゴシック"/>
          </rPr>
          <t>円単位で入力</t>
        </r>
      </text>
    </comment>
    <comment ref="O133" authorId="0">
      <text>
        <r>
          <rPr>
            <sz val="9"/>
            <color indexed="81"/>
            <rFont val="MS P ゴシック"/>
          </rPr>
          <t>該当する場合入力（円単位）</t>
        </r>
      </text>
    </comment>
    <comment ref="Q133" authorId="0">
      <text>
        <r>
          <rPr>
            <sz val="9"/>
            <color indexed="81"/>
            <rFont val="MS P ゴシック"/>
          </rPr>
          <t>油種区分を選択</t>
        </r>
      </text>
    </comment>
    <comment ref="R133" authorId="0">
      <text>
        <r>
          <rPr>
            <sz val="9"/>
            <color indexed="81"/>
            <rFont val="MS P ゴシック"/>
          </rPr>
          <t>円単位で入力</t>
        </r>
      </text>
    </comment>
    <comment ref="B134" authorId="0">
      <text>
        <r>
          <rPr>
            <sz val="9"/>
            <color indexed="81"/>
            <rFont val="MS P ゴシック"/>
          </rPr>
          <t>施設名を入力</t>
        </r>
      </text>
    </comment>
    <comment ref="C134" authorId="0">
      <text>
        <r>
          <rPr>
            <sz val="9"/>
            <color indexed="81"/>
            <rFont val="MS P ゴシック"/>
          </rPr>
          <t>費用区分を選択</t>
        </r>
      </text>
    </comment>
    <comment ref="D134" authorId="0">
      <text>
        <r>
          <rPr>
            <sz val="9"/>
            <color indexed="81"/>
            <rFont val="MS P ゴシック"/>
          </rPr>
          <t>契約区分を選択</t>
        </r>
      </text>
    </comment>
    <comment ref="E134" authorId="0">
      <text>
        <r>
          <rPr>
            <sz val="9"/>
            <color indexed="81"/>
            <rFont val="MS P ゴシック"/>
          </rPr>
          <t>円単位で入力</t>
        </r>
      </text>
    </comment>
    <comment ref="F134" authorId="0">
      <text>
        <r>
          <rPr>
            <sz val="9"/>
            <color indexed="81"/>
            <rFont val="MS P ゴシック"/>
          </rPr>
          <t>円単位で入力</t>
        </r>
      </text>
    </comment>
    <comment ref="G134" authorId="0">
      <text>
        <r>
          <rPr>
            <sz val="9"/>
            <color indexed="81"/>
            <rFont val="MS P ゴシック"/>
          </rPr>
          <t>円単位で入力</t>
        </r>
      </text>
    </comment>
    <comment ref="H134" authorId="0">
      <text>
        <r>
          <rPr>
            <sz val="9"/>
            <color indexed="81"/>
            <rFont val="MS P ゴシック"/>
          </rPr>
          <t>円単位で入力</t>
        </r>
      </text>
    </comment>
    <comment ref="O134" authorId="0">
      <text>
        <r>
          <rPr>
            <sz val="9"/>
            <color indexed="81"/>
            <rFont val="MS P ゴシック"/>
          </rPr>
          <t>該当する場合入力（円単位）</t>
        </r>
      </text>
    </comment>
    <comment ref="Q134" authorId="0">
      <text>
        <r>
          <rPr>
            <sz val="9"/>
            <color indexed="81"/>
            <rFont val="MS P ゴシック"/>
          </rPr>
          <t>油種区分を選択</t>
        </r>
      </text>
    </comment>
    <comment ref="R134" authorId="0">
      <text>
        <r>
          <rPr>
            <sz val="9"/>
            <color indexed="81"/>
            <rFont val="MS P ゴシック"/>
          </rPr>
          <t>円単位で入力</t>
        </r>
      </text>
    </comment>
    <comment ref="B135" authorId="0">
      <text>
        <r>
          <rPr>
            <sz val="9"/>
            <color indexed="81"/>
            <rFont val="MS P ゴシック"/>
          </rPr>
          <t>施設名を入力</t>
        </r>
      </text>
    </comment>
    <comment ref="C135" authorId="0">
      <text>
        <r>
          <rPr>
            <sz val="9"/>
            <color indexed="81"/>
            <rFont val="MS P ゴシック"/>
          </rPr>
          <t>費用区分を選択</t>
        </r>
      </text>
    </comment>
    <comment ref="D135" authorId="0">
      <text>
        <r>
          <rPr>
            <sz val="9"/>
            <color indexed="81"/>
            <rFont val="MS P ゴシック"/>
          </rPr>
          <t>契約区分を選択</t>
        </r>
      </text>
    </comment>
    <comment ref="E135" authorId="0">
      <text>
        <r>
          <rPr>
            <sz val="9"/>
            <color indexed="81"/>
            <rFont val="MS P ゴシック"/>
          </rPr>
          <t>円単位で入力</t>
        </r>
      </text>
    </comment>
    <comment ref="F135" authorId="0">
      <text>
        <r>
          <rPr>
            <sz val="9"/>
            <color indexed="81"/>
            <rFont val="MS P ゴシック"/>
          </rPr>
          <t>円単位で入力</t>
        </r>
      </text>
    </comment>
    <comment ref="G135" authorId="0">
      <text>
        <r>
          <rPr>
            <sz val="9"/>
            <color indexed="81"/>
            <rFont val="MS P ゴシック"/>
          </rPr>
          <t>円単位で入力</t>
        </r>
      </text>
    </comment>
    <comment ref="H135" authorId="0">
      <text>
        <r>
          <rPr>
            <sz val="9"/>
            <color indexed="81"/>
            <rFont val="MS P ゴシック"/>
          </rPr>
          <t>円単位で入力</t>
        </r>
      </text>
    </comment>
    <comment ref="O135" authorId="0">
      <text>
        <r>
          <rPr>
            <sz val="9"/>
            <color indexed="81"/>
            <rFont val="MS P ゴシック"/>
          </rPr>
          <t>該当する場合入力（円単位）</t>
        </r>
      </text>
    </comment>
    <comment ref="Q135" authorId="0">
      <text>
        <r>
          <rPr>
            <sz val="9"/>
            <color indexed="81"/>
            <rFont val="MS P ゴシック"/>
          </rPr>
          <t>油種区分を選択</t>
        </r>
      </text>
    </comment>
    <comment ref="R135" authorId="0">
      <text>
        <r>
          <rPr>
            <sz val="9"/>
            <color indexed="81"/>
            <rFont val="MS P ゴシック"/>
          </rPr>
          <t>円単位で入力</t>
        </r>
      </text>
    </comment>
    <comment ref="B136" authorId="0">
      <text>
        <r>
          <rPr>
            <sz val="9"/>
            <color indexed="81"/>
            <rFont val="MS P ゴシック"/>
          </rPr>
          <t>施設名を入力</t>
        </r>
      </text>
    </comment>
    <comment ref="C136" authorId="0">
      <text>
        <r>
          <rPr>
            <sz val="9"/>
            <color indexed="81"/>
            <rFont val="MS P ゴシック"/>
          </rPr>
          <t>費用区分を選択</t>
        </r>
      </text>
    </comment>
    <comment ref="D136" authorId="0">
      <text>
        <r>
          <rPr>
            <sz val="9"/>
            <color indexed="81"/>
            <rFont val="MS P ゴシック"/>
          </rPr>
          <t>契約区分を選択</t>
        </r>
      </text>
    </comment>
    <comment ref="E136" authorId="0">
      <text>
        <r>
          <rPr>
            <sz val="9"/>
            <color indexed="81"/>
            <rFont val="MS P ゴシック"/>
          </rPr>
          <t>円単位で入力</t>
        </r>
      </text>
    </comment>
    <comment ref="F136" authorId="0">
      <text>
        <r>
          <rPr>
            <sz val="9"/>
            <color indexed="81"/>
            <rFont val="MS P ゴシック"/>
          </rPr>
          <t>円単位で入力</t>
        </r>
      </text>
    </comment>
    <comment ref="G136" authorId="0">
      <text>
        <r>
          <rPr>
            <sz val="9"/>
            <color indexed="81"/>
            <rFont val="MS P ゴシック"/>
          </rPr>
          <t>円単位で入力</t>
        </r>
      </text>
    </comment>
    <comment ref="H136" authorId="0">
      <text>
        <r>
          <rPr>
            <sz val="9"/>
            <color indexed="81"/>
            <rFont val="MS P ゴシック"/>
          </rPr>
          <t>円単位で入力</t>
        </r>
      </text>
    </comment>
    <comment ref="O136" authorId="0">
      <text>
        <r>
          <rPr>
            <sz val="9"/>
            <color indexed="81"/>
            <rFont val="MS P ゴシック"/>
          </rPr>
          <t>該当する場合入力（円単位）</t>
        </r>
      </text>
    </comment>
    <comment ref="Q136" authorId="0">
      <text>
        <r>
          <rPr>
            <sz val="9"/>
            <color indexed="81"/>
            <rFont val="MS P ゴシック"/>
          </rPr>
          <t>油種区分を選択</t>
        </r>
      </text>
    </comment>
    <comment ref="R136" authorId="0">
      <text>
        <r>
          <rPr>
            <sz val="9"/>
            <color indexed="81"/>
            <rFont val="MS P ゴシック"/>
          </rPr>
          <t>円単位で入力</t>
        </r>
      </text>
    </comment>
    <comment ref="B137" authorId="0">
      <text>
        <r>
          <rPr>
            <sz val="9"/>
            <color indexed="81"/>
            <rFont val="MS P ゴシック"/>
          </rPr>
          <t>施設名を入力</t>
        </r>
      </text>
    </comment>
    <comment ref="C137" authorId="0">
      <text>
        <r>
          <rPr>
            <sz val="9"/>
            <color indexed="81"/>
            <rFont val="MS P ゴシック"/>
          </rPr>
          <t>費用区分を選択</t>
        </r>
      </text>
    </comment>
    <comment ref="D137" authorId="0">
      <text>
        <r>
          <rPr>
            <sz val="9"/>
            <color indexed="81"/>
            <rFont val="MS P ゴシック"/>
          </rPr>
          <t>契約区分を選択</t>
        </r>
      </text>
    </comment>
    <comment ref="E137" authorId="0">
      <text>
        <r>
          <rPr>
            <sz val="9"/>
            <color indexed="81"/>
            <rFont val="MS P ゴシック"/>
          </rPr>
          <t>円単位で入力</t>
        </r>
      </text>
    </comment>
    <comment ref="F137" authorId="0">
      <text>
        <r>
          <rPr>
            <sz val="9"/>
            <color indexed="81"/>
            <rFont val="MS P ゴシック"/>
          </rPr>
          <t>円単位で入力</t>
        </r>
      </text>
    </comment>
    <comment ref="G137" authorId="0">
      <text>
        <r>
          <rPr>
            <sz val="9"/>
            <color indexed="81"/>
            <rFont val="MS P ゴシック"/>
          </rPr>
          <t>円単位で入力</t>
        </r>
      </text>
    </comment>
    <comment ref="H137" authorId="0">
      <text>
        <r>
          <rPr>
            <sz val="9"/>
            <color indexed="81"/>
            <rFont val="MS P ゴシック"/>
          </rPr>
          <t>円単位で入力</t>
        </r>
      </text>
    </comment>
    <comment ref="O137" authorId="0">
      <text>
        <r>
          <rPr>
            <sz val="9"/>
            <color indexed="81"/>
            <rFont val="MS P ゴシック"/>
          </rPr>
          <t>該当する場合入力（円単位）</t>
        </r>
      </text>
    </comment>
    <comment ref="Q137" authorId="0">
      <text>
        <r>
          <rPr>
            <sz val="9"/>
            <color indexed="81"/>
            <rFont val="MS P ゴシック"/>
          </rPr>
          <t>油種区分を選択</t>
        </r>
      </text>
    </comment>
    <comment ref="R137" authorId="0">
      <text>
        <r>
          <rPr>
            <sz val="9"/>
            <color indexed="81"/>
            <rFont val="MS P ゴシック"/>
          </rPr>
          <t>円単位で入力</t>
        </r>
      </text>
    </comment>
    <comment ref="B138" authorId="0">
      <text>
        <r>
          <rPr>
            <sz val="9"/>
            <color indexed="81"/>
            <rFont val="MS P ゴシック"/>
          </rPr>
          <t>施設名を入力</t>
        </r>
      </text>
    </comment>
    <comment ref="C138" authorId="0">
      <text>
        <r>
          <rPr>
            <sz val="9"/>
            <color indexed="81"/>
            <rFont val="MS P ゴシック"/>
          </rPr>
          <t>費用区分を選択</t>
        </r>
      </text>
    </comment>
    <comment ref="D138" authorId="0">
      <text>
        <r>
          <rPr>
            <sz val="9"/>
            <color indexed="81"/>
            <rFont val="MS P ゴシック"/>
          </rPr>
          <t>契約区分を選択</t>
        </r>
      </text>
    </comment>
    <comment ref="E138" authorId="0">
      <text>
        <r>
          <rPr>
            <sz val="9"/>
            <color indexed="81"/>
            <rFont val="MS P ゴシック"/>
          </rPr>
          <t>円単位で入力</t>
        </r>
      </text>
    </comment>
    <comment ref="F138" authorId="0">
      <text>
        <r>
          <rPr>
            <sz val="9"/>
            <color indexed="81"/>
            <rFont val="MS P ゴシック"/>
          </rPr>
          <t>円単位で入力</t>
        </r>
      </text>
    </comment>
    <comment ref="G138" authorId="0">
      <text>
        <r>
          <rPr>
            <sz val="9"/>
            <color indexed="81"/>
            <rFont val="MS P ゴシック"/>
          </rPr>
          <t>円単位で入力</t>
        </r>
      </text>
    </comment>
    <comment ref="H138" authorId="0">
      <text>
        <r>
          <rPr>
            <sz val="9"/>
            <color indexed="81"/>
            <rFont val="MS P ゴシック"/>
          </rPr>
          <t>円単位で入力</t>
        </r>
      </text>
    </comment>
    <comment ref="O138" authorId="0">
      <text>
        <r>
          <rPr>
            <sz val="9"/>
            <color indexed="81"/>
            <rFont val="MS P ゴシック"/>
          </rPr>
          <t>該当する場合入力（円単位）</t>
        </r>
      </text>
    </comment>
    <comment ref="Q138" authorId="0">
      <text>
        <r>
          <rPr>
            <sz val="9"/>
            <color indexed="81"/>
            <rFont val="MS P ゴシック"/>
          </rPr>
          <t>油種区分を選択</t>
        </r>
      </text>
    </comment>
    <comment ref="R138" authorId="0">
      <text>
        <r>
          <rPr>
            <sz val="9"/>
            <color indexed="81"/>
            <rFont val="MS P ゴシック"/>
          </rPr>
          <t>円単位で入力</t>
        </r>
      </text>
    </comment>
    <comment ref="B139" authorId="0">
      <text>
        <r>
          <rPr>
            <sz val="9"/>
            <color indexed="81"/>
            <rFont val="MS P ゴシック"/>
          </rPr>
          <t>施設名を入力</t>
        </r>
      </text>
    </comment>
    <comment ref="C139" authorId="0">
      <text>
        <r>
          <rPr>
            <sz val="9"/>
            <color indexed="81"/>
            <rFont val="MS P ゴシック"/>
          </rPr>
          <t>費用区分を選択</t>
        </r>
      </text>
    </comment>
    <comment ref="D139" authorId="0">
      <text>
        <r>
          <rPr>
            <sz val="9"/>
            <color indexed="81"/>
            <rFont val="MS P ゴシック"/>
          </rPr>
          <t>契約区分を選択</t>
        </r>
      </text>
    </comment>
    <comment ref="E139" authorId="0">
      <text>
        <r>
          <rPr>
            <sz val="9"/>
            <color indexed="81"/>
            <rFont val="MS P ゴシック"/>
          </rPr>
          <t>円単位で入力</t>
        </r>
      </text>
    </comment>
    <comment ref="F139" authorId="0">
      <text>
        <r>
          <rPr>
            <sz val="9"/>
            <color indexed="81"/>
            <rFont val="MS P ゴシック"/>
          </rPr>
          <t>円単位で入力</t>
        </r>
      </text>
    </comment>
    <comment ref="G139" authorId="0">
      <text>
        <r>
          <rPr>
            <sz val="9"/>
            <color indexed="81"/>
            <rFont val="MS P ゴシック"/>
          </rPr>
          <t>円単位で入力</t>
        </r>
      </text>
    </comment>
    <comment ref="H139" authorId="0">
      <text>
        <r>
          <rPr>
            <sz val="9"/>
            <color indexed="81"/>
            <rFont val="MS P ゴシック"/>
          </rPr>
          <t>円単位で入力</t>
        </r>
      </text>
    </comment>
    <comment ref="O139" authorId="0">
      <text>
        <r>
          <rPr>
            <sz val="9"/>
            <color indexed="81"/>
            <rFont val="MS P ゴシック"/>
          </rPr>
          <t>該当する場合入力（円単位）</t>
        </r>
      </text>
    </comment>
    <comment ref="Q139" authorId="0">
      <text>
        <r>
          <rPr>
            <sz val="9"/>
            <color indexed="81"/>
            <rFont val="MS P ゴシック"/>
          </rPr>
          <t>油種区分を選択</t>
        </r>
      </text>
    </comment>
    <comment ref="R139" authorId="0">
      <text>
        <r>
          <rPr>
            <sz val="9"/>
            <color indexed="81"/>
            <rFont val="MS P ゴシック"/>
          </rPr>
          <t>円単位で入力</t>
        </r>
      </text>
    </comment>
    <comment ref="B140" authorId="0">
      <text>
        <r>
          <rPr>
            <sz val="9"/>
            <color indexed="81"/>
            <rFont val="MS P ゴシック"/>
          </rPr>
          <t>施設名を入力</t>
        </r>
      </text>
    </comment>
    <comment ref="C140" authorId="0">
      <text>
        <r>
          <rPr>
            <sz val="9"/>
            <color indexed="81"/>
            <rFont val="MS P ゴシック"/>
          </rPr>
          <t>費用区分を選択</t>
        </r>
      </text>
    </comment>
    <comment ref="D140" authorId="0">
      <text>
        <r>
          <rPr>
            <sz val="9"/>
            <color indexed="81"/>
            <rFont val="MS P ゴシック"/>
          </rPr>
          <t>契約区分を選択</t>
        </r>
      </text>
    </comment>
    <comment ref="E140" authorId="0">
      <text>
        <r>
          <rPr>
            <sz val="9"/>
            <color indexed="81"/>
            <rFont val="MS P ゴシック"/>
          </rPr>
          <t>円単位で入力</t>
        </r>
      </text>
    </comment>
    <comment ref="F140" authorId="0">
      <text>
        <r>
          <rPr>
            <sz val="9"/>
            <color indexed="81"/>
            <rFont val="MS P ゴシック"/>
          </rPr>
          <t>円単位で入力</t>
        </r>
      </text>
    </comment>
    <comment ref="G140" authorId="0">
      <text>
        <r>
          <rPr>
            <sz val="9"/>
            <color indexed="81"/>
            <rFont val="MS P ゴシック"/>
          </rPr>
          <t>円単位で入力</t>
        </r>
      </text>
    </comment>
    <comment ref="H140" authorId="0">
      <text>
        <r>
          <rPr>
            <sz val="9"/>
            <color indexed="81"/>
            <rFont val="MS P ゴシック"/>
          </rPr>
          <t>円単位で入力</t>
        </r>
      </text>
    </comment>
    <comment ref="O140" authorId="0">
      <text>
        <r>
          <rPr>
            <sz val="9"/>
            <color indexed="81"/>
            <rFont val="MS P ゴシック"/>
          </rPr>
          <t>該当する場合入力（円単位）</t>
        </r>
      </text>
    </comment>
    <comment ref="Q140" authorId="0">
      <text>
        <r>
          <rPr>
            <sz val="9"/>
            <color indexed="81"/>
            <rFont val="MS P ゴシック"/>
          </rPr>
          <t>油種区分を選択</t>
        </r>
      </text>
    </comment>
    <comment ref="R140" authorId="0">
      <text>
        <r>
          <rPr>
            <sz val="9"/>
            <color indexed="81"/>
            <rFont val="MS P ゴシック"/>
          </rPr>
          <t>円単位で入力</t>
        </r>
      </text>
    </comment>
    <comment ref="B141" authorId="0">
      <text>
        <r>
          <rPr>
            <sz val="9"/>
            <color indexed="81"/>
            <rFont val="MS P ゴシック"/>
          </rPr>
          <t>施設名を入力</t>
        </r>
      </text>
    </comment>
    <comment ref="C141" authorId="0">
      <text>
        <r>
          <rPr>
            <sz val="9"/>
            <color indexed="81"/>
            <rFont val="MS P ゴシック"/>
          </rPr>
          <t>費用区分を選択</t>
        </r>
      </text>
    </comment>
    <comment ref="D141" authorId="0">
      <text>
        <r>
          <rPr>
            <sz val="9"/>
            <color indexed="81"/>
            <rFont val="MS P ゴシック"/>
          </rPr>
          <t>契約区分を選択</t>
        </r>
      </text>
    </comment>
    <comment ref="E141" authorId="0">
      <text>
        <r>
          <rPr>
            <sz val="9"/>
            <color indexed="81"/>
            <rFont val="MS P ゴシック"/>
          </rPr>
          <t>円単位で入力</t>
        </r>
      </text>
    </comment>
    <comment ref="F141" authorId="0">
      <text>
        <r>
          <rPr>
            <sz val="9"/>
            <color indexed="81"/>
            <rFont val="MS P ゴシック"/>
          </rPr>
          <t>円単位で入力</t>
        </r>
      </text>
    </comment>
    <comment ref="G141" authorId="0">
      <text>
        <r>
          <rPr>
            <sz val="9"/>
            <color indexed="81"/>
            <rFont val="MS P ゴシック"/>
          </rPr>
          <t>円単位で入力</t>
        </r>
      </text>
    </comment>
    <comment ref="H141" authorId="0">
      <text>
        <r>
          <rPr>
            <sz val="9"/>
            <color indexed="81"/>
            <rFont val="MS P ゴシック"/>
          </rPr>
          <t>円単位で入力</t>
        </r>
      </text>
    </comment>
    <comment ref="O141" authorId="0">
      <text>
        <r>
          <rPr>
            <sz val="9"/>
            <color indexed="81"/>
            <rFont val="MS P ゴシック"/>
          </rPr>
          <t>該当する場合入力（円単位）</t>
        </r>
      </text>
    </comment>
    <comment ref="Q141" authorId="0">
      <text>
        <r>
          <rPr>
            <sz val="9"/>
            <color indexed="81"/>
            <rFont val="MS P ゴシック"/>
          </rPr>
          <t>油種区分を選択</t>
        </r>
      </text>
    </comment>
    <comment ref="R141" authorId="0">
      <text>
        <r>
          <rPr>
            <sz val="9"/>
            <color indexed="81"/>
            <rFont val="MS P ゴシック"/>
          </rPr>
          <t>円単位で入力</t>
        </r>
      </text>
    </comment>
    <comment ref="B142" authorId="0">
      <text>
        <r>
          <rPr>
            <sz val="9"/>
            <color indexed="81"/>
            <rFont val="MS P ゴシック"/>
          </rPr>
          <t>施設名を入力</t>
        </r>
      </text>
    </comment>
    <comment ref="C142" authorId="0">
      <text>
        <r>
          <rPr>
            <sz val="9"/>
            <color indexed="81"/>
            <rFont val="MS P ゴシック"/>
          </rPr>
          <t>費用区分を選択</t>
        </r>
      </text>
    </comment>
    <comment ref="D142" authorId="0">
      <text>
        <r>
          <rPr>
            <sz val="9"/>
            <color indexed="81"/>
            <rFont val="MS P ゴシック"/>
          </rPr>
          <t>契約区分を選択</t>
        </r>
      </text>
    </comment>
    <comment ref="E142" authorId="0">
      <text>
        <r>
          <rPr>
            <sz val="9"/>
            <color indexed="81"/>
            <rFont val="MS P ゴシック"/>
          </rPr>
          <t>円単位で入力</t>
        </r>
      </text>
    </comment>
    <comment ref="F142" authorId="0">
      <text>
        <r>
          <rPr>
            <sz val="9"/>
            <color indexed="81"/>
            <rFont val="MS P ゴシック"/>
          </rPr>
          <t>円単位で入力</t>
        </r>
      </text>
    </comment>
    <comment ref="G142" authorId="0">
      <text>
        <r>
          <rPr>
            <sz val="9"/>
            <color indexed="81"/>
            <rFont val="MS P ゴシック"/>
          </rPr>
          <t>円単位で入力</t>
        </r>
      </text>
    </comment>
    <comment ref="H142" authorId="0">
      <text>
        <r>
          <rPr>
            <sz val="9"/>
            <color indexed="81"/>
            <rFont val="MS P ゴシック"/>
          </rPr>
          <t>円単位で入力</t>
        </r>
      </text>
    </comment>
    <comment ref="O142" authorId="0">
      <text>
        <r>
          <rPr>
            <sz val="9"/>
            <color indexed="81"/>
            <rFont val="MS P ゴシック"/>
          </rPr>
          <t>該当する場合入力（円単位）</t>
        </r>
      </text>
    </comment>
    <comment ref="Q142" authorId="0">
      <text>
        <r>
          <rPr>
            <sz val="9"/>
            <color indexed="81"/>
            <rFont val="MS P ゴシック"/>
          </rPr>
          <t>油種区分を選択</t>
        </r>
      </text>
    </comment>
    <comment ref="R142" authorId="0">
      <text>
        <r>
          <rPr>
            <sz val="9"/>
            <color indexed="81"/>
            <rFont val="MS P ゴシック"/>
          </rPr>
          <t>円単位で入力</t>
        </r>
      </text>
    </comment>
    <comment ref="B143" authorId="0">
      <text>
        <r>
          <rPr>
            <sz val="9"/>
            <color indexed="81"/>
            <rFont val="MS P ゴシック"/>
          </rPr>
          <t>施設名を入力</t>
        </r>
      </text>
    </comment>
    <comment ref="C143" authorId="0">
      <text>
        <r>
          <rPr>
            <sz val="9"/>
            <color indexed="81"/>
            <rFont val="MS P ゴシック"/>
          </rPr>
          <t>費用区分を選択</t>
        </r>
      </text>
    </comment>
    <comment ref="D143" authorId="0">
      <text>
        <r>
          <rPr>
            <sz val="9"/>
            <color indexed="81"/>
            <rFont val="MS P ゴシック"/>
          </rPr>
          <t>契約区分を選択</t>
        </r>
      </text>
    </comment>
    <comment ref="E143" authorId="0">
      <text>
        <r>
          <rPr>
            <sz val="9"/>
            <color indexed="81"/>
            <rFont val="MS P ゴシック"/>
          </rPr>
          <t>円単位で入力</t>
        </r>
      </text>
    </comment>
    <comment ref="F143" authorId="0">
      <text>
        <r>
          <rPr>
            <sz val="9"/>
            <color indexed="81"/>
            <rFont val="MS P ゴシック"/>
          </rPr>
          <t>円単位で入力</t>
        </r>
      </text>
    </comment>
    <comment ref="G143" authorId="0">
      <text>
        <r>
          <rPr>
            <sz val="9"/>
            <color indexed="81"/>
            <rFont val="MS P ゴシック"/>
          </rPr>
          <t>円単位で入力</t>
        </r>
      </text>
    </comment>
    <comment ref="H143" authorId="0">
      <text>
        <r>
          <rPr>
            <sz val="9"/>
            <color indexed="81"/>
            <rFont val="MS P ゴシック"/>
          </rPr>
          <t>円単位で入力</t>
        </r>
      </text>
    </comment>
    <comment ref="O143" authorId="0">
      <text>
        <r>
          <rPr>
            <sz val="9"/>
            <color indexed="81"/>
            <rFont val="MS P ゴシック"/>
          </rPr>
          <t>該当する場合入力（円単位）</t>
        </r>
      </text>
    </comment>
    <comment ref="Q143" authorId="0">
      <text>
        <r>
          <rPr>
            <sz val="9"/>
            <color indexed="81"/>
            <rFont val="MS P ゴシック"/>
          </rPr>
          <t>油種区分を選択</t>
        </r>
      </text>
    </comment>
    <comment ref="R143" authorId="0">
      <text>
        <r>
          <rPr>
            <sz val="9"/>
            <color indexed="81"/>
            <rFont val="MS P ゴシック"/>
          </rPr>
          <t>円単位で入力</t>
        </r>
      </text>
    </comment>
    <comment ref="B144" authorId="0">
      <text>
        <r>
          <rPr>
            <sz val="9"/>
            <color indexed="81"/>
            <rFont val="MS P ゴシック"/>
          </rPr>
          <t>施設名を入力</t>
        </r>
      </text>
    </comment>
    <comment ref="C144" authorId="0">
      <text>
        <r>
          <rPr>
            <sz val="9"/>
            <color indexed="81"/>
            <rFont val="MS P ゴシック"/>
          </rPr>
          <t>費用区分を選択</t>
        </r>
      </text>
    </comment>
    <comment ref="D144" authorId="0">
      <text>
        <r>
          <rPr>
            <sz val="9"/>
            <color indexed="81"/>
            <rFont val="MS P ゴシック"/>
          </rPr>
          <t>契約区分を選択</t>
        </r>
      </text>
    </comment>
    <comment ref="E144" authorId="0">
      <text>
        <r>
          <rPr>
            <sz val="9"/>
            <color indexed="81"/>
            <rFont val="MS P ゴシック"/>
          </rPr>
          <t>円単位で入力</t>
        </r>
      </text>
    </comment>
    <comment ref="F144" authorId="0">
      <text>
        <r>
          <rPr>
            <sz val="9"/>
            <color indexed="81"/>
            <rFont val="MS P ゴシック"/>
          </rPr>
          <t>円単位で入力</t>
        </r>
      </text>
    </comment>
    <comment ref="G144" authorId="0">
      <text>
        <r>
          <rPr>
            <sz val="9"/>
            <color indexed="81"/>
            <rFont val="MS P ゴシック"/>
          </rPr>
          <t>円単位で入力</t>
        </r>
      </text>
    </comment>
    <comment ref="H144" authorId="0">
      <text>
        <r>
          <rPr>
            <sz val="9"/>
            <color indexed="81"/>
            <rFont val="MS P ゴシック"/>
          </rPr>
          <t>円単位で入力</t>
        </r>
      </text>
    </comment>
    <comment ref="O144" authorId="0">
      <text>
        <r>
          <rPr>
            <sz val="9"/>
            <color indexed="81"/>
            <rFont val="MS P ゴシック"/>
          </rPr>
          <t>該当する場合入力（円単位）</t>
        </r>
      </text>
    </comment>
    <comment ref="Q144" authorId="0">
      <text>
        <r>
          <rPr>
            <sz val="9"/>
            <color indexed="81"/>
            <rFont val="MS P ゴシック"/>
          </rPr>
          <t>油種区分を選択</t>
        </r>
      </text>
    </comment>
    <comment ref="R144" authorId="0">
      <text>
        <r>
          <rPr>
            <sz val="9"/>
            <color indexed="81"/>
            <rFont val="MS P ゴシック"/>
          </rPr>
          <t>円単位で入力</t>
        </r>
      </text>
    </comment>
    <comment ref="B145" authorId="0">
      <text>
        <r>
          <rPr>
            <sz val="9"/>
            <color indexed="81"/>
            <rFont val="MS P ゴシック"/>
          </rPr>
          <t>施設名を入力</t>
        </r>
      </text>
    </comment>
    <comment ref="C145" authorId="0">
      <text>
        <r>
          <rPr>
            <sz val="9"/>
            <color indexed="81"/>
            <rFont val="MS P ゴシック"/>
          </rPr>
          <t>費用区分を選択</t>
        </r>
      </text>
    </comment>
    <comment ref="D145" authorId="0">
      <text>
        <r>
          <rPr>
            <sz val="9"/>
            <color indexed="81"/>
            <rFont val="MS P ゴシック"/>
          </rPr>
          <t>契約区分を選択</t>
        </r>
      </text>
    </comment>
    <comment ref="E145" authorId="0">
      <text>
        <r>
          <rPr>
            <sz val="9"/>
            <color indexed="81"/>
            <rFont val="MS P ゴシック"/>
          </rPr>
          <t>円単位で入力</t>
        </r>
      </text>
    </comment>
    <comment ref="F145" authorId="0">
      <text>
        <r>
          <rPr>
            <sz val="9"/>
            <color indexed="81"/>
            <rFont val="MS P ゴシック"/>
          </rPr>
          <t>円単位で入力</t>
        </r>
      </text>
    </comment>
    <comment ref="G145" authorId="0">
      <text>
        <r>
          <rPr>
            <sz val="9"/>
            <color indexed="81"/>
            <rFont val="MS P ゴシック"/>
          </rPr>
          <t>円単位で入力</t>
        </r>
      </text>
    </comment>
    <comment ref="H145" authorId="0">
      <text>
        <r>
          <rPr>
            <sz val="9"/>
            <color indexed="81"/>
            <rFont val="MS P ゴシック"/>
          </rPr>
          <t>円単位で入力</t>
        </r>
      </text>
    </comment>
    <comment ref="O145" authorId="0">
      <text>
        <r>
          <rPr>
            <sz val="9"/>
            <color indexed="81"/>
            <rFont val="MS P ゴシック"/>
          </rPr>
          <t>該当する場合入力（円単位）</t>
        </r>
      </text>
    </comment>
    <comment ref="Q145" authorId="0">
      <text>
        <r>
          <rPr>
            <sz val="9"/>
            <color indexed="81"/>
            <rFont val="MS P ゴシック"/>
          </rPr>
          <t>油種区分を選択</t>
        </r>
      </text>
    </comment>
    <comment ref="R145" authorId="0">
      <text>
        <r>
          <rPr>
            <sz val="9"/>
            <color indexed="81"/>
            <rFont val="MS P ゴシック"/>
          </rPr>
          <t>円単位で入力</t>
        </r>
      </text>
    </comment>
    <comment ref="B146" authorId="0">
      <text>
        <r>
          <rPr>
            <sz val="9"/>
            <color indexed="81"/>
            <rFont val="MS P ゴシック"/>
          </rPr>
          <t>施設名を入力</t>
        </r>
      </text>
    </comment>
    <comment ref="C146" authorId="0">
      <text>
        <r>
          <rPr>
            <sz val="9"/>
            <color indexed="81"/>
            <rFont val="MS P ゴシック"/>
          </rPr>
          <t>費用区分を選択</t>
        </r>
      </text>
    </comment>
    <comment ref="D146" authorId="0">
      <text>
        <r>
          <rPr>
            <sz val="9"/>
            <color indexed="81"/>
            <rFont val="MS P ゴシック"/>
          </rPr>
          <t>契約区分を選択</t>
        </r>
      </text>
    </comment>
    <comment ref="E146" authorId="0">
      <text>
        <r>
          <rPr>
            <sz val="9"/>
            <color indexed="81"/>
            <rFont val="MS P ゴシック"/>
          </rPr>
          <t>円単位で入力</t>
        </r>
      </text>
    </comment>
    <comment ref="F146" authorId="0">
      <text>
        <r>
          <rPr>
            <sz val="9"/>
            <color indexed="81"/>
            <rFont val="MS P ゴシック"/>
          </rPr>
          <t>円単位で入力</t>
        </r>
      </text>
    </comment>
    <comment ref="G146" authorId="0">
      <text>
        <r>
          <rPr>
            <sz val="9"/>
            <color indexed="81"/>
            <rFont val="MS P ゴシック"/>
          </rPr>
          <t>円単位で入力</t>
        </r>
      </text>
    </comment>
    <comment ref="H146" authorId="0">
      <text>
        <r>
          <rPr>
            <sz val="9"/>
            <color indexed="81"/>
            <rFont val="MS P ゴシック"/>
          </rPr>
          <t>円単位で入力</t>
        </r>
      </text>
    </comment>
    <comment ref="O146" authorId="0">
      <text>
        <r>
          <rPr>
            <sz val="9"/>
            <color indexed="81"/>
            <rFont val="MS P ゴシック"/>
          </rPr>
          <t>該当する場合入力（円単位）</t>
        </r>
      </text>
    </comment>
    <comment ref="Q146" authorId="0">
      <text>
        <r>
          <rPr>
            <sz val="9"/>
            <color indexed="81"/>
            <rFont val="MS P ゴシック"/>
          </rPr>
          <t>油種区分を選択</t>
        </r>
      </text>
    </comment>
    <comment ref="R146" authorId="0">
      <text>
        <r>
          <rPr>
            <sz val="9"/>
            <color indexed="81"/>
            <rFont val="MS P ゴシック"/>
          </rPr>
          <t>円単位で入力</t>
        </r>
      </text>
    </comment>
    <comment ref="B147" authorId="0">
      <text>
        <r>
          <rPr>
            <sz val="9"/>
            <color indexed="81"/>
            <rFont val="MS P ゴシック"/>
          </rPr>
          <t>施設名を入力</t>
        </r>
      </text>
    </comment>
    <comment ref="C147" authorId="0">
      <text>
        <r>
          <rPr>
            <sz val="9"/>
            <color indexed="81"/>
            <rFont val="MS P ゴシック"/>
          </rPr>
          <t>費用区分を選択</t>
        </r>
      </text>
    </comment>
    <comment ref="D147" authorId="0">
      <text>
        <r>
          <rPr>
            <sz val="9"/>
            <color indexed="81"/>
            <rFont val="MS P ゴシック"/>
          </rPr>
          <t>契約区分を選択</t>
        </r>
      </text>
    </comment>
    <comment ref="E147" authorId="0">
      <text>
        <r>
          <rPr>
            <sz val="9"/>
            <color indexed="81"/>
            <rFont val="MS P ゴシック"/>
          </rPr>
          <t>円単位で入力</t>
        </r>
      </text>
    </comment>
    <comment ref="F147" authorId="0">
      <text>
        <r>
          <rPr>
            <sz val="9"/>
            <color indexed="81"/>
            <rFont val="MS P ゴシック"/>
          </rPr>
          <t>円単位で入力</t>
        </r>
      </text>
    </comment>
    <comment ref="G147" authorId="0">
      <text>
        <r>
          <rPr>
            <sz val="9"/>
            <color indexed="81"/>
            <rFont val="MS P ゴシック"/>
          </rPr>
          <t>円単位で入力</t>
        </r>
      </text>
    </comment>
    <comment ref="H147" authorId="0">
      <text>
        <r>
          <rPr>
            <sz val="9"/>
            <color indexed="81"/>
            <rFont val="MS P ゴシック"/>
          </rPr>
          <t>円単位で入力</t>
        </r>
      </text>
    </comment>
    <comment ref="O147" authorId="0">
      <text>
        <r>
          <rPr>
            <sz val="9"/>
            <color indexed="81"/>
            <rFont val="MS P ゴシック"/>
          </rPr>
          <t>該当する場合入力（円単位）</t>
        </r>
      </text>
    </comment>
    <comment ref="Q147" authorId="0">
      <text>
        <r>
          <rPr>
            <sz val="9"/>
            <color indexed="81"/>
            <rFont val="MS P ゴシック"/>
          </rPr>
          <t>油種区分を選択</t>
        </r>
      </text>
    </comment>
    <comment ref="R147" authorId="0">
      <text>
        <r>
          <rPr>
            <sz val="9"/>
            <color indexed="81"/>
            <rFont val="MS P ゴシック"/>
          </rPr>
          <t>円単位で入力</t>
        </r>
      </text>
    </comment>
    <comment ref="B148" authorId="0">
      <text>
        <r>
          <rPr>
            <sz val="9"/>
            <color indexed="81"/>
            <rFont val="MS P ゴシック"/>
          </rPr>
          <t>施設名を入力</t>
        </r>
      </text>
    </comment>
    <comment ref="C148" authorId="0">
      <text>
        <r>
          <rPr>
            <sz val="9"/>
            <color indexed="81"/>
            <rFont val="MS P ゴシック"/>
          </rPr>
          <t>費用区分を選択</t>
        </r>
      </text>
    </comment>
    <comment ref="D148" authorId="0">
      <text>
        <r>
          <rPr>
            <sz val="9"/>
            <color indexed="81"/>
            <rFont val="MS P ゴシック"/>
          </rPr>
          <t>契約区分を選択</t>
        </r>
      </text>
    </comment>
    <comment ref="E148" authorId="0">
      <text>
        <r>
          <rPr>
            <sz val="9"/>
            <color indexed="81"/>
            <rFont val="MS P ゴシック"/>
          </rPr>
          <t>円単位で入力</t>
        </r>
      </text>
    </comment>
    <comment ref="F148" authorId="0">
      <text>
        <r>
          <rPr>
            <sz val="9"/>
            <color indexed="81"/>
            <rFont val="MS P ゴシック"/>
          </rPr>
          <t>円単位で入力</t>
        </r>
      </text>
    </comment>
    <comment ref="G148" authorId="0">
      <text>
        <r>
          <rPr>
            <sz val="9"/>
            <color indexed="81"/>
            <rFont val="MS P ゴシック"/>
          </rPr>
          <t>円単位で入力</t>
        </r>
      </text>
    </comment>
    <comment ref="H148" authorId="0">
      <text>
        <r>
          <rPr>
            <sz val="9"/>
            <color indexed="81"/>
            <rFont val="MS P ゴシック"/>
          </rPr>
          <t>円単位で入力</t>
        </r>
      </text>
    </comment>
    <comment ref="O148" authorId="0">
      <text>
        <r>
          <rPr>
            <sz val="9"/>
            <color indexed="81"/>
            <rFont val="MS P ゴシック"/>
          </rPr>
          <t>該当する場合入力（円単位）</t>
        </r>
      </text>
    </comment>
    <comment ref="Q148" authorId="0">
      <text>
        <r>
          <rPr>
            <sz val="9"/>
            <color indexed="81"/>
            <rFont val="MS P ゴシック"/>
          </rPr>
          <t>油種区分を選択</t>
        </r>
      </text>
    </comment>
    <comment ref="R148" authorId="0">
      <text>
        <r>
          <rPr>
            <sz val="9"/>
            <color indexed="81"/>
            <rFont val="MS P ゴシック"/>
          </rPr>
          <t>円単位で入力</t>
        </r>
      </text>
    </comment>
    <comment ref="B149" authorId="0">
      <text>
        <r>
          <rPr>
            <sz val="9"/>
            <color indexed="81"/>
            <rFont val="MS P ゴシック"/>
          </rPr>
          <t>施設名を入力</t>
        </r>
      </text>
    </comment>
    <comment ref="C149" authorId="0">
      <text>
        <r>
          <rPr>
            <sz val="9"/>
            <color indexed="81"/>
            <rFont val="MS P ゴシック"/>
          </rPr>
          <t>費用区分を選択</t>
        </r>
      </text>
    </comment>
    <comment ref="D149" authorId="0">
      <text>
        <r>
          <rPr>
            <sz val="9"/>
            <color indexed="81"/>
            <rFont val="MS P ゴシック"/>
          </rPr>
          <t>契約区分を選択</t>
        </r>
      </text>
    </comment>
    <comment ref="E149" authorId="0">
      <text>
        <r>
          <rPr>
            <sz val="9"/>
            <color indexed="81"/>
            <rFont val="MS P ゴシック"/>
          </rPr>
          <t>円単位で入力</t>
        </r>
      </text>
    </comment>
    <comment ref="F149" authorId="0">
      <text>
        <r>
          <rPr>
            <sz val="9"/>
            <color indexed="81"/>
            <rFont val="MS P ゴシック"/>
          </rPr>
          <t>円単位で入力</t>
        </r>
      </text>
    </comment>
    <comment ref="G149" authorId="0">
      <text>
        <r>
          <rPr>
            <sz val="9"/>
            <color indexed="81"/>
            <rFont val="MS P ゴシック"/>
          </rPr>
          <t>円単位で入力</t>
        </r>
      </text>
    </comment>
    <comment ref="H149" authorId="0">
      <text>
        <r>
          <rPr>
            <sz val="9"/>
            <color indexed="81"/>
            <rFont val="MS P ゴシック"/>
          </rPr>
          <t>円単位で入力</t>
        </r>
      </text>
    </comment>
    <comment ref="O149" authorId="0">
      <text>
        <r>
          <rPr>
            <sz val="9"/>
            <color indexed="81"/>
            <rFont val="MS P ゴシック"/>
          </rPr>
          <t>該当する場合入力（円単位）</t>
        </r>
      </text>
    </comment>
    <comment ref="Q149" authorId="0">
      <text>
        <r>
          <rPr>
            <sz val="9"/>
            <color indexed="81"/>
            <rFont val="MS P ゴシック"/>
          </rPr>
          <t>油種区分を選択</t>
        </r>
      </text>
    </comment>
    <comment ref="R149" authorId="0">
      <text>
        <r>
          <rPr>
            <sz val="9"/>
            <color indexed="81"/>
            <rFont val="MS P ゴシック"/>
          </rPr>
          <t>円単位で入力</t>
        </r>
      </text>
    </comment>
    <comment ref="B150" authorId="0">
      <text>
        <r>
          <rPr>
            <sz val="9"/>
            <color indexed="81"/>
            <rFont val="MS P ゴシック"/>
          </rPr>
          <t>施設名を入力</t>
        </r>
      </text>
    </comment>
    <comment ref="C150" authorId="0">
      <text>
        <r>
          <rPr>
            <sz val="9"/>
            <color indexed="81"/>
            <rFont val="MS P ゴシック"/>
          </rPr>
          <t>費用区分を選択</t>
        </r>
      </text>
    </comment>
    <comment ref="D150" authorId="0">
      <text>
        <r>
          <rPr>
            <sz val="9"/>
            <color indexed="81"/>
            <rFont val="MS P ゴシック"/>
          </rPr>
          <t>契約区分を選択</t>
        </r>
      </text>
    </comment>
    <comment ref="E150" authorId="0">
      <text>
        <r>
          <rPr>
            <sz val="9"/>
            <color indexed="81"/>
            <rFont val="MS P ゴシック"/>
          </rPr>
          <t>円単位で入力</t>
        </r>
      </text>
    </comment>
    <comment ref="F150" authorId="0">
      <text>
        <r>
          <rPr>
            <sz val="9"/>
            <color indexed="81"/>
            <rFont val="MS P ゴシック"/>
          </rPr>
          <t>円単位で入力</t>
        </r>
      </text>
    </comment>
    <comment ref="G150" authorId="0">
      <text>
        <r>
          <rPr>
            <sz val="9"/>
            <color indexed="81"/>
            <rFont val="MS P ゴシック"/>
          </rPr>
          <t>円単位で入力</t>
        </r>
      </text>
    </comment>
    <comment ref="H150" authorId="0">
      <text>
        <r>
          <rPr>
            <sz val="9"/>
            <color indexed="81"/>
            <rFont val="MS P ゴシック"/>
          </rPr>
          <t>円単位で入力</t>
        </r>
      </text>
    </comment>
    <comment ref="O150" authorId="0">
      <text>
        <r>
          <rPr>
            <sz val="9"/>
            <color indexed="81"/>
            <rFont val="MS P ゴシック"/>
          </rPr>
          <t>該当する場合入力（円単位）</t>
        </r>
      </text>
    </comment>
    <comment ref="Q150" authorId="0">
      <text>
        <r>
          <rPr>
            <sz val="9"/>
            <color indexed="81"/>
            <rFont val="MS P ゴシック"/>
          </rPr>
          <t>油種区分を選択</t>
        </r>
      </text>
    </comment>
    <comment ref="R150" authorId="0">
      <text>
        <r>
          <rPr>
            <sz val="9"/>
            <color indexed="81"/>
            <rFont val="MS P ゴシック"/>
          </rPr>
          <t>円単位で入力</t>
        </r>
      </text>
    </comment>
    <comment ref="B151" authorId="0">
      <text>
        <r>
          <rPr>
            <sz val="9"/>
            <color indexed="81"/>
            <rFont val="MS P ゴシック"/>
          </rPr>
          <t>施設名を入力</t>
        </r>
      </text>
    </comment>
    <comment ref="C151" authorId="0">
      <text>
        <r>
          <rPr>
            <sz val="9"/>
            <color indexed="81"/>
            <rFont val="MS P ゴシック"/>
          </rPr>
          <t>費用区分を選択</t>
        </r>
      </text>
    </comment>
    <comment ref="D151" authorId="0">
      <text>
        <r>
          <rPr>
            <sz val="9"/>
            <color indexed="81"/>
            <rFont val="MS P ゴシック"/>
          </rPr>
          <t>契約区分を選択</t>
        </r>
      </text>
    </comment>
    <comment ref="E151" authorId="0">
      <text>
        <r>
          <rPr>
            <sz val="9"/>
            <color indexed="81"/>
            <rFont val="MS P ゴシック"/>
          </rPr>
          <t>円単位で入力</t>
        </r>
      </text>
    </comment>
    <comment ref="F151" authorId="0">
      <text>
        <r>
          <rPr>
            <sz val="9"/>
            <color indexed="81"/>
            <rFont val="MS P ゴシック"/>
          </rPr>
          <t>円単位で入力</t>
        </r>
      </text>
    </comment>
    <comment ref="G151" authorId="0">
      <text>
        <r>
          <rPr>
            <sz val="9"/>
            <color indexed="81"/>
            <rFont val="MS P ゴシック"/>
          </rPr>
          <t>円単位で入力</t>
        </r>
      </text>
    </comment>
    <comment ref="H151" authorId="0">
      <text>
        <r>
          <rPr>
            <sz val="9"/>
            <color indexed="81"/>
            <rFont val="MS P ゴシック"/>
          </rPr>
          <t>円単位で入力</t>
        </r>
      </text>
    </comment>
    <comment ref="O151" authorId="0">
      <text>
        <r>
          <rPr>
            <sz val="9"/>
            <color indexed="81"/>
            <rFont val="MS P ゴシック"/>
          </rPr>
          <t>該当する場合入力（円単位）</t>
        </r>
      </text>
    </comment>
    <comment ref="Q151" authorId="0">
      <text>
        <r>
          <rPr>
            <sz val="9"/>
            <color indexed="81"/>
            <rFont val="MS P ゴシック"/>
          </rPr>
          <t>油種区分を選択</t>
        </r>
      </text>
    </comment>
    <comment ref="R151" authorId="0">
      <text>
        <r>
          <rPr>
            <sz val="9"/>
            <color indexed="81"/>
            <rFont val="MS P ゴシック"/>
          </rPr>
          <t>円単位で入力</t>
        </r>
      </text>
    </comment>
    <comment ref="B152" authorId="0">
      <text>
        <r>
          <rPr>
            <sz val="9"/>
            <color indexed="81"/>
            <rFont val="MS P ゴシック"/>
          </rPr>
          <t>施設名を入力</t>
        </r>
      </text>
    </comment>
    <comment ref="C152" authorId="0">
      <text>
        <r>
          <rPr>
            <sz val="9"/>
            <color indexed="81"/>
            <rFont val="MS P ゴシック"/>
          </rPr>
          <t>費用区分を選択</t>
        </r>
      </text>
    </comment>
    <comment ref="D152" authorId="0">
      <text>
        <r>
          <rPr>
            <sz val="9"/>
            <color indexed="81"/>
            <rFont val="MS P ゴシック"/>
          </rPr>
          <t>契約区分を選択</t>
        </r>
      </text>
    </comment>
    <comment ref="E152" authorId="0">
      <text>
        <r>
          <rPr>
            <sz val="9"/>
            <color indexed="81"/>
            <rFont val="MS P ゴシック"/>
          </rPr>
          <t>円単位で入力</t>
        </r>
      </text>
    </comment>
    <comment ref="F152" authorId="0">
      <text>
        <r>
          <rPr>
            <sz val="9"/>
            <color indexed="81"/>
            <rFont val="MS P ゴシック"/>
          </rPr>
          <t>円単位で入力</t>
        </r>
      </text>
    </comment>
    <comment ref="G152" authorId="0">
      <text>
        <r>
          <rPr>
            <sz val="9"/>
            <color indexed="81"/>
            <rFont val="MS P ゴシック"/>
          </rPr>
          <t>円単位で入力</t>
        </r>
      </text>
    </comment>
    <comment ref="H152" authorId="0">
      <text>
        <r>
          <rPr>
            <sz val="9"/>
            <color indexed="81"/>
            <rFont val="MS P ゴシック"/>
          </rPr>
          <t>円単位で入力</t>
        </r>
      </text>
    </comment>
    <comment ref="O152" authorId="0">
      <text>
        <r>
          <rPr>
            <sz val="9"/>
            <color indexed="81"/>
            <rFont val="MS P ゴシック"/>
          </rPr>
          <t>該当する場合入力（円単位）</t>
        </r>
      </text>
    </comment>
    <comment ref="Q152" authorId="0">
      <text>
        <r>
          <rPr>
            <sz val="9"/>
            <color indexed="81"/>
            <rFont val="MS P ゴシック"/>
          </rPr>
          <t>油種区分を選択</t>
        </r>
      </text>
    </comment>
    <comment ref="R152" authorId="0">
      <text>
        <r>
          <rPr>
            <sz val="9"/>
            <color indexed="81"/>
            <rFont val="MS P ゴシック"/>
          </rPr>
          <t>円単位で入力</t>
        </r>
      </text>
    </comment>
    <comment ref="B153" authorId="0">
      <text>
        <r>
          <rPr>
            <sz val="9"/>
            <color indexed="81"/>
            <rFont val="MS P ゴシック"/>
          </rPr>
          <t>施設名を入力</t>
        </r>
      </text>
    </comment>
    <comment ref="C153" authorId="0">
      <text>
        <r>
          <rPr>
            <sz val="9"/>
            <color indexed="81"/>
            <rFont val="MS P ゴシック"/>
          </rPr>
          <t>費用区分を選択</t>
        </r>
      </text>
    </comment>
    <comment ref="D153" authorId="0">
      <text>
        <r>
          <rPr>
            <sz val="9"/>
            <color indexed="81"/>
            <rFont val="MS P ゴシック"/>
          </rPr>
          <t>契約区分を選択</t>
        </r>
      </text>
    </comment>
    <comment ref="E153" authorId="0">
      <text>
        <r>
          <rPr>
            <sz val="9"/>
            <color indexed="81"/>
            <rFont val="MS P ゴシック"/>
          </rPr>
          <t>円単位で入力</t>
        </r>
      </text>
    </comment>
    <comment ref="F153" authorId="0">
      <text>
        <r>
          <rPr>
            <sz val="9"/>
            <color indexed="81"/>
            <rFont val="MS P ゴシック"/>
          </rPr>
          <t>円単位で入力</t>
        </r>
      </text>
    </comment>
    <comment ref="G153" authorId="0">
      <text>
        <r>
          <rPr>
            <sz val="9"/>
            <color indexed="81"/>
            <rFont val="MS P ゴシック"/>
          </rPr>
          <t>円単位で入力</t>
        </r>
      </text>
    </comment>
    <comment ref="H153" authorId="0">
      <text>
        <r>
          <rPr>
            <sz val="9"/>
            <color indexed="81"/>
            <rFont val="MS P ゴシック"/>
          </rPr>
          <t>円単位で入力</t>
        </r>
      </text>
    </comment>
    <comment ref="O153" authorId="0">
      <text>
        <r>
          <rPr>
            <sz val="9"/>
            <color indexed="81"/>
            <rFont val="MS P ゴシック"/>
          </rPr>
          <t>該当する場合入力（円単位）</t>
        </r>
      </text>
    </comment>
    <comment ref="Q153" authorId="0">
      <text>
        <r>
          <rPr>
            <sz val="9"/>
            <color indexed="81"/>
            <rFont val="MS P ゴシック"/>
          </rPr>
          <t>油種区分を選択</t>
        </r>
      </text>
    </comment>
    <comment ref="R153" authorId="0">
      <text>
        <r>
          <rPr>
            <sz val="9"/>
            <color indexed="81"/>
            <rFont val="MS P ゴシック"/>
          </rPr>
          <t>円単位で入力</t>
        </r>
      </text>
    </comment>
    <comment ref="B154" authorId="0">
      <text>
        <r>
          <rPr>
            <sz val="9"/>
            <color indexed="81"/>
            <rFont val="MS P ゴシック"/>
          </rPr>
          <t>施設名を入力</t>
        </r>
      </text>
    </comment>
    <comment ref="C154" authorId="0">
      <text>
        <r>
          <rPr>
            <sz val="9"/>
            <color indexed="81"/>
            <rFont val="MS P ゴシック"/>
          </rPr>
          <t>費用区分を選択</t>
        </r>
      </text>
    </comment>
    <comment ref="D154" authorId="0">
      <text>
        <r>
          <rPr>
            <sz val="9"/>
            <color indexed="81"/>
            <rFont val="MS P ゴシック"/>
          </rPr>
          <t>契約区分を選択</t>
        </r>
      </text>
    </comment>
    <comment ref="E154" authorId="0">
      <text>
        <r>
          <rPr>
            <sz val="9"/>
            <color indexed="81"/>
            <rFont val="MS P ゴシック"/>
          </rPr>
          <t>円単位で入力</t>
        </r>
      </text>
    </comment>
    <comment ref="F154" authorId="0">
      <text>
        <r>
          <rPr>
            <sz val="9"/>
            <color indexed="81"/>
            <rFont val="MS P ゴシック"/>
          </rPr>
          <t>円単位で入力</t>
        </r>
      </text>
    </comment>
    <comment ref="G154" authorId="0">
      <text>
        <r>
          <rPr>
            <sz val="9"/>
            <color indexed="81"/>
            <rFont val="MS P ゴシック"/>
          </rPr>
          <t>円単位で入力</t>
        </r>
      </text>
    </comment>
    <comment ref="H154" authorId="0">
      <text>
        <r>
          <rPr>
            <sz val="9"/>
            <color indexed="81"/>
            <rFont val="MS P ゴシック"/>
          </rPr>
          <t>円単位で入力</t>
        </r>
      </text>
    </comment>
    <comment ref="O154" authorId="0">
      <text>
        <r>
          <rPr>
            <sz val="9"/>
            <color indexed="81"/>
            <rFont val="MS P ゴシック"/>
          </rPr>
          <t>該当する場合入力（円単位）</t>
        </r>
      </text>
    </comment>
    <comment ref="Q154" authorId="0">
      <text>
        <r>
          <rPr>
            <sz val="9"/>
            <color indexed="81"/>
            <rFont val="MS P ゴシック"/>
          </rPr>
          <t>油種区分を選択</t>
        </r>
      </text>
    </comment>
    <comment ref="R154" authorId="0">
      <text>
        <r>
          <rPr>
            <sz val="9"/>
            <color indexed="81"/>
            <rFont val="MS P ゴシック"/>
          </rPr>
          <t>円単位で入力</t>
        </r>
      </text>
    </comment>
    <comment ref="B155" authorId="0">
      <text>
        <r>
          <rPr>
            <sz val="9"/>
            <color indexed="81"/>
            <rFont val="MS P ゴシック"/>
          </rPr>
          <t>施設名を入力</t>
        </r>
      </text>
    </comment>
    <comment ref="C155" authorId="0">
      <text>
        <r>
          <rPr>
            <sz val="9"/>
            <color indexed="81"/>
            <rFont val="MS P ゴシック"/>
          </rPr>
          <t>費用区分を選択</t>
        </r>
      </text>
    </comment>
    <comment ref="D155" authorId="0">
      <text>
        <r>
          <rPr>
            <sz val="9"/>
            <color indexed="81"/>
            <rFont val="MS P ゴシック"/>
          </rPr>
          <t>契約区分を選択</t>
        </r>
      </text>
    </comment>
    <comment ref="E155" authorId="0">
      <text>
        <r>
          <rPr>
            <sz val="9"/>
            <color indexed="81"/>
            <rFont val="MS P ゴシック"/>
          </rPr>
          <t>円単位で入力</t>
        </r>
      </text>
    </comment>
    <comment ref="F155" authorId="0">
      <text>
        <r>
          <rPr>
            <sz val="9"/>
            <color indexed="81"/>
            <rFont val="MS P ゴシック"/>
          </rPr>
          <t>円単位で入力</t>
        </r>
      </text>
    </comment>
    <comment ref="G155" authorId="0">
      <text>
        <r>
          <rPr>
            <sz val="9"/>
            <color indexed="81"/>
            <rFont val="MS P ゴシック"/>
          </rPr>
          <t>円単位で入力</t>
        </r>
      </text>
    </comment>
    <comment ref="H155" authorId="0">
      <text>
        <r>
          <rPr>
            <sz val="9"/>
            <color indexed="81"/>
            <rFont val="MS P ゴシック"/>
          </rPr>
          <t>円単位で入力</t>
        </r>
      </text>
    </comment>
    <comment ref="O155" authorId="0">
      <text>
        <r>
          <rPr>
            <sz val="9"/>
            <color indexed="81"/>
            <rFont val="MS P ゴシック"/>
          </rPr>
          <t>該当する場合入力（円単位）</t>
        </r>
      </text>
    </comment>
    <comment ref="Q155" authorId="0">
      <text>
        <r>
          <rPr>
            <sz val="9"/>
            <color indexed="81"/>
            <rFont val="MS P ゴシック"/>
          </rPr>
          <t>油種区分を選択</t>
        </r>
      </text>
    </comment>
    <comment ref="R155" authorId="0">
      <text>
        <r>
          <rPr>
            <sz val="9"/>
            <color indexed="81"/>
            <rFont val="MS P ゴシック"/>
          </rPr>
          <t>円単位で入力</t>
        </r>
      </text>
    </comment>
    <comment ref="B156" authorId="0">
      <text>
        <r>
          <rPr>
            <sz val="9"/>
            <color indexed="81"/>
            <rFont val="MS P ゴシック"/>
          </rPr>
          <t>施設名を入力</t>
        </r>
      </text>
    </comment>
    <comment ref="C156" authorId="0">
      <text>
        <r>
          <rPr>
            <sz val="9"/>
            <color indexed="81"/>
            <rFont val="MS P ゴシック"/>
          </rPr>
          <t>費用区分を選択</t>
        </r>
      </text>
    </comment>
    <comment ref="D156" authorId="0">
      <text>
        <r>
          <rPr>
            <sz val="9"/>
            <color indexed="81"/>
            <rFont val="MS P ゴシック"/>
          </rPr>
          <t>契約区分を選択</t>
        </r>
      </text>
    </comment>
    <comment ref="E156" authorId="0">
      <text>
        <r>
          <rPr>
            <sz val="9"/>
            <color indexed="81"/>
            <rFont val="MS P ゴシック"/>
          </rPr>
          <t>円単位で入力</t>
        </r>
      </text>
    </comment>
    <comment ref="F156" authorId="0">
      <text>
        <r>
          <rPr>
            <sz val="9"/>
            <color indexed="81"/>
            <rFont val="MS P ゴシック"/>
          </rPr>
          <t>円単位で入力</t>
        </r>
      </text>
    </comment>
    <comment ref="G156" authorId="0">
      <text>
        <r>
          <rPr>
            <sz val="9"/>
            <color indexed="81"/>
            <rFont val="MS P ゴシック"/>
          </rPr>
          <t>円単位で入力</t>
        </r>
      </text>
    </comment>
    <comment ref="H156" authorId="0">
      <text>
        <r>
          <rPr>
            <sz val="9"/>
            <color indexed="81"/>
            <rFont val="MS P ゴシック"/>
          </rPr>
          <t>円単位で入力</t>
        </r>
      </text>
    </comment>
    <comment ref="O156" authorId="0">
      <text>
        <r>
          <rPr>
            <sz val="9"/>
            <color indexed="81"/>
            <rFont val="MS P ゴシック"/>
          </rPr>
          <t>該当する場合入力（円単位）</t>
        </r>
      </text>
    </comment>
    <comment ref="Q156" authorId="0">
      <text>
        <r>
          <rPr>
            <sz val="9"/>
            <color indexed="81"/>
            <rFont val="MS P ゴシック"/>
          </rPr>
          <t>油種区分を選択</t>
        </r>
      </text>
    </comment>
    <comment ref="R156" authorId="0">
      <text>
        <r>
          <rPr>
            <sz val="9"/>
            <color indexed="81"/>
            <rFont val="MS P ゴシック"/>
          </rPr>
          <t>円単位で入力</t>
        </r>
      </text>
    </comment>
    <comment ref="B157" authorId="0">
      <text>
        <r>
          <rPr>
            <sz val="9"/>
            <color indexed="81"/>
            <rFont val="MS P ゴシック"/>
          </rPr>
          <t>施設名を入力</t>
        </r>
      </text>
    </comment>
    <comment ref="C157" authorId="0">
      <text>
        <r>
          <rPr>
            <sz val="9"/>
            <color indexed="81"/>
            <rFont val="MS P ゴシック"/>
          </rPr>
          <t>費用区分を選択</t>
        </r>
      </text>
    </comment>
    <comment ref="D157" authorId="0">
      <text>
        <r>
          <rPr>
            <sz val="9"/>
            <color indexed="81"/>
            <rFont val="MS P ゴシック"/>
          </rPr>
          <t>契約区分を選択</t>
        </r>
      </text>
    </comment>
    <comment ref="E157" authorId="0">
      <text>
        <r>
          <rPr>
            <sz val="9"/>
            <color indexed="81"/>
            <rFont val="MS P ゴシック"/>
          </rPr>
          <t>円単位で入力</t>
        </r>
      </text>
    </comment>
    <comment ref="F157" authorId="0">
      <text>
        <r>
          <rPr>
            <sz val="9"/>
            <color indexed="81"/>
            <rFont val="MS P ゴシック"/>
          </rPr>
          <t>円単位で入力</t>
        </r>
      </text>
    </comment>
    <comment ref="G157" authorId="0">
      <text>
        <r>
          <rPr>
            <sz val="9"/>
            <color indexed="81"/>
            <rFont val="MS P ゴシック"/>
          </rPr>
          <t>円単位で入力</t>
        </r>
      </text>
    </comment>
    <comment ref="H157" authorId="0">
      <text>
        <r>
          <rPr>
            <sz val="9"/>
            <color indexed="81"/>
            <rFont val="MS P ゴシック"/>
          </rPr>
          <t>円単位で入力</t>
        </r>
      </text>
    </comment>
    <comment ref="O157" authorId="0">
      <text>
        <r>
          <rPr>
            <sz val="9"/>
            <color indexed="81"/>
            <rFont val="MS P ゴシック"/>
          </rPr>
          <t>該当する場合入力（円単位）</t>
        </r>
      </text>
    </comment>
    <comment ref="Q157" authorId="0">
      <text>
        <r>
          <rPr>
            <sz val="9"/>
            <color indexed="81"/>
            <rFont val="MS P ゴシック"/>
          </rPr>
          <t>油種区分を選択</t>
        </r>
      </text>
    </comment>
    <comment ref="R157" authorId="0">
      <text>
        <r>
          <rPr>
            <sz val="9"/>
            <color indexed="81"/>
            <rFont val="MS P ゴシック"/>
          </rPr>
          <t>円単位で入力</t>
        </r>
      </text>
    </comment>
    <comment ref="B158" authorId="0">
      <text>
        <r>
          <rPr>
            <sz val="9"/>
            <color indexed="81"/>
            <rFont val="MS P ゴシック"/>
          </rPr>
          <t>施設名を入力</t>
        </r>
      </text>
    </comment>
    <comment ref="C158" authorId="0">
      <text>
        <r>
          <rPr>
            <sz val="9"/>
            <color indexed="81"/>
            <rFont val="MS P ゴシック"/>
          </rPr>
          <t>費用区分を選択</t>
        </r>
      </text>
    </comment>
    <comment ref="D158" authorId="0">
      <text>
        <r>
          <rPr>
            <sz val="9"/>
            <color indexed="81"/>
            <rFont val="MS P ゴシック"/>
          </rPr>
          <t>契約区分を選択</t>
        </r>
      </text>
    </comment>
    <comment ref="E158" authorId="0">
      <text>
        <r>
          <rPr>
            <sz val="9"/>
            <color indexed="81"/>
            <rFont val="MS P ゴシック"/>
          </rPr>
          <t>円単位で入力</t>
        </r>
      </text>
    </comment>
    <comment ref="F158" authorId="0">
      <text>
        <r>
          <rPr>
            <sz val="9"/>
            <color indexed="81"/>
            <rFont val="MS P ゴシック"/>
          </rPr>
          <t>円単位で入力</t>
        </r>
      </text>
    </comment>
    <comment ref="G158" authorId="0">
      <text>
        <r>
          <rPr>
            <sz val="9"/>
            <color indexed="81"/>
            <rFont val="MS P ゴシック"/>
          </rPr>
          <t>円単位で入力</t>
        </r>
      </text>
    </comment>
    <comment ref="H158" authorId="0">
      <text>
        <r>
          <rPr>
            <sz val="9"/>
            <color indexed="81"/>
            <rFont val="MS P ゴシック"/>
          </rPr>
          <t>円単位で入力</t>
        </r>
      </text>
    </comment>
    <comment ref="O158" authorId="0">
      <text>
        <r>
          <rPr>
            <sz val="9"/>
            <color indexed="81"/>
            <rFont val="MS P ゴシック"/>
          </rPr>
          <t>該当する場合入力（円単位）</t>
        </r>
      </text>
    </comment>
    <comment ref="Q158" authorId="0">
      <text>
        <r>
          <rPr>
            <sz val="9"/>
            <color indexed="81"/>
            <rFont val="MS P ゴシック"/>
          </rPr>
          <t>油種区分を選択</t>
        </r>
      </text>
    </comment>
    <comment ref="R158" authorId="0">
      <text>
        <r>
          <rPr>
            <sz val="9"/>
            <color indexed="81"/>
            <rFont val="MS P ゴシック"/>
          </rPr>
          <t>円単位で入力</t>
        </r>
      </text>
    </comment>
    <comment ref="B159" authorId="0">
      <text>
        <r>
          <rPr>
            <sz val="9"/>
            <color indexed="81"/>
            <rFont val="MS P ゴシック"/>
          </rPr>
          <t>施設名を入力</t>
        </r>
      </text>
    </comment>
    <comment ref="C159" authorId="0">
      <text>
        <r>
          <rPr>
            <sz val="9"/>
            <color indexed="81"/>
            <rFont val="MS P ゴシック"/>
          </rPr>
          <t>費用区分を選択</t>
        </r>
      </text>
    </comment>
    <comment ref="D159" authorId="0">
      <text>
        <r>
          <rPr>
            <sz val="9"/>
            <color indexed="81"/>
            <rFont val="MS P ゴシック"/>
          </rPr>
          <t>契約区分を選択</t>
        </r>
      </text>
    </comment>
    <comment ref="E159" authorId="0">
      <text>
        <r>
          <rPr>
            <sz val="9"/>
            <color indexed="81"/>
            <rFont val="MS P ゴシック"/>
          </rPr>
          <t>円単位で入力</t>
        </r>
      </text>
    </comment>
    <comment ref="F159" authorId="0">
      <text>
        <r>
          <rPr>
            <sz val="9"/>
            <color indexed="81"/>
            <rFont val="MS P ゴシック"/>
          </rPr>
          <t>円単位で入力</t>
        </r>
      </text>
    </comment>
    <comment ref="G159" authorId="0">
      <text>
        <r>
          <rPr>
            <sz val="9"/>
            <color indexed="81"/>
            <rFont val="MS P ゴシック"/>
          </rPr>
          <t>円単位で入力</t>
        </r>
      </text>
    </comment>
    <comment ref="H159" authorId="0">
      <text>
        <r>
          <rPr>
            <sz val="9"/>
            <color indexed="81"/>
            <rFont val="MS P ゴシック"/>
          </rPr>
          <t>円単位で入力</t>
        </r>
      </text>
    </comment>
    <comment ref="O159" authorId="0">
      <text>
        <r>
          <rPr>
            <sz val="9"/>
            <color indexed="81"/>
            <rFont val="MS P ゴシック"/>
          </rPr>
          <t>該当する場合入力（円単位）</t>
        </r>
      </text>
    </comment>
    <comment ref="Q159" authorId="0">
      <text>
        <r>
          <rPr>
            <sz val="9"/>
            <color indexed="81"/>
            <rFont val="MS P ゴシック"/>
          </rPr>
          <t>油種区分を選択</t>
        </r>
      </text>
    </comment>
    <comment ref="R159" authorId="0">
      <text>
        <r>
          <rPr>
            <sz val="9"/>
            <color indexed="81"/>
            <rFont val="MS P ゴシック"/>
          </rPr>
          <t>円単位で入力</t>
        </r>
      </text>
    </comment>
    <comment ref="B160" authorId="0">
      <text>
        <r>
          <rPr>
            <sz val="9"/>
            <color indexed="81"/>
            <rFont val="MS P ゴシック"/>
          </rPr>
          <t>施設名を入力</t>
        </r>
      </text>
    </comment>
    <comment ref="C160" authorId="0">
      <text>
        <r>
          <rPr>
            <sz val="9"/>
            <color indexed="81"/>
            <rFont val="MS P ゴシック"/>
          </rPr>
          <t>費用区分を選択</t>
        </r>
      </text>
    </comment>
    <comment ref="D160" authorId="0">
      <text>
        <r>
          <rPr>
            <sz val="9"/>
            <color indexed="81"/>
            <rFont val="MS P ゴシック"/>
          </rPr>
          <t>契約区分を選択</t>
        </r>
      </text>
    </comment>
    <comment ref="E160" authorId="0">
      <text>
        <r>
          <rPr>
            <sz val="9"/>
            <color indexed="81"/>
            <rFont val="MS P ゴシック"/>
          </rPr>
          <t>円単位で入力</t>
        </r>
      </text>
    </comment>
    <comment ref="F160" authorId="0">
      <text>
        <r>
          <rPr>
            <sz val="9"/>
            <color indexed="81"/>
            <rFont val="MS P ゴシック"/>
          </rPr>
          <t>円単位で入力</t>
        </r>
      </text>
    </comment>
    <comment ref="G160" authorId="0">
      <text>
        <r>
          <rPr>
            <sz val="9"/>
            <color indexed="81"/>
            <rFont val="MS P ゴシック"/>
          </rPr>
          <t>円単位で入力</t>
        </r>
      </text>
    </comment>
    <comment ref="H160" authorId="0">
      <text>
        <r>
          <rPr>
            <sz val="9"/>
            <color indexed="81"/>
            <rFont val="MS P ゴシック"/>
          </rPr>
          <t>円単位で入力</t>
        </r>
      </text>
    </comment>
    <comment ref="O160" authorId="0">
      <text>
        <r>
          <rPr>
            <sz val="9"/>
            <color indexed="81"/>
            <rFont val="MS P ゴシック"/>
          </rPr>
          <t>該当する場合入力（円単位）</t>
        </r>
      </text>
    </comment>
    <comment ref="Q160" authorId="0">
      <text>
        <r>
          <rPr>
            <sz val="9"/>
            <color indexed="81"/>
            <rFont val="MS P ゴシック"/>
          </rPr>
          <t>油種区分を選択</t>
        </r>
      </text>
    </comment>
    <comment ref="R160" authorId="0">
      <text>
        <r>
          <rPr>
            <sz val="9"/>
            <color indexed="81"/>
            <rFont val="MS P ゴシック"/>
          </rPr>
          <t>円単位で入力</t>
        </r>
      </text>
    </comment>
    <comment ref="B161" authorId="0">
      <text>
        <r>
          <rPr>
            <sz val="9"/>
            <color indexed="81"/>
            <rFont val="MS P ゴシック"/>
          </rPr>
          <t>施設名を入力</t>
        </r>
      </text>
    </comment>
    <comment ref="C161" authorId="0">
      <text>
        <r>
          <rPr>
            <sz val="9"/>
            <color indexed="81"/>
            <rFont val="MS P ゴシック"/>
          </rPr>
          <t>費用区分を選択</t>
        </r>
      </text>
    </comment>
    <comment ref="D161" authorId="0">
      <text>
        <r>
          <rPr>
            <sz val="9"/>
            <color indexed="81"/>
            <rFont val="MS P ゴシック"/>
          </rPr>
          <t>契約区分を選択</t>
        </r>
      </text>
    </comment>
    <comment ref="E161" authorId="0">
      <text>
        <r>
          <rPr>
            <sz val="9"/>
            <color indexed="81"/>
            <rFont val="MS P ゴシック"/>
          </rPr>
          <t>円単位で入力</t>
        </r>
      </text>
    </comment>
    <comment ref="F161" authorId="0">
      <text>
        <r>
          <rPr>
            <sz val="9"/>
            <color indexed="81"/>
            <rFont val="MS P ゴシック"/>
          </rPr>
          <t>円単位で入力</t>
        </r>
      </text>
    </comment>
    <comment ref="G161" authorId="0">
      <text>
        <r>
          <rPr>
            <sz val="9"/>
            <color indexed="81"/>
            <rFont val="MS P ゴシック"/>
          </rPr>
          <t>円単位で入力</t>
        </r>
      </text>
    </comment>
    <comment ref="H161" authorId="0">
      <text>
        <r>
          <rPr>
            <sz val="9"/>
            <color indexed="81"/>
            <rFont val="MS P ゴシック"/>
          </rPr>
          <t>円単位で入力</t>
        </r>
      </text>
    </comment>
    <comment ref="O161" authorId="0">
      <text>
        <r>
          <rPr>
            <sz val="9"/>
            <color indexed="81"/>
            <rFont val="MS P ゴシック"/>
          </rPr>
          <t>該当する場合入力（円単位）</t>
        </r>
      </text>
    </comment>
    <comment ref="Q161" authorId="0">
      <text>
        <r>
          <rPr>
            <sz val="9"/>
            <color indexed="81"/>
            <rFont val="MS P ゴシック"/>
          </rPr>
          <t>油種区分を選択</t>
        </r>
      </text>
    </comment>
    <comment ref="R161" authorId="0">
      <text>
        <r>
          <rPr>
            <sz val="9"/>
            <color indexed="81"/>
            <rFont val="MS P ゴシック"/>
          </rPr>
          <t>円単位で入力</t>
        </r>
      </text>
    </comment>
    <comment ref="B162" authorId="0">
      <text>
        <r>
          <rPr>
            <sz val="9"/>
            <color indexed="81"/>
            <rFont val="MS P ゴシック"/>
          </rPr>
          <t>施設名を入力</t>
        </r>
      </text>
    </comment>
    <comment ref="C162" authorId="0">
      <text>
        <r>
          <rPr>
            <sz val="9"/>
            <color indexed="81"/>
            <rFont val="MS P ゴシック"/>
          </rPr>
          <t>費用区分を選択</t>
        </r>
      </text>
    </comment>
    <comment ref="D162" authorId="0">
      <text>
        <r>
          <rPr>
            <sz val="9"/>
            <color indexed="81"/>
            <rFont val="MS P ゴシック"/>
          </rPr>
          <t>契約区分を選択</t>
        </r>
      </text>
    </comment>
    <comment ref="E162" authorId="0">
      <text>
        <r>
          <rPr>
            <sz val="9"/>
            <color indexed="81"/>
            <rFont val="MS P ゴシック"/>
          </rPr>
          <t>円単位で入力</t>
        </r>
      </text>
    </comment>
    <comment ref="F162" authorId="0">
      <text>
        <r>
          <rPr>
            <sz val="9"/>
            <color indexed="81"/>
            <rFont val="MS P ゴシック"/>
          </rPr>
          <t>円単位で入力</t>
        </r>
      </text>
    </comment>
    <comment ref="G162" authorId="0">
      <text>
        <r>
          <rPr>
            <sz val="9"/>
            <color indexed="81"/>
            <rFont val="MS P ゴシック"/>
          </rPr>
          <t>円単位で入力</t>
        </r>
      </text>
    </comment>
    <comment ref="H162" authorId="0">
      <text>
        <r>
          <rPr>
            <sz val="9"/>
            <color indexed="81"/>
            <rFont val="MS P ゴシック"/>
          </rPr>
          <t>円単位で入力</t>
        </r>
      </text>
    </comment>
    <comment ref="O162" authorId="0">
      <text>
        <r>
          <rPr>
            <sz val="9"/>
            <color indexed="81"/>
            <rFont val="MS P ゴシック"/>
          </rPr>
          <t>該当する場合入力（円単位）</t>
        </r>
      </text>
    </comment>
    <comment ref="Q162" authorId="0">
      <text>
        <r>
          <rPr>
            <sz val="9"/>
            <color indexed="81"/>
            <rFont val="MS P ゴシック"/>
          </rPr>
          <t>油種区分を選択</t>
        </r>
      </text>
    </comment>
    <comment ref="R162" authorId="0">
      <text>
        <r>
          <rPr>
            <sz val="9"/>
            <color indexed="81"/>
            <rFont val="MS P ゴシック"/>
          </rPr>
          <t>円単位で入力</t>
        </r>
      </text>
    </comment>
    <comment ref="B163" authorId="0">
      <text>
        <r>
          <rPr>
            <sz val="9"/>
            <color indexed="81"/>
            <rFont val="MS P ゴシック"/>
          </rPr>
          <t>施設名を入力</t>
        </r>
      </text>
    </comment>
    <comment ref="C163" authorId="0">
      <text>
        <r>
          <rPr>
            <sz val="9"/>
            <color indexed="81"/>
            <rFont val="MS P ゴシック"/>
          </rPr>
          <t>費用区分を選択</t>
        </r>
      </text>
    </comment>
    <comment ref="D163" authorId="0">
      <text>
        <r>
          <rPr>
            <sz val="9"/>
            <color indexed="81"/>
            <rFont val="MS P ゴシック"/>
          </rPr>
          <t>契約区分を選択</t>
        </r>
      </text>
    </comment>
    <comment ref="E163" authorId="0">
      <text>
        <r>
          <rPr>
            <sz val="9"/>
            <color indexed="81"/>
            <rFont val="MS P ゴシック"/>
          </rPr>
          <t>円単位で入力</t>
        </r>
      </text>
    </comment>
    <comment ref="F163" authorId="0">
      <text>
        <r>
          <rPr>
            <sz val="9"/>
            <color indexed="81"/>
            <rFont val="MS P ゴシック"/>
          </rPr>
          <t>円単位で入力</t>
        </r>
      </text>
    </comment>
    <comment ref="G163" authorId="0">
      <text>
        <r>
          <rPr>
            <sz val="9"/>
            <color indexed="81"/>
            <rFont val="MS P ゴシック"/>
          </rPr>
          <t>円単位で入力</t>
        </r>
      </text>
    </comment>
    <comment ref="H163" authorId="0">
      <text>
        <r>
          <rPr>
            <sz val="9"/>
            <color indexed="81"/>
            <rFont val="MS P ゴシック"/>
          </rPr>
          <t>円単位で入力</t>
        </r>
      </text>
    </comment>
    <comment ref="O163" authorId="0">
      <text>
        <r>
          <rPr>
            <sz val="9"/>
            <color indexed="81"/>
            <rFont val="MS P ゴシック"/>
          </rPr>
          <t>該当する場合入力（円単位）</t>
        </r>
      </text>
    </comment>
    <comment ref="Q163" authorId="0">
      <text>
        <r>
          <rPr>
            <sz val="9"/>
            <color indexed="81"/>
            <rFont val="MS P ゴシック"/>
          </rPr>
          <t>油種区分を選択</t>
        </r>
      </text>
    </comment>
    <comment ref="R163" authorId="0">
      <text>
        <r>
          <rPr>
            <sz val="9"/>
            <color indexed="81"/>
            <rFont val="MS P ゴシック"/>
          </rPr>
          <t>円単位で入力</t>
        </r>
      </text>
    </comment>
    <comment ref="B164" authorId="0">
      <text>
        <r>
          <rPr>
            <sz val="9"/>
            <color indexed="81"/>
            <rFont val="MS P ゴシック"/>
          </rPr>
          <t>施設名を入力</t>
        </r>
      </text>
    </comment>
    <comment ref="C164" authorId="0">
      <text>
        <r>
          <rPr>
            <sz val="9"/>
            <color indexed="81"/>
            <rFont val="MS P ゴシック"/>
          </rPr>
          <t>費用区分を選択</t>
        </r>
      </text>
    </comment>
    <comment ref="D164" authorId="0">
      <text>
        <r>
          <rPr>
            <sz val="9"/>
            <color indexed="81"/>
            <rFont val="MS P ゴシック"/>
          </rPr>
          <t>契約区分を選択</t>
        </r>
      </text>
    </comment>
    <comment ref="E164" authorId="0">
      <text>
        <r>
          <rPr>
            <sz val="9"/>
            <color indexed="81"/>
            <rFont val="MS P ゴシック"/>
          </rPr>
          <t>円単位で入力</t>
        </r>
      </text>
    </comment>
    <comment ref="F164" authorId="0">
      <text>
        <r>
          <rPr>
            <sz val="9"/>
            <color indexed="81"/>
            <rFont val="MS P ゴシック"/>
          </rPr>
          <t>円単位で入力</t>
        </r>
      </text>
    </comment>
    <comment ref="G164" authorId="0">
      <text>
        <r>
          <rPr>
            <sz val="9"/>
            <color indexed="81"/>
            <rFont val="MS P ゴシック"/>
          </rPr>
          <t>円単位で入力</t>
        </r>
      </text>
    </comment>
    <comment ref="H164" authorId="0">
      <text>
        <r>
          <rPr>
            <sz val="9"/>
            <color indexed="81"/>
            <rFont val="MS P ゴシック"/>
          </rPr>
          <t>円単位で入力</t>
        </r>
      </text>
    </comment>
    <comment ref="O164" authorId="0">
      <text>
        <r>
          <rPr>
            <sz val="9"/>
            <color indexed="81"/>
            <rFont val="MS P ゴシック"/>
          </rPr>
          <t>該当する場合入力（円単位）</t>
        </r>
      </text>
    </comment>
    <comment ref="Q164" authorId="0">
      <text>
        <r>
          <rPr>
            <sz val="9"/>
            <color indexed="81"/>
            <rFont val="MS P ゴシック"/>
          </rPr>
          <t>油種区分を選択</t>
        </r>
      </text>
    </comment>
    <comment ref="R164" authorId="0">
      <text>
        <r>
          <rPr>
            <sz val="9"/>
            <color indexed="81"/>
            <rFont val="MS P ゴシック"/>
          </rPr>
          <t>円単位で入力</t>
        </r>
      </text>
    </comment>
    <comment ref="B165" authorId="0">
      <text>
        <r>
          <rPr>
            <sz val="9"/>
            <color indexed="81"/>
            <rFont val="MS P ゴシック"/>
          </rPr>
          <t>施設名を入力</t>
        </r>
      </text>
    </comment>
    <comment ref="C165" authorId="0">
      <text>
        <r>
          <rPr>
            <sz val="9"/>
            <color indexed="81"/>
            <rFont val="MS P ゴシック"/>
          </rPr>
          <t>費用区分を選択</t>
        </r>
      </text>
    </comment>
    <comment ref="D165" authorId="0">
      <text>
        <r>
          <rPr>
            <sz val="9"/>
            <color indexed="81"/>
            <rFont val="MS P ゴシック"/>
          </rPr>
          <t>契約区分を選択</t>
        </r>
      </text>
    </comment>
    <comment ref="E165" authorId="0">
      <text>
        <r>
          <rPr>
            <sz val="9"/>
            <color indexed="81"/>
            <rFont val="MS P ゴシック"/>
          </rPr>
          <t>円単位で入力</t>
        </r>
      </text>
    </comment>
    <comment ref="F165" authorId="0">
      <text>
        <r>
          <rPr>
            <sz val="9"/>
            <color indexed="81"/>
            <rFont val="MS P ゴシック"/>
          </rPr>
          <t>円単位で入力</t>
        </r>
      </text>
    </comment>
    <comment ref="G165" authorId="0">
      <text>
        <r>
          <rPr>
            <sz val="9"/>
            <color indexed="81"/>
            <rFont val="MS P ゴシック"/>
          </rPr>
          <t>円単位で入力</t>
        </r>
      </text>
    </comment>
    <comment ref="H165" authorId="0">
      <text>
        <r>
          <rPr>
            <sz val="9"/>
            <color indexed="81"/>
            <rFont val="MS P ゴシック"/>
          </rPr>
          <t>円単位で入力</t>
        </r>
      </text>
    </comment>
    <comment ref="O165" authorId="0">
      <text>
        <r>
          <rPr>
            <sz val="9"/>
            <color indexed="81"/>
            <rFont val="MS P ゴシック"/>
          </rPr>
          <t>該当する場合入力（円単位）</t>
        </r>
      </text>
    </comment>
    <comment ref="Q165" authorId="0">
      <text>
        <r>
          <rPr>
            <sz val="9"/>
            <color indexed="81"/>
            <rFont val="MS P ゴシック"/>
          </rPr>
          <t>油種区分を選択</t>
        </r>
      </text>
    </comment>
    <comment ref="R165" authorId="0">
      <text>
        <r>
          <rPr>
            <sz val="9"/>
            <color indexed="81"/>
            <rFont val="MS P ゴシック"/>
          </rPr>
          <t>円単位で入力</t>
        </r>
      </text>
    </comment>
    <comment ref="B166" authorId="0">
      <text>
        <r>
          <rPr>
            <sz val="9"/>
            <color indexed="81"/>
            <rFont val="MS P ゴシック"/>
          </rPr>
          <t>施設名を入力</t>
        </r>
      </text>
    </comment>
    <comment ref="C166" authorId="0">
      <text>
        <r>
          <rPr>
            <sz val="9"/>
            <color indexed="81"/>
            <rFont val="MS P ゴシック"/>
          </rPr>
          <t>費用区分を選択</t>
        </r>
      </text>
    </comment>
    <comment ref="D166" authorId="0">
      <text>
        <r>
          <rPr>
            <sz val="9"/>
            <color indexed="81"/>
            <rFont val="MS P ゴシック"/>
          </rPr>
          <t>契約区分を選択</t>
        </r>
      </text>
    </comment>
    <comment ref="E166" authorId="0">
      <text>
        <r>
          <rPr>
            <sz val="9"/>
            <color indexed="81"/>
            <rFont val="MS P ゴシック"/>
          </rPr>
          <t>円単位で入力</t>
        </r>
      </text>
    </comment>
    <comment ref="F166" authorId="0">
      <text>
        <r>
          <rPr>
            <sz val="9"/>
            <color indexed="81"/>
            <rFont val="MS P ゴシック"/>
          </rPr>
          <t>円単位で入力</t>
        </r>
      </text>
    </comment>
    <comment ref="G166" authorId="0">
      <text>
        <r>
          <rPr>
            <sz val="9"/>
            <color indexed="81"/>
            <rFont val="MS P ゴシック"/>
          </rPr>
          <t>円単位で入力</t>
        </r>
      </text>
    </comment>
    <comment ref="H166" authorId="0">
      <text>
        <r>
          <rPr>
            <sz val="9"/>
            <color indexed="81"/>
            <rFont val="MS P ゴシック"/>
          </rPr>
          <t>円単位で入力</t>
        </r>
      </text>
    </comment>
    <comment ref="O166" authorId="0">
      <text>
        <r>
          <rPr>
            <sz val="9"/>
            <color indexed="81"/>
            <rFont val="MS P ゴシック"/>
          </rPr>
          <t>該当する場合入力（円単位）</t>
        </r>
      </text>
    </comment>
    <comment ref="Q166" authorId="0">
      <text>
        <r>
          <rPr>
            <sz val="9"/>
            <color indexed="81"/>
            <rFont val="MS P ゴシック"/>
          </rPr>
          <t>油種区分を選択</t>
        </r>
      </text>
    </comment>
    <comment ref="R166" authorId="0">
      <text>
        <r>
          <rPr>
            <sz val="9"/>
            <color indexed="81"/>
            <rFont val="MS P ゴシック"/>
          </rPr>
          <t>円単位で入力</t>
        </r>
      </text>
    </comment>
    <comment ref="B167" authorId="0">
      <text>
        <r>
          <rPr>
            <sz val="9"/>
            <color indexed="81"/>
            <rFont val="MS P ゴシック"/>
          </rPr>
          <t>施設名を入力</t>
        </r>
      </text>
    </comment>
    <comment ref="C167" authorId="0">
      <text>
        <r>
          <rPr>
            <sz val="9"/>
            <color indexed="81"/>
            <rFont val="MS P ゴシック"/>
          </rPr>
          <t>費用区分を選択</t>
        </r>
      </text>
    </comment>
    <comment ref="D167" authorId="0">
      <text>
        <r>
          <rPr>
            <sz val="9"/>
            <color indexed="81"/>
            <rFont val="MS P ゴシック"/>
          </rPr>
          <t>契約区分を選択</t>
        </r>
      </text>
    </comment>
    <comment ref="E167" authorId="0">
      <text>
        <r>
          <rPr>
            <sz val="9"/>
            <color indexed="81"/>
            <rFont val="MS P ゴシック"/>
          </rPr>
          <t>円単位で入力</t>
        </r>
      </text>
    </comment>
    <comment ref="F167" authorId="0">
      <text>
        <r>
          <rPr>
            <sz val="9"/>
            <color indexed="81"/>
            <rFont val="MS P ゴシック"/>
          </rPr>
          <t>円単位で入力</t>
        </r>
      </text>
    </comment>
    <comment ref="G167" authorId="0">
      <text>
        <r>
          <rPr>
            <sz val="9"/>
            <color indexed="81"/>
            <rFont val="MS P ゴシック"/>
          </rPr>
          <t>円単位で入力</t>
        </r>
      </text>
    </comment>
    <comment ref="H167" authorId="0">
      <text>
        <r>
          <rPr>
            <sz val="9"/>
            <color indexed="81"/>
            <rFont val="MS P ゴシック"/>
          </rPr>
          <t>円単位で入力</t>
        </r>
      </text>
    </comment>
    <comment ref="O167" authorId="0">
      <text>
        <r>
          <rPr>
            <sz val="9"/>
            <color indexed="81"/>
            <rFont val="MS P ゴシック"/>
          </rPr>
          <t>該当する場合入力（円単位）</t>
        </r>
      </text>
    </comment>
    <comment ref="Q167" authorId="0">
      <text>
        <r>
          <rPr>
            <sz val="9"/>
            <color indexed="81"/>
            <rFont val="MS P ゴシック"/>
          </rPr>
          <t>油種区分を選択</t>
        </r>
      </text>
    </comment>
    <comment ref="R167" authorId="0">
      <text>
        <r>
          <rPr>
            <sz val="9"/>
            <color indexed="81"/>
            <rFont val="MS P ゴシック"/>
          </rPr>
          <t>円単位で入力</t>
        </r>
      </text>
    </comment>
    <comment ref="B168" authorId="0">
      <text>
        <r>
          <rPr>
            <sz val="9"/>
            <color indexed="81"/>
            <rFont val="MS P ゴシック"/>
          </rPr>
          <t>施設名を入力</t>
        </r>
      </text>
    </comment>
    <comment ref="C168" authorId="0">
      <text>
        <r>
          <rPr>
            <sz val="9"/>
            <color indexed="81"/>
            <rFont val="MS P ゴシック"/>
          </rPr>
          <t>費用区分を選択</t>
        </r>
      </text>
    </comment>
    <comment ref="D168" authorId="0">
      <text>
        <r>
          <rPr>
            <sz val="9"/>
            <color indexed="81"/>
            <rFont val="MS P ゴシック"/>
          </rPr>
          <t>契約区分を選択</t>
        </r>
      </text>
    </comment>
    <comment ref="E168" authorId="0">
      <text>
        <r>
          <rPr>
            <sz val="9"/>
            <color indexed="81"/>
            <rFont val="MS P ゴシック"/>
          </rPr>
          <t>円単位で入力</t>
        </r>
      </text>
    </comment>
    <comment ref="F168" authorId="0">
      <text>
        <r>
          <rPr>
            <sz val="9"/>
            <color indexed="81"/>
            <rFont val="MS P ゴシック"/>
          </rPr>
          <t>円単位で入力</t>
        </r>
      </text>
    </comment>
    <comment ref="G168" authorId="0">
      <text>
        <r>
          <rPr>
            <sz val="9"/>
            <color indexed="81"/>
            <rFont val="MS P ゴシック"/>
          </rPr>
          <t>円単位で入力</t>
        </r>
      </text>
    </comment>
    <comment ref="H168" authorId="0">
      <text>
        <r>
          <rPr>
            <sz val="9"/>
            <color indexed="81"/>
            <rFont val="MS P ゴシック"/>
          </rPr>
          <t>円単位で入力</t>
        </r>
      </text>
    </comment>
    <comment ref="O168" authorId="0">
      <text>
        <r>
          <rPr>
            <sz val="9"/>
            <color indexed="81"/>
            <rFont val="MS P ゴシック"/>
          </rPr>
          <t>該当する場合入力（円単位）</t>
        </r>
      </text>
    </comment>
    <comment ref="Q168" authorId="0">
      <text>
        <r>
          <rPr>
            <sz val="9"/>
            <color indexed="81"/>
            <rFont val="MS P ゴシック"/>
          </rPr>
          <t>油種区分を選択</t>
        </r>
      </text>
    </comment>
    <comment ref="R168" authorId="0">
      <text>
        <r>
          <rPr>
            <sz val="9"/>
            <color indexed="81"/>
            <rFont val="MS P ゴシック"/>
          </rPr>
          <t>円単位で入力</t>
        </r>
      </text>
    </comment>
    <comment ref="B169" authorId="0">
      <text>
        <r>
          <rPr>
            <sz val="9"/>
            <color indexed="81"/>
            <rFont val="MS P ゴシック"/>
          </rPr>
          <t>施設名を入力</t>
        </r>
      </text>
    </comment>
    <comment ref="C169" authorId="0">
      <text>
        <r>
          <rPr>
            <sz val="9"/>
            <color indexed="81"/>
            <rFont val="MS P ゴシック"/>
          </rPr>
          <t>費用区分を選択</t>
        </r>
      </text>
    </comment>
    <comment ref="D169" authorId="0">
      <text>
        <r>
          <rPr>
            <sz val="9"/>
            <color indexed="81"/>
            <rFont val="MS P ゴシック"/>
          </rPr>
          <t>契約区分を選択</t>
        </r>
      </text>
    </comment>
    <comment ref="E169" authorId="0">
      <text>
        <r>
          <rPr>
            <sz val="9"/>
            <color indexed="81"/>
            <rFont val="MS P ゴシック"/>
          </rPr>
          <t>円単位で入力</t>
        </r>
      </text>
    </comment>
    <comment ref="F169" authorId="0">
      <text>
        <r>
          <rPr>
            <sz val="9"/>
            <color indexed="81"/>
            <rFont val="MS P ゴシック"/>
          </rPr>
          <t>円単位で入力</t>
        </r>
      </text>
    </comment>
    <comment ref="G169" authorId="0">
      <text>
        <r>
          <rPr>
            <sz val="9"/>
            <color indexed="81"/>
            <rFont val="MS P ゴシック"/>
          </rPr>
          <t>円単位で入力</t>
        </r>
      </text>
    </comment>
    <comment ref="H169" authorId="0">
      <text>
        <r>
          <rPr>
            <sz val="9"/>
            <color indexed="81"/>
            <rFont val="MS P ゴシック"/>
          </rPr>
          <t>円単位で入力</t>
        </r>
      </text>
    </comment>
    <comment ref="O169" authorId="0">
      <text>
        <r>
          <rPr>
            <sz val="9"/>
            <color indexed="81"/>
            <rFont val="MS P ゴシック"/>
          </rPr>
          <t>該当する場合入力（円単位）</t>
        </r>
      </text>
    </comment>
    <comment ref="Q169" authorId="0">
      <text>
        <r>
          <rPr>
            <sz val="9"/>
            <color indexed="81"/>
            <rFont val="MS P ゴシック"/>
          </rPr>
          <t>油種区分を選択</t>
        </r>
      </text>
    </comment>
    <comment ref="R169" authorId="0">
      <text>
        <r>
          <rPr>
            <sz val="9"/>
            <color indexed="81"/>
            <rFont val="MS P ゴシック"/>
          </rPr>
          <t>円単位で入力</t>
        </r>
      </text>
    </comment>
    <comment ref="B170" authorId="0">
      <text>
        <r>
          <rPr>
            <sz val="9"/>
            <color indexed="81"/>
            <rFont val="MS P ゴシック"/>
          </rPr>
          <t>施設名を入力</t>
        </r>
      </text>
    </comment>
    <comment ref="C170" authorId="0">
      <text>
        <r>
          <rPr>
            <sz val="9"/>
            <color indexed="81"/>
            <rFont val="MS P ゴシック"/>
          </rPr>
          <t>費用区分を選択</t>
        </r>
      </text>
    </comment>
    <comment ref="D170" authorId="0">
      <text>
        <r>
          <rPr>
            <sz val="9"/>
            <color indexed="81"/>
            <rFont val="MS P ゴシック"/>
          </rPr>
          <t>契約区分を選択</t>
        </r>
      </text>
    </comment>
    <comment ref="E170" authorId="0">
      <text>
        <r>
          <rPr>
            <sz val="9"/>
            <color indexed="81"/>
            <rFont val="MS P ゴシック"/>
          </rPr>
          <t>円単位で入力</t>
        </r>
      </text>
    </comment>
    <comment ref="F170" authorId="0">
      <text>
        <r>
          <rPr>
            <sz val="9"/>
            <color indexed="81"/>
            <rFont val="MS P ゴシック"/>
          </rPr>
          <t>円単位で入力</t>
        </r>
      </text>
    </comment>
    <comment ref="G170" authorId="0">
      <text>
        <r>
          <rPr>
            <sz val="9"/>
            <color indexed="81"/>
            <rFont val="MS P ゴシック"/>
          </rPr>
          <t>円単位で入力</t>
        </r>
      </text>
    </comment>
    <comment ref="H170" authorId="0">
      <text>
        <r>
          <rPr>
            <sz val="9"/>
            <color indexed="81"/>
            <rFont val="MS P ゴシック"/>
          </rPr>
          <t>円単位で入力</t>
        </r>
      </text>
    </comment>
    <comment ref="O170" authorId="0">
      <text>
        <r>
          <rPr>
            <sz val="9"/>
            <color indexed="81"/>
            <rFont val="MS P ゴシック"/>
          </rPr>
          <t>該当する場合入力（円単位）</t>
        </r>
      </text>
    </comment>
    <comment ref="Q170" authorId="0">
      <text>
        <r>
          <rPr>
            <sz val="9"/>
            <color indexed="81"/>
            <rFont val="MS P ゴシック"/>
          </rPr>
          <t>油種区分を選択</t>
        </r>
      </text>
    </comment>
    <comment ref="R170" authorId="0">
      <text>
        <r>
          <rPr>
            <sz val="9"/>
            <color indexed="81"/>
            <rFont val="MS P ゴシック"/>
          </rPr>
          <t>円単位で入力</t>
        </r>
      </text>
    </comment>
    <comment ref="B171" authorId="0">
      <text>
        <r>
          <rPr>
            <sz val="9"/>
            <color indexed="81"/>
            <rFont val="MS P ゴシック"/>
          </rPr>
          <t>施設名を入力</t>
        </r>
      </text>
    </comment>
    <comment ref="C171" authorId="0">
      <text>
        <r>
          <rPr>
            <sz val="9"/>
            <color indexed="81"/>
            <rFont val="MS P ゴシック"/>
          </rPr>
          <t>費用区分を選択</t>
        </r>
      </text>
    </comment>
    <comment ref="D171" authorId="0">
      <text>
        <r>
          <rPr>
            <sz val="9"/>
            <color indexed="81"/>
            <rFont val="MS P ゴシック"/>
          </rPr>
          <t>契約区分を選択</t>
        </r>
      </text>
    </comment>
    <comment ref="E171" authorId="0">
      <text>
        <r>
          <rPr>
            <sz val="9"/>
            <color indexed="81"/>
            <rFont val="MS P ゴシック"/>
          </rPr>
          <t>円単位で入力</t>
        </r>
      </text>
    </comment>
    <comment ref="F171" authorId="0">
      <text>
        <r>
          <rPr>
            <sz val="9"/>
            <color indexed="81"/>
            <rFont val="MS P ゴシック"/>
          </rPr>
          <t>円単位で入力</t>
        </r>
      </text>
    </comment>
    <comment ref="G171" authorId="0">
      <text>
        <r>
          <rPr>
            <sz val="9"/>
            <color indexed="81"/>
            <rFont val="MS P ゴシック"/>
          </rPr>
          <t>円単位で入力</t>
        </r>
      </text>
    </comment>
    <comment ref="H171" authorId="0">
      <text>
        <r>
          <rPr>
            <sz val="9"/>
            <color indexed="81"/>
            <rFont val="MS P ゴシック"/>
          </rPr>
          <t>円単位で入力</t>
        </r>
      </text>
    </comment>
    <comment ref="O171" authorId="0">
      <text>
        <r>
          <rPr>
            <sz val="9"/>
            <color indexed="81"/>
            <rFont val="MS P ゴシック"/>
          </rPr>
          <t>該当する場合入力（円単位）</t>
        </r>
      </text>
    </comment>
    <comment ref="Q171" authorId="0">
      <text>
        <r>
          <rPr>
            <sz val="9"/>
            <color indexed="81"/>
            <rFont val="MS P ゴシック"/>
          </rPr>
          <t>油種区分を選択</t>
        </r>
      </text>
    </comment>
    <comment ref="R171" authorId="0">
      <text>
        <r>
          <rPr>
            <sz val="9"/>
            <color indexed="81"/>
            <rFont val="MS P ゴシック"/>
          </rPr>
          <t>円単位で入力</t>
        </r>
      </text>
    </comment>
    <comment ref="B172" authorId="0">
      <text>
        <r>
          <rPr>
            <sz val="9"/>
            <color indexed="81"/>
            <rFont val="MS P ゴシック"/>
          </rPr>
          <t>施設名を入力</t>
        </r>
      </text>
    </comment>
    <comment ref="C172" authorId="0">
      <text>
        <r>
          <rPr>
            <sz val="9"/>
            <color indexed="81"/>
            <rFont val="MS P ゴシック"/>
          </rPr>
          <t>費用区分を選択</t>
        </r>
      </text>
    </comment>
    <comment ref="D172" authorId="0">
      <text>
        <r>
          <rPr>
            <sz val="9"/>
            <color indexed="81"/>
            <rFont val="MS P ゴシック"/>
          </rPr>
          <t>契約区分を選択</t>
        </r>
      </text>
    </comment>
    <comment ref="E172" authorId="0">
      <text>
        <r>
          <rPr>
            <sz val="9"/>
            <color indexed="81"/>
            <rFont val="MS P ゴシック"/>
          </rPr>
          <t>円単位で入力</t>
        </r>
      </text>
    </comment>
    <comment ref="F172" authorId="0">
      <text>
        <r>
          <rPr>
            <sz val="9"/>
            <color indexed="81"/>
            <rFont val="MS P ゴシック"/>
          </rPr>
          <t>円単位で入力</t>
        </r>
      </text>
    </comment>
    <comment ref="G172" authorId="0">
      <text>
        <r>
          <rPr>
            <sz val="9"/>
            <color indexed="81"/>
            <rFont val="MS P ゴシック"/>
          </rPr>
          <t>円単位で入力</t>
        </r>
      </text>
    </comment>
    <comment ref="H172" authorId="0">
      <text>
        <r>
          <rPr>
            <sz val="9"/>
            <color indexed="81"/>
            <rFont val="MS P ゴシック"/>
          </rPr>
          <t>円単位で入力</t>
        </r>
      </text>
    </comment>
    <comment ref="O172" authorId="0">
      <text>
        <r>
          <rPr>
            <sz val="9"/>
            <color indexed="81"/>
            <rFont val="MS P ゴシック"/>
          </rPr>
          <t>該当する場合入力（円単位）</t>
        </r>
      </text>
    </comment>
    <comment ref="Q172" authorId="0">
      <text>
        <r>
          <rPr>
            <sz val="9"/>
            <color indexed="81"/>
            <rFont val="MS P ゴシック"/>
          </rPr>
          <t>油種区分を選択</t>
        </r>
      </text>
    </comment>
    <comment ref="R172" authorId="0">
      <text>
        <r>
          <rPr>
            <sz val="9"/>
            <color indexed="81"/>
            <rFont val="MS P ゴシック"/>
          </rPr>
          <t>円単位で入力</t>
        </r>
      </text>
    </comment>
    <comment ref="B173" authorId="0">
      <text>
        <r>
          <rPr>
            <sz val="9"/>
            <color indexed="81"/>
            <rFont val="MS P ゴシック"/>
          </rPr>
          <t>施設名を入力</t>
        </r>
      </text>
    </comment>
    <comment ref="C173" authorId="0">
      <text>
        <r>
          <rPr>
            <sz val="9"/>
            <color indexed="81"/>
            <rFont val="MS P ゴシック"/>
          </rPr>
          <t>費用区分を選択</t>
        </r>
      </text>
    </comment>
    <comment ref="D173" authorId="0">
      <text>
        <r>
          <rPr>
            <sz val="9"/>
            <color indexed="81"/>
            <rFont val="MS P ゴシック"/>
          </rPr>
          <t>契約区分を選択</t>
        </r>
      </text>
    </comment>
    <comment ref="E173" authorId="0">
      <text>
        <r>
          <rPr>
            <sz val="9"/>
            <color indexed="81"/>
            <rFont val="MS P ゴシック"/>
          </rPr>
          <t>円単位で入力</t>
        </r>
      </text>
    </comment>
    <comment ref="F173" authorId="0">
      <text>
        <r>
          <rPr>
            <sz val="9"/>
            <color indexed="81"/>
            <rFont val="MS P ゴシック"/>
          </rPr>
          <t>円単位で入力</t>
        </r>
      </text>
    </comment>
    <comment ref="G173" authorId="0">
      <text>
        <r>
          <rPr>
            <sz val="9"/>
            <color indexed="81"/>
            <rFont val="MS P ゴシック"/>
          </rPr>
          <t>円単位で入力</t>
        </r>
      </text>
    </comment>
    <comment ref="H173" authorId="0">
      <text>
        <r>
          <rPr>
            <sz val="9"/>
            <color indexed="81"/>
            <rFont val="MS P ゴシック"/>
          </rPr>
          <t>円単位で入力</t>
        </r>
      </text>
    </comment>
    <comment ref="O173" authorId="0">
      <text>
        <r>
          <rPr>
            <sz val="9"/>
            <color indexed="81"/>
            <rFont val="MS P ゴシック"/>
          </rPr>
          <t>該当する場合入力（円単位）</t>
        </r>
      </text>
    </comment>
    <comment ref="Q173" authorId="0">
      <text>
        <r>
          <rPr>
            <sz val="9"/>
            <color indexed="81"/>
            <rFont val="MS P ゴシック"/>
          </rPr>
          <t>油種区分を選択</t>
        </r>
      </text>
    </comment>
    <comment ref="R173" authorId="0">
      <text>
        <r>
          <rPr>
            <sz val="9"/>
            <color indexed="81"/>
            <rFont val="MS P ゴシック"/>
          </rPr>
          <t>円単位で入力</t>
        </r>
      </text>
    </comment>
    <comment ref="B174" authorId="0">
      <text>
        <r>
          <rPr>
            <sz val="9"/>
            <color indexed="81"/>
            <rFont val="MS P ゴシック"/>
          </rPr>
          <t>施設名を入力</t>
        </r>
      </text>
    </comment>
    <comment ref="C174" authorId="0">
      <text>
        <r>
          <rPr>
            <sz val="9"/>
            <color indexed="81"/>
            <rFont val="MS P ゴシック"/>
          </rPr>
          <t>費用区分を選択</t>
        </r>
      </text>
    </comment>
    <comment ref="D174" authorId="0">
      <text>
        <r>
          <rPr>
            <sz val="9"/>
            <color indexed="81"/>
            <rFont val="MS P ゴシック"/>
          </rPr>
          <t>契約区分を選択</t>
        </r>
      </text>
    </comment>
    <comment ref="E174" authorId="0">
      <text>
        <r>
          <rPr>
            <sz val="9"/>
            <color indexed="81"/>
            <rFont val="MS P ゴシック"/>
          </rPr>
          <t>円単位で入力</t>
        </r>
      </text>
    </comment>
    <comment ref="F174" authorId="0">
      <text>
        <r>
          <rPr>
            <sz val="9"/>
            <color indexed="81"/>
            <rFont val="MS P ゴシック"/>
          </rPr>
          <t>円単位で入力</t>
        </r>
      </text>
    </comment>
    <comment ref="G174" authorId="0">
      <text>
        <r>
          <rPr>
            <sz val="9"/>
            <color indexed="81"/>
            <rFont val="MS P ゴシック"/>
          </rPr>
          <t>円単位で入力</t>
        </r>
      </text>
    </comment>
    <comment ref="H174" authorId="0">
      <text>
        <r>
          <rPr>
            <sz val="9"/>
            <color indexed="81"/>
            <rFont val="MS P ゴシック"/>
          </rPr>
          <t>円単位で入力</t>
        </r>
      </text>
    </comment>
    <comment ref="O174" authorId="0">
      <text>
        <r>
          <rPr>
            <sz val="9"/>
            <color indexed="81"/>
            <rFont val="MS P ゴシック"/>
          </rPr>
          <t>該当する場合入力（円単位）</t>
        </r>
      </text>
    </comment>
    <comment ref="Q174" authorId="0">
      <text>
        <r>
          <rPr>
            <sz val="9"/>
            <color indexed="81"/>
            <rFont val="MS P ゴシック"/>
          </rPr>
          <t>油種区分を選択</t>
        </r>
      </text>
    </comment>
    <comment ref="R174" authorId="0">
      <text>
        <r>
          <rPr>
            <sz val="9"/>
            <color indexed="81"/>
            <rFont val="MS P ゴシック"/>
          </rPr>
          <t>円単位で入力</t>
        </r>
      </text>
    </comment>
    <comment ref="B175" authorId="0">
      <text>
        <r>
          <rPr>
            <sz val="9"/>
            <color indexed="81"/>
            <rFont val="MS P ゴシック"/>
          </rPr>
          <t>施設名を入力</t>
        </r>
      </text>
    </comment>
    <comment ref="C175" authorId="0">
      <text>
        <r>
          <rPr>
            <sz val="9"/>
            <color indexed="81"/>
            <rFont val="MS P ゴシック"/>
          </rPr>
          <t>費用区分を選択</t>
        </r>
      </text>
    </comment>
    <comment ref="D175" authorId="0">
      <text>
        <r>
          <rPr>
            <sz val="9"/>
            <color indexed="81"/>
            <rFont val="MS P ゴシック"/>
          </rPr>
          <t>契約区分を選択</t>
        </r>
      </text>
    </comment>
    <comment ref="E175" authorId="0">
      <text>
        <r>
          <rPr>
            <sz val="9"/>
            <color indexed="81"/>
            <rFont val="MS P ゴシック"/>
          </rPr>
          <t>円単位で入力</t>
        </r>
      </text>
    </comment>
    <comment ref="F175" authorId="0">
      <text>
        <r>
          <rPr>
            <sz val="9"/>
            <color indexed="81"/>
            <rFont val="MS P ゴシック"/>
          </rPr>
          <t>円単位で入力</t>
        </r>
      </text>
    </comment>
    <comment ref="G175" authorId="0">
      <text>
        <r>
          <rPr>
            <sz val="9"/>
            <color indexed="81"/>
            <rFont val="MS P ゴシック"/>
          </rPr>
          <t>円単位で入力</t>
        </r>
      </text>
    </comment>
    <comment ref="H175" authorId="0">
      <text>
        <r>
          <rPr>
            <sz val="9"/>
            <color indexed="81"/>
            <rFont val="MS P ゴシック"/>
          </rPr>
          <t>円単位で入力</t>
        </r>
      </text>
    </comment>
    <comment ref="O175" authorId="0">
      <text>
        <r>
          <rPr>
            <sz val="9"/>
            <color indexed="81"/>
            <rFont val="MS P ゴシック"/>
          </rPr>
          <t>該当する場合入力（円単位）</t>
        </r>
      </text>
    </comment>
    <comment ref="Q175" authorId="0">
      <text>
        <r>
          <rPr>
            <sz val="9"/>
            <color indexed="81"/>
            <rFont val="MS P ゴシック"/>
          </rPr>
          <t>油種区分を選択</t>
        </r>
      </text>
    </comment>
    <comment ref="R175" authorId="0">
      <text>
        <r>
          <rPr>
            <sz val="9"/>
            <color indexed="81"/>
            <rFont val="MS P ゴシック"/>
          </rPr>
          <t>円単位で入力</t>
        </r>
      </text>
    </comment>
    <comment ref="B176" authorId="0">
      <text>
        <r>
          <rPr>
            <sz val="9"/>
            <color indexed="81"/>
            <rFont val="MS P ゴシック"/>
          </rPr>
          <t>施設名を入力</t>
        </r>
      </text>
    </comment>
    <comment ref="C176" authorId="0">
      <text>
        <r>
          <rPr>
            <sz val="9"/>
            <color indexed="81"/>
            <rFont val="MS P ゴシック"/>
          </rPr>
          <t>費用区分を選択</t>
        </r>
      </text>
    </comment>
    <comment ref="D176" authorId="0">
      <text>
        <r>
          <rPr>
            <sz val="9"/>
            <color indexed="81"/>
            <rFont val="MS P ゴシック"/>
          </rPr>
          <t>契約区分を選択</t>
        </r>
      </text>
    </comment>
    <comment ref="E176" authorId="0">
      <text>
        <r>
          <rPr>
            <sz val="9"/>
            <color indexed="81"/>
            <rFont val="MS P ゴシック"/>
          </rPr>
          <t>円単位で入力</t>
        </r>
      </text>
    </comment>
    <comment ref="F176" authorId="0">
      <text>
        <r>
          <rPr>
            <sz val="9"/>
            <color indexed="81"/>
            <rFont val="MS P ゴシック"/>
          </rPr>
          <t>円単位で入力</t>
        </r>
      </text>
    </comment>
    <comment ref="G176" authorId="0">
      <text>
        <r>
          <rPr>
            <sz val="9"/>
            <color indexed="81"/>
            <rFont val="MS P ゴシック"/>
          </rPr>
          <t>円単位で入力</t>
        </r>
      </text>
    </comment>
    <comment ref="H176" authorId="0">
      <text>
        <r>
          <rPr>
            <sz val="9"/>
            <color indexed="81"/>
            <rFont val="MS P ゴシック"/>
          </rPr>
          <t>円単位で入力</t>
        </r>
      </text>
    </comment>
    <comment ref="O176" authorId="0">
      <text>
        <r>
          <rPr>
            <sz val="9"/>
            <color indexed="81"/>
            <rFont val="MS P ゴシック"/>
          </rPr>
          <t>該当する場合入力（円単位）</t>
        </r>
      </text>
    </comment>
    <comment ref="Q176" authorId="0">
      <text>
        <r>
          <rPr>
            <sz val="9"/>
            <color indexed="81"/>
            <rFont val="MS P ゴシック"/>
          </rPr>
          <t>油種区分を選択</t>
        </r>
      </text>
    </comment>
    <comment ref="R176" authorId="0">
      <text>
        <r>
          <rPr>
            <sz val="9"/>
            <color indexed="81"/>
            <rFont val="MS P ゴシック"/>
          </rPr>
          <t>円単位で入力</t>
        </r>
      </text>
    </comment>
    <comment ref="B177" authorId="0">
      <text>
        <r>
          <rPr>
            <sz val="9"/>
            <color indexed="81"/>
            <rFont val="MS P ゴシック"/>
          </rPr>
          <t>施設名を入力</t>
        </r>
      </text>
    </comment>
    <comment ref="C177" authorId="0">
      <text>
        <r>
          <rPr>
            <sz val="9"/>
            <color indexed="81"/>
            <rFont val="MS P ゴシック"/>
          </rPr>
          <t>費用区分を選択</t>
        </r>
      </text>
    </comment>
    <comment ref="D177" authorId="0">
      <text>
        <r>
          <rPr>
            <sz val="9"/>
            <color indexed="81"/>
            <rFont val="MS P ゴシック"/>
          </rPr>
          <t>契約区分を選択</t>
        </r>
      </text>
    </comment>
    <comment ref="E177" authorId="0">
      <text>
        <r>
          <rPr>
            <sz val="9"/>
            <color indexed="81"/>
            <rFont val="MS P ゴシック"/>
          </rPr>
          <t>円単位で入力</t>
        </r>
      </text>
    </comment>
    <comment ref="F177" authorId="0">
      <text>
        <r>
          <rPr>
            <sz val="9"/>
            <color indexed="81"/>
            <rFont val="MS P ゴシック"/>
          </rPr>
          <t>円単位で入力</t>
        </r>
      </text>
    </comment>
    <comment ref="G177" authorId="0">
      <text>
        <r>
          <rPr>
            <sz val="9"/>
            <color indexed="81"/>
            <rFont val="MS P ゴシック"/>
          </rPr>
          <t>円単位で入力</t>
        </r>
      </text>
    </comment>
    <comment ref="H177" authorId="0">
      <text>
        <r>
          <rPr>
            <sz val="9"/>
            <color indexed="81"/>
            <rFont val="MS P ゴシック"/>
          </rPr>
          <t>円単位で入力</t>
        </r>
      </text>
    </comment>
    <comment ref="O177" authorId="0">
      <text>
        <r>
          <rPr>
            <sz val="9"/>
            <color indexed="81"/>
            <rFont val="MS P ゴシック"/>
          </rPr>
          <t>該当する場合入力（円単位）</t>
        </r>
      </text>
    </comment>
    <comment ref="Q177" authorId="0">
      <text>
        <r>
          <rPr>
            <sz val="9"/>
            <color indexed="81"/>
            <rFont val="MS P ゴシック"/>
          </rPr>
          <t>油種区分を選択</t>
        </r>
      </text>
    </comment>
    <comment ref="R177" authorId="0">
      <text>
        <r>
          <rPr>
            <sz val="9"/>
            <color indexed="81"/>
            <rFont val="MS P ゴシック"/>
          </rPr>
          <t>円単位で入力</t>
        </r>
      </text>
    </comment>
    <comment ref="B178" authorId="0">
      <text>
        <r>
          <rPr>
            <sz val="9"/>
            <color indexed="81"/>
            <rFont val="MS P ゴシック"/>
          </rPr>
          <t>施設名を入力</t>
        </r>
      </text>
    </comment>
    <comment ref="C178" authorId="0">
      <text>
        <r>
          <rPr>
            <sz val="9"/>
            <color indexed="81"/>
            <rFont val="MS P ゴシック"/>
          </rPr>
          <t>費用区分を選択</t>
        </r>
      </text>
    </comment>
    <comment ref="D178" authorId="0">
      <text>
        <r>
          <rPr>
            <sz val="9"/>
            <color indexed="81"/>
            <rFont val="MS P ゴシック"/>
          </rPr>
          <t>契約区分を選択</t>
        </r>
      </text>
    </comment>
    <comment ref="E178" authorId="0">
      <text>
        <r>
          <rPr>
            <sz val="9"/>
            <color indexed="81"/>
            <rFont val="MS P ゴシック"/>
          </rPr>
          <t>円単位で入力</t>
        </r>
      </text>
    </comment>
    <comment ref="F178" authorId="0">
      <text>
        <r>
          <rPr>
            <sz val="9"/>
            <color indexed="81"/>
            <rFont val="MS P ゴシック"/>
          </rPr>
          <t>円単位で入力</t>
        </r>
      </text>
    </comment>
    <comment ref="G178" authorId="0">
      <text>
        <r>
          <rPr>
            <sz val="9"/>
            <color indexed="81"/>
            <rFont val="MS P ゴシック"/>
          </rPr>
          <t>円単位で入力</t>
        </r>
      </text>
    </comment>
    <comment ref="H178" authorId="0">
      <text>
        <r>
          <rPr>
            <sz val="9"/>
            <color indexed="81"/>
            <rFont val="MS P ゴシック"/>
          </rPr>
          <t>円単位で入力</t>
        </r>
      </text>
    </comment>
    <comment ref="O178" authorId="0">
      <text>
        <r>
          <rPr>
            <sz val="9"/>
            <color indexed="81"/>
            <rFont val="MS P ゴシック"/>
          </rPr>
          <t>該当する場合入力（円単位）</t>
        </r>
      </text>
    </comment>
    <comment ref="Q178" authorId="0">
      <text>
        <r>
          <rPr>
            <sz val="9"/>
            <color indexed="81"/>
            <rFont val="MS P ゴシック"/>
          </rPr>
          <t>油種区分を選択</t>
        </r>
      </text>
    </comment>
    <comment ref="R178" authorId="0">
      <text>
        <r>
          <rPr>
            <sz val="9"/>
            <color indexed="81"/>
            <rFont val="MS P ゴシック"/>
          </rPr>
          <t>円単位で入力</t>
        </r>
      </text>
    </comment>
    <comment ref="B179" authorId="0">
      <text>
        <r>
          <rPr>
            <sz val="9"/>
            <color indexed="81"/>
            <rFont val="MS P ゴシック"/>
          </rPr>
          <t>施設名を入力</t>
        </r>
      </text>
    </comment>
    <comment ref="C179" authorId="0">
      <text>
        <r>
          <rPr>
            <sz val="9"/>
            <color indexed="81"/>
            <rFont val="MS P ゴシック"/>
          </rPr>
          <t>費用区分を選択</t>
        </r>
      </text>
    </comment>
    <comment ref="D179" authorId="0">
      <text>
        <r>
          <rPr>
            <sz val="9"/>
            <color indexed="81"/>
            <rFont val="MS P ゴシック"/>
          </rPr>
          <t>契約区分を選択</t>
        </r>
      </text>
    </comment>
    <comment ref="E179" authorId="0">
      <text>
        <r>
          <rPr>
            <sz val="9"/>
            <color indexed="81"/>
            <rFont val="MS P ゴシック"/>
          </rPr>
          <t>円単位で入力</t>
        </r>
      </text>
    </comment>
    <comment ref="F179" authorId="0">
      <text>
        <r>
          <rPr>
            <sz val="9"/>
            <color indexed="81"/>
            <rFont val="MS P ゴシック"/>
          </rPr>
          <t>円単位で入力</t>
        </r>
      </text>
    </comment>
    <comment ref="G179" authorId="0">
      <text>
        <r>
          <rPr>
            <sz val="9"/>
            <color indexed="81"/>
            <rFont val="MS P ゴシック"/>
          </rPr>
          <t>円単位で入力</t>
        </r>
      </text>
    </comment>
    <comment ref="H179" authorId="0">
      <text>
        <r>
          <rPr>
            <sz val="9"/>
            <color indexed="81"/>
            <rFont val="MS P ゴシック"/>
          </rPr>
          <t>円単位で入力</t>
        </r>
      </text>
    </comment>
    <comment ref="O179" authorId="0">
      <text>
        <r>
          <rPr>
            <sz val="9"/>
            <color indexed="81"/>
            <rFont val="MS P ゴシック"/>
          </rPr>
          <t>該当する場合入力（円単位）</t>
        </r>
      </text>
    </comment>
    <comment ref="Q179" authorId="0">
      <text>
        <r>
          <rPr>
            <sz val="9"/>
            <color indexed="81"/>
            <rFont val="MS P ゴシック"/>
          </rPr>
          <t>油種区分を選択</t>
        </r>
      </text>
    </comment>
    <comment ref="R179" authorId="0">
      <text>
        <r>
          <rPr>
            <sz val="9"/>
            <color indexed="81"/>
            <rFont val="MS P ゴシック"/>
          </rPr>
          <t>円単位で入力</t>
        </r>
      </text>
    </comment>
    <comment ref="B180" authorId="0">
      <text>
        <r>
          <rPr>
            <sz val="9"/>
            <color indexed="81"/>
            <rFont val="MS P ゴシック"/>
          </rPr>
          <t>施設名を入力</t>
        </r>
      </text>
    </comment>
    <comment ref="C180" authorId="0">
      <text>
        <r>
          <rPr>
            <sz val="9"/>
            <color indexed="81"/>
            <rFont val="MS P ゴシック"/>
          </rPr>
          <t>費用区分を選択</t>
        </r>
      </text>
    </comment>
    <comment ref="D180" authorId="0">
      <text>
        <r>
          <rPr>
            <sz val="9"/>
            <color indexed="81"/>
            <rFont val="MS P ゴシック"/>
          </rPr>
          <t>契約区分を選択</t>
        </r>
      </text>
    </comment>
    <comment ref="E180" authorId="0">
      <text>
        <r>
          <rPr>
            <sz val="9"/>
            <color indexed="81"/>
            <rFont val="MS P ゴシック"/>
          </rPr>
          <t>円単位で入力</t>
        </r>
      </text>
    </comment>
    <comment ref="F180" authorId="0">
      <text>
        <r>
          <rPr>
            <sz val="9"/>
            <color indexed="81"/>
            <rFont val="MS P ゴシック"/>
          </rPr>
          <t>円単位で入力</t>
        </r>
      </text>
    </comment>
    <comment ref="G180" authorId="0">
      <text>
        <r>
          <rPr>
            <sz val="9"/>
            <color indexed="81"/>
            <rFont val="MS P ゴシック"/>
          </rPr>
          <t>円単位で入力</t>
        </r>
      </text>
    </comment>
    <comment ref="H180" authorId="0">
      <text>
        <r>
          <rPr>
            <sz val="9"/>
            <color indexed="81"/>
            <rFont val="MS P ゴシック"/>
          </rPr>
          <t>円単位で入力</t>
        </r>
      </text>
    </comment>
    <comment ref="O180" authorId="0">
      <text>
        <r>
          <rPr>
            <sz val="9"/>
            <color indexed="81"/>
            <rFont val="MS P ゴシック"/>
          </rPr>
          <t>該当する場合入力（円単位）</t>
        </r>
      </text>
    </comment>
    <comment ref="Q180" authorId="0">
      <text>
        <r>
          <rPr>
            <sz val="9"/>
            <color indexed="81"/>
            <rFont val="MS P ゴシック"/>
          </rPr>
          <t>油種区分を選択</t>
        </r>
      </text>
    </comment>
    <comment ref="R180" authorId="0">
      <text>
        <r>
          <rPr>
            <sz val="9"/>
            <color indexed="81"/>
            <rFont val="MS P ゴシック"/>
          </rPr>
          <t>円単位で入力</t>
        </r>
      </text>
    </comment>
    <comment ref="B181" authorId="0">
      <text>
        <r>
          <rPr>
            <sz val="9"/>
            <color indexed="81"/>
            <rFont val="MS P ゴシック"/>
          </rPr>
          <t>施設名を入力</t>
        </r>
      </text>
    </comment>
    <comment ref="C181" authorId="0">
      <text>
        <r>
          <rPr>
            <sz val="9"/>
            <color indexed="81"/>
            <rFont val="MS P ゴシック"/>
          </rPr>
          <t>費用区分を選択</t>
        </r>
      </text>
    </comment>
    <comment ref="D181" authorId="0">
      <text>
        <r>
          <rPr>
            <sz val="9"/>
            <color indexed="81"/>
            <rFont val="MS P ゴシック"/>
          </rPr>
          <t>契約区分を選択</t>
        </r>
      </text>
    </comment>
    <comment ref="E181" authorId="0">
      <text>
        <r>
          <rPr>
            <sz val="9"/>
            <color indexed="81"/>
            <rFont val="MS P ゴシック"/>
          </rPr>
          <t>円単位で入力</t>
        </r>
      </text>
    </comment>
    <comment ref="F181" authorId="0">
      <text>
        <r>
          <rPr>
            <sz val="9"/>
            <color indexed="81"/>
            <rFont val="MS P ゴシック"/>
          </rPr>
          <t>円単位で入力</t>
        </r>
      </text>
    </comment>
    <comment ref="G181" authorId="0">
      <text>
        <r>
          <rPr>
            <sz val="9"/>
            <color indexed="81"/>
            <rFont val="MS P ゴシック"/>
          </rPr>
          <t>円単位で入力</t>
        </r>
      </text>
    </comment>
    <comment ref="H181" authorId="0">
      <text>
        <r>
          <rPr>
            <sz val="9"/>
            <color indexed="81"/>
            <rFont val="MS P ゴシック"/>
          </rPr>
          <t>円単位で入力</t>
        </r>
      </text>
    </comment>
    <comment ref="O181" authorId="0">
      <text>
        <r>
          <rPr>
            <sz val="9"/>
            <color indexed="81"/>
            <rFont val="MS P ゴシック"/>
          </rPr>
          <t>該当する場合入力（円単位）</t>
        </r>
      </text>
    </comment>
    <comment ref="Q181" authorId="0">
      <text>
        <r>
          <rPr>
            <sz val="9"/>
            <color indexed="81"/>
            <rFont val="MS P ゴシック"/>
          </rPr>
          <t>油種区分を選択</t>
        </r>
      </text>
    </comment>
    <comment ref="R181" authorId="0">
      <text>
        <r>
          <rPr>
            <sz val="9"/>
            <color indexed="81"/>
            <rFont val="MS P ゴシック"/>
          </rPr>
          <t>円単位で入力</t>
        </r>
      </text>
    </comment>
    <comment ref="B182" authorId="0">
      <text>
        <r>
          <rPr>
            <sz val="9"/>
            <color indexed="81"/>
            <rFont val="MS P ゴシック"/>
          </rPr>
          <t>施設名を入力</t>
        </r>
      </text>
    </comment>
    <comment ref="C182" authorId="0">
      <text>
        <r>
          <rPr>
            <sz val="9"/>
            <color indexed="81"/>
            <rFont val="MS P ゴシック"/>
          </rPr>
          <t>費用区分を選択</t>
        </r>
      </text>
    </comment>
    <comment ref="D182" authorId="0">
      <text>
        <r>
          <rPr>
            <sz val="9"/>
            <color indexed="81"/>
            <rFont val="MS P ゴシック"/>
          </rPr>
          <t>契約区分を選択</t>
        </r>
      </text>
    </comment>
    <comment ref="E182" authorId="0">
      <text>
        <r>
          <rPr>
            <sz val="9"/>
            <color indexed="81"/>
            <rFont val="MS P ゴシック"/>
          </rPr>
          <t>円単位で入力</t>
        </r>
      </text>
    </comment>
    <comment ref="F182" authorId="0">
      <text>
        <r>
          <rPr>
            <sz val="9"/>
            <color indexed="81"/>
            <rFont val="MS P ゴシック"/>
          </rPr>
          <t>円単位で入力</t>
        </r>
      </text>
    </comment>
    <comment ref="G182" authorId="0">
      <text>
        <r>
          <rPr>
            <sz val="9"/>
            <color indexed="81"/>
            <rFont val="MS P ゴシック"/>
          </rPr>
          <t>円単位で入力</t>
        </r>
      </text>
    </comment>
    <comment ref="H182" authorId="0">
      <text>
        <r>
          <rPr>
            <sz val="9"/>
            <color indexed="81"/>
            <rFont val="MS P ゴシック"/>
          </rPr>
          <t>円単位で入力</t>
        </r>
      </text>
    </comment>
    <comment ref="O182" authorId="0">
      <text>
        <r>
          <rPr>
            <sz val="9"/>
            <color indexed="81"/>
            <rFont val="MS P ゴシック"/>
          </rPr>
          <t>該当する場合入力（円単位）</t>
        </r>
      </text>
    </comment>
    <comment ref="Q182" authorId="0">
      <text>
        <r>
          <rPr>
            <sz val="9"/>
            <color indexed="81"/>
            <rFont val="MS P ゴシック"/>
          </rPr>
          <t>油種区分を選択</t>
        </r>
      </text>
    </comment>
    <comment ref="R182" authorId="0">
      <text>
        <r>
          <rPr>
            <sz val="9"/>
            <color indexed="81"/>
            <rFont val="MS P ゴシック"/>
          </rPr>
          <t>円単位で入力</t>
        </r>
      </text>
    </comment>
    <comment ref="B183" authorId="0">
      <text>
        <r>
          <rPr>
            <sz val="9"/>
            <color indexed="81"/>
            <rFont val="MS P ゴシック"/>
          </rPr>
          <t>施設名を入力</t>
        </r>
      </text>
    </comment>
    <comment ref="C183" authorId="0">
      <text>
        <r>
          <rPr>
            <sz val="9"/>
            <color indexed="81"/>
            <rFont val="MS P ゴシック"/>
          </rPr>
          <t>費用区分を選択</t>
        </r>
      </text>
    </comment>
    <comment ref="D183" authorId="0">
      <text>
        <r>
          <rPr>
            <sz val="9"/>
            <color indexed="81"/>
            <rFont val="MS P ゴシック"/>
          </rPr>
          <t>契約区分を選択</t>
        </r>
      </text>
    </comment>
    <comment ref="E183" authorId="0">
      <text>
        <r>
          <rPr>
            <sz val="9"/>
            <color indexed="81"/>
            <rFont val="MS P ゴシック"/>
          </rPr>
          <t>円単位で入力</t>
        </r>
      </text>
    </comment>
    <comment ref="F183" authorId="0">
      <text>
        <r>
          <rPr>
            <sz val="9"/>
            <color indexed="81"/>
            <rFont val="MS P ゴシック"/>
          </rPr>
          <t>円単位で入力</t>
        </r>
      </text>
    </comment>
    <comment ref="G183" authorId="0">
      <text>
        <r>
          <rPr>
            <sz val="9"/>
            <color indexed="81"/>
            <rFont val="MS P ゴシック"/>
          </rPr>
          <t>円単位で入力</t>
        </r>
      </text>
    </comment>
    <comment ref="H183" authorId="0">
      <text>
        <r>
          <rPr>
            <sz val="9"/>
            <color indexed="81"/>
            <rFont val="MS P ゴシック"/>
          </rPr>
          <t>円単位で入力</t>
        </r>
      </text>
    </comment>
    <comment ref="O183" authorId="0">
      <text>
        <r>
          <rPr>
            <sz val="9"/>
            <color indexed="81"/>
            <rFont val="MS P ゴシック"/>
          </rPr>
          <t>該当する場合入力（円単位）</t>
        </r>
      </text>
    </comment>
    <comment ref="Q183" authorId="0">
      <text>
        <r>
          <rPr>
            <sz val="9"/>
            <color indexed="81"/>
            <rFont val="MS P ゴシック"/>
          </rPr>
          <t>油種区分を選択</t>
        </r>
      </text>
    </comment>
    <comment ref="R183" authorId="0">
      <text>
        <r>
          <rPr>
            <sz val="9"/>
            <color indexed="81"/>
            <rFont val="MS P ゴシック"/>
          </rPr>
          <t>円単位で入力</t>
        </r>
      </text>
    </comment>
    <comment ref="B184" authorId="0">
      <text>
        <r>
          <rPr>
            <sz val="9"/>
            <color indexed="81"/>
            <rFont val="MS P ゴシック"/>
          </rPr>
          <t>施設名を入力</t>
        </r>
      </text>
    </comment>
    <comment ref="C184" authorId="0">
      <text>
        <r>
          <rPr>
            <sz val="9"/>
            <color indexed="81"/>
            <rFont val="MS P ゴシック"/>
          </rPr>
          <t>費用区分を選択</t>
        </r>
      </text>
    </comment>
    <comment ref="D184" authorId="0">
      <text>
        <r>
          <rPr>
            <sz val="9"/>
            <color indexed="81"/>
            <rFont val="MS P ゴシック"/>
          </rPr>
          <t>契約区分を選択</t>
        </r>
      </text>
    </comment>
    <comment ref="E184" authorId="0">
      <text>
        <r>
          <rPr>
            <sz val="9"/>
            <color indexed="81"/>
            <rFont val="MS P ゴシック"/>
          </rPr>
          <t>円単位で入力</t>
        </r>
      </text>
    </comment>
    <comment ref="F184" authorId="0">
      <text>
        <r>
          <rPr>
            <sz val="9"/>
            <color indexed="81"/>
            <rFont val="MS P ゴシック"/>
          </rPr>
          <t>円単位で入力</t>
        </r>
      </text>
    </comment>
    <comment ref="G184" authorId="0">
      <text>
        <r>
          <rPr>
            <sz val="9"/>
            <color indexed="81"/>
            <rFont val="MS P ゴシック"/>
          </rPr>
          <t>円単位で入力</t>
        </r>
      </text>
    </comment>
    <comment ref="H184" authorId="0">
      <text>
        <r>
          <rPr>
            <sz val="9"/>
            <color indexed="81"/>
            <rFont val="MS P ゴシック"/>
          </rPr>
          <t>円単位で入力</t>
        </r>
      </text>
    </comment>
    <comment ref="O184" authorId="0">
      <text>
        <r>
          <rPr>
            <sz val="9"/>
            <color indexed="81"/>
            <rFont val="MS P ゴシック"/>
          </rPr>
          <t>該当する場合入力（円単位）</t>
        </r>
      </text>
    </comment>
    <comment ref="Q184" authorId="0">
      <text>
        <r>
          <rPr>
            <sz val="9"/>
            <color indexed="81"/>
            <rFont val="MS P ゴシック"/>
          </rPr>
          <t>油種区分を選択</t>
        </r>
      </text>
    </comment>
    <comment ref="R184" authorId="0">
      <text>
        <r>
          <rPr>
            <sz val="9"/>
            <color indexed="81"/>
            <rFont val="MS P ゴシック"/>
          </rPr>
          <t>円単位で入力</t>
        </r>
      </text>
    </comment>
    <comment ref="B185" authorId="0">
      <text>
        <r>
          <rPr>
            <sz val="9"/>
            <color indexed="81"/>
            <rFont val="MS P ゴシック"/>
          </rPr>
          <t>施設名を入力</t>
        </r>
      </text>
    </comment>
    <comment ref="C185" authorId="0">
      <text>
        <r>
          <rPr>
            <sz val="9"/>
            <color indexed="81"/>
            <rFont val="MS P ゴシック"/>
          </rPr>
          <t>費用区分を選択</t>
        </r>
      </text>
    </comment>
    <comment ref="D185" authorId="0">
      <text>
        <r>
          <rPr>
            <sz val="9"/>
            <color indexed="81"/>
            <rFont val="MS P ゴシック"/>
          </rPr>
          <t>契約区分を選択</t>
        </r>
      </text>
    </comment>
    <comment ref="E185" authorId="0">
      <text>
        <r>
          <rPr>
            <sz val="9"/>
            <color indexed="81"/>
            <rFont val="MS P ゴシック"/>
          </rPr>
          <t>円単位で入力</t>
        </r>
      </text>
    </comment>
    <comment ref="F185" authorId="0">
      <text>
        <r>
          <rPr>
            <sz val="9"/>
            <color indexed="81"/>
            <rFont val="MS P ゴシック"/>
          </rPr>
          <t>円単位で入力</t>
        </r>
      </text>
    </comment>
    <comment ref="G185" authorId="0">
      <text>
        <r>
          <rPr>
            <sz val="9"/>
            <color indexed="81"/>
            <rFont val="MS P ゴシック"/>
          </rPr>
          <t>円単位で入力</t>
        </r>
      </text>
    </comment>
    <comment ref="H185" authorId="0">
      <text>
        <r>
          <rPr>
            <sz val="9"/>
            <color indexed="81"/>
            <rFont val="MS P ゴシック"/>
          </rPr>
          <t>円単位で入力</t>
        </r>
      </text>
    </comment>
    <comment ref="O185" authorId="0">
      <text>
        <r>
          <rPr>
            <sz val="9"/>
            <color indexed="81"/>
            <rFont val="MS P ゴシック"/>
          </rPr>
          <t>該当する場合入力（円単位）</t>
        </r>
      </text>
    </comment>
    <comment ref="Q185" authorId="0">
      <text>
        <r>
          <rPr>
            <sz val="9"/>
            <color indexed="81"/>
            <rFont val="MS P ゴシック"/>
          </rPr>
          <t>油種区分を選択</t>
        </r>
      </text>
    </comment>
    <comment ref="R185" authorId="0">
      <text>
        <r>
          <rPr>
            <sz val="9"/>
            <color indexed="81"/>
            <rFont val="MS P ゴシック"/>
          </rPr>
          <t>円単位で入力</t>
        </r>
      </text>
    </comment>
    <comment ref="B186" authorId="0">
      <text>
        <r>
          <rPr>
            <sz val="9"/>
            <color indexed="81"/>
            <rFont val="MS P ゴシック"/>
          </rPr>
          <t>施設名を入力</t>
        </r>
      </text>
    </comment>
    <comment ref="C186" authorId="0">
      <text>
        <r>
          <rPr>
            <sz val="9"/>
            <color indexed="81"/>
            <rFont val="MS P ゴシック"/>
          </rPr>
          <t>費用区分を選択</t>
        </r>
      </text>
    </comment>
    <comment ref="D186" authorId="0">
      <text>
        <r>
          <rPr>
            <sz val="9"/>
            <color indexed="81"/>
            <rFont val="MS P ゴシック"/>
          </rPr>
          <t>契約区分を選択</t>
        </r>
      </text>
    </comment>
    <comment ref="E186" authorId="0">
      <text>
        <r>
          <rPr>
            <sz val="9"/>
            <color indexed="81"/>
            <rFont val="MS P ゴシック"/>
          </rPr>
          <t>円単位で入力</t>
        </r>
      </text>
    </comment>
    <comment ref="F186" authorId="0">
      <text>
        <r>
          <rPr>
            <sz val="9"/>
            <color indexed="81"/>
            <rFont val="MS P ゴシック"/>
          </rPr>
          <t>円単位で入力</t>
        </r>
      </text>
    </comment>
    <comment ref="G186" authorId="0">
      <text>
        <r>
          <rPr>
            <sz val="9"/>
            <color indexed="81"/>
            <rFont val="MS P ゴシック"/>
          </rPr>
          <t>円単位で入力</t>
        </r>
      </text>
    </comment>
    <comment ref="H186" authorId="0">
      <text>
        <r>
          <rPr>
            <sz val="9"/>
            <color indexed="81"/>
            <rFont val="MS P ゴシック"/>
          </rPr>
          <t>円単位で入力</t>
        </r>
      </text>
    </comment>
    <comment ref="O186" authorId="0">
      <text>
        <r>
          <rPr>
            <sz val="9"/>
            <color indexed="81"/>
            <rFont val="MS P ゴシック"/>
          </rPr>
          <t>該当する場合入力（円単位）</t>
        </r>
      </text>
    </comment>
    <comment ref="Q186" authorId="0">
      <text>
        <r>
          <rPr>
            <sz val="9"/>
            <color indexed="81"/>
            <rFont val="MS P ゴシック"/>
          </rPr>
          <t>油種区分を選択</t>
        </r>
      </text>
    </comment>
    <comment ref="R186" authorId="0">
      <text>
        <r>
          <rPr>
            <sz val="9"/>
            <color indexed="81"/>
            <rFont val="MS P ゴシック"/>
          </rPr>
          <t>円単位で入力</t>
        </r>
      </text>
    </comment>
    <comment ref="B187" authorId="0">
      <text>
        <r>
          <rPr>
            <sz val="9"/>
            <color indexed="81"/>
            <rFont val="MS P ゴシック"/>
          </rPr>
          <t>施設名を入力</t>
        </r>
      </text>
    </comment>
    <comment ref="C187" authorId="0">
      <text>
        <r>
          <rPr>
            <sz val="9"/>
            <color indexed="81"/>
            <rFont val="MS P ゴシック"/>
          </rPr>
          <t>費用区分を選択</t>
        </r>
      </text>
    </comment>
    <comment ref="D187" authorId="0">
      <text>
        <r>
          <rPr>
            <sz val="9"/>
            <color indexed="81"/>
            <rFont val="MS P ゴシック"/>
          </rPr>
          <t>契約区分を選択</t>
        </r>
      </text>
    </comment>
    <comment ref="E187" authorId="0">
      <text>
        <r>
          <rPr>
            <sz val="9"/>
            <color indexed="81"/>
            <rFont val="MS P ゴシック"/>
          </rPr>
          <t>円単位で入力</t>
        </r>
      </text>
    </comment>
    <comment ref="F187" authorId="0">
      <text>
        <r>
          <rPr>
            <sz val="9"/>
            <color indexed="81"/>
            <rFont val="MS P ゴシック"/>
          </rPr>
          <t>円単位で入力</t>
        </r>
      </text>
    </comment>
    <comment ref="G187" authorId="0">
      <text>
        <r>
          <rPr>
            <sz val="9"/>
            <color indexed="81"/>
            <rFont val="MS P ゴシック"/>
          </rPr>
          <t>円単位で入力</t>
        </r>
      </text>
    </comment>
    <comment ref="H187" authorId="0">
      <text>
        <r>
          <rPr>
            <sz val="9"/>
            <color indexed="81"/>
            <rFont val="MS P ゴシック"/>
          </rPr>
          <t>円単位で入力</t>
        </r>
      </text>
    </comment>
    <comment ref="O187" authorId="0">
      <text>
        <r>
          <rPr>
            <sz val="9"/>
            <color indexed="81"/>
            <rFont val="MS P ゴシック"/>
          </rPr>
          <t>該当する場合入力（円単位）</t>
        </r>
      </text>
    </comment>
    <comment ref="Q187" authorId="0">
      <text>
        <r>
          <rPr>
            <sz val="9"/>
            <color indexed="81"/>
            <rFont val="MS P ゴシック"/>
          </rPr>
          <t>油種区分を選択</t>
        </r>
      </text>
    </comment>
    <comment ref="R187" authorId="0">
      <text>
        <r>
          <rPr>
            <sz val="9"/>
            <color indexed="81"/>
            <rFont val="MS P ゴシック"/>
          </rPr>
          <t>円単位で入力</t>
        </r>
      </text>
    </comment>
    <comment ref="B188" authorId="0">
      <text>
        <r>
          <rPr>
            <sz val="9"/>
            <color indexed="81"/>
            <rFont val="MS P ゴシック"/>
          </rPr>
          <t>施設名を入力</t>
        </r>
      </text>
    </comment>
    <comment ref="C188" authorId="0">
      <text>
        <r>
          <rPr>
            <sz val="9"/>
            <color indexed="81"/>
            <rFont val="MS P ゴシック"/>
          </rPr>
          <t>費用区分を選択</t>
        </r>
      </text>
    </comment>
    <comment ref="D188" authorId="0">
      <text>
        <r>
          <rPr>
            <sz val="9"/>
            <color indexed="81"/>
            <rFont val="MS P ゴシック"/>
          </rPr>
          <t>契約区分を選択</t>
        </r>
      </text>
    </comment>
    <comment ref="E188" authorId="0">
      <text>
        <r>
          <rPr>
            <sz val="9"/>
            <color indexed="81"/>
            <rFont val="MS P ゴシック"/>
          </rPr>
          <t>円単位で入力</t>
        </r>
      </text>
    </comment>
    <comment ref="F188" authorId="0">
      <text>
        <r>
          <rPr>
            <sz val="9"/>
            <color indexed="81"/>
            <rFont val="MS P ゴシック"/>
          </rPr>
          <t>円単位で入力</t>
        </r>
      </text>
    </comment>
    <comment ref="G188" authorId="0">
      <text>
        <r>
          <rPr>
            <sz val="9"/>
            <color indexed="81"/>
            <rFont val="MS P ゴシック"/>
          </rPr>
          <t>円単位で入力</t>
        </r>
      </text>
    </comment>
    <comment ref="H188" authorId="0">
      <text>
        <r>
          <rPr>
            <sz val="9"/>
            <color indexed="81"/>
            <rFont val="MS P ゴシック"/>
          </rPr>
          <t>円単位で入力</t>
        </r>
      </text>
    </comment>
    <comment ref="O188" authorId="0">
      <text>
        <r>
          <rPr>
            <sz val="9"/>
            <color indexed="81"/>
            <rFont val="MS P ゴシック"/>
          </rPr>
          <t>該当する場合入力（円単位）</t>
        </r>
      </text>
    </comment>
    <comment ref="Q188" authorId="0">
      <text>
        <r>
          <rPr>
            <sz val="9"/>
            <color indexed="81"/>
            <rFont val="MS P ゴシック"/>
          </rPr>
          <t>油種区分を選択</t>
        </r>
      </text>
    </comment>
    <comment ref="R188" authorId="0">
      <text>
        <r>
          <rPr>
            <sz val="9"/>
            <color indexed="81"/>
            <rFont val="MS P ゴシック"/>
          </rPr>
          <t>円単位で入力</t>
        </r>
      </text>
    </comment>
    <comment ref="B189" authorId="0">
      <text>
        <r>
          <rPr>
            <sz val="9"/>
            <color indexed="81"/>
            <rFont val="MS P ゴシック"/>
          </rPr>
          <t>施設名を入力</t>
        </r>
      </text>
    </comment>
    <comment ref="C189" authorId="0">
      <text>
        <r>
          <rPr>
            <sz val="9"/>
            <color indexed="81"/>
            <rFont val="MS P ゴシック"/>
          </rPr>
          <t>費用区分を選択</t>
        </r>
      </text>
    </comment>
    <comment ref="D189" authorId="0">
      <text>
        <r>
          <rPr>
            <sz val="9"/>
            <color indexed="81"/>
            <rFont val="MS P ゴシック"/>
          </rPr>
          <t>契約区分を選択</t>
        </r>
      </text>
    </comment>
    <comment ref="E189" authorId="0">
      <text>
        <r>
          <rPr>
            <sz val="9"/>
            <color indexed="81"/>
            <rFont val="MS P ゴシック"/>
          </rPr>
          <t>円単位で入力</t>
        </r>
      </text>
    </comment>
    <comment ref="F189" authorId="0">
      <text>
        <r>
          <rPr>
            <sz val="9"/>
            <color indexed="81"/>
            <rFont val="MS P ゴシック"/>
          </rPr>
          <t>円単位で入力</t>
        </r>
      </text>
    </comment>
    <comment ref="G189" authorId="0">
      <text>
        <r>
          <rPr>
            <sz val="9"/>
            <color indexed="81"/>
            <rFont val="MS P ゴシック"/>
          </rPr>
          <t>円単位で入力</t>
        </r>
      </text>
    </comment>
    <comment ref="H189" authorId="0">
      <text>
        <r>
          <rPr>
            <sz val="9"/>
            <color indexed="81"/>
            <rFont val="MS P ゴシック"/>
          </rPr>
          <t>円単位で入力</t>
        </r>
      </text>
    </comment>
    <comment ref="O189" authorId="0">
      <text>
        <r>
          <rPr>
            <sz val="9"/>
            <color indexed="81"/>
            <rFont val="MS P ゴシック"/>
          </rPr>
          <t>該当する場合入力（円単位）</t>
        </r>
      </text>
    </comment>
    <comment ref="Q189" authorId="0">
      <text>
        <r>
          <rPr>
            <sz val="9"/>
            <color indexed="81"/>
            <rFont val="MS P ゴシック"/>
          </rPr>
          <t>油種区分を選択</t>
        </r>
      </text>
    </comment>
    <comment ref="R189" authorId="0">
      <text>
        <r>
          <rPr>
            <sz val="9"/>
            <color indexed="81"/>
            <rFont val="MS P ゴシック"/>
          </rPr>
          <t>円単位で入力</t>
        </r>
      </text>
    </comment>
    <comment ref="O195" authorId="0">
      <text>
        <r>
          <rPr>
            <sz val="9"/>
            <color indexed="81"/>
            <rFont val="MS P ゴシック"/>
          </rPr>
          <t>予算ベースの電力料（事業費）を入力</t>
        </r>
      </text>
    </comment>
    <comment ref="P195" authorId="0">
      <text>
        <r>
          <rPr>
            <sz val="9"/>
            <color indexed="81"/>
            <rFont val="MS P ゴシック"/>
          </rPr>
          <t>予算ベースの電力料（国費）を入力</t>
        </r>
      </text>
    </comment>
    <comment ref="Q195" authorId="0">
      <text>
        <r>
          <rPr>
            <b/>
            <sz val="9"/>
            <color indexed="81"/>
            <rFont val="MS P ゴシック"/>
          </rPr>
          <t>⑦：前年度の電気料金
　　相当分の国費相当分</t>
        </r>
      </text>
    </comment>
    <comment ref="O196" authorId="0">
      <text>
        <r>
          <rPr>
            <sz val="9"/>
            <color indexed="81"/>
            <rFont val="MS P ゴシック"/>
          </rPr>
          <t>予算ベースの油脂費（事業費）を入力</t>
        </r>
      </text>
    </comment>
    <comment ref="P196" authorId="0">
      <text>
        <r>
          <rPr>
            <sz val="9"/>
            <color indexed="81"/>
            <rFont val="MS P ゴシック"/>
          </rPr>
          <t>予算ベースの油脂費（国費）を入力</t>
        </r>
      </text>
    </comment>
    <comment ref="Q196" authorId="0">
      <text>
        <r>
          <rPr>
            <b/>
            <sz val="9"/>
            <color indexed="81"/>
            <rFont val="MS P ゴシック"/>
          </rPr>
          <t>⑬：前年度の油脂費
　　相当分の国費相当分</t>
        </r>
      </text>
    </comment>
    <comment ref="W196" authorId="0">
      <text>
        <r>
          <rPr>
            <sz val="9"/>
            <color indexed="81"/>
            <rFont val="MS P ゴシック"/>
          </rPr>
          <t>該当する場合入力（円単位）</t>
        </r>
      </text>
    </comment>
    <comment ref="O193" authorId="2">
      <text>
        <r>
          <rPr>
            <b/>
            <sz val="9"/>
            <color indexed="81"/>
            <rFont val="MS P ゴシック"/>
          </rPr>
          <t>既存事業の１年分の事業費を記載してください。</t>
        </r>
      </text>
    </comment>
    <comment ref="P193" authorId="2">
      <text>
        <r>
          <rPr>
            <b/>
            <sz val="9"/>
            <color indexed="81"/>
            <rFont val="MS P ゴシック"/>
          </rPr>
          <t>既存事業の１年間の国費を入力してください。</t>
        </r>
      </text>
    </comment>
    <comment ref="E10" authorId="2">
      <text>
        <r>
          <rPr>
            <sz val="9"/>
            <color indexed="81"/>
            <rFont val="MS P ゴシック"/>
          </rPr>
          <t>R6.4月から９月までの実績を入力</t>
        </r>
      </text>
    </comment>
    <comment ref="R10" authorId="2">
      <text>
        <r>
          <rPr>
            <b/>
            <sz val="9"/>
            <color indexed="81"/>
            <rFont val="MS P ゴシック"/>
          </rPr>
          <t>まだ実績が無い６月以降については、過去の実績や想定される額で入力をお願いします。</t>
        </r>
      </text>
    </comment>
  </commentList>
</comments>
</file>

<file path=xl/comments2.xml><?xml version="1.0" encoding="utf-8"?>
<comments xmlns="http://schemas.openxmlformats.org/spreadsheetml/2006/main">
  <authors>
    <author>福元　良介</author>
    <author>榮　竜郎</author>
    <author>佐々木 一二(SASAKI Katsuji)</author>
  </authors>
  <commentList>
    <comment ref="A6" authorId="0">
      <text>
        <r>
          <rPr>
            <sz val="9"/>
            <color indexed="81"/>
            <rFont val="MS P ゴシック"/>
          </rPr>
          <t>入力不要</t>
        </r>
      </text>
    </comment>
    <comment ref="B6" authorId="0">
      <text>
        <r>
          <rPr>
            <sz val="9"/>
            <color indexed="81"/>
            <rFont val="MS P ゴシック"/>
          </rPr>
          <t>局名を選択</t>
        </r>
      </text>
    </comment>
    <comment ref="C6" authorId="0">
      <text>
        <r>
          <rPr>
            <sz val="9"/>
            <color indexed="81"/>
            <rFont val="MS P ゴシック"/>
          </rPr>
          <t>県名を選択</t>
        </r>
      </text>
    </comment>
    <comment ref="D6" authorId="0">
      <text>
        <r>
          <rPr>
            <sz val="9"/>
            <color indexed="81"/>
            <rFont val="MS P ゴシック"/>
          </rPr>
          <t>地区名を入力</t>
        </r>
      </text>
    </comment>
    <comment ref="E6" authorId="0">
      <text>
        <r>
          <rPr>
            <sz val="9"/>
            <color indexed="81"/>
            <rFont val="MS P ゴシック"/>
          </rPr>
          <t>地区区分を選択</t>
        </r>
      </text>
    </comment>
    <comment ref="F6" authorId="0">
      <text>
        <r>
          <rPr>
            <sz val="9"/>
            <color indexed="81"/>
            <rFont val="MS P ゴシック"/>
          </rPr>
          <t>施設管理者名を入力
（複数の場合も全て入力）</t>
        </r>
      </text>
    </comment>
    <comment ref="B12" authorId="0">
      <text>
        <r>
          <rPr>
            <sz val="9"/>
            <color indexed="81"/>
            <rFont val="MS P ゴシック"/>
          </rPr>
          <t>施設名を入力</t>
        </r>
      </text>
    </comment>
    <comment ref="C12" authorId="0">
      <text>
        <r>
          <rPr>
            <sz val="9"/>
            <color indexed="81"/>
            <rFont val="MS P ゴシック"/>
          </rPr>
          <t>費用区分を選択</t>
        </r>
      </text>
    </comment>
    <comment ref="D12" authorId="0">
      <text>
        <r>
          <rPr>
            <sz val="9"/>
            <color indexed="81"/>
            <rFont val="MS P ゴシック"/>
          </rPr>
          <t>契約区分を選択</t>
        </r>
      </text>
    </comment>
    <comment ref="E12" authorId="0">
      <text>
        <r>
          <rPr>
            <sz val="9"/>
            <color indexed="81"/>
            <rFont val="MS P ゴシック"/>
          </rPr>
          <t>円単位で入力</t>
        </r>
      </text>
    </comment>
    <comment ref="F12" authorId="0">
      <text>
        <r>
          <rPr>
            <sz val="9"/>
            <color indexed="81"/>
            <rFont val="MS P ゴシック"/>
          </rPr>
          <t>円単位で入力</t>
        </r>
      </text>
    </comment>
    <comment ref="G12" authorId="0">
      <text>
        <r>
          <rPr>
            <sz val="9"/>
            <color indexed="81"/>
            <rFont val="MS P ゴシック"/>
          </rPr>
          <t>円単位で入力</t>
        </r>
      </text>
    </comment>
    <comment ref="H12" authorId="0">
      <text>
        <r>
          <rPr>
            <sz val="9"/>
            <color indexed="81"/>
            <rFont val="MS P ゴシック"/>
          </rPr>
          <t>円単位で入力</t>
        </r>
      </text>
    </comment>
    <comment ref="O12" authorId="0">
      <text>
        <r>
          <rPr>
            <sz val="9"/>
            <color indexed="81"/>
            <rFont val="MS P ゴシック"/>
          </rPr>
          <t>該当する場合入力（円単位）</t>
        </r>
      </text>
    </comment>
    <comment ref="Q12" authorId="0">
      <text>
        <r>
          <rPr>
            <sz val="9"/>
            <color indexed="81"/>
            <rFont val="MS P ゴシック"/>
          </rPr>
          <t>油種区分を選択</t>
        </r>
      </text>
    </comment>
    <comment ref="R12" authorId="0">
      <text>
        <r>
          <rPr>
            <sz val="9"/>
            <color indexed="81"/>
            <rFont val="MS P ゴシック"/>
          </rPr>
          <t>円単位で入力</t>
        </r>
      </text>
    </comment>
    <comment ref="C13" authorId="0">
      <text>
        <r>
          <rPr>
            <sz val="9"/>
            <color indexed="81"/>
            <rFont val="MS P ゴシック"/>
          </rPr>
          <t>費用区分を選択</t>
        </r>
      </text>
    </comment>
    <comment ref="D13" authorId="0">
      <text>
        <r>
          <rPr>
            <sz val="9"/>
            <color indexed="81"/>
            <rFont val="MS P ゴシック"/>
          </rPr>
          <t>契約区分を選択</t>
        </r>
      </text>
    </comment>
    <comment ref="E13" authorId="0">
      <text>
        <r>
          <rPr>
            <sz val="9"/>
            <color indexed="81"/>
            <rFont val="MS P ゴシック"/>
          </rPr>
          <t>円単位で入力</t>
        </r>
      </text>
    </comment>
    <comment ref="F13" authorId="0">
      <text>
        <r>
          <rPr>
            <sz val="9"/>
            <color indexed="81"/>
            <rFont val="MS P ゴシック"/>
          </rPr>
          <t>円単位で入力</t>
        </r>
      </text>
    </comment>
    <comment ref="G13" authorId="0">
      <text>
        <r>
          <rPr>
            <sz val="9"/>
            <color indexed="81"/>
            <rFont val="MS P ゴシック"/>
          </rPr>
          <t>円単位で入力</t>
        </r>
      </text>
    </comment>
    <comment ref="H13" authorId="0">
      <text>
        <r>
          <rPr>
            <sz val="9"/>
            <color indexed="81"/>
            <rFont val="MS P ゴシック"/>
          </rPr>
          <t>円単位で入力</t>
        </r>
      </text>
    </comment>
    <comment ref="O13" authorId="0">
      <text>
        <r>
          <rPr>
            <sz val="9"/>
            <color indexed="81"/>
            <rFont val="MS P ゴシック"/>
          </rPr>
          <t>該当する場合入力（円単位）</t>
        </r>
      </text>
    </comment>
    <comment ref="Q13" authorId="0">
      <text>
        <r>
          <rPr>
            <sz val="9"/>
            <color indexed="81"/>
            <rFont val="MS P ゴシック"/>
          </rPr>
          <t>油種区分を選択</t>
        </r>
      </text>
    </comment>
    <comment ref="R13" authorId="0">
      <text>
        <r>
          <rPr>
            <sz val="9"/>
            <color indexed="81"/>
            <rFont val="MS P ゴシック"/>
          </rPr>
          <t>円単位で入力</t>
        </r>
      </text>
    </comment>
    <comment ref="B14" authorId="0">
      <text>
        <r>
          <rPr>
            <sz val="9"/>
            <color indexed="81"/>
            <rFont val="MS P ゴシック"/>
          </rPr>
          <t>施設名を入力</t>
        </r>
      </text>
    </comment>
    <comment ref="C14" authorId="0">
      <text>
        <r>
          <rPr>
            <sz val="9"/>
            <color indexed="81"/>
            <rFont val="MS P ゴシック"/>
          </rPr>
          <t>費用区分を選択</t>
        </r>
      </text>
    </comment>
    <comment ref="D14" authorId="0">
      <text>
        <r>
          <rPr>
            <sz val="9"/>
            <color indexed="81"/>
            <rFont val="MS P ゴシック"/>
          </rPr>
          <t>契約区分を選択</t>
        </r>
      </text>
    </comment>
    <comment ref="E14" authorId="0">
      <text>
        <r>
          <rPr>
            <sz val="9"/>
            <color indexed="81"/>
            <rFont val="MS P ゴシック"/>
          </rPr>
          <t>円単位で入力</t>
        </r>
      </text>
    </comment>
    <comment ref="F14" authorId="0">
      <text>
        <r>
          <rPr>
            <sz val="9"/>
            <color indexed="81"/>
            <rFont val="MS P ゴシック"/>
          </rPr>
          <t>円単位で入力</t>
        </r>
      </text>
    </comment>
    <comment ref="G14" authorId="0">
      <text>
        <r>
          <rPr>
            <sz val="9"/>
            <color indexed="81"/>
            <rFont val="MS P ゴシック"/>
          </rPr>
          <t>円単位で入力</t>
        </r>
      </text>
    </comment>
    <comment ref="H14" authorId="0">
      <text>
        <r>
          <rPr>
            <sz val="9"/>
            <color indexed="81"/>
            <rFont val="MS P ゴシック"/>
          </rPr>
          <t>円単位で入力</t>
        </r>
      </text>
    </comment>
    <comment ref="O14" authorId="0">
      <text>
        <r>
          <rPr>
            <sz val="9"/>
            <color indexed="81"/>
            <rFont val="MS P ゴシック"/>
          </rPr>
          <t>該当する場合入力（円単位）</t>
        </r>
      </text>
    </comment>
    <comment ref="Q14" authorId="0">
      <text>
        <r>
          <rPr>
            <sz val="9"/>
            <color indexed="81"/>
            <rFont val="MS P ゴシック"/>
          </rPr>
          <t>油種区分を選択</t>
        </r>
      </text>
    </comment>
    <comment ref="R14" authorId="0">
      <text>
        <r>
          <rPr>
            <sz val="9"/>
            <color indexed="81"/>
            <rFont val="MS P ゴシック"/>
          </rPr>
          <t>円単位で入力</t>
        </r>
      </text>
    </comment>
    <comment ref="B15" authorId="0">
      <text>
        <r>
          <rPr>
            <sz val="9"/>
            <color indexed="81"/>
            <rFont val="MS P ゴシック"/>
          </rPr>
          <t>施設名を入力</t>
        </r>
      </text>
    </comment>
    <comment ref="C15" authorId="0">
      <text>
        <r>
          <rPr>
            <sz val="9"/>
            <color indexed="81"/>
            <rFont val="MS P ゴシック"/>
          </rPr>
          <t>費用区分を選択</t>
        </r>
      </text>
    </comment>
    <comment ref="D15" authorId="0">
      <text>
        <r>
          <rPr>
            <sz val="9"/>
            <color indexed="81"/>
            <rFont val="MS P ゴシック"/>
          </rPr>
          <t>契約区分を選択</t>
        </r>
      </text>
    </comment>
    <comment ref="E15" authorId="0">
      <text>
        <r>
          <rPr>
            <sz val="9"/>
            <color indexed="81"/>
            <rFont val="MS P ゴシック"/>
          </rPr>
          <t>円単位で入力</t>
        </r>
      </text>
    </comment>
    <comment ref="F15" authorId="0">
      <text>
        <r>
          <rPr>
            <sz val="9"/>
            <color indexed="81"/>
            <rFont val="MS P ゴシック"/>
          </rPr>
          <t>円単位で入力</t>
        </r>
      </text>
    </comment>
    <comment ref="G15" authorId="0">
      <text>
        <r>
          <rPr>
            <sz val="9"/>
            <color indexed="81"/>
            <rFont val="MS P ゴシック"/>
          </rPr>
          <t>円単位で入力</t>
        </r>
      </text>
    </comment>
    <comment ref="H15" authorId="0">
      <text>
        <r>
          <rPr>
            <sz val="9"/>
            <color indexed="81"/>
            <rFont val="MS P ゴシック"/>
          </rPr>
          <t>円単位で入力</t>
        </r>
      </text>
    </comment>
    <comment ref="O15" authorId="0">
      <text>
        <r>
          <rPr>
            <sz val="9"/>
            <color indexed="81"/>
            <rFont val="MS P ゴシック"/>
          </rPr>
          <t>該当する場合入力（円単位）</t>
        </r>
      </text>
    </comment>
    <comment ref="Q15" authorId="0">
      <text>
        <r>
          <rPr>
            <sz val="9"/>
            <color indexed="81"/>
            <rFont val="MS P ゴシック"/>
          </rPr>
          <t>油種区分を選択</t>
        </r>
      </text>
    </comment>
    <comment ref="R15" authorId="0">
      <text>
        <r>
          <rPr>
            <sz val="9"/>
            <color indexed="81"/>
            <rFont val="MS P ゴシック"/>
          </rPr>
          <t>円単位で入力</t>
        </r>
      </text>
    </comment>
    <comment ref="B16" authorId="0">
      <text>
        <r>
          <rPr>
            <sz val="9"/>
            <color indexed="81"/>
            <rFont val="MS P ゴシック"/>
          </rPr>
          <t>施設名を入力</t>
        </r>
      </text>
    </comment>
    <comment ref="C16" authorId="0">
      <text>
        <r>
          <rPr>
            <sz val="9"/>
            <color indexed="81"/>
            <rFont val="MS P ゴシック"/>
          </rPr>
          <t>費用区分を選択</t>
        </r>
      </text>
    </comment>
    <comment ref="D16" authorId="0">
      <text>
        <r>
          <rPr>
            <sz val="9"/>
            <color indexed="81"/>
            <rFont val="MS P ゴシック"/>
          </rPr>
          <t>契約区分を選択</t>
        </r>
      </text>
    </comment>
    <comment ref="E16" authorId="0">
      <text>
        <r>
          <rPr>
            <sz val="9"/>
            <color indexed="81"/>
            <rFont val="MS P ゴシック"/>
          </rPr>
          <t>円単位で入力</t>
        </r>
      </text>
    </comment>
    <comment ref="F16" authorId="0">
      <text>
        <r>
          <rPr>
            <sz val="9"/>
            <color indexed="81"/>
            <rFont val="MS P ゴシック"/>
          </rPr>
          <t>円単位で入力</t>
        </r>
      </text>
    </comment>
    <comment ref="G16" authorId="0">
      <text>
        <r>
          <rPr>
            <sz val="9"/>
            <color indexed="81"/>
            <rFont val="MS P ゴシック"/>
          </rPr>
          <t>円単位で入力</t>
        </r>
      </text>
    </comment>
    <comment ref="H16" authorId="0">
      <text>
        <r>
          <rPr>
            <sz val="9"/>
            <color indexed="81"/>
            <rFont val="MS P ゴシック"/>
          </rPr>
          <t>円単位で入力</t>
        </r>
      </text>
    </comment>
    <comment ref="O16" authorId="0">
      <text>
        <r>
          <rPr>
            <sz val="9"/>
            <color indexed="81"/>
            <rFont val="MS P ゴシック"/>
          </rPr>
          <t>該当する場合入力（円単位）</t>
        </r>
      </text>
    </comment>
    <comment ref="Q16" authorId="0">
      <text>
        <r>
          <rPr>
            <sz val="9"/>
            <color indexed="81"/>
            <rFont val="MS P ゴシック"/>
          </rPr>
          <t>油種区分を選択</t>
        </r>
      </text>
    </comment>
    <comment ref="R16" authorId="0">
      <text>
        <r>
          <rPr>
            <sz val="9"/>
            <color indexed="81"/>
            <rFont val="MS P ゴシック"/>
          </rPr>
          <t>円単位で入力</t>
        </r>
      </text>
    </comment>
    <comment ref="AH16" authorId="1">
      <text>
        <r>
          <rPr>
            <sz val="9"/>
            <color indexed="81"/>
            <rFont val="MS P ゴシック"/>
          </rPr>
          <t>①コロナ交付金なし</t>
        </r>
      </text>
    </comment>
    <comment ref="B17" authorId="0">
      <text>
        <r>
          <rPr>
            <sz val="9"/>
            <color indexed="81"/>
            <rFont val="MS P ゴシック"/>
          </rPr>
          <t>施設名を入力</t>
        </r>
      </text>
    </comment>
    <comment ref="C17" authorId="0">
      <text>
        <r>
          <rPr>
            <sz val="9"/>
            <color indexed="81"/>
            <rFont val="MS P ゴシック"/>
          </rPr>
          <t>費用区分を選択</t>
        </r>
      </text>
    </comment>
    <comment ref="D17" authorId="0">
      <text>
        <r>
          <rPr>
            <sz val="9"/>
            <color indexed="81"/>
            <rFont val="MS P ゴシック"/>
          </rPr>
          <t>契約区分を選択</t>
        </r>
      </text>
    </comment>
    <comment ref="E17" authorId="0">
      <text>
        <r>
          <rPr>
            <sz val="9"/>
            <color indexed="81"/>
            <rFont val="MS P ゴシック"/>
          </rPr>
          <t>円単位で入力</t>
        </r>
      </text>
    </comment>
    <comment ref="F17" authorId="0">
      <text>
        <r>
          <rPr>
            <sz val="9"/>
            <color indexed="81"/>
            <rFont val="MS P ゴシック"/>
          </rPr>
          <t>円単位で入力</t>
        </r>
      </text>
    </comment>
    <comment ref="G17" authorId="0">
      <text>
        <r>
          <rPr>
            <sz val="9"/>
            <color indexed="81"/>
            <rFont val="MS P ゴシック"/>
          </rPr>
          <t>円単位で入力</t>
        </r>
      </text>
    </comment>
    <comment ref="H17" authorId="0">
      <text>
        <r>
          <rPr>
            <sz val="9"/>
            <color indexed="81"/>
            <rFont val="MS P ゴシック"/>
          </rPr>
          <t>円単位で入力</t>
        </r>
      </text>
    </comment>
    <comment ref="O17" authorId="0">
      <text>
        <r>
          <rPr>
            <sz val="9"/>
            <color indexed="81"/>
            <rFont val="MS P ゴシック"/>
          </rPr>
          <t>該当する場合入力（円単位）</t>
        </r>
      </text>
    </comment>
    <comment ref="Q17" authorId="0">
      <text>
        <r>
          <rPr>
            <sz val="9"/>
            <color indexed="81"/>
            <rFont val="MS P ゴシック"/>
          </rPr>
          <t>油種区分を選択</t>
        </r>
      </text>
    </comment>
    <comment ref="R17" authorId="0">
      <text>
        <r>
          <rPr>
            <sz val="9"/>
            <color indexed="81"/>
            <rFont val="MS P ゴシック"/>
          </rPr>
          <t>円単位で入力</t>
        </r>
      </text>
    </comment>
    <comment ref="AH17" authorId="1">
      <text>
        <r>
          <rPr>
            <sz val="9"/>
            <color indexed="81"/>
            <rFont val="MS P ゴシック"/>
          </rPr>
          <t>②コロナ交付金を活用（高騰分の何割か）</t>
        </r>
      </text>
    </comment>
    <comment ref="B18" authorId="0">
      <text>
        <r>
          <rPr>
            <sz val="9"/>
            <color indexed="81"/>
            <rFont val="MS P ゴシック"/>
          </rPr>
          <t>施設名を入力</t>
        </r>
      </text>
    </comment>
    <comment ref="C18" authorId="0">
      <text>
        <r>
          <rPr>
            <sz val="9"/>
            <color indexed="81"/>
            <rFont val="MS P ゴシック"/>
          </rPr>
          <t>費用区分を選択</t>
        </r>
      </text>
    </comment>
    <comment ref="D18" authorId="0">
      <text>
        <r>
          <rPr>
            <sz val="9"/>
            <color indexed="81"/>
            <rFont val="MS P ゴシック"/>
          </rPr>
          <t>契約区分を選択</t>
        </r>
      </text>
    </comment>
    <comment ref="E18" authorId="0">
      <text>
        <r>
          <rPr>
            <sz val="9"/>
            <color indexed="81"/>
            <rFont val="MS P ゴシック"/>
          </rPr>
          <t>円単位で入力</t>
        </r>
      </text>
    </comment>
    <comment ref="F18" authorId="0">
      <text>
        <r>
          <rPr>
            <sz val="9"/>
            <color indexed="81"/>
            <rFont val="MS P ゴシック"/>
          </rPr>
          <t>円単位で入力</t>
        </r>
      </text>
    </comment>
    <comment ref="G18" authorId="0">
      <text>
        <r>
          <rPr>
            <sz val="9"/>
            <color indexed="81"/>
            <rFont val="MS P ゴシック"/>
          </rPr>
          <t>円単位で入力</t>
        </r>
      </text>
    </comment>
    <comment ref="H18" authorId="0">
      <text>
        <r>
          <rPr>
            <sz val="9"/>
            <color indexed="81"/>
            <rFont val="MS P ゴシック"/>
          </rPr>
          <t>円単位で入力</t>
        </r>
      </text>
    </comment>
    <comment ref="O18" authorId="0">
      <text>
        <r>
          <rPr>
            <sz val="9"/>
            <color indexed="81"/>
            <rFont val="MS P ゴシック"/>
          </rPr>
          <t>該当する場合入力（円単位）</t>
        </r>
      </text>
    </comment>
    <comment ref="Q18" authorId="0">
      <text>
        <r>
          <rPr>
            <sz val="9"/>
            <color indexed="81"/>
            <rFont val="MS P ゴシック"/>
          </rPr>
          <t>油種区分を選択</t>
        </r>
      </text>
    </comment>
    <comment ref="R18" authorId="0">
      <text>
        <r>
          <rPr>
            <sz val="9"/>
            <color indexed="81"/>
            <rFont val="MS P ゴシック"/>
          </rPr>
          <t>円単位で入力</t>
        </r>
      </text>
    </comment>
    <comment ref="AH18" authorId="1">
      <text>
        <r>
          <rPr>
            <sz val="9"/>
            <color indexed="81"/>
            <rFont val="MS P ゴシック"/>
          </rPr>
          <t>③コロナ交付金を活用（高騰分満額）</t>
        </r>
      </text>
    </comment>
    <comment ref="B19" authorId="0">
      <text>
        <r>
          <rPr>
            <sz val="9"/>
            <color indexed="81"/>
            <rFont val="MS P ゴシック"/>
          </rPr>
          <t>施設名を入力</t>
        </r>
      </text>
    </comment>
    <comment ref="C19" authorId="0">
      <text>
        <r>
          <rPr>
            <sz val="9"/>
            <color indexed="81"/>
            <rFont val="MS P ゴシック"/>
          </rPr>
          <t>費用区分を選択</t>
        </r>
      </text>
    </comment>
    <comment ref="D19" authorId="0">
      <text>
        <r>
          <rPr>
            <sz val="9"/>
            <color indexed="81"/>
            <rFont val="MS P ゴシック"/>
          </rPr>
          <t>契約区分を選択</t>
        </r>
      </text>
    </comment>
    <comment ref="E19" authorId="0">
      <text>
        <r>
          <rPr>
            <sz val="9"/>
            <color indexed="81"/>
            <rFont val="MS P ゴシック"/>
          </rPr>
          <t>円単位で入力</t>
        </r>
      </text>
    </comment>
    <comment ref="F19" authorId="0">
      <text>
        <r>
          <rPr>
            <sz val="9"/>
            <color indexed="81"/>
            <rFont val="MS P ゴシック"/>
          </rPr>
          <t>円単位で入力</t>
        </r>
      </text>
    </comment>
    <comment ref="G19" authorId="0">
      <text>
        <r>
          <rPr>
            <sz val="9"/>
            <color indexed="81"/>
            <rFont val="MS P ゴシック"/>
          </rPr>
          <t>円単位で入力</t>
        </r>
      </text>
    </comment>
    <comment ref="H19" authorId="0">
      <text>
        <r>
          <rPr>
            <sz val="9"/>
            <color indexed="81"/>
            <rFont val="MS P ゴシック"/>
          </rPr>
          <t>円単位で入力</t>
        </r>
      </text>
    </comment>
    <comment ref="O19" authorId="0">
      <text>
        <r>
          <rPr>
            <sz val="9"/>
            <color indexed="81"/>
            <rFont val="MS P ゴシック"/>
          </rPr>
          <t>該当する場合入力（円単位）</t>
        </r>
      </text>
    </comment>
    <comment ref="Q19" authorId="0">
      <text>
        <r>
          <rPr>
            <sz val="9"/>
            <color indexed="81"/>
            <rFont val="MS P ゴシック"/>
          </rPr>
          <t>油種区分を選択</t>
        </r>
      </text>
    </comment>
    <comment ref="R19" authorId="0">
      <text>
        <r>
          <rPr>
            <sz val="9"/>
            <color indexed="81"/>
            <rFont val="MS P ゴシック"/>
          </rPr>
          <t>円単位で入力</t>
        </r>
      </text>
    </comment>
    <comment ref="B20" authorId="0">
      <text>
        <r>
          <rPr>
            <sz val="9"/>
            <color indexed="81"/>
            <rFont val="MS P ゴシック"/>
          </rPr>
          <t>施設名を入力</t>
        </r>
      </text>
    </comment>
    <comment ref="C20" authorId="0">
      <text>
        <r>
          <rPr>
            <sz val="9"/>
            <color indexed="81"/>
            <rFont val="MS P ゴシック"/>
          </rPr>
          <t>費用区分を選択</t>
        </r>
      </text>
    </comment>
    <comment ref="D20" authorId="0">
      <text>
        <r>
          <rPr>
            <sz val="9"/>
            <color indexed="81"/>
            <rFont val="MS P ゴシック"/>
          </rPr>
          <t>契約区分を選択</t>
        </r>
      </text>
    </comment>
    <comment ref="E20" authorId="0">
      <text>
        <r>
          <rPr>
            <sz val="9"/>
            <color indexed="81"/>
            <rFont val="MS P ゴシック"/>
          </rPr>
          <t>円単位で入力</t>
        </r>
      </text>
    </comment>
    <comment ref="F20" authorId="0">
      <text>
        <r>
          <rPr>
            <sz val="9"/>
            <color indexed="81"/>
            <rFont val="MS P ゴシック"/>
          </rPr>
          <t>円単位で入力</t>
        </r>
      </text>
    </comment>
    <comment ref="G20" authorId="0">
      <text>
        <r>
          <rPr>
            <sz val="9"/>
            <color indexed="81"/>
            <rFont val="MS P ゴシック"/>
          </rPr>
          <t>円単位で入力</t>
        </r>
      </text>
    </comment>
    <comment ref="H20" authorId="0">
      <text>
        <r>
          <rPr>
            <sz val="9"/>
            <color indexed="81"/>
            <rFont val="MS P ゴシック"/>
          </rPr>
          <t>円単位で入力</t>
        </r>
      </text>
    </comment>
    <comment ref="O20" authorId="0">
      <text>
        <r>
          <rPr>
            <sz val="9"/>
            <color indexed="81"/>
            <rFont val="MS P ゴシック"/>
          </rPr>
          <t>該当する場合入力（円単位）</t>
        </r>
      </text>
    </comment>
    <comment ref="Q20" authorId="0">
      <text>
        <r>
          <rPr>
            <sz val="9"/>
            <color indexed="81"/>
            <rFont val="MS P ゴシック"/>
          </rPr>
          <t>油種区分を選択</t>
        </r>
      </text>
    </comment>
    <comment ref="R20" authorId="0">
      <text>
        <r>
          <rPr>
            <sz val="9"/>
            <color indexed="81"/>
            <rFont val="MS P ゴシック"/>
          </rPr>
          <t>円単位で入力</t>
        </r>
      </text>
    </comment>
    <comment ref="B21" authorId="0">
      <text>
        <r>
          <rPr>
            <sz val="9"/>
            <color indexed="81"/>
            <rFont val="MS P ゴシック"/>
          </rPr>
          <t>施設名を入力</t>
        </r>
      </text>
    </comment>
    <comment ref="C21" authorId="0">
      <text>
        <r>
          <rPr>
            <sz val="9"/>
            <color indexed="81"/>
            <rFont val="MS P ゴシック"/>
          </rPr>
          <t>費用区分を選択</t>
        </r>
      </text>
    </comment>
    <comment ref="D21" authorId="0">
      <text>
        <r>
          <rPr>
            <sz val="9"/>
            <color indexed="81"/>
            <rFont val="MS P ゴシック"/>
          </rPr>
          <t>契約区分を選択</t>
        </r>
      </text>
    </comment>
    <comment ref="E21" authorId="0">
      <text>
        <r>
          <rPr>
            <sz val="9"/>
            <color indexed="81"/>
            <rFont val="MS P ゴシック"/>
          </rPr>
          <t>円単位で入力</t>
        </r>
      </text>
    </comment>
    <comment ref="F21" authorId="0">
      <text>
        <r>
          <rPr>
            <sz val="9"/>
            <color indexed="81"/>
            <rFont val="MS P ゴシック"/>
          </rPr>
          <t>円単位で入力</t>
        </r>
      </text>
    </comment>
    <comment ref="G21" authorId="0">
      <text>
        <r>
          <rPr>
            <sz val="9"/>
            <color indexed="81"/>
            <rFont val="MS P ゴシック"/>
          </rPr>
          <t>円単位で入力</t>
        </r>
      </text>
    </comment>
    <comment ref="H21" authorId="0">
      <text>
        <r>
          <rPr>
            <sz val="9"/>
            <color indexed="81"/>
            <rFont val="MS P ゴシック"/>
          </rPr>
          <t>円単位で入力</t>
        </r>
      </text>
    </comment>
    <comment ref="O21" authorId="0">
      <text>
        <r>
          <rPr>
            <sz val="9"/>
            <color indexed="81"/>
            <rFont val="MS P ゴシック"/>
          </rPr>
          <t>該当する場合入力（円単位）</t>
        </r>
      </text>
    </comment>
    <comment ref="Q21" authorId="0">
      <text>
        <r>
          <rPr>
            <sz val="9"/>
            <color indexed="81"/>
            <rFont val="MS P ゴシック"/>
          </rPr>
          <t>油種区分を選択</t>
        </r>
      </text>
    </comment>
    <comment ref="R21" authorId="0">
      <text>
        <r>
          <rPr>
            <sz val="9"/>
            <color indexed="81"/>
            <rFont val="MS P ゴシック"/>
          </rPr>
          <t>円単位で入力</t>
        </r>
      </text>
    </comment>
    <comment ref="B22" authorId="0">
      <text>
        <r>
          <rPr>
            <sz val="9"/>
            <color indexed="81"/>
            <rFont val="MS P ゴシック"/>
          </rPr>
          <t>施設名を入力</t>
        </r>
      </text>
    </comment>
    <comment ref="C22" authorId="0">
      <text>
        <r>
          <rPr>
            <sz val="9"/>
            <color indexed="81"/>
            <rFont val="MS P ゴシック"/>
          </rPr>
          <t>費用区分を選択</t>
        </r>
      </text>
    </comment>
    <comment ref="D22" authorId="0">
      <text>
        <r>
          <rPr>
            <sz val="9"/>
            <color indexed="81"/>
            <rFont val="MS P ゴシック"/>
          </rPr>
          <t>契約区分を選択</t>
        </r>
      </text>
    </comment>
    <comment ref="E22" authorId="0">
      <text>
        <r>
          <rPr>
            <sz val="9"/>
            <color indexed="81"/>
            <rFont val="MS P ゴシック"/>
          </rPr>
          <t>円単位で入力</t>
        </r>
      </text>
    </comment>
    <comment ref="F22" authorId="0">
      <text>
        <r>
          <rPr>
            <sz val="9"/>
            <color indexed="81"/>
            <rFont val="MS P ゴシック"/>
          </rPr>
          <t>円単位で入力</t>
        </r>
      </text>
    </comment>
    <comment ref="G22" authorId="0">
      <text>
        <r>
          <rPr>
            <sz val="9"/>
            <color indexed="81"/>
            <rFont val="MS P ゴシック"/>
          </rPr>
          <t>円単位で入力</t>
        </r>
      </text>
    </comment>
    <comment ref="H22" authorId="0">
      <text>
        <r>
          <rPr>
            <sz val="9"/>
            <color indexed="81"/>
            <rFont val="MS P ゴシック"/>
          </rPr>
          <t>円単位で入力</t>
        </r>
      </text>
    </comment>
    <comment ref="O22" authorId="0">
      <text>
        <r>
          <rPr>
            <sz val="9"/>
            <color indexed="81"/>
            <rFont val="MS P ゴシック"/>
          </rPr>
          <t>該当する場合入力（円単位）</t>
        </r>
      </text>
    </comment>
    <comment ref="Q22" authorId="0">
      <text>
        <r>
          <rPr>
            <sz val="9"/>
            <color indexed="81"/>
            <rFont val="MS P ゴシック"/>
          </rPr>
          <t>油種区分を選択</t>
        </r>
      </text>
    </comment>
    <comment ref="R22" authorId="0">
      <text>
        <r>
          <rPr>
            <sz val="9"/>
            <color indexed="81"/>
            <rFont val="MS P ゴシック"/>
          </rPr>
          <t>円単位で入力</t>
        </r>
      </text>
    </comment>
    <comment ref="B23" authorId="0">
      <text>
        <r>
          <rPr>
            <sz val="9"/>
            <color indexed="81"/>
            <rFont val="MS P ゴシック"/>
          </rPr>
          <t>施設名を入力</t>
        </r>
      </text>
    </comment>
    <comment ref="C23" authorId="0">
      <text>
        <r>
          <rPr>
            <sz val="9"/>
            <color indexed="81"/>
            <rFont val="MS P ゴシック"/>
          </rPr>
          <t>費用区分を選択</t>
        </r>
      </text>
    </comment>
    <comment ref="D23" authorId="0">
      <text>
        <r>
          <rPr>
            <sz val="9"/>
            <color indexed="81"/>
            <rFont val="MS P ゴシック"/>
          </rPr>
          <t>契約区分を選択</t>
        </r>
      </text>
    </comment>
    <comment ref="E23" authorId="0">
      <text>
        <r>
          <rPr>
            <sz val="9"/>
            <color indexed="81"/>
            <rFont val="MS P ゴシック"/>
          </rPr>
          <t>円単位で入力</t>
        </r>
      </text>
    </comment>
    <comment ref="F23" authorId="0">
      <text>
        <r>
          <rPr>
            <sz val="9"/>
            <color indexed="81"/>
            <rFont val="MS P ゴシック"/>
          </rPr>
          <t>円単位で入力</t>
        </r>
      </text>
    </comment>
    <comment ref="G23" authorId="0">
      <text>
        <r>
          <rPr>
            <sz val="9"/>
            <color indexed="81"/>
            <rFont val="MS P ゴシック"/>
          </rPr>
          <t>円単位で入力</t>
        </r>
      </text>
    </comment>
    <comment ref="H23" authorId="0">
      <text>
        <r>
          <rPr>
            <sz val="9"/>
            <color indexed="81"/>
            <rFont val="MS P ゴシック"/>
          </rPr>
          <t>円単位で入力</t>
        </r>
      </text>
    </comment>
    <comment ref="O23" authorId="0">
      <text>
        <r>
          <rPr>
            <sz val="9"/>
            <color indexed="81"/>
            <rFont val="MS P ゴシック"/>
          </rPr>
          <t>該当する場合入力（円単位）</t>
        </r>
      </text>
    </comment>
    <comment ref="Q23" authorId="0">
      <text>
        <r>
          <rPr>
            <sz val="9"/>
            <color indexed="81"/>
            <rFont val="MS P ゴシック"/>
          </rPr>
          <t>油種区分を選択</t>
        </r>
      </text>
    </comment>
    <comment ref="R23" authorId="0">
      <text>
        <r>
          <rPr>
            <sz val="9"/>
            <color indexed="81"/>
            <rFont val="MS P ゴシック"/>
          </rPr>
          <t>円単位で入力</t>
        </r>
      </text>
    </comment>
    <comment ref="B24" authorId="0">
      <text>
        <r>
          <rPr>
            <sz val="9"/>
            <color indexed="81"/>
            <rFont val="MS P ゴシック"/>
          </rPr>
          <t>施設名を入力</t>
        </r>
      </text>
    </comment>
    <comment ref="C24" authorId="0">
      <text>
        <r>
          <rPr>
            <sz val="9"/>
            <color indexed="81"/>
            <rFont val="MS P ゴシック"/>
          </rPr>
          <t>費用区分を選択</t>
        </r>
      </text>
    </comment>
    <comment ref="D24" authorId="0">
      <text>
        <r>
          <rPr>
            <sz val="9"/>
            <color indexed="81"/>
            <rFont val="MS P ゴシック"/>
          </rPr>
          <t>契約区分を選択</t>
        </r>
      </text>
    </comment>
    <comment ref="E24" authorId="0">
      <text>
        <r>
          <rPr>
            <sz val="9"/>
            <color indexed="81"/>
            <rFont val="MS P ゴシック"/>
          </rPr>
          <t>円単位で入力</t>
        </r>
      </text>
    </comment>
    <comment ref="F24" authorId="0">
      <text>
        <r>
          <rPr>
            <sz val="9"/>
            <color indexed="81"/>
            <rFont val="MS P ゴシック"/>
          </rPr>
          <t>円単位で入力</t>
        </r>
      </text>
    </comment>
    <comment ref="G24" authorId="0">
      <text>
        <r>
          <rPr>
            <sz val="9"/>
            <color indexed="81"/>
            <rFont val="MS P ゴシック"/>
          </rPr>
          <t>円単位で入力</t>
        </r>
      </text>
    </comment>
    <comment ref="H24" authorId="0">
      <text>
        <r>
          <rPr>
            <sz val="9"/>
            <color indexed="81"/>
            <rFont val="MS P ゴシック"/>
          </rPr>
          <t>円単位で入力</t>
        </r>
      </text>
    </comment>
    <comment ref="O24" authorId="0">
      <text>
        <r>
          <rPr>
            <sz val="9"/>
            <color indexed="81"/>
            <rFont val="MS P ゴシック"/>
          </rPr>
          <t>該当する場合入力（円単位）</t>
        </r>
      </text>
    </comment>
    <comment ref="Q24" authorId="0">
      <text>
        <r>
          <rPr>
            <sz val="9"/>
            <color indexed="81"/>
            <rFont val="MS P ゴシック"/>
          </rPr>
          <t>油種区分を選択</t>
        </r>
      </text>
    </comment>
    <comment ref="R24" authorId="0">
      <text>
        <r>
          <rPr>
            <sz val="9"/>
            <color indexed="81"/>
            <rFont val="MS P ゴシック"/>
          </rPr>
          <t>円単位で入力</t>
        </r>
      </text>
    </comment>
    <comment ref="B25" authorId="0">
      <text>
        <r>
          <rPr>
            <sz val="9"/>
            <color indexed="81"/>
            <rFont val="MS P ゴシック"/>
          </rPr>
          <t>施設名を入力</t>
        </r>
      </text>
    </comment>
    <comment ref="C25" authorId="0">
      <text>
        <r>
          <rPr>
            <sz val="9"/>
            <color indexed="81"/>
            <rFont val="MS P ゴシック"/>
          </rPr>
          <t>費用区分を選択</t>
        </r>
      </text>
    </comment>
    <comment ref="D25" authorId="0">
      <text>
        <r>
          <rPr>
            <sz val="9"/>
            <color indexed="81"/>
            <rFont val="MS P ゴシック"/>
          </rPr>
          <t>契約区分を選択</t>
        </r>
      </text>
    </comment>
    <comment ref="E25" authorId="0">
      <text>
        <r>
          <rPr>
            <sz val="9"/>
            <color indexed="81"/>
            <rFont val="MS P ゴシック"/>
          </rPr>
          <t>円単位で入力</t>
        </r>
      </text>
    </comment>
    <comment ref="F25" authorId="0">
      <text>
        <r>
          <rPr>
            <sz val="9"/>
            <color indexed="81"/>
            <rFont val="MS P ゴシック"/>
          </rPr>
          <t>円単位で入力</t>
        </r>
      </text>
    </comment>
    <comment ref="G25" authorId="0">
      <text>
        <r>
          <rPr>
            <sz val="9"/>
            <color indexed="81"/>
            <rFont val="MS P ゴシック"/>
          </rPr>
          <t>円単位で入力</t>
        </r>
      </text>
    </comment>
    <comment ref="H25" authorId="0">
      <text>
        <r>
          <rPr>
            <sz val="9"/>
            <color indexed="81"/>
            <rFont val="MS P ゴシック"/>
          </rPr>
          <t>円単位で入力</t>
        </r>
      </text>
    </comment>
    <comment ref="O25" authorId="0">
      <text>
        <r>
          <rPr>
            <sz val="9"/>
            <color indexed="81"/>
            <rFont val="MS P ゴシック"/>
          </rPr>
          <t>該当する場合入力（円単位）</t>
        </r>
      </text>
    </comment>
    <comment ref="Q25" authorId="0">
      <text>
        <r>
          <rPr>
            <sz val="9"/>
            <color indexed="81"/>
            <rFont val="MS P ゴシック"/>
          </rPr>
          <t>油種区分を選択</t>
        </r>
      </text>
    </comment>
    <comment ref="R25" authorId="0">
      <text>
        <r>
          <rPr>
            <sz val="9"/>
            <color indexed="81"/>
            <rFont val="MS P ゴシック"/>
          </rPr>
          <t>円単位で入力</t>
        </r>
      </text>
    </comment>
    <comment ref="B26" authorId="0">
      <text>
        <r>
          <rPr>
            <sz val="9"/>
            <color indexed="81"/>
            <rFont val="MS P ゴシック"/>
          </rPr>
          <t>施設名を入力</t>
        </r>
      </text>
    </comment>
    <comment ref="C26" authorId="0">
      <text>
        <r>
          <rPr>
            <sz val="9"/>
            <color indexed="81"/>
            <rFont val="MS P ゴシック"/>
          </rPr>
          <t>費用区分を選択</t>
        </r>
      </text>
    </comment>
    <comment ref="D26" authorId="0">
      <text>
        <r>
          <rPr>
            <sz val="9"/>
            <color indexed="81"/>
            <rFont val="MS P ゴシック"/>
          </rPr>
          <t>契約区分を選択</t>
        </r>
      </text>
    </comment>
    <comment ref="E26" authorId="0">
      <text>
        <r>
          <rPr>
            <sz val="9"/>
            <color indexed="81"/>
            <rFont val="MS P ゴシック"/>
          </rPr>
          <t>円単位で入力</t>
        </r>
      </text>
    </comment>
    <comment ref="F26" authorId="0">
      <text>
        <r>
          <rPr>
            <sz val="9"/>
            <color indexed="81"/>
            <rFont val="MS P ゴシック"/>
          </rPr>
          <t>円単位で入力</t>
        </r>
      </text>
    </comment>
    <comment ref="G26" authorId="0">
      <text>
        <r>
          <rPr>
            <sz val="9"/>
            <color indexed="81"/>
            <rFont val="MS P ゴシック"/>
          </rPr>
          <t>円単位で入力</t>
        </r>
      </text>
    </comment>
    <comment ref="H26" authorId="0">
      <text>
        <r>
          <rPr>
            <sz val="9"/>
            <color indexed="81"/>
            <rFont val="MS P ゴシック"/>
          </rPr>
          <t>円単位で入力</t>
        </r>
      </text>
    </comment>
    <comment ref="O26" authorId="0">
      <text>
        <r>
          <rPr>
            <sz val="9"/>
            <color indexed="81"/>
            <rFont val="MS P ゴシック"/>
          </rPr>
          <t>該当する場合入力（円単位）</t>
        </r>
      </text>
    </comment>
    <comment ref="Q26" authorId="0">
      <text>
        <r>
          <rPr>
            <sz val="9"/>
            <color indexed="81"/>
            <rFont val="MS P ゴシック"/>
          </rPr>
          <t>油種区分を選択</t>
        </r>
      </text>
    </comment>
    <comment ref="R26" authorId="0">
      <text>
        <r>
          <rPr>
            <sz val="9"/>
            <color indexed="81"/>
            <rFont val="MS P ゴシック"/>
          </rPr>
          <t>円単位で入力</t>
        </r>
      </text>
    </comment>
    <comment ref="B27" authorId="0">
      <text>
        <r>
          <rPr>
            <sz val="9"/>
            <color indexed="81"/>
            <rFont val="MS P ゴシック"/>
          </rPr>
          <t>施設名を入力</t>
        </r>
      </text>
    </comment>
    <comment ref="C27" authorId="0">
      <text>
        <r>
          <rPr>
            <sz val="9"/>
            <color indexed="81"/>
            <rFont val="MS P ゴシック"/>
          </rPr>
          <t>費用区分を選択</t>
        </r>
      </text>
    </comment>
    <comment ref="D27" authorId="0">
      <text>
        <r>
          <rPr>
            <sz val="9"/>
            <color indexed="81"/>
            <rFont val="MS P ゴシック"/>
          </rPr>
          <t>契約区分を選択</t>
        </r>
      </text>
    </comment>
    <comment ref="E27" authorId="0">
      <text>
        <r>
          <rPr>
            <sz val="9"/>
            <color indexed="81"/>
            <rFont val="MS P ゴシック"/>
          </rPr>
          <t>円単位で入力</t>
        </r>
      </text>
    </comment>
    <comment ref="F27" authorId="0">
      <text>
        <r>
          <rPr>
            <sz val="9"/>
            <color indexed="81"/>
            <rFont val="MS P ゴシック"/>
          </rPr>
          <t>円単位で入力</t>
        </r>
      </text>
    </comment>
    <comment ref="G27" authorId="0">
      <text>
        <r>
          <rPr>
            <sz val="9"/>
            <color indexed="81"/>
            <rFont val="MS P ゴシック"/>
          </rPr>
          <t>円単位で入力</t>
        </r>
      </text>
    </comment>
    <comment ref="H27" authorId="0">
      <text>
        <r>
          <rPr>
            <sz val="9"/>
            <color indexed="81"/>
            <rFont val="MS P ゴシック"/>
          </rPr>
          <t>円単位で入力</t>
        </r>
      </text>
    </comment>
    <comment ref="O27" authorId="0">
      <text>
        <r>
          <rPr>
            <sz val="9"/>
            <color indexed="81"/>
            <rFont val="MS P ゴシック"/>
          </rPr>
          <t>該当する場合入力（円単位）</t>
        </r>
      </text>
    </comment>
    <comment ref="Q27" authorId="0">
      <text>
        <r>
          <rPr>
            <sz val="9"/>
            <color indexed="81"/>
            <rFont val="MS P ゴシック"/>
          </rPr>
          <t>油種区分を選択</t>
        </r>
      </text>
    </comment>
    <comment ref="R27" authorId="0">
      <text>
        <r>
          <rPr>
            <sz val="9"/>
            <color indexed="81"/>
            <rFont val="MS P ゴシック"/>
          </rPr>
          <t>円単位で入力</t>
        </r>
      </text>
    </comment>
    <comment ref="B28" authorId="0">
      <text>
        <r>
          <rPr>
            <sz val="9"/>
            <color indexed="81"/>
            <rFont val="MS P ゴシック"/>
          </rPr>
          <t>施設名を入力</t>
        </r>
      </text>
    </comment>
    <comment ref="C28" authorId="0">
      <text>
        <r>
          <rPr>
            <sz val="9"/>
            <color indexed="81"/>
            <rFont val="MS P ゴシック"/>
          </rPr>
          <t>費用区分を選択</t>
        </r>
      </text>
    </comment>
    <comment ref="D28" authorId="0">
      <text>
        <r>
          <rPr>
            <sz val="9"/>
            <color indexed="81"/>
            <rFont val="MS P ゴシック"/>
          </rPr>
          <t>契約区分を選択</t>
        </r>
      </text>
    </comment>
    <comment ref="E28" authorId="0">
      <text>
        <r>
          <rPr>
            <sz val="9"/>
            <color indexed="81"/>
            <rFont val="MS P ゴシック"/>
          </rPr>
          <t>円単位で入力</t>
        </r>
      </text>
    </comment>
    <comment ref="F28" authorId="0">
      <text>
        <r>
          <rPr>
            <sz val="9"/>
            <color indexed="81"/>
            <rFont val="MS P ゴシック"/>
          </rPr>
          <t>円単位で入力</t>
        </r>
      </text>
    </comment>
    <comment ref="G28" authorId="0">
      <text>
        <r>
          <rPr>
            <sz val="9"/>
            <color indexed="81"/>
            <rFont val="MS P ゴシック"/>
          </rPr>
          <t>円単位で入力</t>
        </r>
      </text>
    </comment>
    <comment ref="H28" authorId="0">
      <text>
        <r>
          <rPr>
            <sz val="9"/>
            <color indexed="81"/>
            <rFont val="MS P ゴシック"/>
          </rPr>
          <t>円単位で入力</t>
        </r>
      </text>
    </comment>
    <comment ref="O28" authorId="0">
      <text>
        <r>
          <rPr>
            <sz val="9"/>
            <color indexed="81"/>
            <rFont val="MS P ゴシック"/>
          </rPr>
          <t>該当する場合入力（円単位）</t>
        </r>
      </text>
    </comment>
    <comment ref="Q28" authorId="0">
      <text>
        <r>
          <rPr>
            <sz val="9"/>
            <color indexed="81"/>
            <rFont val="MS P ゴシック"/>
          </rPr>
          <t>油種区分を選択</t>
        </r>
      </text>
    </comment>
    <comment ref="R28" authorId="0">
      <text>
        <r>
          <rPr>
            <sz val="9"/>
            <color indexed="81"/>
            <rFont val="MS P ゴシック"/>
          </rPr>
          <t>円単位で入力</t>
        </r>
      </text>
    </comment>
    <comment ref="B29" authorId="0">
      <text>
        <r>
          <rPr>
            <sz val="9"/>
            <color indexed="81"/>
            <rFont val="MS P ゴシック"/>
          </rPr>
          <t>施設名を入力</t>
        </r>
      </text>
    </comment>
    <comment ref="C29" authorId="0">
      <text>
        <r>
          <rPr>
            <sz val="9"/>
            <color indexed="81"/>
            <rFont val="MS P ゴシック"/>
          </rPr>
          <t>費用区分を選択</t>
        </r>
      </text>
    </comment>
    <comment ref="D29" authorId="0">
      <text>
        <r>
          <rPr>
            <sz val="9"/>
            <color indexed="81"/>
            <rFont val="MS P ゴシック"/>
          </rPr>
          <t>契約区分を選択</t>
        </r>
      </text>
    </comment>
    <comment ref="E29" authorId="0">
      <text>
        <r>
          <rPr>
            <sz val="9"/>
            <color indexed="81"/>
            <rFont val="MS P ゴシック"/>
          </rPr>
          <t>円単位で入力</t>
        </r>
      </text>
    </comment>
    <comment ref="F29" authorId="0">
      <text>
        <r>
          <rPr>
            <sz val="9"/>
            <color indexed="81"/>
            <rFont val="MS P ゴシック"/>
          </rPr>
          <t>円単位で入力</t>
        </r>
      </text>
    </comment>
    <comment ref="G29" authorId="0">
      <text>
        <r>
          <rPr>
            <sz val="9"/>
            <color indexed="81"/>
            <rFont val="MS P ゴシック"/>
          </rPr>
          <t>円単位で入力</t>
        </r>
      </text>
    </comment>
    <comment ref="H29" authorId="0">
      <text>
        <r>
          <rPr>
            <sz val="9"/>
            <color indexed="81"/>
            <rFont val="MS P ゴシック"/>
          </rPr>
          <t>円単位で入力</t>
        </r>
      </text>
    </comment>
    <comment ref="O29" authorId="0">
      <text>
        <r>
          <rPr>
            <sz val="9"/>
            <color indexed="81"/>
            <rFont val="MS P ゴシック"/>
          </rPr>
          <t>該当する場合入力（円単位）</t>
        </r>
      </text>
    </comment>
    <comment ref="Q29" authorId="0">
      <text>
        <r>
          <rPr>
            <sz val="9"/>
            <color indexed="81"/>
            <rFont val="MS P ゴシック"/>
          </rPr>
          <t>油種区分を選択</t>
        </r>
      </text>
    </comment>
    <comment ref="R29" authorId="0">
      <text>
        <r>
          <rPr>
            <sz val="9"/>
            <color indexed="81"/>
            <rFont val="MS P ゴシック"/>
          </rPr>
          <t>円単位で入力</t>
        </r>
      </text>
    </comment>
    <comment ref="B30" authorId="0">
      <text>
        <r>
          <rPr>
            <sz val="9"/>
            <color indexed="81"/>
            <rFont val="MS P ゴシック"/>
          </rPr>
          <t>施設名を入力</t>
        </r>
      </text>
    </comment>
    <comment ref="C30" authorId="0">
      <text>
        <r>
          <rPr>
            <sz val="9"/>
            <color indexed="81"/>
            <rFont val="MS P ゴシック"/>
          </rPr>
          <t>費用区分を選択</t>
        </r>
      </text>
    </comment>
    <comment ref="D30" authorId="0">
      <text>
        <r>
          <rPr>
            <sz val="9"/>
            <color indexed="81"/>
            <rFont val="MS P ゴシック"/>
          </rPr>
          <t>契約区分を選択</t>
        </r>
      </text>
    </comment>
    <comment ref="E30" authorId="0">
      <text>
        <r>
          <rPr>
            <sz val="9"/>
            <color indexed="81"/>
            <rFont val="MS P ゴシック"/>
          </rPr>
          <t>円単位で入力</t>
        </r>
      </text>
    </comment>
    <comment ref="F30" authorId="0">
      <text>
        <r>
          <rPr>
            <sz val="9"/>
            <color indexed="81"/>
            <rFont val="MS P ゴシック"/>
          </rPr>
          <t>円単位で入力</t>
        </r>
      </text>
    </comment>
    <comment ref="G30" authorId="0">
      <text>
        <r>
          <rPr>
            <sz val="9"/>
            <color indexed="81"/>
            <rFont val="MS P ゴシック"/>
          </rPr>
          <t>円単位で入力</t>
        </r>
      </text>
    </comment>
    <comment ref="H30" authorId="0">
      <text>
        <r>
          <rPr>
            <sz val="9"/>
            <color indexed="81"/>
            <rFont val="MS P ゴシック"/>
          </rPr>
          <t>円単位で入力</t>
        </r>
      </text>
    </comment>
    <comment ref="O30" authorId="0">
      <text>
        <r>
          <rPr>
            <sz val="9"/>
            <color indexed="81"/>
            <rFont val="MS P ゴシック"/>
          </rPr>
          <t>該当する場合入力（円単位）</t>
        </r>
      </text>
    </comment>
    <comment ref="Q30" authorId="0">
      <text>
        <r>
          <rPr>
            <sz val="9"/>
            <color indexed="81"/>
            <rFont val="MS P ゴシック"/>
          </rPr>
          <t>油種区分を選択</t>
        </r>
      </text>
    </comment>
    <comment ref="R30" authorId="0">
      <text>
        <r>
          <rPr>
            <sz val="9"/>
            <color indexed="81"/>
            <rFont val="MS P ゴシック"/>
          </rPr>
          <t>円単位で入力</t>
        </r>
      </text>
    </comment>
    <comment ref="B31" authorId="0">
      <text>
        <r>
          <rPr>
            <sz val="9"/>
            <color indexed="81"/>
            <rFont val="MS P ゴシック"/>
          </rPr>
          <t>施設名を入力</t>
        </r>
      </text>
    </comment>
    <comment ref="C31" authorId="0">
      <text>
        <r>
          <rPr>
            <sz val="9"/>
            <color indexed="81"/>
            <rFont val="MS P ゴシック"/>
          </rPr>
          <t>費用区分を選択</t>
        </r>
      </text>
    </comment>
    <comment ref="D31" authorId="0">
      <text>
        <r>
          <rPr>
            <sz val="9"/>
            <color indexed="81"/>
            <rFont val="MS P ゴシック"/>
          </rPr>
          <t>契約区分を選択</t>
        </r>
      </text>
    </comment>
    <comment ref="E31" authorId="0">
      <text>
        <r>
          <rPr>
            <sz val="9"/>
            <color indexed="81"/>
            <rFont val="MS P ゴシック"/>
          </rPr>
          <t>円単位で入力</t>
        </r>
      </text>
    </comment>
    <comment ref="F31" authorId="0">
      <text>
        <r>
          <rPr>
            <sz val="9"/>
            <color indexed="81"/>
            <rFont val="MS P ゴシック"/>
          </rPr>
          <t>円単位で入力</t>
        </r>
      </text>
    </comment>
    <comment ref="G31" authorId="0">
      <text>
        <r>
          <rPr>
            <sz val="9"/>
            <color indexed="81"/>
            <rFont val="MS P ゴシック"/>
          </rPr>
          <t>円単位で入力</t>
        </r>
      </text>
    </comment>
    <comment ref="H31" authorId="0">
      <text>
        <r>
          <rPr>
            <sz val="9"/>
            <color indexed="81"/>
            <rFont val="MS P ゴシック"/>
          </rPr>
          <t>円単位で入力</t>
        </r>
      </text>
    </comment>
    <comment ref="O31" authorId="0">
      <text>
        <r>
          <rPr>
            <sz val="9"/>
            <color indexed="81"/>
            <rFont val="MS P ゴシック"/>
          </rPr>
          <t>該当する場合入力（円単位）</t>
        </r>
      </text>
    </comment>
    <comment ref="Q31" authorId="0">
      <text>
        <r>
          <rPr>
            <sz val="9"/>
            <color indexed="81"/>
            <rFont val="MS P ゴシック"/>
          </rPr>
          <t>油種区分を選択</t>
        </r>
      </text>
    </comment>
    <comment ref="R31" authorId="0">
      <text>
        <r>
          <rPr>
            <sz val="9"/>
            <color indexed="81"/>
            <rFont val="MS P ゴシック"/>
          </rPr>
          <t>円単位で入力</t>
        </r>
      </text>
    </comment>
    <comment ref="B32" authorId="0">
      <text>
        <r>
          <rPr>
            <sz val="9"/>
            <color indexed="81"/>
            <rFont val="MS P ゴシック"/>
          </rPr>
          <t>施設名を入力</t>
        </r>
      </text>
    </comment>
    <comment ref="C32" authorId="0">
      <text>
        <r>
          <rPr>
            <sz val="9"/>
            <color indexed="81"/>
            <rFont val="MS P ゴシック"/>
          </rPr>
          <t>費用区分を選択</t>
        </r>
      </text>
    </comment>
    <comment ref="D32" authorId="0">
      <text>
        <r>
          <rPr>
            <sz val="9"/>
            <color indexed="81"/>
            <rFont val="MS P ゴシック"/>
          </rPr>
          <t>契約区分を選択</t>
        </r>
      </text>
    </comment>
    <comment ref="E32" authorId="0">
      <text>
        <r>
          <rPr>
            <sz val="9"/>
            <color indexed="81"/>
            <rFont val="MS P ゴシック"/>
          </rPr>
          <t>円単位で入力</t>
        </r>
      </text>
    </comment>
    <comment ref="F32" authorId="0">
      <text>
        <r>
          <rPr>
            <sz val="9"/>
            <color indexed="81"/>
            <rFont val="MS P ゴシック"/>
          </rPr>
          <t>円単位で入力</t>
        </r>
      </text>
    </comment>
    <comment ref="G32" authorId="0">
      <text>
        <r>
          <rPr>
            <sz val="9"/>
            <color indexed="81"/>
            <rFont val="MS P ゴシック"/>
          </rPr>
          <t>円単位で入力</t>
        </r>
      </text>
    </comment>
    <comment ref="H32" authorId="0">
      <text>
        <r>
          <rPr>
            <sz val="9"/>
            <color indexed="81"/>
            <rFont val="MS P ゴシック"/>
          </rPr>
          <t>円単位で入力</t>
        </r>
      </text>
    </comment>
    <comment ref="O32" authorId="0">
      <text>
        <r>
          <rPr>
            <sz val="9"/>
            <color indexed="81"/>
            <rFont val="MS P ゴシック"/>
          </rPr>
          <t>該当する場合入力（円単位）</t>
        </r>
      </text>
    </comment>
    <comment ref="Q32" authorId="0">
      <text>
        <r>
          <rPr>
            <sz val="9"/>
            <color indexed="81"/>
            <rFont val="MS P ゴシック"/>
          </rPr>
          <t>油種区分を選択</t>
        </r>
      </text>
    </comment>
    <comment ref="R32" authorId="0">
      <text>
        <r>
          <rPr>
            <sz val="9"/>
            <color indexed="81"/>
            <rFont val="MS P ゴシック"/>
          </rPr>
          <t>円単位で入力</t>
        </r>
      </text>
    </comment>
    <comment ref="B33" authorId="0">
      <text>
        <r>
          <rPr>
            <sz val="9"/>
            <color indexed="81"/>
            <rFont val="MS P ゴシック"/>
          </rPr>
          <t>施設名を入力</t>
        </r>
      </text>
    </comment>
    <comment ref="C33" authorId="0">
      <text>
        <r>
          <rPr>
            <sz val="9"/>
            <color indexed="81"/>
            <rFont val="MS P ゴシック"/>
          </rPr>
          <t>費用区分を選択</t>
        </r>
      </text>
    </comment>
    <comment ref="D33" authorId="0">
      <text>
        <r>
          <rPr>
            <sz val="9"/>
            <color indexed="81"/>
            <rFont val="MS P ゴシック"/>
          </rPr>
          <t>契約区分を選択</t>
        </r>
      </text>
    </comment>
    <comment ref="E33" authorId="0">
      <text>
        <r>
          <rPr>
            <sz val="9"/>
            <color indexed="81"/>
            <rFont val="MS P ゴシック"/>
          </rPr>
          <t>円単位で入力</t>
        </r>
      </text>
    </comment>
    <comment ref="F33" authorId="0">
      <text>
        <r>
          <rPr>
            <sz val="9"/>
            <color indexed="81"/>
            <rFont val="MS P ゴシック"/>
          </rPr>
          <t>円単位で入力</t>
        </r>
      </text>
    </comment>
    <comment ref="G33" authorId="0">
      <text>
        <r>
          <rPr>
            <sz val="9"/>
            <color indexed="81"/>
            <rFont val="MS P ゴシック"/>
          </rPr>
          <t>円単位で入力</t>
        </r>
      </text>
    </comment>
    <comment ref="H33" authorId="0">
      <text>
        <r>
          <rPr>
            <sz val="9"/>
            <color indexed="81"/>
            <rFont val="MS P ゴシック"/>
          </rPr>
          <t>円単位で入力</t>
        </r>
      </text>
    </comment>
    <comment ref="O33" authorId="0">
      <text>
        <r>
          <rPr>
            <sz val="9"/>
            <color indexed="81"/>
            <rFont val="MS P ゴシック"/>
          </rPr>
          <t>該当する場合入力（円単位）</t>
        </r>
      </text>
    </comment>
    <comment ref="Q33" authorId="0">
      <text>
        <r>
          <rPr>
            <sz val="9"/>
            <color indexed="81"/>
            <rFont val="MS P ゴシック"/>
          </rPr>
          <t>油種区分を選択</t>
        </r>
      </text>
    </comment>
    <comment ref="R33" authorId="0">
      <text>
        <r>
          <rPr>
            <sz val="9"/>
            <color indexed="81"/>
            <rFont val="MS P ゴシック"/>
          </rPr>
          <t>円単位で入力</t>
        </r>
      </text>
    </comment>
    <comment ref="B34" authorId="0">
      <text>
        <r>
          <rPr>
            <sz val="9"/>
            <color indexed="81"/>
            <rFont val="MS P ゴシック"/>
          </rPr>
          <t>施設名を入力</t>
        </r>
      </text>
    </comment>
    <comment ref="C34" authorId="0">
      <text>
        <r>
          <rPr>
            <sz val="9"/>
            <color indexed="81"/>
            <rFont val="MS P ゴシック"/>
          </rPr>
          <t>費用区分を選択</t>
        </r>
      </text>
    </comment>
    <comment ref="D34" authorId="0">
      <text>
        <r>
          <rPr>
            <sz val="9"/>
            <color indexed="81"/>
            <rFont val="MS P ゴシック"/>
          </rPr>
          <t>契約区分を選択</t>
        </r>
      </text>
    </comment>
    <comment ref="E34" authorId="0">
      <text>
        <r>
          <rPr>
            <sz val="9"/>
            <color indexed="81"/>
            <rFont val="MS P ゴシック"/>
          </rPr>
          <t>円単位で入力</t>
        </r>
      </text>
    </comment>
    <comment ref="F34" authorId="0">
      <text>
        <r>
          <rPr>
            <sz val="9"/>
            <color indexed="81"/>
            <rFont val="MS P ゴシック"/>
          </rPr>
          <t>円単位で入力</t>
        </r>
      </text>
    </comment>
    <comment ref="G34" authorId="0">
      <text>
        <r>
          <rPr>
            <sz val="9"/>
            <color indexed="81"/>
            <rFont val="MS P ゴシック"/>
          </rPr>
          <t>円単位で入力</t>
        </r>
      </text>
    </comment>
    <comment ref="H34" authorId="0">
      <text>
        <r>
          <rPr>
            <sz val="9"/>
            <color indexed="81"/>
            <rFont val="MS P ゴシック"/>
          </rPr>
          <t>円単位で入力</t>
        </r>
      </text>
    </comment>
    <comment ref="O34" authorId="0">
      <text>
        <r>
          <rPr>
            <sz val="9"/>
            <color indexed="81"/>
            <rFont val="MS P ゴシック"/>
          </rPr>
          <t>該当する場合入力（円単位）</t>
        </r>
      </text>
    </comment>
    <comment ref="Q34" authorId="0">
      <text>
        <r>
          <rPr>
            <sz val="9"/>
            <color indexed="81"/>
            <rFont val="MS P ゴシック"/>
          </rPr>
          <t>油種区分を選択</t>
        </r>
      </text>
    </comment>
    <comment ref="R34" authorId="0">
      <text>
        <r>
          <rPr>
            <sz val="9"/>
            <color indexed="81"/>
            <rFont val="MS P ゴシック"/>
          </rPr>
          <t>円単位で入力</t>
        </r>
      </text>
    </comment>
    <comment ref="B35" authorId="0">
      <text>
        <r>
          <rPr>
            <sz val="9"/>
            <color indexed="81"/>
            <rFont val="MS P ゴシック"/>
          </rPr>
          <t>施設名を入力</t>
        </r>
      </text>
    </comment>
    <comment ref="C35" authorId="0">
      <text>
        <r>
          <rPr>
            <sz val="9"/>
            <color indexed="81"/>
            <rFont val="MS P ゴシック"/>
          </rPr>
          <t>費用区分を選択</t>
        </r>
      </text>
    </comment>
    <comment ref="D35" authorId="0">
      <text>
        <r>
          <rPr>
            <sz val="9"/>
            <color indexed="81"/>
            <rFont val="MS P ゴシック"/>
          </rPr>
          <t>契約区分を選択</t>
        </r>
      </text>
    </comment>
    <comment ref="E35" authorId="0">
      <text>
        <r>
          <rPr>
            <sz val="9"/>
            <color indexed="81"/>
            <rFont val="MS P ゴシック"/>
          </rPr>
          <t>円単位で入力</t>
        </r>
      </text>
    </comment>
    <comment ref="F35" authorId="0">
      <text>
        <r>
          <rPr>
            <sz val="9"/>
            <color indexed="81"/>
            <rFont val="MS P ゴシック"/>
          </rPr>
          <t>円単位で入力</t>
        </r>
      </text>
    </comment>
    <comment ref="G35" authorId="0">
      <text>
        <r>
          <rPr>
            <sz val="9"/>
            <color indexed="81"/>
            <rFont val="MS P ゴシック"/>
          </rPr>
          <t>円単位で入力</t>
        </r>
      </text>
    </comment>
    <comment ref="H35" authorId="0">
      <text>
        <r>
          <rPr>
            <sz val="9"/>
            <color indexed="81"/>
            <rFont val="MS P ゴシック"/>
          </rPr>
          <t>円単位で入力</t>
        </r>
      </text>
    </comment>
    <comment ref="O35" authorId="0">
      <text>
        <r>
          <rPr>
            <sz val="9"/>
            <color indexed="81"/>
            <rFont val="MS P ゴシック"/>
          </rPr>
          <t>該当する場合入力（円単位）</t>
        </r>
      </text>
    </comment>
    <comment ref="Q35" authorId="0">
      <text>
        <r>
          <rPr>
            <sz val="9"/>
            <color indexed="81"/>
            <rFont val="MS P ゴシック"/>
          </rPr>
          <t>油種区分を選択</t>
        </r>
      </text>
    </comment>
    <comment ref="R35" authorId="0">
      <text>
        <r>
          <rPr>
            <sz val="9"/>
            <color indexed="81"/>
            <rFont val="MS P ゴシック"/>
          </rPr>
          <t>円単位で入力</t>
        </r>
      </text>
    </comment>
    <comment ref="B36" authorId="0">
      <text>
        <r>
          <rPr>
            <sz val="9"/>
            <color indexed="81"/>
            <rFont val="MS P ゴシック"/>
          </rPr>
          <t>施設名を入力</t>
        </r>
      </text>
    </comment>
    <comment ref="C36" authorId="0">
      <text>
        <r>
          <rPr>
            <sz val="9"/>
            <color indexed="81"/>
            <rFont val="MS P ゴシック"/>
          </rPr>
          <t>費用区分を選択</t>
        </r>
      </text>
    </comment>
    <comment ref="D36" authorId="0">
      <text>
        <r>
          <rPr>
            <sz val="9"/>
            <color indexed="81"/>
            <rFont val="MS P ゴシック"/>
          </rPr>
          <t>契約区分を選択</t>
        </r>
      </text>
    </comment>
    <comment ref="E36" authorId="0">
      <text>
        <r>
          <rPr>
            <sz val="9"/>
            <color indexed="81"/>
            <rFont val="MS P ゴシック"/>
          </rPr>
          <t>円単位で入力</t>
        </r>
      </text>
    </comment>
    <comment ref="F36" authorId="0">
      <text>
        <r>
          <rPr>
            <sz val="9"/>
            <color indexed="81"/>
            <rFont val="MS P ゴシック"/>
          </rPr>
          <t>円単位で入力</t>
        </r>
      </text>
    </comment>
    <comment ref="G36" authorId="0">
      <text>
        <r>
          <rPr>
            <sz val="9"/>
            <color indexed="81"/>
            <rFont val="MS P ゴシック"/>
          </rPr>
          <t>円単位で入力</t>
        </r>
      </text>
    </comment>
    <comment ref="H36" authorId="0">
      <text>
        <r>
          <rPr>
            <sz val="9"/>
            <color indexed="81"/>
            <rFont val="MS P ゴシック"/>
          </rPr>
          <t>円単位で入力</t>
        </r>
      </text>
    </comment>
    <comment ref="O36" authorId="0">
      <text>
        <r>
          <rPr>
            <sz val="9"/>
            <color indexed="81"/>
            <rFont val="MS P ゴシック"/>
          </rPr>
          <t>該当する場合入力（円単位）</t>
        </r>
      </text>
    </comment>
    <comment ref="Q36" authorId="0">
      <text>
        <r>
          <rPr>
            <sz val="9"/>
            <color indexed="81"/>
            <rFont val="MS P ゴシック"/>
          </rPr>
          <t>油種区分を選択</t>
        </r>
      </text>
    </comment>
    <comment ref="R36" authorId="0">
      <text>
        <r>
          <rPr>
            <sz val="9"/>
            <color indexed="81"/>
            <rFont val="MS P ゴシック"/>
          </rPr>
          <t>円単位で入力</t>
        </r>
      </text>
    </comment>
    <comment ref="B37" authorId="0">
      <text>
        <r>
          <rPr>
            <sz val="9"/>
            <color indexed="81"/>
            <rFont val="MS P ゴシック"/>
          </rPr>
          <t>施設名を入力</t>
        </r>
      </text>
    </comment>
    <comment ref="C37" authorId="0">
      <text>
        <r>
          <rPr>
            <sz val="9"/>
            <color indexed="81"/>
            <rFont val="MS P ゴシック"/>
          </rPr>
          <t>費用区分を選択</t>
        </r>
      </text>
    </comment>
    <comment ref="D37" authorId="0">
      <text>
        <r>
          <rPr>
            <sz val="9"/>
            <color indexed="81"/>
            <rFont val="MS P ゴシック"/>
          </rPr>
          <t>契約区分を選択</t>
        </r>
      </text>
    </comment>
    <comment ref="E37" authorId="0">
      <text>
        <r>
          <rPr>
            <sz val="9"/>
            <color indexed="81"/>
            <rFont val="MS P ゴシック"/>
          </rPr>
          <t>円単位で入力</t>
        </r>
      </text>
    </comment>
    <comment ref="F37" authorId="0">
      <text>
        <r>
          <rPr>
            <sz val="9"/>
            <color indexed="81"/>
            <rFont val="MS P ゴシック"/>
          </rPr>
          <t>円単位で入力</t>
        </r>
      </text>
    </comment>
    <comment ref="G37" authorId="0">
      <text>
        <r>
          <rPr>
            <sz val="9"/>
            <color indexed="81"/>
            <rFont val="MS P ゴシック"/>
          </rPr>
          <t>円単位で入力</t>
        </r>
      </text>
    </comment>
    <comment ref="H37" authorId="0">
      <text>
        <r>
          <rPr>
            <sz val="9"/>
            <color indexed="81"/>
            <rFont val="MS P ゴシック"/>
          </rPr>
          <t>円単位で入力</t>
        </r>
      </text>
    </comment>
    <comment ref="O37" authorId="0">
      <text>
        <r>
          <rPr>
            <sz val="9"/>
            <color indexed="81"/>
            <rFont val="MS P ゴシック"/>
          </rPr>
          <t>該当する場合入力（円単位）</t>
        </r>
      </text>
    </comment>
    <comment ref="Q37" authorId="0">
      <text>
        <r>
          <rPr>
            <sz val="9"/>
            <color indexed="81"/>
            <rFont val="MS P ゴシック"/>
          </rPr>
          <t>油種区分を選択</t>
        </r>
      </text>
    </comment>
    <comment ref="R37" authorId="0">
      <text>
        <r>
          <rPr>
            <sz val="9"/>
            <color indexed="81"/>
            <rFont val="MS P ゴシック"/>
          </rPr>
          <t>円単位で入力</t>
        </r>
      </text>
    </comment>
    <comment ref="B38" authorId="0">
      <text>
        <r>
          <rPr>
            <sz val="9"/>
            <color indexed="81"/>
            <rFont val="MS P ゴシック"/>
          </rPr>
          <t>施設名を入力</t>
        </r>
      </text>
    </comment>
    <comment ref="C38" authorId="0">
      <text>
        <r>
          <rPr>
            <sz val="9"/>
            <color indexed="81"/>
            <rFont val="MS P ゴシック"/>
          </rPr>
          <t>費用区分を選択</t>
        </r>
      </text>
    </comment>
    <comment ref="D38" authorId="0">
      <text>
        <r>
          <rPr>
            <sz val="9"/>
            <color indexed="81"/>
            <rFont val="MS P ゴシック"/>
          </rPr>
          <t>契約区分を選択</t>
        </r>
      </text>
    </comment>
    <comment ref="E38" authorId="0">
      <text>
        <r>
          <rPr>
            <sz val="9"/>
            <color indexed="81"/>
            <rFont val="MS P ゴシック"/>
          </rPr>
          <t>円単位で入力</t>
        </r>
      </text>
    </comment>
    <comment ref="F38" authorId="0">
      <text>
        <r>
          <rPr>
            <sz val="9"/>
            <color indexed="81"/>
            <rFont val="MS P ゴシック"/>
          </rPr>
          <t>円単位で入力</t>
        </r>
      </text>
    </comment>
    <comment ref="G38" authorId="0">
      <text>
        <r>
          <rPr>
            <sz val="9"/>
            <color indexed="81"/>
            <rFont val="MS P ゴシック"/>
          </rPr>
          <t>円単位で入力</t>
        </r>
      </text>
    </comment>
    <comment ref="H38" authorId="0">
      <text>
        <r>
          <rPr>
            <sz val="9"/>
            <color indexed="81"/>
            <rFont val="MS P ゴシック"/>
          </rPr>
          <t>円単位で入力</t>
        </r>
      </text>
    </comment>
    <comment ref="O38" authorId="0">
      <text>
        <r>
          <rPr>
            <sz val="9"/>
            <color indexed="81"/>
            <rFont val="MS P ゴシック"/>
          </rPr>
          <t>該当する場合入力（円単位）</t>
        </r>
      </text>
    </comment>
    <comment ref="Q38" authorId="0">
      <text>
        <r>
          <rPr>
            <sz val="9"/>
            <color indexed="81"/>
            <rFont val="MS P ゴシック"/>
          </rPr>
          <t>油種区分を選択</t>
        </r>
      </text>
    </comment>
    <comment ref="R38" authorId="0">
      <text>
        <r>
          <rPr>
            <sz val="9"/>
            <color indexed="81"/>
            <rFont val="MS P ゴシック"/>
          </rPr>
          <t>円単位で入力</t>
        </r>
      </text>
    </comment>
    <comment ref="B39" authorId="0">
      <text>
        <r>
          <rPr>
            <sz val="9"/>
            <color indexed="81"/>
            <rFont val="MS P ゴシック"/>
          </rPr>
          <t>施設名を入力</t>
        </r>
      </text>
    </comment>
    <comment ref="C39" authorId="0">
      <text>
        <r>
          <rPr>
            <sz val="9"/>
            <color indexed="81"/>
            <rFont val="MS P ゴシック"/>
          </rPr>
          <t>費用区分を選択</t>
        </r>
      </text>
    </comment>
    <comment ref="D39" authorId="0">
      <text>
        <r>
          <rPr>
            <sz val="9"/>
            <color indexed="81"/>
            <rFont val="MS P ゴシック"/>
          </rPr>
          <t>契約区分を選択</t>
        </r>
      </text>
    </comment>
    <comment ref="E39" authorId="0">
      <text>
        <r>
          <rPr>
            <sz val="9"/>
            <color indexed="81"/>
            <rFont val="MS P ゴシック"/>
          </rPr>
          <t>円単位で入力</t>
        </r>
      </text>
    </comment>
    <comment ref="F39" authorId="0">
      <text>
        <r>
          <rPr>
            <sz val="9"/>
            <color indexed="81"/>
            <rFont val="MS P ゴシック"/>
          </rPr>
          <t>円単位で入力</t>
        </r>
      </text>
    </comment>
    <comment ref="G39" authorId="0">
      <text>
        <r>
          <rPr>
            <sz val="9"/>
            <color indexed="81"/>
            <rFont val="MS P ゴシック"/>
          </rPr>
          <t>円単位で入力</t>
        </r>
      </text>
    </comment>
    <comment ref="H39" authorId="0">
      <text>
        <r>
          <rPr>
            <sz val="9"/>
            <color indexed="81"/>
            <rFont val="MS P ゴシック"/>
          </rPr>
          <t>円単位で入力</t>
        </r>
      </text>
    </comment>
    <comment ref="O39" authorId="0">
      <text>
        <r>
          <rPr>
            <sz val="9"/>
            <color indexed="81"/>
            <rFont val="MS P ゴシック"/>
          </rPr>
          <t>該当する場合入力（円単位）</t>
        </r>
      </text>
    </comment>
    <comment ref="Q39" authorId="0">
      <text>
        <r>
          <rPr>
            <sz val="9"/>
            <color indexed="81"/>
            <rFont val="MS P ゴシック"/>
          </rPr>
          <t>油種区分を選択</t>
        </r>
      </text>
    </comment>
    <comment ref="R39" authorId="0">
      <text>
        <r>
          <rPr>
            <sz val="9"/>
            <color indexed="81"/>
            <rFont val="MS P ゴシック"/>
          </rPr>
          <t>円単位で入力</t>
        </r>
      </text>
    </comment>
    <comment ref="B40" authorId="0">
      <text>
        <r>
          <rPr>
            <sz val="9"/>
            <color indexed="81"/>
            <rFont val="MS P ゴシック"/>
          </rPr>
          <t>施設名を入力</t>
        </r>
      </text>
    </comment>
    <comment ref="C40" authorId="0">
      <text>
        <r>
          <rPr>
            <sz val="9"/>
            <color indexed="81"/>
            <rFont val="MS P ゴシック"/>
          </rPr>
          <t>費用区分を選択</t>
        </r>
      </text>
    </comment>
    <comment ref="D40" authorId="0">
      <text>
        <r>
          <rPr>
            <sz val="9"/>
            <color indexed="81"/>
            <rFont val="MS P ゴシック"/>
          </rPr>
          <t>契約区分を選択</t>
        </r>
      </text>
    </comment>
    <comment ref="E40" authorId="0">
      <text>
        <r>
          <rPr>
            <sz val="9"/>
            <color indexed="81"/>
            <rFont val="MS P ゴシック"/>
          </rPr>
          <t>円単位で入力</t>
        </r>
      </text>
    </comment>
    <comment ref="F40" authorId="0">
      <text>
        <r>
          <rPr>
            <sz val="9"/>
            <color indexed="81"/>
            <rFont val="MS P ゴシック"/>
          </rPr>
          <t>円単位で入力</t>
        </r>
      </text>
    </comment>
    <comment ref="G40" authorId="0">
      <text>
        <r>
          <rPr>
            <sz val="9"/>
            <color indexed="81"/>
            <rFont val="MS P ゴシック"/>
          </rPr>
          <t>円単位で入力</t>
        </r>
      </text>
    </comment>
    <comment ref="H40" authorId="0">
      <text>
        <r>
          <rPr>
            <sz val="9"/>
            <color indexed="81"/>
            <rFont val="MS P ゴシック"/>
          </rPr>
          <t>円単位で入力</t>
        </r>
      </text>
    </comment>
    <comment ref="O40" authorId="0">
      <text>
        <r>
          <rPr>
            <sz val="9"/>
            <color indexed="81"/>
            <rFont val="MS P ゴシック"/>
          </rPr>
          <t>該当する場合入力（円単位）</t>
        </r>
      </text>
    </comment>
    <comment ref="Q40" authorId="0">
      <text>
        <r>
          <rPr>
            <sz val="9"/>
            <color indexed="81"/>
            <rFont val="MS P ゴシック"/>
          </rPr>
          <t>油種区分を選択</t>
        </r>
      </text>
    </comment>
    <comment ref="R40" authorId="0">
      <text>
        <r>
          <rPr>
            <sz val="9"/>
            <color indexed="81"/>
            <rFont val="MS P ゴシック"/>
          </rPr>
          <t>円単位で入力</t>
        </r>
      </text>
    </comment>
    <comment ref="B41" authorId="0">
      <text>
        <r>
          <rPr>
            <sz val="9"/>
            <color indexed="81"/>
            <rFont val="MS P ゴシック"/>
          </rPr>
          <t>施設名を入力</t>
        </r>
      </text>
    </comment>
    <comment ref="C41" authorId="0">
      <text>
        <r>
          <rPr>
            <sz val="9"/>
            <color indexed="81"/>
            <rFont val="MS P ゴシック"/>
          </rPr>
          <t>費用区分を選択</t>
        </r>
      </text>
    </comment>
    <comment ref="D41" authorId="0">
      <text>
        <r>
          <rPr>
            <sz val="9"/>
            <color indexed="81"/>
            <rFont val="MS P ゴシック"/>
          </rPr>
          <t>契約区分を選択</t>
        </r>
      </text>
    </comment>
    <comment ref="E41" authorId="0">
      <text>
        <r>
          <rPr>
            <sz val="9"/>
            <color indexed="81"/>
            <rFont val="MS P ゴシック"/>
          </rPr>
          <t>円単位で入力</t>
        </r>
      </text>
    </comment>
    <comment ref="F41" authorId="0">
      <text>
        <r>
          <rPr>
            <sz val="9"/>
            <color indexed="81"/>
            <rFont val="MS P ゴシック"/>
          </rPr>
          <t>円単位で入力</t>
        </r>
      </text>
    </comment>
    <comment ref="G41" authorId="0">
      <text>
        <r>
          <rPr>
            <sz val="9"/>
            <color indexed="81"/>
            <rFont val="MS P ゴシック"/>
          </rPr>
          <t>円単位で入力</t>
        </r>
      </text>
    </comment>
    <comment ref="H41" authorId="0">
      <text>
        <r>
          <rPr>
            <sz val="9"/>
            <color indexed="81"/>
            <rFont val="MS P ゴシック"/>
          </rPr>
          <t>円単位で入力</t>
        </r>
      </text>
    </comment>
    <comment ref="O41" authorId="0">
      <text>
        <r>
          <rPr>
            <sz val="9"/>
            <color indexed="81"/>
            <rFont val="MS P ゴシック"/>
          </rPr>
          <t>該当する場合入力（円単位）</t>
        </r>
      </text>
    </comment>
    <comment ref="Q41" authorId="0">
      <text>
        <r>
          <rPr>
            <sz val="9"/>
            <color indexed="81"/>
            <rFont val="MS P ゴシック"/>
          </rPr>
          <t>油種区分を選択</t>
        </r>
      </text>
    </comment>
    <comment ref="R41" authorId="0">
      <text>
        <r>
          <rPr>
            <sz val="9"/>
            <color indexed="81"/>
            <rFont val="MS P ゴシック"/>
          </rPr>
          <t>円単位で入力</t>
        </r>
      </text>
    </comment>
    <comment ref="B42" authorId="0">
      <text>
        <r>
          <rPr>
            <sz val="9"/>
            <color indexed="81"/>
            <rFont val="MS P ゴシック"/>
          </rPr>
          <t>施設名を入力</t>
        </r>
      </text>
    </comment>
    <comment ref="C42" authorId="0">
      <text>
        <r>
          <rPr>
            <sz val="9"/>
            <color indexed="81"/>
            <rFont val="MS P ゴシック"/>
          </rPr>
          <t>費用区分を選択</t>
        </r>
      </text>
    </comment>
    <comment ref="D42" authorId="0">
      <text>
        <r>
          <rPr>
            <sz val="9"/>
            <color indexed="81"/>
            <rFont val="MS P ゴシック"/>
          </rPr>
          <t>契約区分を選択</t>
        </r>
      </text>
    </comment>
    <comment ref="E42" authorId="0">
      <text>
        <r>
          <rPr>
            <sz val="9"/>
            <color indexed="81"/>
            <rFont val="MS P ゴシック"/>
          </rPr>
          <t>円単位で入力</t>
        </r>
      </text>
    </comment>
    <comment ref="F42" authorId="0">
      <text>
        <r>
          <rPr>
            <sz val="9"/>
            <color indexed="81"/>
            <rFont val="MS P ゴシック"/>
          </rPr>
          <t>円単位で入力</t>
        </r>
      </text>
    </comment>
    <comment ref="G42" authorId="0">
      <text>
        <r>
          <rPr>
            <sz val="9"/>
            <color indexed="81"/>
            <rFont val="MS P ゴシック"/>
          </rPr>
          <t>円単位で入力</t>
        </r>
      </text>
    </comment>
    <comment ref="H42" authorId="0">
      <text>
        <r>
          <rPr>
            <sz val="9"/>
            <color indexed="81"/>
            <rFont val="MS P ゴシック"/>
          </rPr>
          <t>円単位で入力</t>
        </r>
      </text>
    </comment>
    <comment ref="O42" authorId="0">
      <text>
        <r>
          <rPr>
            <sz val="9"/>
            <color indexed="81"/>
            <rFont val="MS P ゴシック"/>
          </rPr>
          <t>該当する場合入力（円単位）</t>
        </r>
      </text>
    </comment>
    <comment ref="Q42" authorId="0">
      <text>
        <r>
          <rPr>
            <sz val="9"/>
            <color indexed="81"/>
            <rFont val="MS P ゴシック"/>
          </rPr>
          <t>油種区分を選択</t>
        </r>
      </text>
    </comment>
    <comment ref="R42" authorId="0">
      <text>
        <r>
          <rPr>
            <sz val="9"/>
            <color indexed="81"/>
            <rFont val="MS P ゴシック"/>
          </rPr>
          <t>円単位で入力</t>
        </r>
      </text>
    </comment>
    <comment ref="B43" authorId="0">
      <text>
        <r>
          <rPr>
            <sz val="9"/>
            <color indexed="81"/>
            <rFont val="MS P ゴシック"/>
          </rPr>
          <t>施設名を入力</t>
        </r>
      </text>
    </comment>
    <comment ref="C43" authorId="0">
      <text>
        <r>
          <rPr>
            <sz val="9"/>
            <color indexed="81"/>
            <rFont val="MS P ゴシック"/>
          </rPr>
          <t>費用区分を選択</t>
        </r>
      </text>
    </comment>
    <comment ref="D43" authorId="0">
      <text>
        <r>
          <rPr>
            <sz val="9"/>
            <color indexed="81"/>
            <rFont val="MS P ゴシック"/>
          </rPr>
          <t>契約区分を選択</t>
        </r>
      </text>
    </comment>
    <comment ref="E43" authorId="0">
      <text>
        <r>
          <rPr>
            <sz val="9"/>
            <color indexed="81"/>
            <rFont val="MS P ゴシック"/>
          </rPr>
          <t>円単位で入力</t>
        </r>
      </text>
    </comment>
    <comment ref="F43" authorId="0">
      <text>
        <r>
          <rPr>
            <sz val="9"/>
            <color indexed="81"/>
            <rFont val="MS P ゴシック"/>
          </rPr>
          <t>円単位で入力</t>
        </r>
      </text>
    </comment>
    <comment ref="G43" authorId="0">
      <text>
        <r>
          <rPr>
            <sz val="9"/>
            <color indexed="81"/>
            <rFont val="MS P ゴシック"/>
          </rPr>
          <t>円単位で入力</t>
        </r>
      </text>
    </comment>
    <comment ref="H43" authorId="0">
      <text>
        <r>
          <rPr>
            <sz val="9"/>
            <color indexed="81"/>
            <rFont val="MS P ゴシック"/>
          </rPr>
          <t>円単位で入力</t>
        </r>
      </text>
    </comment>
    <comment ref="O43" authorId="0">
      <text>
        <r>
          <rPr>
            <sz val="9"/>
            <color indexed="81"/>
            <rFont val="MS P ゴシック"/>
          </rPr>
          <t>該当する場合入力（円単位）</t>
        </r>
      </text>
    </comment>
    <comment ref="Q43" authorId="0">
      <text>
        <r>
          <rPr>
            <sz val="9"/>
            <color indexed="81"/>
            <rFont val="MS P ゴシック"/>
          </rPr>
          <t>油種区分を選択</t>
        </r>
      </text>
    </comment>
    <comment ref="R43" authorId="0">
      <text>
        <r>
          <rPr>
            <sz val="9"/>
            <color indexed="81"/>
            <rFont val="MS P ゴシック"/>
          </rPr>
          <t>円単位で入力</t>
        </r>
      </text>
    </comment>
    <comment ref="B44" authorId="0">
      <text>
        <r>
          <rPr>
            <sz val="9"/>
            <color indexed="81"/>
            <rFont val="MS P ゴシック"/>
          </rPr>
          <t>施設名を入力</t>
        </r>
      </text>
    </comment>
    <comment ref="C44" authorId="0">
      <text>
        <r>
          <rPr>
            <sz val="9"/>
            <color indexed="81"/>
            <rFont val="MS P ゴシック"/>
          </rPr>
          <t>費用区分を選択</t>
        </r>
      </text>
    </comment>
    <comment ref="D44" authorId="0">
      <text>
        <r>
          <rPr>
            <sz val="9"/>
            <color indexed="81"/>
            <rFont val="MS P ゴシック"/>
          </rPr>
          <t>契約区分を選択</t>
        </r>
      </text>
    </comment>
    <comment ref="E44" authorId="0">
      <text>
        <r>
          <rPr>
            <sz val="9"/>
            <color indexed="81"/>
            <rFont val="MS P ゴシック"/>
          </rPr>
          <t>円単位で入力</t>
        </r>
      </text>
    </comment>
    <comment ref="F44" authorId="0">
      <text>
        <r>
          <rPr>
            <sz val="9"/>
            <color indexed="81"/>
            <rFont val="MS P ゴシック"/>
          </rPr>
          <t>円単位で入力</t>
        </r>
      </text>
    </comment>
    <comment ref="G44" authorId="0">
      <text>
        <r>
          <rPr>
            <sz val="9"/>
            <color indexed="81"/>
            <rFont val="MS P ゴシック"/>
          </rPr>
          <t>円単位で入力</t>
        </r>
      </text>
    </comment>
    <comment ref="H44" authorId="0">
      <text>
        <r>
          <rPr>
            <sz val="9"/>
            <color indexed="81"/>
            <rFont val="MS P ゴシック"/>
          </rPr>
          <t>円単位で入力</t>
        </r>
      </text>
    </comment>
    <comment ref="O44" authorId="0">
      <text>
        <r>
          <rPr>
            <sz val="9"/>
            <color indexed="81"/>
            <rFont val="MS P ゴシック"/>
          </rPr>
          <t>該当する場合入力（円単位）</t>
        </r>
      </text>
    </comment>
    <comment ref="Q44" authorId="0">
      <text>
        <r>
          <rPr>
            <sz val="9"/>
            <color indexed="81"/>
            <rFont val="MS P ゴシック"/>
          </rPr>
          <t>油種区分を選択</t>
        </r>
      </text>
    </comment>
    <comment ref="R44" authorId="0">
      <text>
        <r>
          <rPr>
            <sz val="9"/>
            <color indexed="81"/>
            <rFont val="MS P ゴシック"/>
          </rPr>
          <t>円単位で入力</t>
        </r>
      </text>
    </comment>
    <comment ref="B45" authorId="0">
      <text>
        <r>
          <rPr>
            <sz val="9"/>
            <color indexed="81"/>
            <rFont val="MS P ゴシック"/>
          </rPr>
          <t>施設名を入力</t>
        </r>
      </text>
    </comment>
    <comment ref="C45" authorId="0">
      <text>
        <r>
          <rPr>
            <sz val="9"/>
            <color indexed="81"/>
            <rFont val="MS P ゴシック"/>
          </rPr>
          <t>費用区分を選択</t>
        </r>
      </text>
    </comment>
    <comment ref="D45" authorId="0">
      <text>
        <r>
          <rPr>
            <sz val="9"/>
            <color indexed="81"/>
            <rFont val="MS P ゴシック"/>
          </rPr>
          <t>契約区分を選択</t>
        </r>
      </text>
    </comment>
    <comment ref="E45" authorId="0">
      <text>
        <r>
          <rPr>
            <sz val="9"/>
            <color indexed="81"/>
            <rFont val="MS P ゴシック"/>
          </rPr>
          <t>円単位で入力</t>
        </r>
      </text>
    </comment>
    <comment ref="F45" authorId="0">
      <text>
        <r>
          <rPr>
            <sz val="9"/>
            <color indexed="81"/>
            <rFont val="MS P ゴシック"/>
          </rPr>
          <t>円単位で入力</t>
        </r>
      </text>
    </comment>
    <comment ref="G45" authorId="0">
      <text>
        <r>
          <rPr>
            <sz val="9"/>
            <color indexed="81"/>
            <rFont val="MS P ゴシック"/>
          </rPr>
          <t>円単位で入力</t>
        </r>
      </text>
    </comment>
    <comment ref="H45" authorId="0">
      <text>
        <r>
          <rPr>
            <sz val="9"/>
            <color indexed="81"/>
            <rFont val="MS P ゴシック"/>
          </rPr>
          <t>円単位で入力</t>
        </r>
      </text>
    </comment>
    <comment ref="O45" authorId="0">
      <text>
        <r>
          <rPr>
            <sz val="9"/>
            <color indexed="81"/>
            <rFont val="MS P ゴシック"/>
          </rPr>
          <t>該当する場合入力（円単位）</t>
        </r>
      </text>
    </comment>
    <comment ref="Q45" authorId="0">
      <text>
        <r>
          <rPr>
            <sz val="9"/>
            <color indexed="81"/>
            <rFont val="MS P ゴシック"/>
          </rPr>
          <t>油種区分を選択</t>
        </r>
      </text>
    </comment>
    <comment ref="R45" authorId="0">
      <text>
        <r>
          <rPr>
            <sz val="9"/>
            <color indexed="81"/>
            <rFont val="MS P ゴシック"/>
          </rPr>
          <t>円単位で入力</t>
        </r>
      </text>
    </comment>
    <comment ref="B46" authorId="0">
      <text>
        <r>
          <rPr>
            <sz val="9"/>
            <color indexed="81"/>
            <rFont val="MS P ゴシック"/>
          </rPr>
          <t>施設名を入力</t>
        </r>
      </text>
    </comment>
    <comment ref="C46" authorId="0">
      <text>
        <r>
          <rPr>
            <sz val="9"/>
            <color indexed="81"/>
            <rFont val="MS P ゴシック"/>
          </rPr>
          <t>費用区分を選択</t>
        </r>
      </text>
    </comment>
    <comment ref="D46" authorId="0">
      <text>
        <r>
          <rPr>
            <sz val="9"/>
            <color indexed="81"/>
            <rFont val="MS P ゴシック"/>
          </rPr>
          <t>契約区分を選択</t>
        </r>
      </text>
    </comment>
    <comment ref="E46" authorId="0">
      <text>
        <r>
          <rPr>
            <sz val="9"/>
            <color indexed="81"/>
            <rFont val="MS P ゴシック"/>
          </rPr>
          <t>円単位で入力</t>
        </r>
      </text>
    </comment>
    <comment ref="F46" authorId="0">
      <text>
        <r>
          <rPr>
            <sz val="9"/>
            <color indexed="81"/>
            <rFont val="MS P ゴシック"/>
          </rPr>
          <t>円単位で入力</t>
        </r>
      </text>
    </comment>
    <comment ref="G46" authorId="0">
      <text>
        <r>
          <rPr>
            <sz val="9"/>
            <color indexed="81"/>
            <rFont val="MS P ゴシック"/>
          </rPr>
          <t>円単位で入力</t>
        </r>
      </text>
    </comment>
    <comment ref="H46" authorId="0">
      <text>
        <r>
          <rPr>
            <sz val="9"/>
            <color indexed="81"/>
            <rFont val="MS P ゴシック"/>
          </rPr>
          <t>円単位で入力</t>
        </r>
      </text>
    </comment>
    <comment ref="O46" authorId="0">
      <text>
        <r>
          <rPr>
            <sz val="9"/>
            <color indexed="81"/>
            <rFont val="MS P ゴシック"/>
          </rPr>
          <t>該当する場合入力（円単位）</t>
        </r>
      </text>
    </comment>
    <comment ref="Q46" authorId="0">
      <text>
        <r>
          <rPr>
            <sz val="9"/>
            <color indexed="81"/>
            <rFont val="MS P ゴシック"/>
          </rPr>
          <t>油種区分を選択</t>
        </r>
      </text>
    </comment>
    <comment ref="R46" authorId="0">
      <text>
        <r>
          <rPr>
            <sz val="9"/>
            <color indexed="81"/>
            <rFont val="MS P ゴシック"/>
          </rPr>
          <t>円単位で入力</t>
        </r>
      </text>
    </comment>
    <comment ref="B47" authorId="0">
      <text>
        <r>
          <rPr>
            <sz val="9"/>
            <color indexed="81"/>
            <rFont val="MS P ゴシック"/>
          </rPr>
          <t>施設名を入力</t>
        </r>
      </text>
    </comment>
    <comment ref="C47" authorId="0">
      <text>
        <r>
          <rPr>
            <sz val="9"/>
            <color indexed="81"/>
            <rFont val="MS P ゴシック"/>
          </rPr>
          <t>費用区分を選択</t>
        </r>
      </text>
    </comment>
    <comment ref="D47" authorId="0">
      <text>
        <r>
          <rPr>
            <sz val="9"/>
            <color indexed="81"/>
            <rFont val="MS P ゴシック"/>
          </rPr>
          <t>契約区分を選択</t>
        </r>
      </text>
    </comment>
    <comment ref="E47" authorId="0">
      <text>
        <r>
          <rPr>
            <sz val="9"/>
            <color indexed="81"/>
            <rFont val="MS P ゴシック"/>
          </rPr>
          <t>円単位で入力</t>
        </r>
      </text>
    </comment>
    <comment ref="F47" authorId="0">
      <text>
        <r>
          <rPr>
            <sz val="9"/>
            <color indexed="81"/>
            <rFont val="MS P ゴシック"/>
          </rPr>
          <t>円単位で入力</t>
        </r>
      </text>
    </comment>
    <comment ref="G47" authorId="0">
      <text>
        <r>
          <rPr>
            <sz val="9"/>
            <color indexed="81"/>
            <rFont val="MS P ゴシック"/>
          </rPr>
          <t>円単位で入力</t>
        </r>
      </text>
    </comment>
    <comment ref="H47" authorId="0">
      <text>
        <r>
          <rPr>
            <sz val="9"/>
            <color indexed="81"/>
            <rFont val="MS P ゴシック"/>
          </rPr>
          <t>円単位で入力</t>
        </r>
      </text>
    </comment>
    <comment ref="O47" authorId="0">
      <text>
        <r>
          <rPr>
            <sz val="9"/>
            <color indexed="81"/>
            <rFont val="MS P ゴシック"/>
          </rPr>
          <t>該当する場合入力（円単位）</t>
        </r>
      </text>
    </comment>
    <comment ref="Q47" authorId="0">
      <text>
        <r>
          <rPr>
            <sz val="9"/>
            <color indexed="81"/>
            <rFont val="MS P ゴシック"/>
          </rPr>
          <t>油種区分を選択</t>
        </r>
      </text>
    </comment>
    <comment ref="R47" authorId="0">
      <text>
        <r>
          <rPr>
            <sz val="9"/>
            <color indexed="81"/>
            <rFont val="MS P ゴシック"/>
          </rPr>
          <t>円単位で入力</t>
        </r>
      </text>
    </comment>
    <comment ref="B48" authorId="0">
      <text>
        <r>
          <rPr>
            <sz val="9"/>
            <color indexed="81"/>
            <rFont val="MS P ゴシック"/>
          </rPr>
          <t>施設名を入力</t>
        </r>
      </text>
    </comment>
    <comment ref="C48" authorId="0">
      <text>
        <r>
          <rPr>
            <sz val="9"/>
            <color indexed="81"/>
            <rFont val="MS P ゴシック"/>
          </rPr>
          <t>費用区分を選択</t>
        </r>
      </text>
    </comment>
    <comment ref="D48" authorId="0">
      <text>
        <r>
          <rPr>
            <sz val="9"/>
            <color indexed="81"/>
            <rFont val="MS P ゴシック"/>
          </rPr>
          <t>契約区分を選択</t>
        </r>
      </text>
    </comment>
    <comment ref="E48" authorId="0">
      <text>
        <r>
          <rPr>
            <sz val="9"/>
            <color indexed="81"/>
            <rFont val="MS P ゴシック"/>
          </rPr>
          <t>円単位で入力</t>
        </r>
      </text>
    </comment>
    <comment ref="F48" authorId="0">
      <text>
        <r>
          <rPr>
            <sz val="9"/>
            <color indexed="81"/>
            <rFont val="MS P ゴシック"/>
          </rPr>
          <t>円単位で入力</t>
        </r>
      </text>
    </comment>
    <comment ref="G48" authorId="0">
      <text>
        <r>
          <rPr>
            <sz val="9"/>
            <color indexed="81"/>
            <rFont val="MS P ゴシック"/>
          </rPr>
          <t>円単位で入力</t>
        </r>
      </text>
    </comment>
    <comment ref="H48" authorId="0">
      <text>
        <r>
          <rPr>
            <sz val="9"/>
            <color indexed="81"/>
            <rFont val="MS P ゴシック"/>
          </rPr>
          <t>円単位で入力</t>
        </r>
      </text>
    </comment>
    <comment ref="O48" authorId="0">
      <text>
        <r>
          <rPr>
            <sz val="9"/>
            <color indexed="81"/>
            <rFont val="MS P ゴシック"/>
          </rPr>
          <t>該当する場合入力（円単位）</t>
        </r>
      </text>
    </comment>
    <comment ref="Q48" authorId="0">
      <text>
        <r>
          <rPr>
            <sz val="9"/>
            <color indexed="81"/>
            <rFont val="MS P ゴシック"/>
          </rPr>
          <t>油種区分を選択</t>
        </r>
      </text>
    </comment>
    <comment ref="R48" authorId="0">
      <text>
        <r>
          <rPr>
            <sz val="9"/>
            <color indexed="81"/>
            <rFont val="MS P ゴシック"/>
          </rPr>
          <t>円単位で入力</t>
        </r>
      </text>
    </comment>
    <comment ref="B49" authorId="0">
      <text>
        <r>
          <rPr>
            <sz val="9"/>
            <color indexed="81"/>
            <rFont val="MS P ゴシック"/>
          </rPr>
          <t>施設名を入力</t>
        </r>
      </text>
    </comment>
    <comment ref="C49" authorId="0">
      <text>
        <r>
          <rPr>
            <sz val="9"/>
            <color indexed="81"/>
            <rFont val="MS P ゴシック"/>
          </rPr>
          <t>費用区分を選択</t>
        </r>
      </text>
    </comment>
    <comment ref="D49" authorId="0">
      <text>
        <r>
          <rPr>
            <sz val="9"/>
            <color indexed="81"/>
            <rFont val="MS P ゴシック"/>
          </rPr>
          <t>契約区分を選択</t>
        </r>
      </text>
    </comment>
    <comment ref="E49" authorId="0">
      <text>
        <r>
          <rPr>
            <sz val="9"/>
            <color indexed="81"/>
            <rFont val="MS P ゴシック"/>
          </rPr>
          <t>円単位で入力</t>
        </r>
      </text>
    </comment>
    <comment ref="F49" authorId="0">
      <text>
        <r>
          <rPr>
            <sz val="9"/>
            <color indexed="81"/>
            <rFont val="MS P ゴシック"/>
          </rPr>
          <t>円単位で入力</t>
        </r>
      </text>
    </comment>
    <comment ref="G49" authorId="0">
      <text>
        <r>
          <rPr>
            <sz val="9"/>
            <color indexed="81"/>
            <rFont val="MS P ゴシック"/>
          </rPr>
          <t>円単位で入力</t>
        </r>
      </text>
    </comment>
    <comment ref="H49" authorId="0">
      <text>
        <r>
          <rPr>
            <sz val="9"/>
            <color indexed="81"/>
            <rFont val="MS P ゴシック"/>
          </rPr>
          <t>円単位で入力</t>
        </r>
      </text>
    </comment>
    <comment ref="O49" authorId="0">
      <text>
        <r>
          <rPr>
            <sz val="9"/>
            <color indexed="81"/>
            <rFont val="MS P ゴシック"/>
          </rPr>
          <t>該当する場合入力（円単位）</t>
        </r>
      </text>
    </comment>
    <comment ref="Q49" authorId="0">
      <text>
        <r>
          <rPr>
            <sz val="9"/>
            <color indexed="81"/>
            <rFont val="MS P ゴシック"/>
          </rPr>
          <t>油種区分を選択</t>
        </r>
      </text>
    </comment>
    <comment ref="R49" authorId="0">
      <text>
        <r>
          <rPr>
            <sz val="9"/>
            <color indexed="81"/>
            <rFont val="MS P ゴシック"/>
          </rPr>
          <t>円単位で入力</t>
        </r>
      </text>
    </comment>
    <comment ref="B50" authorId="0">
      <text>
        <r>
          <rPr>
            <sz val="9"/>
            <color indexed="81"/>
            <rFont val="MS P ゴシック"/>
          </rPr>
          <t>施設名を入力</t>
        </r>
      </text>
    </comment>
    <comment ref="C50" authorId="0">
      <text>
        <r>
          <rPr>
            <sz val="9"/>
            <color indexed="81"/>
            <rFont val="MS P ゴシック"/>
          </rPr>
          <t>費用区分を選択</t>
        </r>
      </text>
    </comment>
    <comment ref="D50" authorId="0">
      <text>
        <r>
          <rPr>
            <sz val="9"/>
            <color indexed="81"/>
            <rFont val="MS P ゴシック"/>
          </rPr>
          <t>契約区分を選択</t>
        </r>
      </text>
    </comment>
    <comment ref="E50" authorId="0">
      <text>
        <r>
          <rPr>
            <sz val="9"/>
            <color indexed="81"/>
            <rFont val="MS P ゴシック"/>
          </rPr>
          <t>円単位で入力</t>
        </r>
      </text>
    </comment>
    <comment ref="F50" authorId="0">
      <text>
        <r>
          <rPr>
            <sz val="9"/>
            <color indexed="81"/>
            <rFont val="MS P ゴシック"/>
          </rPr>
          <t>円単位で入力</t>
        </r>
      </text>
    </comment>
    <comment ref="G50" authorId="0">
      <text>
        <r>
          <rPr>
            <sz val="9"/>
            <color indexed="81"/>
            <rFont val="MS P ゴシック"/>
          </rPr>
          <t>円単位で入力</t>
        </r>
      </text>
    </comment>
    <comment ref="H50" authorId="0">
      <text>
        <r>
          <rPr>
            <sz val="9"/>
            <color indexed="81"/>
            <rFont val="MS P ゴシック"/>
          </rPr>
          <t>円単位で入力</t>
        </r>
      </text>
    </comment>
    <comment ref="O50" authorId="0">
      <text>
        <r>
          <rPr>
            <sz val="9"/>
            <color indexed="81"/>
            <rFont val="MS P ゴシック"/>
          </rPr>
          <t>該当する場合入力（円単位）</t>
        </r>
      </text>
    </comment>
    <comment ref="Q50" authorId="0">
      <text>
        <r>
          <rPr>
            <sz val="9"/>
            <color indexed="81"/>
            <rFont val="MS P ゴシック"/>
          </rPr>
          <t>油種区分を選択</t>
        </r>
      </text>
    </comment>
    <comment ref="R50" authorId="0">
      <text>
        <r>
          <rPr>
            <sz val="9"/>
            <color indexed="81"/>
            <rFont val="MS P ゴシック"/>
          </rPr>
          <t>円単位で入力</t>
        </r>
      </text>
    </comment>
    <comment ref="B51" authorId="0">
      <text>
        <r>
          <rPr>
            <sz val="9"/>
            <color indexed="81"/>
            <rFont val="MS P ゴシック"/>
          </rPr>
          <t>施設名を入力</t>
        </r>
      </text>
    </comment>
    <comment ref="C51" authorId="0">
      <text>
        <r>
          <rPr>
            <sz val="9"/>
            <color indexed="81"/>
            <rFont val="MS P ゴシック"/>
          </rPr>
          <t>費用区分を選択</t>
        </r>
      </text>
    </comment>
    <comment ref="D51" authorId="0">
      <text>
        <r>
          <rPr>
            <sz val="9"/>
            <color indexed="81"/>
            <rFont val="MS P ゴシック"/>
          </rPr>
          <t>契約区分を選択</t>
        </r>
      </text>
    </comment>
    <comment ref="E51" authorId="0">
      <text>
        <r>
          <rPr>
            <sz val="9"/>
            <color indexed="81"/>
            <rFont val="MS P ゴシック"/>
          </rPr>
          <t>円単位で入力</t>
        </r>
      </text>
    </comment>
    <comment ref="F51" authorId="0">
      <text>
        <r>
          <rPr>
            <sz val="9"/>
            <color indexed="81"/>
            <rFont val="MS P ゴシック"/>
          </rPr>
          <t>円単位で入力</t>
        </r>
      </text>
    </comment>
    <comment ref="G51" authorId="0">
      <text>
        <r>
          <rPr>
            <sz val="9"/>
            <color indexed="81"/>
            <rFont val="MS P ゴシック"/>
          </rPr>
          <t>円単位で入力</t>
        </r>
      </text>
    </comment>
    <comment ref="H51" authorId="0">
      <text>
        <r>
          <rPr>
            <sz val="9"/>
            <color indexed="81"/>
            <rFont val="MS P ゴシック"/>
          </rPr>
          <t>円単位で入力</t>
        </r>
      </text>
    </comment>
    <comment ref="O51" authorId="0">
      <text>
        <r>
          <rPr>
            <sz val="9"/>
            <color indexed="81"/>
            <rFont val="MS P ゴシック"/>
          </rPr>
          <t>該当する場合入力（円単位）</t>
        </r>
      </text>
    </comment>
    <comment ref="Q51" authorId="0">
      <text>
        <r>
          <rPr>
            <sz val="9"/>
            <color indexed="81"/>
            <rFont val="MS P ゴシック"/>
          </rPr>
          <t>油種区分を選択</t>
        </r>
      </text>
    </comment>
    <comment ref="R51" authorId="0">
      <text>
        <r>
          <rPr>
            <sz val="9"/>
            <color indexed="81"/>
            <rFont val="MS P ゴシック"/>
          </rPr>
          <t>円単位で入力</t>
        </r>
      </text>
    </comment>
    <comment ref="B52" authorId="0">
      <text>
        <r>
          <rPr>
            <sz val="9"/>
            <color indexed="81"/>
            <rFont val="MS P ゴシック"/>
          </rPr>
          <t>施設名を入力</t>
        </r>
      </text>
    </comment>
    <comment ref="C52" authorId="0">
      <text>
        <r>
          <rPr>
            <sz val="9"/>
            <color indexed="81"/>
            <rFont val="MS P ゴシック"/>
          </rPr>
          <t>費用区分を選択</t>
        </r>
      </text>
    </comment>
    <comment ref="D52" authorId="0">
      <text>
        <r>
          <rPr>
            <sz val="9"/>
            <color indexed="81"/>
            <rFont val="MS P ゴシック"/>
          </rPr>
          <t>契約区分を選択</t>
        </r>
      </text>
    </comment>
    <comment ref="E52" authorId="0">
      <text>
        <r>
          <rPr>
            <sz val="9"/>
            <color indexed="81"/>
            <rFont val="MS P ゴシック"/>
          </rPr>
          <t>円単位で入力</t>
        </r>
      </text>
    </comment>
    <comment ref="F52" authorId="0">
      <text>
        <r>
          <rPr>
            <sz val="9"/>
            <color indexed="81"/>
            <rFont val="MS P ゴシック"/>
          </rPr>
          <t>円単位で入力</t>
        </r>
      </text>
    </comment>
    <comment ref="G52" authorId="0">
      <text>
        <r>
          <rPr>
            <sz val="9"/>
            <color indexed="81"/>
            <rFont val="MS P ゴシック"/>
          </rPr>
          <t>円単位で入力</t>
        </r>
      </text>
    </comment>
    <comment ref="H52" authorId="0">
      <text>
        <r>
          <rPr>
            <sz val="9"/>
            <color indexed="81"/>
            <rFont val="MS P ゴシック"/>
          </rPr>
          <t>円単位で入力</t>
        </r>
      </text>
    </comment>
    <comment ref="O52" authorId="0">
      <text>
        <r>
          <rPr>
            <sz val="9"/>
            <color indexed="81"/>
            <rFont val="MS P ゴシック"/>
          </rPr>
          <t>該当する場合入力（円単位）</t>
        </r>
      </text>
    </comment>
    <comment ref="Q52" authorId="0">
      <text>
        <r>
          <rPr>
            <sz val="9"/>
            <color indexed="81"/>
            <rFont val="MS P ゴシック"/>
          </rPr>
          <t>油種区分を選択</t>
        </r>
      </text>
    </comment>
    <comment ref="R52" authorId="0">
      <text>
        <r>
          <rPr>
            <sz val="9"/>
            <color indexed="81"/>
            <rFont val="MS P ゴシック"/>
          </rPr>
          <t>円単位で入力</t>
        </r>
      </text>
    </comment>
    <comment ref="B53" authorId="0">
      <text>
        <r>
          <rPr>
            <sz val="9"/>
            <color indexed="81"/>
            <rFont val="MS P ゴシック"/>
          </rPr>
          <t>施設名を入力</t>
        </r>
      </text>
    </comment>
    <comment ref="C53" authorId="0">
      <text>
        <r>
          <rPr>
            <sz val="9"/>
            <color indexed="81"/>
            <rFont val="MS P ゴシック"/>
          </rPr>
          <t>費用区分を選択</t>
        </r>
      </text>
    </comment>
    <comment ref="D53" authorId="0">
      <text>
        <r>
          <rPr>
            <sz val="9"/>
            <color indexed="81"/>
            <rFont val="MS P ゴシック"/>
          </rPr>
          <t>契約区分を選択</t>
        </r>
      </text>
    </comment>
    <comment ref="E53" authorId="0">
      <text>
        <r>
          <rPr>
            <sz val="9"/>
            <color indexed="81"/>
            <rFont val="MS P ゴシック"/>
          </rPr>
          <t>円単位で入力</t>
        </r>
      </text>
    </comment>
    <comment ref="F53" authorId="0">
      <text>
        <r>
          <rPr>
            <sz val="9"/>
            <color indexed="81"/>
            <rFont val="MS P ゴシック"/>
          </rPr>
          <t>円単位で入力</t>
        </r>
      </text>
    </comment>
    <comment ref="G53" authorId="0">
      <text>
        <r>
          <rPr>
            <sz val="9"/>
            <color indexed="81"/>
            <rFont val="MS P ゴシック"/>
          </rPr>
          <t>円単位で入力</t>
        </r>
      </text>
    </comment>
    <comment ref="H53" authorId="0">
      <text>
        <r>
          <rPr>
            <sz val="9"/>
            <color indexed="81"/>
            <rFont val="MS P ゴシック"/>
          </rPr>
          <t>円単位で入力</t>
        </r>
      </text>
    </comment>
    <comment ref="O53" authorId="0">
      <text>
        <r>
          <rPr>
            <sz val="9"/>
            <color indexed="81"/>
            <rFont val="MS P ゴシック"/>
          </rPr>
          <t>該当する場合入力（円単位）</t>
        </r>
      </text>
    </comment>
    <comment ref="Q53" authorId="0">
      <text>
        <r>
          <rPr>
            <sz val="9"/>
            <color indexed="81"/>
            <rFont val="MS P ゴシック"/>
          </rPr>
          <t>油種区分を選択</t>
        </r>
      </text>
    </comment>
    <comment ref="R53" authorId="0">
      <text>
        <r>
          <rPr>
            <sz val="9"/>
            <color indexed="81"/>
            <rFont val="MS P ゴシック"/>
          </rPr>
          <t>円単位で入力</t>
        </r>
      </text>
    </comment>
    <comment ref="B54" authorId="0">
      <text>
        <r>
          <rPr>
            <sz val="9"/>
            <color indexed="81"/>
            <rFont val="MS P ゴシック"/>
          </rPr>
          <t>施設名を入力</t>
        </r>
      </text>
    </comment>
    <comment ref="C54" authorId="0">
      <text>
        <r>
          <rPr>
            <sz val="9"/>
            <color indexed="81"/>
            <rFont val="MS P ゴシック"/>
          </rPr>
          <t>費用区分を選択</t>
        </r>
      </text>
    </comment>
    <comment ref="D54" authorId="0">
      <text>
        <r>
          <rPr>
            <sz val="9"/>
            <color indexed="81"/>
            <rFont val="MS P ゴシック"/>
          </rPr>
          <t>契約区分を選択</t>
        </r>
      </text>
    </comment>
    <comment ref="E54" authorId="0">
      <text>
        <r>
          <rPr>
            <sz val="9"/>
            <color indexed="81"/>
            <rFont val="MS P ゴシック"/>
          </rPr>
          <t>円単位で入力</t>
        </r>
      </text>
    </comment>
    <comment ref="F54" authorId="0">
      <text>
        <r>
          <rPr>
            <sz val="9"/>
            <color indexed="81"/>
            <rFont val="MS P ゴシック"/>
          </rPr>
          <t>円単位で入力</t>
        </r>
      </text>
    </comment>
    <comment ref="G54" authorId="0">
      <text>
        <r>
          <rPr>
            <sz val="9"/>
            <color indexed="81"/>
            <rFont val="MS P ゴシック"/>
          </rPr>
          <t>円単位で入力</t>
        </r>
      </text>
    </comment>
    <comment ref="H54" authorId="0">
      <text>
        <r>
          <rPr>
            <sz val="9"/>
            <color indexed="81"/>
            <rFont val="MS P ゴシック"/>
          </rPr>
          <t>円単位で入力</t>
        </r>
      </text>
    </comment>
    <comment ref="O54" authorId="0">
      <text>
        <r>
          <rPr>
            <sz val="9"/>
            <color indexed="81"/>
            <rFont val="MS P ゴシック"/>
          </rPr>
          <t>該当する場合入力（円単位）</t>
        </r>
      </text>
    </comment>
    <comment ref="Q54" authorId="0">
      <text>
        <r>
          <rPr>
            <sz val="9"/>
            <color indexed="81"/>
            <rFont val="MS P ゴシック"/>
          </rPr>
          <t>油種区分を選択</t>
        </r>
      </text>
    </comment>
    <comment ref="R54" authorId="0">
      <text>
        <r>
          <rPr>
            <sz val="9"/>
            <color indexed="81"/>
            <rFont val="MS P ゴシック"/>
          </rPr>
          <t>円単位で入力</t>
        </r>
      </text>
    </comment>
    <comment ref="B55" authorId="0">
      <text>
        <r>
          <rPr>
            <sz val="9"/>
            <color indexed="81"/>
            <rFont val="MS P ゴシック"/>
          </rPr>
          <t>施設名を入力</t>
        </r>
      </text>
    </comment>
    <comment ref="C55" authorId="0">
      <text>
        <r>
          <rPr>
            <sz val="9"/>
            <color indexed="81"/>
            <rFont val="MS P ゴシック"/>
          </rPr>
          <t>費用区分を選択</t>
        </r>
      </text>
    </comment>
    <comment ref="D55" authorId="0">
      <text>
        <r>
          <rPr>
            <sz val="9"/>
            <color indexed="81"/>
            <rFont val="MS P ゴシック"/>
          </rPr>
          <t>契約区分を選択</t>
        </r>
      </text>
    </comment>
    <comment ref="E55" authorId="0">
      <text>
        <r>
          <rPr>
            <sz val="9"/>
            <color indexed="81"/>
            <rFont val="MS P ゴシック"/>
          </rPr>
          <t>円単位で入力</t>
        </r>
      </text>
    </comment>
    <comment ref="F55" authorId="0">
      <text>
        <r>
          <rPr>
            <sz val="9"/>
            <color indexed="81"/>
            <rFont val="MS P ゴシック"/>
          </rPr>
          <t>円単位で入力</t>
        </r>
      </text>
    </comment>
    <comment ref="G55" authorId="0">
      <text>
        <r>
          <rPr>
            <sz val="9"/>
            <color indexed="81"/>
            <rFont val="MS P ゴシック"/>
          </rPr>
          <t>円単位で入力</t>
        </r>
      </text>
    </comment>
    <comment ref="H55" authorId="0">
      <text>
        <r>
          <rPr>
            <sz val="9"/>
            <color indexed="81"/>
            <rFont val="MS P ゴシック"/>
          </rPr>
          <t>円単位で入力</t>
        </r>
      </text>
    </comment>
    <comment ref="O55" authorId="0">
      <text>
        <r>
          <rPr>
            <sz val="9"/>
            <color indexed="81"/>
            <rFont val="MS P ゴシック"/>
          </rPr>
          <t>該当する場合入力（円単位）</t>
        </r>
      </text>
    </comment>
    <comment ref="Q55" authorId="0">
      <text>
        <r>
          <rPr>
            <sz val="9"/>
            <color indexed="81"/>
            <rFont val="MS P ゴシック"/>
          </rPr>
          <t>油種区分を選択</t>
        </r>
      </text>
    </comment>
    <comment ref="R55" authorId="0">
      <text>
        <r>
          <rPr>
            <sz val="9"/>
            <color indexed="81"/>
            <rFont val="MS P ゴシック"/>
          </rPr>
          <t>円単位で入力</t>
        </r>
      </text>
    </comment>
    <comment ref="B56" authorId="0">
      <text>
        <r>
          <rPr>
            <sz val="9"/>
            <color indexed="81"/>
            <rFont val="MS P ゴシック"/>
          </rPr>
          <t>施設名を入力</t>
        </r>
      </text>
    </comment>
    <comment ref="C56" authorId="0">
      <text>
        <r>
          <rPr>
            <sz val="9"/>
            <color indexed="81"/>
            <rFont val="MS P ゴシック"/>
          </rPr>
          <t>費用区分を選択</t>
        </r>
      </text>
    </comment>
    <comment ref="D56" authorId="0">
      <text>
        <r>
          <rPr>
            <sz val="9"/>
            <color indexed="81"/>
            <rFont val="MS P ゴシック"/>
          </rPr>
          <t>契約区分を選択</t>
        </r>
      </text>
    </comment>
    <comment ref="E56" authorId="0">
      <text>
        <r>
          <rPr>
            <sz val="9"/>
            <color indexed="81"/>
            <rFont val="MS P ゴシック"/>
          </rPr>
          <t>円単位で入力</t>
        </r>
      </text>
    </comment>
    <comment ref="F56" authorId="0">
      <text>
        <r>
          <rPr>
            <sz val="9"/>
            <color indexed="81"/>
            <rFont val="MS P ゴシック"/>
          </rPr>
          <t>円単位で入力</t>
        </r>
      </text>
    </comment>
    <comment ref="G56" authorId="0">
      <text>
        <r>
          <rPr>
            <sz val="9"/>
            <color indexed="81"/>
            <rFont val="MS P ゴシック"/>
          </rPr>
          <t>円単位で入力</t>
        </r>
      </text>
    </comment>
    <comment ref="H56" authorId="0">
      <text>
        <r>
          <rPr>
            <sz val="9"/>
            <color indexed="81"/>
            <rFont val="MS P ゴシック"/>
          </rPr>
          <t>円単位で入力</t>
        </r>
      </text>
    </comment>
    <comment ref="O56" authorId="0">
      <text>
        <r>
          <rPr>
            <sz val="9"/>
            <color indexed="81"/>
            <rFont val="MS P ゴシック"/>
          </rPr>
          <t>該当する場合入力（円単位）</t>
        </r>
      </text>
    </comment>
    <comment ref="Q56" authorId="0">
      <text>
        <r>
          <rPr>
            <sz val="9"/>
            <color indexed="81"/>
            <rFont val="MS P ゴシック"/>
          </rPr>
          <t>油種区分を選択</t>
        </r>
      </text>
    </comment>
    <comment ref="R56" authorId="0">
      <text>
        <r>
          <rPr>
            <sz val="9"/>
            <color indexed="81"/>
            <rFont val="MS P ゴシック"/>
          </rPr>
          <t>円単位で入力</t>
        </r>
      </text>
    </comment>
    <comment ref="B57" authorId="0">
      <text>
        <r>
          <rPr>
            <sz val="9"/>
            <color indexed="81"/>
            <rFont val="MS P ゴシック"/>
          </rPr>
          <t>施設名を入力</t>
        </r>
      </text>
    </comment>
    <comment ref="C57" authorId="0">
      <text>
        <r>
          <rPr>
            <sz val="9"/>
            <color indexed="81"/>
            <rFont val="MS P ゴシック"/>
          </rPr>
          <t>費用区分を選択</t>
        </r>
      </text>
    </comment>
    <comment ref="D57" authorId="0">
      <text>
        <r>
          <rPr>
            <sz val="9"/>
            <color indexed="81"/>
            <rFont val="MS P ゴシック"/>
          </rPr>
          <t>契約区分を選択</t>
        </r>
      </text>
    </comment>
    <comment ref="E57" authorId="0">
      <text>
        <r>
          <rPr>
            <sz val="9"/>
            <color indexed="81"/>
            <rFont val="MS P ゴシック"/>
          </rPr>
          <t>円単位で入力</t>
        </r>
      </text>
    </comment>
    <comment ref="F57" authorId="0">
      <text>
        <r>
          <rPr>
            <sz val="9"/>
            <color indexed="81"/>
            <rFont val="MS P ゴシック"/>
          </rPr>
          <t>円単位で入力</t>
        </r>
      </text>
    </comment>
    <comment ref="G57" authorId="0">
      <text>
        <r>
          <rPr>
            <sz val="9"/>
            <color indexed="81"/>
            <rFont val="MS P ゴシック"/>
          </rPr>
          <t>円単位で入力</t>
        </r>
      </text>
    </comment>
    <comment ref="H57" authorId="0">
      <text>
        <r>
          <rPr>
            <sz val="9"/>
            <color indexed="81"/>
            <rFont val="MS P ゴシック"/>
          </rPr>
          <t>円単位で入力</t>
        </r>
      </text>
    </comment>
    <comment ref="O57" authorId="0">
      <text>
        <r>
          <rPr>
            <sz val="9"/>
            <color indexed="81"/>
            <rFont val="MS P ゴシック"/>
          </rPr>
          <t>該当する場合入力（円単位）</t>
        </r>
      </text>
    </comment>
    <comment ref="Q57" authorId="0">
      <text>
        <r>
          <rPr>
            <sz val="9"/>
            <color indexed="81"/>
            <rFont val="MS P ゴシック"/>
          </rPr>
          <t>油種区分を選択</t>
        </r>
      </text>
    </comment>
    <comment ref="R57" authorId="0">
      <text>
        <r>
          <rPr>
            <sz val="9"/>
            <color indexed="81"/>
            <rFont val="MS P ゴシック"/>
          </rPr>
          <t>円単位で入力</t>
        </r>
      </text>
    </comment>
    <comment ref="B58" authorId="0">
      <text>
        <r>
          <rPr>
            <sz val="9"/>
            <color indexed="81"/>
            <rFont val="MS P ゴシック"/>
          </rPr>
          <t>施設名を入力</t>
        </r>
      </text>
    </comment>
    <comment ref="C58" authorId="0">
      <text>
        <r>
          <rPr>
            <sz val="9"/>
            <color indexed="81"/>
            <rFont val="MS P ゴシック"/>
          </rPr>
          <t>費用区分を選択</t>
        </r>
      </text>
    </comment>
    <comment ref="D58" authorId="0">
      <text>
        <r>
          <rPr>
            <sz val="9"/>
            <color indexed="81"/>
            <rFont val="MS P ゴシック"/>
          </rPr>
          <t>契約区分を選択</t>
        </r>
      </text>
    </comment>
    <comment ref="E58" authorId="0">
      <text>
        <r>
          <rPr>
            <sz val="9"/>
            <color indexed="81"/>
            <rFont val="MS P ゴシック"/>
          </rPr>
          <t>円単位で入力</t>
        </r>
      </text>
    </comment>
    <comment ref="F58" authorId="0">
      <text>
        <r>
          <rPr>
            <sz val="9"/>
            <color indexed="81"/>
            <rFont val="MS P ゴシック"/>
          </rPr>
          <t>円単位で入力</t>
        </r>
      </text>
    </comment>
    <comment ref="G58" authorId="0">
      <text>
        <r>
          <rPr>
            <sz val="9"/>
            <color indexed="81"/>
            <rFont val="MS P ゴシック"/>
          </rPr>
          <t>円単位で入力</t>
        </r>
      </text>
    </comment>
    <comment ref="H58" authorId="0">
      <text>
        <r>
          <rPr>
            <sz val="9"/>
            <color indexed="81"/>
            <rFont val="MS P ゴシック"/>
          </rPr>
          <t>円単位で入力</t>
        </r>
      </text>
    </comment>
    <comment ref="O58" authorId="0">
      <text>
        <r>
          <rPr>
            <sz val="9"/>
            <color indexed="81"/>
            <rFont val="MS P ゴシック"/>
          </rPr>
          <t>該当する場合入力（円単位）</t>
        </r>
      </text>
    </comment>
    <comment ref="Q58" authorId="0">
      <text>
        <r>
          <rPr>
            <sz val="9"/>
            <color indexed="81"/>
            <rFont val="MS P ゴシック"/>
          </rPr>
          <t>油種区分を選択</t>
        </r>
      </text>
    </comment>
    <comment ref="R58" authorId="0">
      <text>
        <r>
          <rPr>
            <sz val="9"/>
            <color indexed="81"/>
            <rFont val="MS P ゴシック"/>
          </rPr>
          <t>円単位で入力</t>
        </r>
      </text>
    </comment>
    <comment ref="B59" authorId="0">
      <text>
        <r>
          <rPr>
            <sz val="9"/>
            <color indexed="81"/>
            <rFont val="MS P ゴシック"/>
          </rPr>
          <t>施設名を入力</t>
        </r>
      </text>
    </comment>
    <comment ref="C59" authorId="0">
      <text>
        <r>
          <rPr>
            <sz val="9"/>
            <color indexed="81"/>
            <rFont val="MS P ゴシック"/>
          </rPr>
          <t>費用区分を選択</t>
        </r>
      </text>
    </comment>
    <comment ref="D59" authorId="0">
      <text>
        <r>
          <rPr>
            <sz val="9"/>
            <color indexed="81"/>
            <rFont val="MS P ゴシック"/>
          </rPr>
          <t>契約区分を選択</t>
        </r>
      </text>
    </comment>
    <comment ref="E59" authorId="0">
      <text>
        <r>
          <rPr>
            <sz val="9"/>
            <color indexed="81"/>
            <rFont val="MS P ゴシック"/>
          </rPr>
          <t>円単位で入力</t>
        </r>
      </text>
    </comment>
    <comment ref="F59" authorId="0">
      <text>
        <r>
          <rPr>
            <sz val="9"/>
            <color indexed="81"/>
            <rFont val="MS P ゴシック"/>
          </rPr>
          <t>円単位で入力</t>
        </r>
      </text>
    </comment>
    <comment ref="G59" authorId="0">
      <text>
        <r>
          <rPr>
            <sz val="9"/>
            <color indexed="81"/>
            <rFont val="MS P ゴシック"/>
          </rPr>
          <t>円単位で入力</t>
        </r>
      </text>
    </comment>
    <comment ref="H59" authorId="0">
      <text>
        <r>
          <rPr>
            <sz val="9"/>
            <color indexed="81"/>
            <rFont val="MS P ゴシック"/>
          </rPr>
          <t>円単位で入力</t>
        </r>
      </text>
    </comment>
    <comment ref="O59" authorId="0">
      <text>
        <r>
          <rPr>
            <sz val="9"/>
            <color indexed="81"/>
            <rFont val="MS P ゴシック"/>
          </rPr>
          <t>該当する場合入力（円単位）</t>
        </r>
      </text>
    </comment>
    <comment ref="Q59" authorId="0">
      <text>
        <r>
          <rPr>
            <sz val="9"/>
            <color indexed="81"/>
            <rFont val="MS P ゴシック"/>
          </rPr>
          <t>油種区分を選択</t>
        </r>
      </text>
    </comment>
    <comment ref="R59" authorId="0">
      <text>
        <r>
          <rPr>
            <sz val="9"/>
            <color indexed="81"/>
            <rFont val="MS P ゴシック"/>
          </rPr>
          <t>円単位で入力</t>
        </r>
      </text>
    </comment>
    <comment ref="B60" authorId="0">
      <text>
        <r>
          <rPr>
            <sz val="9"/>
            <color indexed="81"/>
            <rFont val="MS P ゴシック"/>
          </rPr>
          <t>施設名を入力</t>
        </r>
      </text>
    </comment>
    <comment ref="C60" authorId="0">
      <text>
        <r>
          <rPr>
            <sz val="9"/>
            <color indexed="81"/>
            <rFont val="MS P ゴシック"/>
          </rPr>
          <t>費用区分を選択</t>
        </r>
      </text>
    </comment>
    <comment ref="D60" authorId="0">
      <text>
        <r>
          <rPr>
            <sz val="9"/>
            <color indexed="81"/>
            <rFont val="MS P ゴシック"/>
          </rPr>
          <t>契約区分を選択</t>
        </r>
      </text>
    </comment>
    <comment ref="E60" authorId="0">
      <text>
        <r>
          <rPr>
            <sz val="9"/>
            <color indexed="81"/>
            <rFont val="MS P ゴシック"/>
          </rPr>
          <t>円単位で入力</t>
        </r>
      </text>
    </comment>
    <comment ref="F60" authorId="0">
      <text>
        <r>
          <rPr>
            <sz val="9"/>
            <color indexed="81"/>
            <rFont val="MS P ゴシック"/>
          </rPr>
          <t>円単位で入力</t>
        </r>
      </text>
    </comment>
    <comment ref="G60" authorId="0">
      <text>
        <r>
          <rPr>
            <sz val="9"/>
            <color indexed="81"/>
            <rFont val="MS P ゴシック"/>
          </rPr>
          <t>円単位で入力</t>
        </r>
      </text>
    </comment>
    <comment ref="H60" authorId="0">
      <text>
        <r>
          <rPr>
            <sz val="9"/>
            <color indexed="81"/>
            <rFont val="MS P ゴシック"/>
          </rPr>
          <t>円単位で入力</t>
        </r>
      </text>
    </comment>
    <comment ref="O60" authorId="0">
      <text>
        <r>
          <rPr>
            <sz val="9"/>
            <color indexed="81"/>
            <rFont val="MS P ゴシック"/>
          </rPr>
          <t>該当する場合入力（円単位）</t>
        </r>
      </text>
    </comment>
    <comment ref="Q60" authorId="0">
      <text>
        <r>
          <rPr>
            <sz val="9"/>
            <color indexed="81"/>
            <rFont val="MS P ゴシック"/>
          </rPr>
          <t>油種区分を選択</t>
        </r>
      </text>
    </comment>
    <comment ref="R60" authorId="0">
      <text>
        <r>
          <rPr>
            <sz val="9"/>
            <color indexed="81"/>
            <rFont val="MS P ゴシック"/>
          </rPr>
          <t>円単位で入力</t>
        </r>
      </text>
    </comment>
    <comment ref="B61" authorId="0">
      <text>
        <r>
          <rPr>
            <sz val="9"/>
            <color indexed="81"/>
            <rFont val="MS P ゴシック"/>
          </rPr>
          <t>施設名を入力</t>
        </r>
      </text>
    </comment>
    <comment ref="C61" authorId="0">
      <text>
        <r>
          <rPr>
            <sz val="9"/>
            <color indexed="81"/>
            <rFont val="MS P ゴシック"/>
          </rPr>
          <t>費用区分を選択</t>
        </r>
      </text>
    </comment>
    <comment ref="D61" authorId="0">
      <text>
        <r>
          <rPr>
            <sz val="9"/>
            <color indexed="81"/>
            <rFont val="MS P ゴシック"/>
          </rPr>
          <t>契約区分を選択</t>
        </r>
      </text>
    </comment>
    <comment ref="E61" authorId="0">
      <text>
        <r>
          <rPr>
            <sz val="9"/>
            <color indexed="81"/>
            <rFont val="MS P ゴシック"/>
          </rPr>
          <t>円単位で入力</t>
        </r>
      </text>
    </comment>
    <comment ref="F61" authorId="0">
      <text>
        <r>
          <rPr>
            <sz val="9"/>
            <color indexed="81"/>
            <rFont val="MS P ゴシック"/>
          </rPr>
          <t>円単位で入力</t>
        </r>
      </text>
    </comment>
    <comment ref="G61" authorId="0">
      <text>
        <r>
          <rPr>
            <sz val="9"/>
            <color indexed="81"/>
            <rFont val="MS P ゴシック"/>
          </rPr>
          <t>円単位で入力</t>
        </r>
      </text>
    </comment>
    <comment ref="H61" authorId="0">
      <text>
        <r>
          <rPr>
            <sz val="9"/>
            <color indexed="81"/>
            <rFont val="MS P ゴシック"/>
          </rPr>
          <t>円単位で入力</t>
        </r>
      </text>
    </comment>
    <comment ref="O61" authorId="0">
      <text>
        <r>
          <rPr>
            <sz val="9"/>
            <color indexed="81"/>
            <rFont val="MS P ゴシック"/>
          </rPr>
          <t>該当する場合入力（円単位）</t>
        </r>
      </text>
    </comment>
    <comment ref="Q61" authorId="0">
      <text>
        <r>
          <rPr>
            <sz val="9"/>
            <color indexed="81"/>
            <rFont val="MS P ゴシック"/>
          </rPr>
          <t>油種区分を選択</t>
        </r>
      </text>
    </comment>
    <comment ref="R61" authorId="0">
      <text>
        <r>
          <rPr>
            <sz val="9"/>
            <color indexed="81"/>
            <rFont val="MS P ゴシック"/>
          </rPr>
          <t>円単位で入力</t>
        </r>
      </text>
    </comment>
    <comment ref="B62" authorId="0">
      <text>
        <r>
          <rPr>
            <sz val="9"/>
            <color indexed="81"/>
            <rFont val="MS P ゴシック"/>
          </rPr>
          <t>施設名を入力</t>
        </r>
      </text>
    </comment>
    <comment ref="C62" authorId="0">
      <text>
        <r>
          <rPr>
            <sz val="9"/>
            <color indexed="81"/>
            <rFont val="MS P ゴシック"/>
          </rPr>
          <t>費用区分を選択</t>
        </r>
      </text>
    </comment>
    <comment ref="D62" authorId="0">
      <text>
        <r>
          <rPr>
            <sz val="9"/>
            <color indexed="81"/>
            <rFont val="MS P ゴシック"/>
          </rPr>
          <t>契約区分を選択</t>
        </r>
      </text>
    </comment>
    <comment ref="E62" authorId="0">
      <text>
        <r>
          <rPr>
            <sz val="9"/>
            <color indexed="81"/>
            <rFont val="MS P ゴシック"/>
          </rPr>
          <t>円単位で入力</t>
        </r>
      </text>
    </comment>
    <comment ref="F62" authorId="0">
      <text>
        <r>
          <rPr>
            <sz val="9"/>
            <color indexed="81"/>
            <rFont val="MS P ゴシック"/>
          </rPr>
          <t>円単位で入力</t>
        </r>
      </text>
    </comment>
    <comment ref="G62" authorId="0">
      <text>
        <r>
          <rPr>
            <sz val="9"/>
            <color indexed="81"/>
            <rFont val="MS P ゴシック"/>
          </rPr>
          <t>円単位で入力</t>
        </r>
      </text>
    </comment>
    <comment ref="H62" authorId="0">
      <text>
        <r>
          <rPr>
            <sz val="9"/>
            <color indexed="81"/>
            <rFont val="MS P ゴシック"/>
          </rPr>
          <t>円単位で入力</t>
        </r>
      </text>
    </comment>
    <comment ref="O62" authorId="0">
      <text>
        <r>
          <rPr>
            <sz val="9"/>
            <color indexed="81"/>
            <rFont val="MS P ゴシック"/>
          </rPr>
          <t>該当する場合入力（円単位）</t>
        </r>
      </text>
    </comment>
    <comment ref="Q62" authorId="0">
      <text>
        <r>
          <rPr>
            <sz val="9"/>
            <color indexed="81"/>
            <rFont val="MS P ゴシック"/>
          </rPr>
          <t>油種区分を選択</t>
        </r>
      </text>
    </comment>
    <comment ref="R62" authorId="0">
      <text>
        <r>
          <rPr>
            <sz val="9"/>
            <color indexed="81"/>
            <rFont val="MS P ゴシック"/>
          </rPr>
          <t>円単位で入力</t>
        </r>
      </text>
    </comment>
    <comment ref="B63" authorId="0">
      <text>
        <r>
          <rPr>
            <sz val="9"/>
            <color indexed="81"/>
            <rFont val="MS P ゴシック"/>
          </rPr>
          <t>施設名を入力</t>
        </r>
      </text>
    </comment>
    <comment ref="C63" authorId="0">
      <text>
        <r>
          <rPr>
            <sz val="9"/>
            <color indexed="81"/>
            <rFont val="MS P ゴシック"/>
          </rPr>
          <t>費用区分を選択</t>
        </r>
      </text>
    </comment>
    <comment ref="D63" authorId="0">
      <text>
        <r>
          <rPr>
            <sz val="9"/>
            <color indexed="81"/>
            <rFont val="MS P ゴシック"/>
          </rPr>
          <t>契約区分を選択</t>
        </r>
      </text>
    </comment>
    <comment ref="E63" authorId="0">
      <text>
        <r>
          <rPr>
            <sz val="9"/>
            <color indexed="81"/>
            <rFont val="MS P ゴシック"/>
          </rPr>
          <t>円単位で入力</t>
        </r>
      </text>
    </comment>
    <comment ref="F63" authorId="0">
      <text>
        <r>
          <rPr>
            <sz val="9"/>
            <color indexed="81"/>
            <rFont val="MS P ゴシック"/>
          </rPr>
          <t>円単位で入力</t>
        </r>
      </text>
    </comment>
    <comment ref="G63" authorId="0">
      <text>
        <r>
          <rPr>
            <sz val="9"/>
            <color indexed="81"/>
            <rFont val="MS P ゴシック"/>
          </rPr>
          <t>円単位で入力</t>
        </r>
      </text>
    </comment>
    <comment ref="H63" authorId="0">
      <text>
        <r>
          <rPr>
            <sz val="9"/>
            <color indexed="81"/>
            <rFont val="MS P ゴシック"/>
          </rPr>
          <t>円単位で入力</t>
        </r>
      </text>
    </comment>
    <comment ref="O63" authorId="0">
      <text>
        <r>
          <rPr>
            <sz val="9"/>
            <color indexed="81"/>
            <rFont val="MS P ゴシック"/>
          </rPr>
          <t>該当する場合入力（円単位）</t>
        </r>
      </text>
    </comment>
    <comment ref="Q63" authorId="0">
      <text>
        <r>
          <rPr>
            <sz val="9"/>
            <color indexed="81"/>
            <rFont val="MS P ゴシック"/>
          </rPr>
          <t>油種区分を選択</t>
        </r>
      </text>
    </comment>
    <comment ref="R63" authorId="0">
      <text>
        <r>
          <rPr>
            <sz val="9"/>
            <color indexed="81"/>
            <rFont val="MS P ゴシック"/>
          </rPr>
          <t>円単位で入力</t>
        </r>
      </text>
    </comment>
    <comment ref="B64" authorId="0">
      <text>
        <r>
          <rPr>
            <sz val="9"/>
            <color indexed="81"/>
            <rFont val="MS P ゴシック"/>
          </rPr>
          <t>施設名を入力</t>
        </r>
      </text>
    </comment>
    <comment ref="C64" authorId="0">
      <text>
        <r>
          <rPr>
            <sz val="9"/>
            <color indexed="81"/>
            <rFont val="MS P ゴシック"/>
          </rPr>
          <t>費用区分を選択</t>
        </r>
      </text>
    </comment>
    <comment ref="D64" authorId="0">
      <text>
        <r>
          <rPr>
            <sz val="9"/>
            <color indexed="81"/>
            <rFont val="MS P ゴシック"/>
          </rPr>
          <t>契約区分を選択</t>
        </r>
      </text>
    </comment>
    <comment ref="E64" authorId="0">
      <text>
        <r>
          <rPr>
            <sz val="9"/>
            <color indexed="81"/>
            <rFont val="MS P ゴシック"/>
          </rPr>
          <t>円単位で入力</t>
        </r>
      </text>
    </comment>
    <comment ref="F64" authorId="0">
      <text>
        <r>
          <rPr>
            <sz val="9"/>
            <color indexed="81"/>
            <rFont val="MS P ゴシック"/>
          </rPr>
          <t>円単位で入力</t>
        </r>
      </text>
    </comment>
    <comment ref="G64" authorId="0">
      <text>
        <r>
          <rPr>
            <sz val="9"/>
            <color indexed="81"/>
            <rFont val="MS P ゴシック"/>
          </rPr>
          <t>円単位で入力</t>
        </r>
      </text>
    </comment>
    <comment ref="H64" authorId="0">
      <text>
        <r>
          <rPr>
            <sz val="9"/>
            <color indexed="81"/>
            <rFont val="MS P ゴシック"/>
          </rPr>
          <t>円単位で入力</t>
        </r>
      </text>
    </comment>
    <comment ref="O64" authorId="0">
      <text>
        <r>
          <rPr>
            <sz val="9"/>
            <color indexed="81"/>
            <rFont val="MS P ゴシック"/>
          </rPr>
          <t>該当する場合入力（円単位）</t>
        </r>
      </text>
    </comment>
    <comment ref="Q64" authorId="0">
      <text>
        <r>
          <rPr>
            <sz val="9"/>
            <color indexed="81"/>
            <rFont val="MS P ゴシック"/>
          </rPr>
          <t>油種区分を選択</t>
        </r>
      </text>
    </comment>
    <comment ref="R64" authorId="0">
      <text>
        <r>
          <rPr>
            <sz val="9"/>
            <color indexed="81"/>
            <rFont val="MS P ゴシック"/>
          </rPr>
          <t>円単位で入力</t>
        </r>
      </text>
    </comment>
    <comment ref="B65" authorId="0">
      <text>
        <r>
          <rPr>
            <sz val="9"/>
            <color indexed="81"/>
            <rFont val="MS P ゴシック"/>
          </rPr>
          <t>施設名を入力</t>
        </r>
      </text>
    </comment>
    <comment ref="C65" authorId="0">
      <text>
        <r>
          <rPr>
            <sz val="9"/>
            <color indexed="81"/>
            <rFont val="MS P ゴシック"/>
          </rPr>
          <t>費用区分を選択</t>
        </r>
      </text>
    </comment>
    <comment ref="D65" authorId="0">
      <text>
        <r>
          <rPr>
            <sz val="9"/>
            <color indexed="81"/>
            <rFont val="MS P ゴシック"/>
          </rPr>
          <t>契約区分を選択</t>
        </r>
      </text>
    </comment>
    <comment ref="E65" authorId="0">
      <text>
        <r>
          <rPr>
            <sz val="9"/>
            <color indexed="81"/>
            <rFont val="MS P ゴシック"/>
          </rPr>
          <t>円単位で入力</t>
        </r>
      </text>
    </comment>
    <comment ref="F65" authorId="0">
      <text>
        <r>
          <rPr>
            <sz val="9"/>
            <color indexed="81"/>
            <rFont val="MS P ゴシック"/>
          </rPr>
          <t>円単位で入力</t>
        </r>
      </text>
    </comment>
    <comment ref="G65" authorId="0">
      <text>
        <r>
          <rPr>
            <sz val="9"/>
            <color indexed="81"/>
            <rFont val="MS P ゴシック"/>
          </rPr>
          <t>円単位で入力</t>
        </r>
      </text>
    </comment>
    <comment ref="H65" authorId="0">
      <text>
        <r>
          <rPr>
            <sz val="9"/>
            <color indexed="81"/>
            <rFont val="MS P ゴシック"/>
          </rPr>
          <t>円単位で入力</t>
        </r>
      </text>
    </comment>
    <comment ref="O65" authorId="0">
      <text>
        <r>
          <rPr>
            <sz val="9"/>
            <color indexed="81"/>
            <rFont val="MS P ゴシック"/>
          </rPr>
          <t>該当する場合入力（円単位）</t>
        </r>
      </text>
    </comment>
    <comment ref="Q65" authorId="0">
      <text>
        <r>
          <rPr>
            <sz val="9"/>
            <color indexed="81"/>
            <rFont val="MS P ゴシック"/>
          </rPr>
          <t>油種区分を選択</t>
        </r>
      </text>
    </comment>
    <comment ref="R65" authorId="0">
      <text>
        <r>
          <rPr>
            <sz val="9"/>
            <color indexed="81"/>
            <rFont val="MS P ゴシック"/>
          </rPr>
          <t>円単位で入力</t>
        </r>
      </text>
    </comment>
    <comment ref="B66" authorId="0">
      <text>
        <r>
          <rPr>
            <sz val="9"/>
            <color indexed="81"/>
            <rFont val="MS P ゴシック"/>
          </rPr>
          <t>施設名を入力</t>
        </r>
      </text>
    </comment>
    <comment ref="C66" authorId="0">
      <text>
        <r>
          <rPr>
            <sz val="9"/>
            <color indexed="81"/>
            <rFont val="MS P ゴシック"/>
          </rPr>
          <t>費用区分を選択</t>
        </r>
      </text>
    </comment>
    <comment ref="D66" authorId="0">
      <text>
        <r>
          <rPr>
            <sz val="9"/>
            <color indexed="81"/>
            <rFont val="MS P ゴシック"/>
          </rPr>
          <t>契約区分を選択</t>
        </r>
      </text>
    </comment>
    <comment ref="E66" authorId="0">
      <text>
        <r>
          <rPr>
            <sz val="9"/>
            <color indexed="81"/>
            <rFont val="MS P ゴシック"/>
          </rPr>
          <t>円単位で入力</t>
        </r>
      </text>
    </comment>
    <comment ref="F66" authorId="0">
      <text>
        <r>
          <rPr>
            <sz val="9"/>
            <color indexed="81"/>
            <rFont val="MS P ゴシック"/>
          </rPr>
          <t>円単位で入力</t>
        </r>
      </text>
    </comment>
    <comment ref="G66" authorId="0">
      <text>
        <r>
          <rPr>
            <sz val="9"/>
            <color indexed="81"/>
            <rFont val="MS P ゴシック"/>
          </rPr>
          <t>円単位で入力</t>
        </r>
      </text>
    </comment>
    <comment ref="H66" authorId="0">
      <text>
        <r>
          <rPr>
            <sz val="9"/>
            <color indexed="81"/>
            <rFont val="MS P ゴシック"/>
          </rPr>
          <t>円単位で入力</t>
        </r>
      </text>
    </comment>
    <comment ref="O66" authorId="0">
      <text>
        <r>
          <rPr>
            <sz val="9"/>
            <color indexed="81"/>
            <rFont val="MS P ゴシック"/>
          </rPr>
          <t>該当する場合入力（円単位）</t>
        </r>
      </text>
    </comment>
    <comment ref="Q66" authorId="0">
      <text>
        <r>
          <rPr>
            <sz val="9"/>
            <color indexed="81"/>
            <rFont val="MS P ゴシック"/>
          </rPr>
          <t>油種区分を選択</t>
        </r>
      </text>
    </comment>
    <comment ref="R66" authorId="0">
      <text>
        <r>
          <rPr>
            <sz val="9"/>
            <color indexed="81"/>
            <rFont val="MS P ゴシック"/>
          </rPr>
          <t>円単位で入力</t>
        </r>
      </text>
    </comment>
    <comment ref="B67" authorId="0">
      <text>
        <r>
          <rPr>
            <sz val="9"/>
            <color indexed="81"/>
            <rFont val="MS P ゴシック"/>
          </rPr>
          <t>施設名を入力</t>
        </r>
      </text>
    </comment>
    <comment ref="C67" authorId="0">
      <text>
        <r>
          <rPr>
            <sz val="9"/>
            <color indexed="81"/>
            <rFont val="MS P ゴシック"/>
          </rPr>
          <t>費用区分を選択</t>
        </r>
      </text>
    </comment>
    <comment ref="D67" authorId="0">
      <text>
        <r>
          <rPr>
            <sz val="9"/>
            <color indexed="81"/>
            <rFont val="MS P ゴシック"/>
          </rPr>
          <t>契約区分を選択</t>
        </r>
      </text>
    </comment>
    <comment ref="E67" authorId="0">
      <text>
        <r>
          <rPr>
            <sz val="9"/>
            <color indexed="81"/>
            <rFont val="MS P ゴシック"/>
          </rPr>
          <t>円単位で入力</t>
        </r>
      </text>
    </comment>
    <comment ref="F67" authorId="0">
      <text>
        <r>
          <rPr>
            <sz val="9"/>
            <color indexed="81"/>
            <rFont val="MS P ゴシック"/>
          </rPr>
          <t>円単位で入力</t>
        </r>
      </text>
    </comment>
    <comment ref="G67" authorId="0">
      <text>
        <r>
          <rPr>
            <sz val="9"/>
            <color indexed="81"/>
            <rFont val="MS P ゴシック"/>
          </rPr>
          <t>円単位で入力</t>
        </r>
      </text>
    </comment>
    <comment ref="H67" authorId="0">
      <text>
        <r>
          <rPr>
            <sz val="9"/>
            <color indexed="81"/>
            <rFont val="MS P ゴシック"/>
          </rPr>
          <t>円単位で入力</t>
        </r>
      </text>
    </comment>
    <comment ref="O67" authorId="0">
      <text>
        <r>
          <rPr>
            <sz val="9"/>
            <color indexed="81"/>
            <rFont val="MS P ゴシック"/>
          </rPr>
          <t>該当する場合入力（円単位）</t>
        </r>
      </text>
    </comment>
    <comment ref="Q67" authorId="0">
      <text>
        <r>
          <rPr>
            <sz val="9"/>
            <color indexed="81"/>
            <rFont val="MS P ゴシック"/>
          </rPr>
          <t>油種区分を選択</t>
        </r>
      </text>
    </comment>
    <comment ref="R67" authorId="0">
      <text>
        <r>
          <rPr>
            <sz val="9"/>
            <color indexed="81"/>
            <rFont val="MS P ゴシック"/>
          </rPr>
          <t>円単位で入力</t>
        </r>
      </text>
    </comment>
    <comment ref="B68" authorId="0">
      <text>
        <r>
          <rPr>
            <sz val="9"/>
            <color indexed="81"/>
            <rFont val="MS P ゴシック"/>
          </rPr>
          <t>施設名を入力</t>
        </r>
      </text>
    </comment>
    <comment ref="C68" authorId="0">
      <text>
        <r>
          <rPr>
            <sz val="9"/>
            <color indexed="81"/>
            <rFont val="MS P ゴシック"/>
          </rPr>
          <t>費用区分を選択</t>
        </r>
      </text>
    </comment>
    <comment ref="D68" authorId="0">
      <text>
        <r>
          <rPr>
            <sz val="9"/>
            <color indexed="81"/>
            <rFont val="MS P ゴシック"/>
          </rPr>
          <t>契約区分を選択</t>
        </r>
      </text>
    </comment>
    <comment ref="E68" authorId="0">
      <text>
        <r>
          <rPr>
            <sz val="9"/>
            <color indexed="81"/>
            <rFont val="MS P ゴシック"/>
          </rPr>
          <t>円単位で入力</t>
        </r>
      </text>
    </comment>
    <comment ref="F68" authorId="0">
      <text>
        <r>
          <rPr>
            <sz val="9"/>
            <color indexed="81"/>
            <rFont val="MS P ゴシック"/>
          </rPr>
          <t>円単位で入力</t>
        </r>
      </text>
    </comment>
    <comment ref="G68" authorId="0">
      <text>
        <r>
          <rPr>
            <sz val="9"/>
            <color indexed="81"/>
            <rFont val="MS P ゴシック"/>
          </rPr>
          <t>円単位で入力</t>
        </r>
      </text>
    </comment>
    <comment ref="H68" authorId="0">
      <text>
        <r>
          <rPr>
            <sz val="9"/>
            <color indexed="81"/>
            <rFont val="MS P ゴシック"/>
          </rPr>
          <t>円単位で入力</t>
        </r>
      </text>
    </comment>
    <comment ref="O68" authorId="0">
      <text>
        <r>
          <rPr>
            <sz val="9"/>
            <color indexed="81"/>
            <rFont val="MS P ゴシック"/>
          </rPr>
          <t>該当する場合入力（円単位）</t>
        </r>
      </text>
    </comment>
    <comment ref="Q68" authorId="0">
      <text>
        <r>
          <rPr>
            <sz val="9"/>
            <color indexed="81"/>
            <rFont val="MS P ゴシック"/>
          </rPr>
          <t>油種区分を選択</t>
        </r>
      </text>
    </comment>
    <comment ref="R68" authorId="0">
      <text>
        <r>
          <rPr>
            <sz val="9"/>
            <color indexed="81"/>
            <rFont val="MS P ゴシック"/>
          </rPr>
          <t>円単位で入力</t>
        </r>
      </text>
    </comment>
    <comment ref="B69" authorId="0">
      <text>
        <r>
          <rPr>
            <sz val="9"/>
            <color indexed="81"/>
            <rFont val="MS P ゴシック"/>
          </rPr>
          <t>施設名を入力</t>
        </r>
      </text>
    </comment>
    <comment ref="C69" authorId="0">
      <text>
        <r>
          <rPr>
            <sz val="9"/>
            <color indexed="81"/>
            <rFont val="MS P ゴシック"/>
          </rPr>
          <t>費用区分を選択</t>
        </r>
      </text>
    </comment>
    <comment ref="D69" authorId="0">
      <text>
        <r>
          <rPr>
            <sz val="9"/>
            <color indexed="81"/>
            <rFont val="MS P ゴシック"/>
          </rPr>
          <t>契約区分を選択</t>
        </r>
      </text>
    </comment>
    <comment ref="E69" authorId="0">
      <text>
        <r>
          <rPr>
            <sz val="9"/>
            <color indexed="81"/>
            <rFont val="MS P ゴシック"/>
          </rPr>
          <t>円単位で入力</t>
        </r>
      </text>
    </comment>
    <comment ref="F69" authorId="0">
      <text>
        <r>
          <rPr>
            <sz val="9"/>
            <color indexed="81"/>
            <rFont val="MS P ゴシック"/>
          </rPr>
          <t>円単位で入力</t>
        </r>
      </text>
    </comment>
    <comment ref="G69" authorId="0">
      <text>
        <r>
          <rPr>
            <sz val="9"/>
            <color indexed="81"/>
            <rFont val="MS P ゴシック"/>
          </rPr>
          <t>円単位で入力</t>
        </r>
      </text>
    </comment>
    <comment ref="H69" authorId="0">
      <text>
        <r>
          <rPr>
            <sz val="9"/>
            <color indexed="81"/>
            <rFont val="MS P ゴシック"/>
          </rPr>
          <t>円単位で入力</t>
        </r>
      </text>
    </comment>
    <comment ref="O69" authorId="0">
      <text>
        <r>
          <rPr>
            <sz val="9"/>
            <color indexed="81"/>
            <rFont val="MS P ゴシック"/>
          </rPr>
          <t>該当する場合入力（円単位）</t>
        </r>
      </text>
    </comment>
    <comment ref="Q69" authorId="0">
      <text>
        <r>
          <rPr>
            <sz val="9"/>
            <color indexed="81"/>
            <rFont val="MS P ゴシック"/>
          </rPr>
          <t>油種区分を選択</t>
        </r>
      </text>
    </comment>
    <comment ref="R69" authorId="0">
      <text>
        <r>
          <rPr>
            <sz val="9"/>
            <color indexed="81"/>
            <rFont val="MS P ゴシック"/>
          </rPr>
          <t>円単位で入力</t>
        </r>
      </text>
    </comment>
    <comment ref="B70" authorId="0">
      <text>
        <r>
          <rPr>
            <sz val="9"/>
            <color indexed="81"/>
            <rFont val="MS P ゴシック"/>
          </rPr>
          <t>施設名を入力</t>
        </r>
      </text>
    </comment>
    <comment ref="C70" authorId="0">
      <text>
        <r>
          <rPr>
            <sz val="9"/>
            <color indexed="81"/>
            <rFont val="MS P ゴシック"/>
          </rPr>
          <t>費用区分を選択</t>
        </r>
      </text>
    </comment>
    <comment ref="D70" authorId="0">
      <text>
        <r>
          <rPr>
            <sz val="9"/>
            <color indexed="81"/>
            <rFont val="MS P ゴシック"/>
          </rPr>
          <t>契約区分を選択</t>
        </r>
      </text>
    </comment>
    <comment ref="E70" authorId="0">
      <text>
        <r>
          <rPr>
            <sz val="9"/>
            <color indexed="81"/>
            <rFont val="MS P ゴシック"/>
          </rPr>
          <t>円単位で入力</t>
        </r>
      </text>
    </comment>
    <comment ref="F70" authorId="0">
      <text>
        <r>
          <rPr>
            <sz val="9"/>
            <color indexed="81"/>
            <rFont val="MS P ゴシック"/>
          </rPr>
          <t>円単位で入力</t>
        </r>
      </text>
    </comment>
    <comment ref="G70" authorId="0">
      <text>
        <r>
          <rPr>
            <sz val="9"/>
            <color indexed="81"/>
            <rFont val="MS P ゴシック"/>
          </rPr>
          <t>円単位で入力</t>
        </r>
      </text>
    </comment>
    <comment ref="H70" authorId="0">
      <text>
        <r>
          <rPr>
            <sz val="9"/>
            <color indexed="81"/>
            <rFont val="MS P ゴシック"/>
          </rPr>
          <t>円単位で入力</t>
        </r>
      </text>
    </comment>
    <comment ref="O70" authorId="0">
      <text>
        <r>
          <rPr>
            <sz val="9"/>
            <color indexed="81"/>
            <rFont val="MS P ゴシック"/>
          </rPr>
          <t>該当する場合入力（円単位）</t>
        </r>
      </text>
    </comment>
    <comment ref="Q70" authorId="0">
      <text>
        <r>
          <rPr>
            <sz val="9"/>
            <color indexed="81"/>
            <rFont val="MS P ゴシック"/>
          </rPr>
          <t>油種区分を選択</t>
        </r>
      </text>
    </comment>
    <comment ref="R70" authorId="0">
      <text>
        <r>
          <rPr>
            <sz val="9"/>
            <color indexed="81"/>
            <rFont val="MS P ゴシック"/>
          </rPr>
          <t>円単位で入力</t>
        </r>
      </text>
    </comment>
    <comment ref="B71" authorId="0">
      <text>
        <r>
          <rPr>
            <sz val="9"/>
            <color indexed="81"/>
            <rFont val="MS P ゴシック"/>
          </rPr>
          <t>施設名を入力</t>
        </r>
      </text>
    </comment>
    <comment ref="C71" authorId="0">
      <text>
        <r>
          <rPr>
            <sz val="9"/>
            <color indexed="81"/>
            <rFont val="MS P ゴシック"/>
          </rPr>
          <t>費用区分を選択</t>
        </r>
      </text>
    </comment>
    <comment ref="D71" authorId="0">
      <text>
        <r>
          <rPr>
            <sz val="9"/>
            <color indexed="81"/>
            <rFont val="MS P ゴシック"/>
          </rPr>
          <t>契約区分を選択</t>
        </r>
      </text>
    </comment>
    <comment ref="E71" authorId="0">
      <text>
        <r>
          <rPr>
            <sz val="9"/>
            <color indexed="81"/>
            <rFont val="MS P ゴシック"/>
          </rPr>
          <t>円単位で入力</t>
        </r>
      </text>
    </comment>
    <comment ref="F71" authorId="0">
      <text>
        <r>
          <rPr>
            <sz val="9"/>
            <color indexed="81"/>
            <rFont val="MS P ゴシック"/>
          </rPr>
          <t>円単位で入力</t>
        </r>
      </text>
    </comment>
    <comment ref="G71" authorId="0">
      <text>
        <r>
          <rPr>
            <sz val="9"/>
            <color indexed="81"/>
            <rFont val="MS P ゴシック"/>
          </rPr>
          <t>円単位で入力</t>
        </r>
      </text>
    </comment>
    <comment ref="H71" authorId="0">
      <text>
        <r>
          <rPr>
            <sz val="9"/>
            <color indexed="81"/>
            <rFont val="MS P ゴシック"/>
          </rPr>
          <t>円単位で入力</t>
        </r>
      </text>
    </comment>
    <comment ref="O71" authorId="0">
      <text>
        <r>
          <rPr>
            <sz val="9"/>
            <color indexed="81"/>
            <rFont val="MS P ゴシック"/>
          </rPr>
          <t>該当する場合入力（円単位）</t>
        </r>
      </text>
    </comment>
    <comment ref="Q71" authorId="0">
      <text>
        <r>
          <rPr>
            <sz val="9"/>
            <color indexed="81"/>
            <rFont val="MS P ゴシック"/>
          </rPr>
          <t>油種区分を選択</t>
        </r>
      </text>
    </comment>
    <comment ref="R71" authorId="0">
      <text>
        <r>
          <rPr>
            <sz val="9"/>
            <color indexed="81"/>
            <rFont val="MS P ゴシック"/>
          </rPr>
          <t>円単位で入力</t>
        </r>
      </text>
    </comment>
    <comment ref="B72" authorId="0">
      <text>
        <r>
          <rPr>
            <sz val="9"/>
            <color indexed="81"/>
            <rFont val="MS P ゴシック"/>
          </rPr>
          <t>施設名を入力</t>
        </r>
      </text>
    </comment>
    <comment ref="C72" authorId="0">
      <text>
        <r>
          <rPr>
            <sz val="9"/>
            <color indexed="81"/>
            <rFont val="MS P ゴシック"/>
          </rPr>
          <t>費用区分を選択</t>
        </r>
      </text>
    </comment>
    <comment ref="D72" authorId="0">
      <text>
        <r>
          <rPr>
            <sz val="9"/>
            <color indexed="81"/>
            <rFont val="MS P ゴシック"/>
          </rPr>
          <t>契約区分を選択</t>
        </r>
      </text>
    </comment>
    <comment ref="E72" authorId="0">
      <text>
        <r>
          <rPr>
            <sz val="9"/>
            <color indexed="81"/>
            <rFont val="MS P ゴシック"/>
          </rPr>
          <t>円単位で入力</t>
        </r>
      </text>
    </comment>
    <comment ref="F72" authorId="0">
      <text>
        <r>
          <rPr>
            <sz val="9"/>
            <color indexed="81"/>
            <rFont val="MS P ゴシック"/>
          </rPr>
          <t>円単位で入力</t>
        </r>
      </text>
    </comment>
    <comment ref="G72" authorId="0">
      <text>
        <r>
          <rPr>
            <sz val="9"/>
            <color indexed="81"/>
            <rFont val="MS P ゴシック"/>
          </rPr>
          <t>円単位で入力</t>
        </r>
      </text>
    </comment>
    <comment ref="H72" authorId="0">
      <text>
        <r>
          <rPr>
            <sz val="9"/>
            <color indexed="81"/>
            <rFont val="MS P ゴシック"/>
          </rPr>
          <t>円単位で入力</t>
        </r>
      </text>
    </comment>
    <comment ref="O72" authorId="0">
      <text>
        <r>
          <rPr>
            <sz val="9"/>
            <color indexed="81"/>
            <rFont val="MS P ゴシック"/>
          </rPr>
          <t>該当する場合入力（円単位）</t>
        </r>
      </text>
    </comment>
    <comment ref="Q72" authorId="0">
      <text>
        <r>
          <rPr>
            <sz val="9"/>
            <color indexed="81"/>
            <rFont val="MS P ゴシック"/>
          </rPr>
          <t>油種区分を選択</t>
        </r>
      </text>
    </comment>
    <comment ref="R72" authorId="0">
      <text>
        <r>
          <rPr>
            <sz val="9"/>
            <color indexed="81"/>
            <rFont val="MS P ゴシック"/>
          </rPr>
          <t>円単位で入力</t>
        </r>
      </text>
    </comment>
    <comment ref="B73" authorId="0">
      <text>
        <r>
          <rPr>
            <sz val="9"/>
            <color indexed="81"/>
            <rFont val="MS P ゴシック"/>
          </rPr>
          <t>施設名を入力</t>
        </r>
      </text>
    </comment>
    <comment ref="C73" authorId="0">
      <text>
        <r>
          <rPr>
            <sz val="9"/>
            <color indexed="81"/>
            <rFont val="MS P ゴシック"/>
          </rPr>
          <t>費用区分を選択</t>
        </r>
      </text>
    </comment>
    <comment ref="D73" authorId="0">
      <text>
        <r>
          <rPr>
            <sz val="9"/>
            <color indexed="81"/>
            <rFont val="MS P ゴシック"/>
          </rPr>
          <t>契約区分を選択</t>
        </r>
      </text>
    </comment>
    <comment ref="E73" authorId="0">
      <text>
        <r>
          <rPr>
            <sz val="9"/>
            <color indexed="81"/>
            <rFont val="MS P ゴシック"/>
          </rPr>
          <t>円単位で入力</t>
        </r>
      </text>
    </comment>
    <comment ref="F73" authorId="0">
      <text>
        <r>
          <rPr>
            <sz val="9"/>
            <color indexed="81"/>
            <rFont val="MS P ゴシック"/>
          </rPr>
          <t>円単位で入力</t>
        </r>
      </text>
    </comment>
    <comment ref="G73" authorId="0">
      <text>
        <r>
          <rPr>
            <sz val="9"/>
            <color indexed="81"/>
            <rFont val="MS P ゴシック"/>
          </rPr>
          <t>円単位で入力</t>
        </r>
      </text>
    </comment>
    <comment ref="H73" authorId="0">
      <text>
        <r>
          <rPr>
            <sz val="9"/>
            <color indexed="81"/>
            <rFont val="MS P ゴシック"/>
          </rPr>
          <t>円単位で入力</t>
        </r>
      </text>
    </comment>
    <comment ref="O73" authorId="0">
      <text>
        <r>
          <rPr>
            <sz val="9"/>
            <color indexed="81"/>
            <rFont val="MS P ゴシック"/>
          </rPr>
          <t>該当する場合入力（円単位）</t>
        </r>
      </text>
    </comment>
    <comment ref="Q73" authorId="0">
      <text>
        <r>
          <rPr>
            <sz val="9"/>
            <color indexed="81"/>
            <rFont val="MS P ゴシック"/>
          </rPr>
          <t>油種区分を選択</t>
        </r>
      </text>
    </comment>
    <comment ref="R73" authorId="0">
      <text>
        <r>
          <rPr>
            <sz val="9"/>
            <color indexed="81"/>
            <rFont val="MS P ゴシック"/>
          </rPr>
          <t>円単位で入力</t>
        </r>
      </text>
    </comment>
    <comment ref="B74" authorId="0">
      <text>
        <r>
          <rPr>
            <sz val="9"/>
            <color indexed="81"/>
            <rFont val="MS P ゴシック"/>
          </rPr>
          <t>施設名を入力</t>
        </r>
      </text>
    </comment>
    <comment ref="C74" authorId="0">
      <text>
        <r>
          <rPr>
            <sz val="9"/>
            <color indexed="81"/>
            <rFont val="MS P ゴシック"/>
          </rPr>
          <t>費用区分を選択</t>
        </r>
      </text>
    </comment>
    <comment ref="D74" authorId="0">
      <text>
        <r>
          <rPr>
            <sz val="9"/>
            <color indexed="81"/>
            <rFont val="MS P ゴシック"/>
          </rPr>
          <t>契約区分を選択</t>
        </r>
      </text>
    </comment>
    <comment ref="E74" authorId="0">
      <text>
        <r>
          <rPr>
            <sz val="9"/>
            <color indexed="81"/>
            <rFont val="MS P ゴシック"/>
          </rPr>
          <t>円単位で入力</t>
        </r>
      </text>
    </comment>
    <comment ref="F74" authorId="0">
      <text>
        <r>
          <rPr>
            <sz val="9"/>
            <color indexed="81"/>
            <rFont val="MS P ゴシック"/>
          </rPr>
          <t>円単位で入力</t>
        </r>
      </text>
    </comment>
    <comment ref="G74" authorId="0">
      <text>
        <r>
          <rPr>
            <sz val="9"/>
            <color indexed="81"/>
            <rFont val="MS P ゴシック"/>
          </rPr>
          <t>円単位で入力</t>
        </r>
      </text>
    </comment>
    <comment ref="H74" authorId="0">
      <text>
        <r>
          <rPr>
            <sz val="9"/>
            <color indexed="81"/>
            <rFont val="MS P ゴシック"/>
          </rPr>
          <t>円単位で入力</t>
        </r>
      </text>
    </comment>
    <comment ref="O74" authorId="0">
      <text>
        <r>
          <rPr>
            <sz val="9"/>
            <color indexed="81"/>
            <rFont val="MS P ゴシック"/>
          </rPr>
          <t>該当する場合入力（円単位）</t>
        </r>
      </text>
    </comment>
    <comment ref="Q74" authorId="0">
      <text>
        <r>
          <rPr>
            <sz val="9"/>
            <color indexed="81"/>
            <rFont val="MS P ゴシック"/>
          </rPr>
          <t>油種区分を選択</t>
        </r>
      </text>
    </comment>
    <comment ref="R74" authorId="0">
      <text>
        <r>
          <rPr>
            <sz val="9"/>
            <color indexed="81"/>
            <rFont val="MS P ゴシック"/>
          </rPr>
          <t>円単位で入力</t>
        </r>
      </text>
    </comment>
    <comment ref="B75" authorId="0">
      <text>
        <r>
          <rPr>
            <sz val="9"/>
            <color indexed="81"/>
            <rFont val="MS P ゴシック"/>
          </rPr>
          <t>施設名を入力</t>
        </r>
      </text>
    </comment>
    <comment ref="C75" authorId="0">
      <text>
        <r>
          <rPr>
            <sz val="9"/>
            <color indexed="81"/>
            <rFont val="MS P ゴシック"/>
          </rPr>
          <t>費用区分を選択</t>
        </r>
      </text>
    </comment>
    <comment ref="D75" authorId="0">
      <text>
        <r>
          <rPr>
            <sz val="9"/>
            <color indexed="81"/>
            <rFont val="MS P ゴシック"/>
          </rPr>
          <t>契約区分を選択</t>
        </r>
      </text>
    </comment>
    <comment ref="E75" authorId="0">
      <text>
        <r>
          <rPr>
            <sz val="9"/>
            <color indexed="81"/>
            <rFont val="MS P ゴシック"/>
          </rPr>
          <t>円単位で入力</t>
        </r>
      </text>
    </comment>
    <comment ref="F75" authorId="0">
      <text>
        <r>
          <rPr>
            <sz val="9"/>
            <color indexed="81"/>
            <rFont val="MS P ゴシック"/>
          </rPr>
          <t>円単位で入力</t>
        </r>
      </text>
    </comment>
    <comment ref="G75" authorId="0">
      <text>
        <r>
          <rPr>
            <sz val="9"/>
            <color indexed="81"/>
            <rFont val="MS P ゴシック"/>
          </rPr>
          <t>円単位で入力</t>
        </r>
      </text>
    </comment>
    <comment ref="H75" authorId="0">
      <text>
        <r>
          <rPr>
            <sz val="9"/>
            <color indexed="81"/>
            <rFont val="MS P ゴシック"/>
          </rPr>
          <t>円単位で入力</t>
        </r>
      </text>
    </comment>
    <comment ref="O75" authorId="0">
      <text>
        <r>
          <rPr>
            <sz val="9"/>
            <color indexed="81"/>
            <rFont val="MS P ゴシック"/>
          </rPr>
          <t>該当する場合入力（円単位）</t>
        </r>
      </text>
    </comment>
    <comment ref="Q75" authorId="0">
      <text>
        <r>
          <rPr>
            <sz val="9"/>
            <color indexed="81"/>
            <rFont val="MS P ゴシック"/>
          </rPr>
          <t>油種区分を選択</t>
        </r>
      </text>
    </comment>
    <comment ref="R75" authorId="0">
      <text>
        <r>
          <rPr>
            <sz val="9"/>
            <color indexed="81"/>
            <rFont val="MS P ゴシック"/>
          </rPr>
          <t>円単位で入力</t>
        </r>
      </text>
    </comment>
    <comment ref="B76" authorId="0">
      <text>
        <r>
          <rPr>
            <sz val="9"/>
            <color indexed="81"/>
            <rFont val="MS P ゴシック"/>
          </rPr>
          <t>施設名を入力</t>
        </r>
      </text>
    </comment>
    <comment ref="C76" authorId="0">
      <text>
        <r>
          <rPr>
            <sz val="9"/>
            <color indexed="81"/>
            <rFont val="MS P ゴシック"/>
          </rPr>
          <t>費用区分を選択</t>
        </r>
      </text>
    </comment>
    <comment ref="D76" authorId="0">
      <text>
        <r>
          <rPr>
            <sz val="9"/>
            <color indexed="81"/>
            <rFont val="MS P ゴシック"/>
          </rPr>
          <t>契約区分を選択</t>
        </r>
      </text>
    </comment>
    <comment ref="E76" authorId="0">
      <text>
        <r>
          <rPr>
            <sz val="9"/>
            <color indexed="81"/>
            <rFont val="MS P ゴシック"/>
          </rPr>
          <t>円単位で入力</t>
        </r>
      </text>
    </comment>
    <comment ref="F76" authorId="0">
      <text>
        <r>
          <rPr>
            <sz val="9"/>
            <color indexed="81"/>
            <rFont val="MS P ゴシック"/>
          </rPr>
          <t>円単位で入力</t>
        </r>
      </text>
    </comment>
    <comment ref="G76" authorId="0">
      <text>
        <r>
          <rPr>
            <sz val="9"/>
            <color indexed="81"/>
            <rFont val="MS P ゴシック"/>
          </rPr>
          <t>円単位で入力</t>
        </r>
      </text>
    </comment>
    <comment ref="H76" authorId="0">
      <text>
        <r>
          <rPr>
            <sz val="9"/>
            <color indexed="81"/>
            <rFont val="MS P ゴシック"/>
          </rPr>
          <t>円単位で入力</t>
        </r>
      </text>
    </comment>
    <comment ref="O76" authorId="0">
      <text>
        <r>
          <rPr>
            <sz val="9"/>
            <color indexed="81"/>
            <rFont val="MS P ゴシック"/>
          </rPr>
          <t>該当する場合入力（円単位）</t>
        </r>
      </text>
    </comment>
    <comment ref="Q76" authorId="0">
      <text>
        <r>
          <rPr>
            <sz val="9"/>
            <color indexed="81"/>
            <rFont val="MS P ゴシック"/>
          </rPr>
          <t>油種区分を選択</t>
        </r>
      </text>
    </comment>
    <comment ref="R76" authorId="0">
      <text>
        <r>
          <rPr>
            <sz val="9"/>
            <color indexed="81"/>
            <rFont val="MS P ゴシック"/>
          </rPr>
          <t>円単位で入力</t>
        </r>
      </text>
    </comment>
    <comment ref="B77" authorId="0">
      <text>
        <r>
          <rPr>
            <sz val="9"/>
            <color indexed="81"/>
            <rFont val="MS P ゴシック"/>
          </rPr>
          <t>施設名を入力</t>
        </r>
      </text>
    </comment>
    <comment ref="C77" authorId="0">
      <text>
        <r>
          <rPr>
            <sz val="9"/>
            <color indexed="81"/>
            <rFont val="MS P ゴシック"/>
          </rPr>
          <t>費用区分を選択</t>
        </r>
      </text>
    </comment>
    <comment ref="D77" authorId="0">
      <text>
        <r>
          <rPr>
            <sz val="9"/>
            <color indexed="81"/>
            <rFont val="MS P ゴシック"/>
          </rPr>
          <t>契約区分を選択</t>
        </r>
      </text>
    </comment>
    <comment ref="E77" authorId="0">
      <text>
        <r>
          <rPr>
            <sz val="9"/>
            <color indexed="81"/>
            <rFont val="MS P ゴシック"/>
          </rPr>
          <t>円単位で入力</t>
        </r>
      </text>
    </comment>
    <comment ref="F77" authorId="0">
      <text>
        <r>
          <rPr>
            <sz val="9"/>
            <color indexed="81"/>
            <rFont val="MS P ゴシック"/>
          </rPr>
          <t>円単位で入力</t>
        </r>
      </text>
    </comment>
    <comment ref="G77" authorId="0">
      <text>
        <r>
          <rPr>
            <sz val="9"/>
            <color indexed="81"/>
            <rFont val="MS P ゴシック"/>
          </rPr>
          <t>円単位で入力</t>
        </r>
      </text>
    </comment>
    <comment ref="H77" authorId="0">
      <text>
        <r>
          <rPr>
            <sz val="9"/>
            <color indexed="81"/>
            <rFont val="MS P ゴシック"/>
          </rPr>
          <t>円単位で入力</t>
        </r>
      </text>
    </comment>
    <comment ref="O77" authorId="0">
      <text>
        <r>
          <rPr>
            <sz val="9"/>
            <color indexed="81"/>
            <rFont val="MS P ゴシック"/>
          </rPr>
          <t>該当する場合入力（円単位）</t>
        </r>
      </text>
    </comment>
    <comment ref="Q77" authorId="0">
      <text>
        <r>
          <rPr>
            <sz val="9"/>
            <color indexed="81"/>
            <rFont val="MS P ゴシック"/>
          </rPr>
          <t>油種区分を選択</t>
        </r>
      </text>
    </comment>
    <comment ref="R77" authorId="0">
      <text>
        <r>
          <rPr>
            <sz val="9"/>
            <color indexed="81"/>
            <rFont val="MS P ゴシック"/>
          </rPr>
          <t>円単位で入力</t>
        </r>
      </text>
    </comment>
    <comment ref="B78" authorId="0">
      <text>
        <r>
          <rPr>
            <sz val="9"/>
            <color indexed="81"/>
            <rFont val="MS P ゴシック"/>
          </rPr>
          <t>施設名を入力</t>
        </r>
      </text>
    </comment>
    <comment ref="C78" authorId="0">
      <text>
        <r>
          <rPr>
            <sz val="9"/>
            <color indexed="81"/>
            <rFont val="MS P ゴシック"/>
          </rPr>
          <t>費用区分を選択</t>
        </r>
      </text>
    </comment>
    <comment ref="D78" authorId="0">
      <text>
        <r>
          <rPr>
            <sz val="9"/>
            <color indexed="81"/>
            <rFont val="MS P ゴシック"/>
          </rPr>
          <t>契約区分を選択</t>
        </r>
      </text>
    </comment>
    <comment ref="E78" authorId="0">
      <text>
        <r>
          <rPr>
            <sz val="9"/>
            <color indexed="81"/>
            <rFont val="MS P ゴシック"/>
          </rPr>
          <t>円単位で入力</t>
        </r>
      </text>
    </comment>
    <comment ref="F78" authorId="0">
      <text>
        <r>
          <rPr>
            <sz val="9"/>
            <color indexed="81"/>
            <rFont val="MS P ゴシック"/>
          </rPr>
          <t>円単位で入力</t>
        </r>
      </text>
    </comment>
    <comment ref="G78" authorId="0">
      <text>
        <r>
          <rPr>
            <sz val="9"/>
            <color indexed="81"/>
            <rFont val="MS P ゴシック"/>
          </rPr>
          <t>円単位で入力</t>
        </r>
      </text>
    </comment>
    <comment ref="H78" authorId="0">
      <text>
        <r>
          <rPr>
            <sz val="9"/>
            <color indexed="81"/>
            <rFont val="MS P ゴシック"/>
          </rPr>
          <t>円単位で入力</t>
        </r>
      </text>
    </comment>
    <comment ref="O78" authorId="0">
      <text>
        <r>
          <rPr>
            <sz val="9"/>
            <color indexed="81"/>
            <rFont val="MS P ゴシック"/>
          </rPr>
          <t>該当する場合入力（円単位）</t>
        </r>
      </text>
    </comment>
    <comment ref="Q78" authorId="0">
      <text>
        <r>
          <rPr>
            <sz val="9"/>
            <color indexed="81"/>
            <rFont val="MS P ゴシック"/>
          </rPr>
          <t>油種区分を選択</t>
        </r>
      </text>
    </comment>
    <comment ref="R78" authorId="0">
      <text>
        <r>
          <rPr>
            <sz val="9"/>
            <color indexed="81"/>
            <rFont val="MS P ゴシック"/>
          </rPr>
          <t>円単位で入力</t>
        </r>
      </text>
    </comment>
    <comment ref="B79" authorId="0">
      <text>
        <r>
          <rPr>
            <sz val="9"/>
            <color indexed="81"/>
            <rFont val="MS P ゴシック"/>
          </rPr>
          <t>施設名を入力</t>
        </r>
      </text>
    </comment>
    <comment ref="C79" authorId="0">
      <text>
        <r>
          <rPr>
            <sz val="9"/>
            <color indexed="81"/>
            <rFont val="MS P ゴシック"/>
          </rPr>
          <t>費用区分を選択</t>
        </r>
      </text>
    </comment>
    <comment ref="D79" authorId="0">
      <text>
        <r>
          <rPr>
            <sz val="9"/>
            <color indexed="81"/>
            <rFont val="MS P ゴシック"/>
          </rPr>
          <t>契約区分を選択</t>
        </r>
      </text>
    </comment>
    <comment ref="E79" authorId="0">
      <text>
        <r>
          <rPr>
            <sz val="9"/>
            <color indexed="81"/>
            <rFont val="MS P ゴシック"/>
          </rPr>
          <t>円単位で入力</t>
        </r>
      </text>
    </comment>
    <comment ref="F79" authorId="0">
      <text>
        <r>
          <rPr>
            <sz val="9"/>
            <color indexed="81"/>
            <rFont val="MS P ゴシック"/>
          </rPr>
          <t>円単位で入力</t>
        </r>
      </text>
    </comment>
    <comment ref="G79" authorId="0">
      <text>
        <r>
          <rPr>
            <sz val="9"/>
            <color indexed="81"/>
            <rFont val="MS P ゴシック"/>
          </rPr>
          <t>円単位で入力</t>
        </r>
      </text>
    </comment>
    <comment ref="H79" authorId="0">
      <text>
        <r>
          <rPr>
            <sz val="9"/>
            <color indexed="81"/>
            <rFont val="MS P ゴシック"/>
          </rPr>
          <t>円単位で入力</t>
        </r>
      </text>
    </comment>
    <comment ref="O79" authorId="0">
      <text>
        <r>
          <rPr>
            <sz val="9"/>
            <color indexed="81"/>
            <rFont val="MS P ゴシック"/>
          </rPr>
          <t>該当する場合入力（円単位）</t>
        </r>
      </text>
    </comment>
    <comment ref="Q79" authorId="0">
      <text>
        <r>
          <rPr>
            <sz val="9"/>
            <color indexed="81"/>
            <rFont val="MS P ゴシック"/>
          </rPr>
          <t>油種区分を選択</t>
        </r>
      </text>
    </comment>
    <comment ref="R79" authorId="0">
      <text>
        <r>
          <rPr>
            <sz val="9"/>
            <color indexed="81"/>
            <rFont val="MS P ゴシック"/>
          </rPr>
          <t>円単位で入力</t>
        </r>
      </text>
    </comment>
    <comment ref="B80" authorId="0">
      <text>
        <r>
          <rPr>
            <sz val="9"/>
            <color indexed="81"/>
            <rFont val="MS P ゴシック"/>
          </rPr>
          <t>施設名を入力</t>
        </r>
      </text>
    </comment>
    <comment ref="C80" authorId="0">
      <text>
        <r>
          <rPr>
            <sz val="9"/>
            <color indexed="81"/>
            <rFont val="MS P ゴシック"/>
          </rPr>
          <t>費用区分を選択</t>
        </r>
      </text>
    </comment>
    <comment ref="D80" authorId="0">
      <text>
        <r>
          <rPr>
            <sz val="9"/>
            <color indexed="81"/>
            <rFont val="MS P ゴシック"/>
          </rPr>
          <t>契約区分を選択</t>
        </r>
      </text>
    </comment>
    <comment ref="E80" authorId="0">
      <text>
        <r>
          <rPr>
            <sz val="9"/>
            <color indexed="81"/>
            <rFont val="MS P ゴシック"/>
          </rPr>
          <t>円単位で入力</t>
        </r>
      </text>
    </comment>
    <comment ref="F80" authorId="0">
      <text>
        <r>
          <rPr>
            <sz val="9"/>
            <color indexed="81"/>
            <rFont val="MS P ゴシック"/>
          </rPr>
          <t>円単位で入力</t>
        </r>
      </text>
    </comment>
    <comment ref="G80" authorId="0">
      <text>
        <r>
          <rPr>
            <sz val="9"/>
            <color indexed="81"/>
            <rFont val="MS P ゴシック"/>
          </rPr>
          <t>円単位で入力</t>
        </r>
      </text>
    </comment>
    <comment ref="H80" authorId="0">
      <text>
        <r>
          <rPr>
            <sz val="9"/>
            <color indexed="81"/>
            <rFont val="MS P ゴシック"/>
          </rPr>
          <t>円単位で入力</t>
        </r>
      </text>
    </comment>
    <comment ref="O80" authorId="0">
      <text>
        <r>
          <rPr>
            <sz val="9"/>
            <color indexed="81"/>
            <rFont val="MS P ゴシック"/>
          </rPr>
          <t>該当する場合入力（円単位）</t>
        </r>
      </text>
    </comment>
    <comment ref="Q80" authorId="0">
      <text>
        <r>
          <rPr>
            <sz val="9"/>
            <color indexed="81"/>
            <rFont val="MS P ゴシック"/>
          </rPr>
          <t>油種区分を選択</t>
        </r>
      </text>
    </comment>
    <comment ref="R80" authorId="0">
      <text>
        <r>
          <rPr>
            <sz val="9"/>
            <color indexed="81"/>
            <rFont val="MS P ゴシック"/>
          </rPr>
          <t>円単位で入力</t>
        </r>
      </text>
    </comment>
    <comment ref="B81" authorId="0">
      <text>
        <r>
          <rPr>
            <sz val="9"/>
            <color indexed="81"/>
            <rFont val="MS P ゴシック"/>
          </rPr>
          <t>施設名を入力</t>
        </r>
      </text>
    </comment>
    <comment ref="C81" authorId="0">
      <text>
        <r>
          <rPr>
            <sz val="9"/>
            <color indexed="81"/>
            <rFont val="MS P ゴシック"/>
          </rPr>
          <t>費用区分を選択</t>
        </r>
      </text>
    </comment>
    <comment ref="D81" authorId="0">
      <text>
        <r>
          <rPr>
            <sz val="9"/>
            <color indexed="81"/>
            <rFont val="MS P ゴシック"/>
          </rPr>
          <t>契約区分を選択</t>
        </r>
      </text>
    </comment>
    <comment ref="E81" authorId="0">
      <text>
        <r>
          <rPr>
            <sz val="9"/>
            <color indexed="81"/>
            <rFont val="MS P ゴシック"/>
          </rPr>
          <t>円単位で入力</t>
        </r>
      </text>
    </comment>
    <comment ref="F81" authorId="0">
      <text>
        <r>
          <rPr>
            <sz val="9"/>
            <color indexed="81"/>
            <rFont val="MS P ゴシック"/>
          </rPr>
          <t>円単位で入力</t>
        </r>
      </text>
    </comment>
    <comment ref="G81" authorId="0">
      <text>
        <r>
          <rPr>
            <sz val="9"/>
            <color indexed="81"/>
            <rFont val="MS P ゴシック"/>
          </rPr>
          <t>円単位で入力</t>
        </r>
      </text>
    </comment>
    <comment ref="H81" authorId="0">
      <text>
        <r>
          <rPr>
            <sz val="9"/>
            <color indexed="81"/>
            <rFont val="MS P ゴシック"/>
          </rPr>
          <t>円単位で入力</t>
        </r>
      </text>
    </comment>
    <comment ref="O81" authorId="0">
      <text>
        <r>
          <rPr>
            <sz val="9"/>
            <color indexed="81"/>
            <rFont val="MS P ゴシック"/>
          </rPr>
          <t>該当する場合入力（円単位）</t>
        </r>
      </text>
    </comment>
    <comment ref="Q81" authorId="0">
      <text>
        <r>
          <rPr>
            <sz val="9"/>
            <color indexed="81"/>
            <rFont val="MS P ゴシック"/>
          </rPr>
          <t>油種区分を選択</t>
        </r>
      </text>
    </comment>
    <comment ref="R81" authorId="0">
      <text>
        <r>
          <rPr>
            <sz val="9"/>
            <color indexed="81"/>
            <rFont val="MS P ゴシック"/>
          </rPr>
          <t>円単位で入力</t>
        </r>
      </text>
    </comment>
    <comment ref="B82" authorId="0">
      <text>
        <r>
          <rPr>
            <sz val="9"/>
            <color indexed="81"/>
            <rFont val="MS P ゴシック"/>
          </rPr>
          <t>施設名を入力</t>
        </r>
      </text>
    </comment>
    <comment ref="C82" authorId="0">
      <text>
        <r>
          <rPr>
            <sz val="9"/>
            <color indexed="81"/>
            <rFont val="MS P ゴシック"/>
          </rPr>
          <t>費用区分を選択</t>
        </r>
      </text>
    </comment>
    <comment ref="D82" authorId="0">
      <text>
        <r>
          <rPr>
            <sz val="9"/>
            <color indexed="81"/>
            <rFont val="MS P ゴシック"/>
          </rPr>
          <t>契約区分を選択</t>
        </r>
      </text>
    </comment>
    <comment ref="E82" authorId="0">
      <text>
        <r>
          <rPr>
            <sz val="9"/>
            <color indexed="81"/>
            <rFont val="MS P ゴシック"/>
          </rPr>
          <t>円単位で入力</t>
        </r>
      </text>
    </comment>
    <comment ref="F82" authorId="0">
      <text>
        <r>
          <rPr>
            <sz val="9"/>
            <color indexed="81"/>
            <rFont val="MS P ゴシック"/>
          </rPr>
          <t>円単位で入力</t>
        </r>
      </text>
    </comment>
    <comment ref="G82" authorId="0">
      <text>
        <r>
          <rPr>
            <sz val="9"/>
            <color indexed="81"/>
            <rFont val="MS P ゴシック"/>
          </rPr>
          <t>円単位で入力</t>
        </r>
      </text>
    </comment>
    <comment ref="H82" authorId="0">
      <text>
        <r>
          <rPr>
            <sz val="9"/>
            <color indexed="81"/>
            <rFont val="MS P ゴシック"/>
          </rPr>
          <t>円単位で入力</t>
        </r>
      </text>
    </comment>
    <comment ref="O82" authorId="0">
      <text>
        <r>
          <rPr>
            <sz val="9"/>
            <color indexed="81"/>
            <rFont val="MS P ゴシック"/>
          </rPr>
          <t>該当する場合入力（円単位）</t>
        </r>
      </text>
    </comment>
    <comment ref="Q82" authorId="0">
      <text>
        <r>
          <rPr>
            <sz val="9"/>
            <color indexed="81"/>
            <rFont val="MS P ゴシック"/>
          </rPr>
          <t>油種区分を選択</t>
        </r>
      </text>
    </comment>
    <comment ref="R82" authorId="0">
      <text>
        <r>
          <rPr>
            <sz val="9"/>
            <color indexed="81"/>
            <rFont val="MS P ゴシック"/>
          </rPr>
          <t>円単位で入力</t>
        </r>
      </text>
    </comment>
    <comment ref="B83" authorId="0">
      <text>
        <r>
          <rPr>
            <sz val="9"/>
            <color indexed="81"/>
            <rFont val="MS P ゴシック"/>
          </rPr>
          <t>施設名を入力</t>
        </r>
      </text>
    </comment>
    <comment ref="C83" authorId="0">
      <text>
        <r>
          <rPr>
            <sz val="9"/>
            <color indexed="81"/>
            <rFont val="MS P ゴシック"/>
          </rPr>
          <t>費用区分を選択</t>
        </r>
      </text>
    </comment>
    <comment ref="D83" authorId="0">
      <text>
        <r>
          <rPr>
            <sz val="9"/>
            <color indexed="81"/>
            <rFont val="MS P ゴシック"/>
          </rPr>
          <t>契約区分を選択</t>
        </r>
      </text>
    </comment>
    <comment ref="E83" authorId="0">
      <text>
        <r>
          <rPr>
            <sz val="9"/>
            <color indexed="81"/>
            <rFont val="MS P ゴシック"/>
          </rPr>
          <t>円単位で入力</t>
        </r>
      </text>
    </comment>
    <comment ref="F83" authorId="0">
      <text>
        <r>
          <rPr>
            <sz val="9"/>
            <color indexed="81"/>
            <rFont val="MS P ゴシック"/>
          </rPr>
          <t>円単位で入力</t>
        </r>
      </text>
    </comment>
    <comment ref="G83" authorId="0">
      <text>
        <r>
          <rPr>
            <sz val="9"/>
            <color indexed="81"/>
            <rFont val="MS P ゴシック"/>
          </rPr>
          <t>円単位で入力</t>
        </r>
      </text>
    </comment>
    <comment ref="H83" authorId="0">
      <text>
        <r>
          <rPr>
            <sz val="9"/>
            <color indexed="81"/>
            <rFont val="MS P ゴシック"/>
          </rPr>
          <t>円単位で入力</t>
        </r>
      </text>
    </comment>
    <comment ref="O83" authorId="0">
      <text>
        <r>
          <rPr>
            <sz val="9"/>
            <color indexed="81"/>
            <rFont val="MS P ゴシック"/>
          </rPr>
          <t>該当する場合入力（円単位）</t>
        </r>
      </text>
    </comment>
    <comment ref="Q83" authorId="0">
      <text>
        <r>
          <rPr>
            <sz val="9"/>
            <color indexed="81"/>
            <rFont val="MS P ゴシック"/>
          </rPr>
          <t>油種区分を選択</t>
        </r>
      </text>
    </comment>
    <comment ref="R83" authorId="0">
      <text>
        <r>
          <rPr>
            <sz val="9"/>
            <color indexed="81"/>
            <rFont val="MS P ゴシック"/>
          </rPr>
          <t>円単位で入力</t>
        </r>
      </text>
    </comment>
    <comment ref="B84" authorId="0">
      <text>
        <r>
          <rPr>
            <sz val="9"/>
            <color indexed="81"/>
            <rFont val="MS P ゴシック"/>
          </rPr>
          <t>施設名を入力</t>
        </r>
      </text>
    </comment>
    <comment ref="C84" authorId="0">
      <text>
        <r>
          <rPr>
            <sz val="9"/>
            <color indexed="81"/>
            <rFont val="MS P ゴシック"/>
          </rPr>
          <t>費用区分を選択</t>
        </r>
      </text>
    </comment>
    <comment ref="D84" authorId="0">
      <text>
        <r>
          <rPr>
            <sz val="9"/>
            <color indexed="81"/>
            <rFont val="MS P ゴシック"/>
          </rPr>
          <t>契約区分を選択</t>
        </r>
      </text>
    </comment>
    <comment ref="E84" authorId="0">
      <text>
        <r>
          <rPr>
            <sz val="9"/>
            <color indexed="81"/>
            <rFont val="MS P ゴシック"/>
          </rPr>
          <t>円単位で入力</t>
        </r>
      </text>
    </comment>
    <comment ref="F84" authorId="0">
      <text>
        <r>
          <rPr>
            <sz val="9"/>
            <color indexed="81"/>
            <rFont val="MS P ゴシック"/>
          </rPr>
          <t>円単位で入力</t>
        </r>
      </text>
    </comment>
    <comment ref="G84" authorId="0">
      <text>
        <r>
          <rPr>
            <sz val="9"/>
            <color indexed="81"/>
            <rFont val="MS P ゴシック"/>
          </rPr>
          <t>円単位で入力</t>
        </r>
      </text>
    </comment>
    <comment ref="H84" authorId="0">
      <text>
        <r>
          <rPr>
            <sz val="9"/>
            <color indexed="81"/>
            <rFont val="MS P ゴシック"/>
          </rPr>
          <t>円単位で入力</t>
        </r>
      </text>
    </comment>
    <comment ref="O84" authorId="0">
      <text>
        <r>
          <rPr>
            <sz val="9"/>
            <color indexed="81"/>
            <rFont val="MS P ゴシック"/>
          </rPr>
          <t>該当する場合入力（円単位）</t>
        </r>
      </text>
    </comment>
    <comment ref="Q84" authorId="0">
      <text>
        <r>
          <rPr>
            <sz val="9"/>
            <color indexed="81"/>
            <rFont val="MS P ゴシック"/>
          </rPr>
          <t>油種区分を選択</t>
        </r>
      </text>
    </comment>
    <comment ref="R84" authorId="0">
      <text>
        <r>
          <rPr>
            <sz val="9"/>
            <color indexed="81"/>
            <rFont val="MS P ゴシック"/>
          </rPr>
          <t>円単位で入力</t>
        </r>
      </text>
    </comment>
    <comment ref="B85" authorId="0">
      <text>
        <r>
          <rPr>
            <sz val="9"/>
            <color indexed="81"/>
            <rFont val="MS P ゴシック"/>
          </rPr>
          <t>施設名を入力</t>
        </r>
      </text>
    </comment>
    <comment ref="C85" authorId="0">
      <text>
        <r>
          <rPr>
            <sz val="9"/>
            <color indexed="81"/>
            <rFont val="MS P ゴシック"/>
          </rPr>
          <t>費用区分を選択</t>
        </r>
      </text>
    </comment>
    <comment ref="D85" authorId="0">
      <text>
        <r>
          <rPr>
            <sz val="9"/>
            <color indexed="81"/>
            <rFont val="MS P ゴシック"/>
          </rPr>
          <t>契約区分を選択</t>
        </r>
      </text>
    </comment>
    <comment ref="E85" authorId="0">
      <text>
        <r>
          <rPr>
            <sz val="9"/>
            <color indexed="81"/>
            <rFont val="MS P ゴシック"/>
          </rPr>
          <t>円単位で入力</t>
        </r>
      </text>
    </comment>
    <comment ref="F85" authorId="0">
      <text>
        <r>
          <rPr>
            <sz val="9"/>
            <color indexed="81"/>
            <rFont val="MS P ゴシック"/>
          </rPr>
          <t>円単位で入力</t>
        </r>
      </text>
    </comment>
    <comment ref="G85" authorId="0">
      <text>
        <r>
          <rPr>
            <sz val="9"/>
            <color indexed="81"/>
            <rFont val="MS P ゴシック"/>
          </rPr>
          <t>円単位で入力</t>
        </r>
      </text>
    </comment>
    <comment ref="H85" authorId="0">
      <text>
        <r>
          <rPr>
            <sz val="9"/>
            <color indexed="81"/>
            <rFont val="MS P ゴシック"/>
          </rPr>
          <t>円単位で入力</t>
        </r>
      </text>
    </comment>
    <comment ref="O85" authorId="0">
      <text>
        <r>
          <rPr>
            <sz val="9"/>
            <color indexed="81"/>
            <rFont val="MS P ゴシック"/>
          </rPr>
          <t>該当する場合入力（円単位）</t>
        </r>
      </text>
    </comment>
    <comment ref="Q85" authorId="0">
      <text>
        <r>
          <rPr>
            <sz val="9"/>
            <color indexed="81"/>
            <rFont val="MS P ゴシック"/>
          </rPr>
          <t>油種区分を選択</t>
        </r>
      </text>
    </comment>
    <comment ref="R85" authorId="0">
      <text>
        <r>
          <rPr>
            <sz val="9"/>
            <color indexed="81"/>
            <rFont val="MS P ゴシック"/>
          </rPr>
          <t>円単位で入力</t>
        </r>
      </text>
    </comment>
    <comment ref="B86" authorId="0">
      <text>
        <r>
          <rPr>
            <sz val="9"/>
            <color indexed="81"/>
            <rFont val="MS P ゴシック"/>
          </rPr>
          <t>施設名を入力</t>
        </r>
      </text>
    </comment>
    <comment ref="C86" authorId="0">
      <text>
        <r>
          <rPr>
            <sz val="9"/>
            <color indexed="81"/>
            <rFont val="MS P ゴシック"/>
          </rPr>
          <t>費用区分を選択</t>
        </r>
      </text>
    </comment>
    <comment ref="D86" authorId="0">
      <text>
        <r>
          <rPr>
            <sz val="9"/>
            <color indexed="81"/>
            <rFont val="MS P ゴシック"/>
          </rPr>
          <t>契約区分を選択</t>
        </r>
      </text>
    </comment>
    <comment ref="E86" authorId="0">
      <text>
        <r>
          <rPr>
            <sz val="9"/>
            <color indexed="81"/>
            <rFont val="MS P ゴシック"/>
          </rPr>
          <t>円単位で入力</t>
        </r>
      </text>
    </comment>
    <comment ref="F86" authorId="0">
      <text>
        <r>
          <rPr>
            <sz val="9"/>
            <color indexed="81"/>
            <rFont val="MS P ゴシック"/>
          </rPr>
          <t>円単位で入力</t>
        </r>
      </text>
    </comment>
    <comment ref="G86" authorId="0">
      <text>
        <r>
          <rPr>
            <sz val="9"/>
            <color indexed="81"/>
            <rFont val="MS P ゴシック"/>
          </rPr>
          <t>円単位で入力</t>
        </r>
      </text>
    </comment>
    <comment ref="H86" authorId="0">
      <text>
        <r>
          <rPr>
            <sz val="9"/>
            <color indexed="81"/>
            <rFont val="MS P ゴシック"/>
          </rPr>
          <t>円単位で入力</t>
        </r>
      </text>
    </comment>
    <comment ref="O86" authorId="0">
      <text>
        <r>
          <rPr>
            <sz val="9"/>
            <color indexed="81"/>
            <rFont val="MS P ゴシック"/>
          </rPr>
          <t>該当する場合入力（円単位）</t>
        </r>
      </text>
    </comment>
    <comment ref="Q86" authorId="0">
      <text>
        <r>
          <rPr>
            <sz val="9"/>
            <color indexed="81"/>
            <rFont val="MS P ゴシック"/>
          </rPr>
          <t>油種区分を選択</t>
        </r>
      </text>
    </comment>
    <comment ref="R86" authorId="0">
      <text>
        <r>
          <rPr>
            <sz val="9"/>
            <color indexed="81"/>
            <rFont val="MS P ゴシック"/>
          </rPr>
          <t>円単位で入力</t>
        </r>
      </text>
    </comment>
    <comment ref="B87" authorId="0">
      <text>
        <r>
          <rPr>
            <sz val="9"/>
            <color indexed="81"/>
            <rFont val="MS P ゴシック"/>
          </rPr>
          <t>施設名を入力</t>
        </r>
      </text>
    </comment>
    <comment ref="C87" authorId="0">
      <text>
        <r>
          <rPr>
            <sz val="9"/>
            <color indexed="81"/>
            <rFont val="MS P ゴシック"/>
          </rPr>
          <t>費用区分を選択</t>
        </r>
      </text>
    </comment>
    <comment ref="D87" authorId="0">
      <text>
        <r>
          <rPr>
            <sz val="9"/>
            <color indexed="81"/>
            <rFont val="MS P ゴシック"/>
          </rPr>
          <t>契約区分を選択</t>
        </r>
      </text>
    </comment>
    <comment ref="E87" authorId="0">
      <text>
        <r>
          <rPr>
            <sz val="9"/>
            <color indexed="81"/>
            <rFont val="MS P ゴシック"/>
          </rPr>
          <t>円単位で入力</t>
        </r>
      </text>
    </comment>
    <comment ref="F87" authorId="0">
      <text>
        <r>
          <rPr>
            <sz val="9"/>
            <color indexed="81"/>
            <rFont val="MS P ゴシック"/>
          </rPr>
          <t>円単位で入力</t>
        </r>
      </text>
    </comment>
    <comment ref="G87" authorId="0">
      <text>
        <r>
          <rPr>
            <sz val="9"/>
            <color indexed="81"/>
            <rFont val="MS P ゴシック"/>
          </rPr>
          <t>円単位で入力</t>
        </r>
      </text>
    </comment>
    <comment ref="H87" authorId="0">
      <text>
        <r>
          <rPr>
            <sz val="9"/>
            <color indexed="81"/>
            <rFont val="MS P ゴシック"/>
          </rPr>
          <t>円単位で入力</t>
        </r>
      </text>
    </comment>
    <comment ref="O87" authorId="0">
      <text>
        <r>
          <rPr>
            <sz val="9"/>
            <color indexed="81"/>
            <rFont val="MS P ゴシック"/>
          </rPr>
          <t>該当する場合入力（円単位）</t>
        </r>
      </text>
    </comment>
    <comment ref="Q87" authorId="0">
      <text>
        <r>
          <rPr>
            <sz val="9"/>
            <color indexed="81"/>
            <rFont val="MS P ゴシック"/>
          </rPr>
          <t>油種区分を選択</t>
        </r>
      </text>
    </comment>
    <comment ref="R87" authorId="0">
      <text>
        <r>
          <rPr>
            <sz val="9"/>
            <color indexed="81"/>
            <rFont val="MS P ゴシック"/>
          </rPr>
          <t>円単位で入力</t>
        </r>
      </text>
    </comment>
    <comment ref="B88" authorId="0">
      <text>
        <r>
          <rPr>
            <sz val="9"/>
            <color indexed="81"/>
            <rFont val="MS P ゴシック"/>
          </rPr>
          <t>施設名を入力</t>
        </r>
      </text>
    </comment>
    <comment ref="C88" authorId="0">
      <text>
        <r>
          <rPr>
            <sz val="9"/>
            <color indexed="81"/>
            <rFont val="MS P ゴシック"/>
          </rPr>
          <t>費用区分を選択</t>
        </r>
      </text>
    </comment>
    <comment ref="D88" authorId="0">
      <text>
        <r>
          <rPr>
            <sz val="9"/>
            <color indexed="81"/>
            <rFont val="MS P ゴシック"/>
          </rPr>
          <t>契約区分を選択</t>
        </r>
      </text>
    </comment>
    <comment ref="E88" authorId="0">
      <text>
        <r>
          <rPr>
            <sz val="9"/>
            <color indexed="81"/>
            <rFont val="MS P ゴシック"/>
          </rPr>
          <t>円単位で入力</t>
        </r>
      </text>
    </comment>
    <comment ref="F88" authorId="0">
      <text>
        <r>
          <rPr>
            <sz val="9"/>
            <color indexed="81"/>
            <rFont val="MS P ゴシック"/>
          </rPr>
          <t>円単位で入力</t>
        </r>
      </text>
    </comment>
    <comment ref="G88" authorId="0">
      <text>
        <r>
          <rPr>
            <sz val="9"/>
            <color indexed="81"/>
            <rFont val="MS P ゴシック"/>
          </rPr>
          <t>円単位で入力</t>
        </r>
      </text>
    </comment>
    <comment ref="H88" authorId="0">
      <text>
        <r>
          <rPr>
            <sz val="9"/>
            <color indexed="81"/>
            <rFont val="MS P ゴシック"/>
          </rPr>
          <t>円単位で入力</t>
        </r>
      </text>
    </comment>
    <comment ref="O88" authorId="0">
      <text>
        <r>
          <rPr>
            <sz val="9"/>
            <color indexed="81"/>
            <rFont val="MS P ゴシック"/>
          </rPr>
          <t>該当する場合入力（円単位）</t>
        </r>
      </text>
    </comment>
    <comment ref="Q88" authorId="0">
      <text>
        <r>
          <rPr>
            <sz val="9"/>
            <color indexed="81"/>
            <rFont val="MS P ゴシック"/>
          </rPr>
          <t>油種区分を選択</t>
        </r>
      </text>
    </comment>
    <comment ref="R88" authorId="0">
      <text>
        <r>
          <rPr>
            <sz val="9"/>
            <color indexed="81"/>
            <rFont val="MS P ゴシック"/>
          </rPr>
          <t>円単位で入力</t>
        </r>
      </text>
    </comment>
    <comment ref="B89" authorId="0">
      <text>
        <r>
          <rPr>
            <sz val="9"/>
            <color indexed="81"/>
            <rFont val="MS P ゴシック"/>
          </rPr>
          <t>施設名を入力</t>
        </r>
      </text>
    </comment>
    <comment ref="C89" authorId="0">
      <text>
        <r>
          <rPr>
            <sz val="9"/>
            <color indexed="81"/>
            <rFont val="MS P ゴシック"/>
          </rPr>
          <t>費用区分を選択</t>
        </r>
      </text>
    </comment>
    <comment ref="D89" authorId="0">
      <text>
        <r>
          <rPr>
            <sz val="9"/>
            <color indexed="81"/>
            <rFont val="MS P ゴシック"/>
          </rPr>
          <t>契約区分を選択</t>
        </r>
      </text>
    </comment>
    <comment ref="E89" authorId="0">
      <text>
        <r>
          <rPr>
            <sz val="9"/>
            <color indexed="81"/>
            <rFont val="MS P ゴシック"/>
          </rPr>
          <t>円単位で入力</t>
        </r>
      </text>
    </comment>
    <comment ref="F89" authorId="0">
      <text>
        <r>
          <rPr>
            <sz val="9"/>
            <color indexed="81"/>
            <rFont val="MS P ゴシック"/>
          </rPr>
          <t>円単位で入力</t>
        </r>
      </text>
    </comment>
    <comment ref="G89" authorId="0">
      <text>
        <r>
          <rPr>
            <sz val="9"/>
            <color indexed="81"/>
            <rFont val="MS P ゴシック"/>
          </rPr>
          <t>円単位で入力</t>
        </r>
      </text>
    </comment>
    <comment ref="H89" authorId="0">
      <text>
        <r>
          <rPr>
            <sz val="9"/>
            <color indexed="81"/>
            <rFont val="MS P ゴシック"/>
          </rPr>
          <t>円単位で入力</t>
        </r>
      </text>
    </comment>
    <comment ref="O89" authorId="0">
      <text>
        <r>
          <rPr>
            <sz val="9"/>
            <color indexed="81"/>
            <rFont val="MS P ゴシック"/>
          </rPr>
          <t>該当する場合入力（円単位）</t>
        </r>
      </text>
    </comment>
    <comment ref="Q89" authorId="0">
      <text>
        <r>
          <rPr>
            <sz val="9"/>
            <color indexed="81"/>
            <rFont val="MS P ゴシック"/>
          </rPr>
          <t>油種区分を選択</t>
        </r>
      </text>
    </comment>
    <comment ref="R89" authorId="0">
      <text>
        <r>
          <rPr>
            <sz val="9"/>
            <color indexed="81"/>
            <rFont val="MS P ゴシック"/>
          </rPr>
          <t>円単位で入力</t>
        </r>
      </text>
    </comment>
    <comment ref="B90" authorId="0">
      <text>
        <r>
          <rPr>
            <sz val="9"/>
            <color indexed="81"/>
            <rFont val="MS P ゴシック"/>
          </rPr>
          <t>施設名を入力</t>
        </r>
      </text>
    </comment>
    <comment ref="C90" authorId="0">
      <text>
        <r>
          <rPr>
            <sz val="9"/>
            <color indexed="81"/>
            <rFont val="MS P ゴシック"/>
          </rPr>
          <t>費用区分を選択</t>
        </r>
      </text>
    </comment>
    <comment ref="D90" authorId="0">
      <text>
        <r>
          <rPr>
            <sz val="9"/>
            <color indexed="81"/>
            <rFont val="MS P ゴシック"/>
          </rPr>
          <t>契約区分を選択</t>
        </r>
      </text>
    </comment>
    <comment ref="E90" authorId="0">
      <text>
        <r>
          <rPr>
            <sz val="9"/>
            <color indexed="81"/>
            <rFont val="MS P ゴシック"/>
          </rPr>
          <t>円単位で入力</t>
        </r>
      </text>
    </comment>
    <comment ref="F90" authorId="0">
      <text>
        <r>
          <rPr>
            <sz val="9"/>
            <color indexed="81"/>
            <rFont val="MS P ゴシック"/>
          </rPr>
          <t>円単位で入力</t>
        </r>
      </text>
    </comment>
    <comment ref="G90" authorId="0">
      <text>
        <r>
          <rPr>
            <sz val="9"/>
            <color indexed="81"/>
            <rFont val="MS P ゴシック"/>
          </rPr>
          <t>円単位で入力</t>
        </r>
      </text>
    </comment>
    <comment ref="H90" authorId="0">
      <text>
        <r>
          <rPr>
            <sz val="9"/>
            <color indexed="81"/>
            <rFont val="MS P ゴシック"/>
          </rPr>
          <t>円単位で入力</t>
        </r>
      </text>
    </comment>
    <comment ref="O90" authorId="0">
      <text>
        <r>
          <rPr>
            <sz val="9"/>
            <color indexed="81"/>
            <rFont val="MS P ゴシック"/>
          </rPr>
          <t>該当する場合入力（円単位）</t>
        </r>
      </text>
    </comment>
    <comment ref="Q90" authorId="0">
      <text>
        <r>
          <rPr>
            <sz val="9"/>
            <color indexed="81"/>
            <rFont val="MS P ゴシック"/>
          </rPr>
          <t>油種区分を選択</t>
        </r>
      </text>
    </comment>
    <comment ref="R90" authorId="0">
      <text>
        <r>
          <rPr>
            <sz val="9"/>
            <color indexed="81"/>
            <rFont val="MS P ゴシック"/>
          </rPr>
          <t>円単位で入力</t>
        </r>
      </text>
    </comment>
    <comment ref="B91" authorId="0">
      <text>
        <r>
          <rPr>
            <sz val="9"/>
            <color indexed="81"/>
            <rFont val="MS P ゴシック"/>
          </rPr>
          <t>施設名を入力</t>
        </r>
      </text>
    </comment>
    <comment ref="C91" authorId="0">
      <text>
        <r>
          <rPr>
            <sz val="9"/>
            <color indexed="81"/>
            <rFont val="MS P ゴシック"/>
          </rPr>
          <t>費用区分を選択</t>
        </r>
      </text>
    </comment>
    <comment ref="D91" authorId="0">
      <text>
        <r>
          <rPr>
            <sz val="9"/>
            <color indexed="81"/>
            <rFont val="MS P ゴシック"/>
          </rPr>
          <t>契約区分を選択</t>
        </r>
      </text>
    </comment>
    <comment ref="E91" authorId="0">
      <text>
        <r>
          <rPr>
            <sz val="9"/>
            <color indexed="81"/>
            <rFont val="MS P ゴシック"/>
          </rPr>
          <t>円単位で入力</t>
        </r>
      </text>
    </comment>
    <comment ref="F91" authorId="0">
      <text>
        <r>
          <rPr>
            <sz val="9"/>
            <color indexed="81"/>
            <rFont val="MS P ゴシック"/>
          </rPr>
          <t>円単位で入力</t>
        </r>
      </text>
    </comment>
    <comment ref="G91" authorId="0">
      <text>
        <r>
          <rPr>
            <sz val="9"/>
            <color indexed="81"/>
            <rFont val="MS P ゴシック"/>
          </rPr>
          <t>円単位で入力</t>
        </r>
      </text>
    </comment>
    <comment ref="H91" authorId="0">
      <text>
        <r>
          <rPr>
            <sz val="9"/>
            <color indexed="81"/>
            <rFont val="MS P ゴシック"/>
          </rPr>
          <t>円単位で入力</t>
        </r>
      </text>
    </comment>
    <comment ref="O91" authorId="0">
      <text>
        <r>
          <rPr>
            <sz val="9"/>
            <color indexed="81"/>
            <rFont val="MS P ゴシック"/>
          </rPr>
          <t>該当する場合入力（円単位）</t>
        </r>
      </text>
    </comment>
    <comment ref="Q91" authorId="0">
      <text>
        <r>
          <rPr>
            <sz val="9"/>
            <color indexed="81"/>
            <rFont val="MS P ゴシック"/>
          </rPr>
          <t>油種区分を選択</t>
        </r>
      </text>
    </comment>
    <comment ref="R91" authorId="0">
      <text>
        <r>
          <rPr>
            <sz val="9"/>
            <color indexed="81"/>
            <rFont val="MS P ゴシック"/>
          </rPr>
          <t>円単位で入力</t>
        </r>
      </text>
    </comment>
    <comment ref="B92" authorId="0">
      <text>
        <r>
          <rPr>
            <sz val="9"/>
            <color indexed="81"/>
            <rFont val="MS P ゴシック"/>
          </rPr>
          <t>施設名を入力</t>
        </r>
      </text>
    </comment>
    <comment ref="C92" authorId="0">
      <text>
        <r>
          <rPr>
            <sz val="9"/>
            <color indexed="81"/>
            <rFont val="MS P ゴシック"/>
          </rPr>
          <t>費用区分を選択</t>
        </r>
      </text>
    </comment>
    <comment ref="D92" authorId="0">
      <text>
        <r>
          <rPr>
            <sz val="9"/>
            <color indexed="81"/>
            <rFont val="MS P ゴシック"/>
          </rPr>
          <t>契約区分を選択</t>
        </r>
      </text>
    </comment>
    <comment ref="E92" authorId="0">
      <text>
        <r>
          <rPr>
            <sz val="9"/>
            <color indexed="81"/>
            <rFont val="MS P ゴシック"/>
          </rPr>
          <t>円単位で入力</t>
        </r>
      </text>
    </comment>
    <comment ref="F92" authorId="0">
      <text>
        <r>
          <rPr>
            <sz val="9"/>
            <color indexed="81"/>
            <rFont val="MS P ゴシック"/>
          </rPr>
          <t>円単位で入力</t>
        </r>
      </text>
    </comment>
    <comment ref="G92" authorId="0">
      <text>
        <r>
          <rPr>
            <sz val="9"/>
            <color indexed="81"/>
            <rFont val="MS P ゴシック"/>
          </rPr>
          <t>円単位で入力</t>
        </r>
      </text>
    </comment>
    <comment ref="H92" authorId="0">
      <text>
        <r>
          <rPr>
            <sz val="9"/>
            <color indexed="81"/>
            <rFont val="MS P ゴシック"/>
          </rPr>
          <t>円単位で入力</t>
        </r>
      </text>
    </comment>
    <comment ref="O92" authorId="0">
      <text>
        <r>
          <rPr>
            <sz val="9"/>
            <color indexed="81"/>
            <rFont val="MS P ゴシック"/>
          </rPr>
          <t>該当する場合入力（円単位）</t>
        </r>
      </text>
    </comment>
    <comment ref="Q92" authorId="0">
      <text>
        <r>
          <rPr>
            <sz val="9"/>
            <color indexed="81"/>
            <rFont val="MS P ゴシック"/>
          </rPr>
          <t>油種区分を選択</t>
        </r>
      </text>
    </comment>
    <comment ref="R92" authorId="0">
      <text>
        <r>
          <rPr>
            <sz val="9"/>
            <color indexed="81"/>
            <rFont val="MS P ゴシック"/>
          </rPr>
          <t>円単位で入力</t>
        </r>
      </text>
    </comment>
    <comment ref="B93" authorId="0">
      <text>
        <r>
          <rPr>
            <sz val="9"/>
            <color indexed="81"/>
            <rFont val="MS P ゴシック"/>
          </rPr>
          <t>施設名を入力</t>
        </r>
      </text>
    </comment>
    <comment ref="C93" authorId="0">
      <text>
        <r>
          <rPr>
            <sz val="9"/>
            <color indexed="81"/>
            <rFont val="MS P ゴシック"/>
          </rPr>
          <t>費用区分を選択</t>
        </r>
      </text>
    </comment>
    <comment ref="D93" authorId="0">
      <text>
        <r>
          <rPr>
            <sz val="9"/>
            <color indexed="81"/>
            <rFont val="MS P ゴシック"/>
          </rPr>
          <t>契約区分を選択</t>
        </r>
      </text>
    </comment>
    <comment ref="E93" authorId="0">
      <text>
        <r>
          <rPr>
            <sz val="9"/>
            <color indexed="81"/>
            <rFont val="MS P ゴシック"/>
          </rPr>
          <t>円単位で入力</t>
        </r>
      </text>
    </comment>
    <comment ref="F93" authorId="0">
      <text>
        <r>
          <rPr>
            <sz val="9"/>
            <color indexed="81"/>
            <rFont val="MS P ゴシック"/>
          </rPr>
          <t>円単位で入力</t>
        </r>
      </text>
    </comment>
    <comment ref="G93" authorId="0">
      <text>
        <r>
          <rPr>
            <sz val="9"/>
            <color indexed="81"/>
            <rFont val="MS P ゴシック"/>
          </rPr>
          <t>円単位で入力</t>
        </r>
      </text>
    </comment>
    <comment ref="H93" authorId="0">
      <text>
        <r>
          <rPr>
            <sz val="9"/>
            <color indexed="81"/>
            <rFont val="MS P ゴシック"/>
          </rPr>
          <t>円単位で入力</t>
        </r>
      </text>
    </comment>
    <comment ref="O93" authorId="0">
      <text>
        <r>
          <rPr>
            <sz val="9"/>
            <color indexed="81"/>
            <rFont val="MS P ゴシック"/>
          </rPr>
          <t>該当する場合入力（円単位）</t>
        </r>
      </text>
    </comment>
    <comment ref="Q93" authorId="0">
      <text>
        <r>
          <rPr>
            <sz val="9"/>
            <color indexed="81"/>
            <rFont val="MS P ゴシック"/>
          </rPr>
          <t>油種区分を選択</t>
        </r>
      </text>
    </comment>
    <comment ref="R93" authorId="0">
      <text>
        <r>
          <rPr>
            <sz val="9"/>
            <color indexed="81"/>
            <rFont val="MS P ゴシック"/>
          </rPr>
          <t>円単位で入力</t>
        </r>
      </text>
    </comment>
    <comment ref="B94" authorId="0">
      <text>
        <r>
          <rPr>
            <sz val="9"/>
            <color indexed="81"/>
            <rFont val="MS P ゴシック"/>
          </rPr>
          <t>施設名を入力</t>
        </r>
      </text>
    </comment>
    <comment ref="C94" authorId="0">
      <text>
        <r>
          <rPr>
            <sz val="9"/>
            <color indexed="81"/>
            <rFont val="MS P ゴシック"/>
          </rPr>
          <t>費用区分を選択</t>
        </r>
      </text>
    </comment>
    <comment ref="D94" authorId="0">
      <text>
        <r>
          <rPr>
            <sz val="9"/>
            <color indexed="81"/>
            <rFont val="MS P ゴシック"/>
          </rPr>
          <t>契約区分を選択</t>
        </r>
      </text>
    </comment>
    <comment ref="E94" authorId="0">
      <text>
        <r>
          <rPr>
            <sz val="9"/>
            <color indexed="81"/>
            <rFont val="MS P ゴシック"/>
          </rPr>
          <t>円単位で入力</t>
        </r>
      </text>
    </comment>
    <comment ref="F94" authorId="0">
      <text>
        <r>
          <rPr>
            <sz val="9"/>
            <color indexed="81"/>
            <rFont val="MS P ゴシック"/>
          </rPr>
          <t>円単位で入力</t>
        </r>
      </text>
    </comment>
    <comment ref="G94" authorId="0">
      <text>
        <r>
          <rPr>
            <sz val="9"/>
            <color indexed="81"/>
            <rFont val="MS P ゴシック"/>
          </rPr>
          <t>円単位で入力</t>
        </r>
      </text>
    </comment>
    <comment ref="H94" authorId="0">
      <text>
        <r>
          <rPr>
            <sz val="9"/>
            <color indexed="81"/>
            <rFont val="MS P ゴシック"/>
          </rPr>
          <t>円単位で入力</t>
        </r>
      </text>
    </comment>
    <comment ref="O94" authorId="0">
      <text>
        <r>
          <rPr>
            <sz val="9"/>
            <color indexed="81"/>
            <rFont val="MS P ゴシック"/>
          </rPr>
          <t>該当する場合入力（円単位）</t>
        </r>
      </text>
    </comment>
    <comment ref="Q94" authorId="0">
      <text>
        <r>
          <rPr>
            <sz val="9"/>
            <color indexed="81"/>
            <rFont val="MS P ゴシック"/>
          </rPr>
          <t>油種区分を選択</t>
        </r>
      </text>
    </comment>
    <comment ref="R94" authorId="0">
      <text>
        <r>
          <rPr>
            <sz val="9"/>
            <color indexed="81"/>
            <rFont val="MS P ゴシック"/>
          </rPr>
          <t>円単位で入力</t>
        </r>
      </text>
    </comment>
    <comment ref="B95" authorId="0">
      <text>
        <r>
          <rPr>
            <sz val="9"/>
            <color indexed="81"/>
            <rFont val="MS P ゴシック"/>
          </rPr>
          <t>施設名を入力</t>
        </r>
      </text>
    </comment>
    <comment ref="C95" authorId="0">
      <text>
        <r>
          <rPr>
            <sz val="9"/>
            <color indexed="81"/>
            <rFont val="MS P ゴシック"/>
          </rPr>
          <t>費用区分を選択</t>
        </r>
      </text>
    </comment>
    <comment ref="D95" authorId="0">
      <text>
        <r>
          <rPr>
            <sz val="9"/>
            <color indexed="81"/>
            <rFont val="MS P ゴシック"/>
          </rPr>
          <t>契約区分を選択</t>
        </r>
      </text>
    </comment>
    <comment ref="E95" authorId="0">
      <text>
        <r>
          <rPr>
            <sz val="9"/>
            <color indexed="81"/>
            <rFont val="MS P ゴシック"/>
          </rPr>
          <t>円単位で入力</t>
        </r>
      </text>
    </comment>
    <comment ref="F95" authorId="0">
      <text>
        <r>
          <rPr>
            <sz val="9"/>
            <color indexed="81"/>
            <rFont val="MS P ゴシック"/>
          </rPr>
          <t>円単位で入力</t>
        </r>
      </text>
    </comment>
    <comment ref="G95" authorId="0">
      <text>
        <r>
          <rPr>
            <sz val="9"/>
            <color indexed="81"/>
            <rFont val="MS P ゴシック"/>
          </rPr>
          <t>円単位で入力</t>
        </r>
      </text>
    </comment>
    <comment ref="H95" authorId="0">
      <text>
        <r>
          <rPr>
            <sz val="9"/>
            <color indexed="81"/>
            <rFont val="MS P ゴシック"/>
          </rPr>
          <t>円単位で入力</t>
        </r>
      </text>
    </comment>
    <comment ref="O95" authorId="0">
      <text>
        <r>
          <rPr>
            <sz val="9"/>
            <color indexed="81"/>
            <rFont val="MS P ゴシック"/>
          </rPr>
          <t>該当する場合入力（円単位）</t>
        </r>
      </text>
    </comment>
    <comment ref="Q95" authorId="0">
      <text>
        <r>
          <rPr>
            <sz val="9"/>
            <color indexed="81"/>
            <rFont val="MS P ゴシック"/>
          </rPr>
          <t>油種区分を選択</t>
        </r>
      </text>
    </comment>
    <comment ref="R95" authorId="0">
      <text>
        <r>
          <rPr>
            <sz val="9"/>
            <color indexed="81"/>
            <rFont val="MS P ゴシック"/>
          </rPr>
          <t>円単位で入力</t>
        </r>
      </text>
    </comment>
    <comment ref="B96" authorId="0">
      <text>
        <r>
          <rPr>
            <sz val="9"/>
            <color indexed="81"/>
            <rFont val="MS P ゴシック"/>
          </rPr>
          <t>施設名を入力</t>
        </r>
      </text>
    </comment>
    <comment ref="C96" authorId="0">
      <text>
        <r>
          <rPr>
            <sz val="9"/>
            <color indexed="81"/>
            <rFont val="MS P ゴシック"/>
          </rPr>
          <t>費用区分を選択</t>
        </r>
      </text>
    </comment>
    <comment ref="D96" authorId="0">
      <text>
        <r>
          <rPr>
            <sz val="9"/>
            <color indexed="81"/>
            <rFont val="MS P ゴシック"/>
          </rPr>
          <t>契約区分を選択</t>
        </r>
      </text>
    </comment>
    <comment ref="E96" authorId="0">
      <text>
        <r>
          <rPr>
            <sz val="9"/>
            <color indexed="81"/>
            <rFont val="MS P ゴシック"/>
          </rPr>
          <t>円単位で入力</t>
        </r>
      </text>
    </comment>
    <comment ref="F96" authorId="0">
      <text>
        <r>
          <rPr>
            <sz val="9"/>
            <color indexed="81"/>
            <rFont val="MS P ゴシック"/>
          </rPr>
          <t>円単位で入力</t>
        </r>
      </text>
    </comment>
    <comment ref="G96" authorId="0">
      <text>
        <r>
          <rPr>
            <sz val="9"/>
            <color indexed="81"/>
            <rFont val="MS P ゴシック"/>
          </rPr>
          <t>円単位で入力</t>
        </r>
      </text>
    </comment>
    <comment ref="H96" authorId="0">
      <text>
        <r>
          <rPr>
            <sz val="9"/>
            <color indexed="81"/>
            <rFont val="MS P ゴシック"/>
          </rPr>
          <t>円単位で入力</t>
        </r>
      </text>
    </comment>
    <comment ref="O96" authorId="0">
      <text>
        <r>
          <rPr>
            <sz val="9"/>
            <color indexed="81"/>
            <rFont val="MS P ゴシック"/>
          </rPr>
          <t>該当する場合入力（円単位）</t>
        </r>
      </text>
    </comment>
    <comment ref="Q96" authorId="0">
      <text>
        <r>
          <rPr>
            <sz val="9"/>
            <color indexed="81"/>
            <rFont val="MS P ゴシック"/>
          </rPr>
          <t>油種区分を選択</t>
        </r>
      </text>
    </comment>
    <comment ref="R96" authorId="0">
      <text>
        <r>
          <rPr>
            <sz val="9"/>
            <color indexed="81"/>
            <rFont val="MS P ゴシック"/>
          </rPr>
          <t>円単位で入力</t>
        </r>
      </text>
    </comment>
    <comment ref="B97" authorId="0">
      <text>
        <r>
          <rPr>
            <sz val="9"/>
            <color indexed="81"/>
            <rFont val="MS P ゴシック"/>
          </rPr>
          <t>施設名を入力</t>
        </r>
      </text>
    </comment>
    <comment ref="C97" authorId="0">
      <text>
        <r>
          <rPr>
            <sz val="9"/>
            <color indexed="81"/>
            <rFont val="MS P ゴシック"/>
          </rPr>
          <t>費用区分を選択</t>
        </r>
      </text>
    </comment>
    <comment ref="D97" authorId="0">
      <text>
        <r>
          <rPr>
            <sz val="9"/>
            <color indexed="81"/>
            <rFont val="MS P ゴシック"/>
          </rPr>
          <t>契約区分を選択</t>
        </r>
      </text>
    </comment>
    <comment ref="E97" authorId="0">
      <text>
        <r>
          <rPr>
            <sz val="9"/>
            <color indexed="81"/>
            <rFont val="MS P ゴシック"/>
          </rPr>
          <t>円単位で入力</t>
        </r>
      </text>
    </comment>
    <comment ref="F97" authorId="0">
      <text>
        <r>
          <rPr>
            <sz val="9"/>
            <color indexed="81"/>
            <rFont val="MS P ゴシック"/>
          </rPr>
          <t>円単位で入力</t>
        </r>
      </text>
    </comment>
    <comment ref="G97" authorId="0">
      <text>
        <r>
          <rPr>
            <sz val="9"/>
            <color indexed="81"/>
            <rFont val="MS P ゴシック"/>
          </rPr>
          <t>円単位で入力</t>
        </r>
      </text>
    </comment>
    <comment ref="H97" authorId="0">
      <text>
        <r>
          <rPr>
            <sz val="9"/>
            <color indexed="81"/>
            <rFont val="MS P ゴシック"/>
          </rPr>
          <t>円単位で入力</t>
        </r>
      </text>
    </comment>
    <comment ref="O97" authorId="0">
      <text>
        <r>
          <rPr>
            <sz val="9"/>
            <color indexed="81"/>
            <rFont val="MS P ゴシック"/>
          </rPr>
          <t>該当する場合入力（円単位）</t>
        </r>
      </text>
    </comment>
    <comment ref="Q97" authorId="0">
      <text>
        <r>
          <rPr>
            <sz val="9"/>
            <color indexed="81"/>
            <rFont val="MS P ゴシック"/>
          </rPr>
          <t>油種区分を選択</t>
        </r>
      </text>
    </comment>
    <comment ref="R97" authorId="0">
      <text>
        <r>
          <rPr>
            <sz val="9"/>
            <color indexed="81"/>
            <rFont val="MS P ゴシック"/>
          </rPr>
          <t>円単位で入力</t>
        </r>
      </text>
    </comment>
    <comment ref="B98" authorId="0">
      <text>
        <r>
          <rPr>
            <sz val="9"/>
            <color indexed="81"/>
            <rFont val="MS P ゴシック"/>
          </rPr>
          <t>施設名を入力</t>
        </r>
      </text>
    </comment>
    <comment ref="C98" authorId="0">
      <text>
        <r>
          <rPr>
            <sz val="9"/>
            <color indexed="81"/>
            <rFont val="MS P ゴシック"/>
          </rPr>
          <t>費用区分を選択</t>
        </r>
      </text>
    </comment>
    <comment ref="D98" authorId="0">
      <text>
        <r>
          <rPr>
            <sz val="9"/>
            <color indexed="81"/>
            <rFont val="MS P ゴシック"/>
          </rPr>
          <t>契約区分を選択</t>
        </r>
      </text>
    </comment>
    <comment ref="E98" authorId="0">
      <text>
        <r>
          <rPr>
            <sz val="9"/>
            <color indexed="81"/>
            <rFont val="MS P ゴシック"/>
          </rPr>
          <t>円単位で入力</t>
        </r>
      </text>
    </comment>
    <comment ref="F98" authorId="0">
      <text>
        <r>
          <rPr>
            <sz val="9"/>
            <color indexed="81"/>
            <rFont val="MS P ゴシック"/>
          </rPr>
          <t>円単位で入力</t>
        </r>
      </text>
    </comment>
    <comment ref="G98" authorId="0">
      <text>
        <r>
          <rPr>
            <sz val="9"/>
            <color indexed="81"/>
            <rFont val="MS P ゴシック"/>
          </rPr>
          <t>円単位で入力</t>
        </r>
      </text>
    </comment>
    <comment ref="H98" authorId="0">
      <text>
        <r>
          <rPr>
            <sz val="9"/>
            <color indexed="81"/>
            <rFont val="MS P ゴシック"/>
          </rPr>
          <t>円単位で入力</t>
        </r>
      </text>
    </comment>
    <comment ref="O98" authorId="0">
      <text>
        <r>
          <rPr>
            <sz val="9"/>
            <color indexed="81"/>
            <rFont val="MS P ゴシック"/>
          </rPr>
          <t>該当する場合入力（円単位）</t>
        </r>
      </text>
    </comment>
    <comment ref="Q98" authorId="0">
      <text>
        <r>
          <rPr>
            <sz val="9"/>
            <color indexed="81"/>
            <rFont val="MS P ゴシック"/>
          </rPr>
          <t>油種区分を選択</t>
        </r>
      </text>
    </comment>
    <comment ref="R98" authorId="0">
      <text>
        <r>
          <rPr>
            <sz val="9"/>
            <color indexed="81"/>
            <rFont val="MS P ゴシック"/>
          </rPr>
          <t>円単位で入力</t>
        </r>
      </text>
    </comment>
    <comment ref="B99" authorId="0">
      <text>
        <r>
          <rPr>
            <sz val="9"/>
            <color indexed="81"/>
            <rFont val="MS P ゴシック"/>
          </rPr>
          <t>施設名を入力</t>
        </r>
      </text>
    </comment>
    <comment ref="C99" authorId="0">
      <text>
        <r>
          <rPr>
            <sz val="9"/>
            <color indexed="81"/>
            <rFont val="MS P ゴシック"/>
          </rPr>
          <t>費用区分を選択</t>
        </r>
      </text>
    </comment>
    <comment ref="D99" authorId="0">
      <text>
        <r>
          <rPr>
            <sz val="9"/>
            <color indexed="81"/>
            <rFont val="MS P ゴシック"/>
          </rPr>
          <t>契約区分を選択</t>
        </r>
      </text>
    </comment>
    <comment ref="E99" authorId="0">
      <text>
        <r>
          <rPr>
            <sz val="9"/>
            <color indexed="81"/>
            <rFont val="MS P ゴシック"/>
          </rPr>
          <t>円単位で入力</t>
        </r>
      </text>
    </comment>
    <comment ref="F99" authorId="0">
      <text>
        <r>
          <rPr>
            <sz val="9"/>
            <color indexed="81"/>
            <rFont val="MS P ゴシック"/>
          </rPr>
          <t>円単位で入力</t>
        </r>
      </text>
    </comment>
    <comment ref="G99" authorId="0">
      <text>
        <r>
          <rPr>
            <sz val="9"/>
            <color indexed="81"/>
            <rFont val="MS P ゴシック"/>
          </rPr>
          <t>円単位で入力</t>
        </r>
      </text>
    </comment>
    <comment ref="H99" authorId="0">
      <text>
        <r>
          <rPr>
            <sz val="9"/>
            <color indexed="81"/>
            <rFont val="MS P ゴシック"/>
          </rPr>
          <t>円単位で入力</t>
        </r>
      </text>
    </comment>
    <comment ref="O99" authorId="0">
      <text>
        <r>
          <rPr>
            <sz val="9"/>
            <color indexed="81"/>
            <rFont val="MS P ゴシック"/>
          </rPr>
          <t>該当する場合入力（円単位）</t>
        </r>
      </text>
    </comment>
    <comment ref="Q99" authorId="0">
      <text>
        <r>
          <rPr>
            <sz val="9"/>
            <color indexed="81"/>
            <rFont val="MS P ゴシック"/>
          </rPr>
          <t>油種区分を選択</t>
        </r>
      </text>
    </comment>
    <comment ref="R99" authorId="0">
      <text>
        <r>
          <rPr>
            <sz val="9"/>
            <color indexed="81"/>
            <rFont val="MS P ゴシック"/>
          </rPr>
          <t>円単位で入力</t>
        </r>
      </text>
    </comment>
    <comment ref="B100" authorId="0">
      <text>
        <r>
          <rPr>
            <sz val="9"/>
            <color indexed="81"/>
            <rFont val="MS P ゴシック"/>
          </rPr>
          <t>施設名を入力</t>
        </r>
      </text>
    </comment>
    <comment ref="C100" authorId="0">
      <text>
        <r>
          <rPr>
            <sz val="9"/>
            <color indexed="81"/>
            <rFont val="MS P ゴシック"/>
          </rPr>
          <t>費用区分を選択</t>
        </r>
      </text>
    </comment>
    <comment ref="D100" authorId="0">
      <text>
        <r>
          <rPr>
            <sz val="9"/>
            <color indexed="81"/>
            <rFont val="MS P ゴシック"/>
          </rPr>
          <t>契約区分を選択</t>
        </r>
      </text>
    </comment>
    <comment ref="E100" authorId="0">
      <text>
        <r>
          <rPr>
            <sz val="9"/>
            <color indexed="81"/>
            <rFont val="MS P ゴシック"/>
          </rPr>
          <t>円単位で入力</t>
        </r>
      </text>
    </comment>
    <comment ref="F100" authorId="0">
      <text>
        <r>
          <rPr>
            <sz val="9"/>
            <color indexed="81"/>
            <rFont val="MS P ゴシック"/>
          </rPr>
          <t>円単位で入力</t>
        </r>
      </text>
    </comment>
    <comment ref="G100" authorId="0">
      <text>
        <r>
          <rPr>
            <sz val="9"/>
            <color indexed="81"/>
            <rFont val="MS P ゴシック"/>
          </rPr>
          <t>円単位で入力</t>
        </r>
      </text>
    </comment>
    <comment ref="H100" authorId="0">
      <text>
        <r>
          <rPr>
            <sz val="9"/>
            <color indexed="81"/>
            <rFont val="MS P ゴシック"/>
          </rPr>
          <t>円単位で入力</t>
        </r>
      </text>
    </comment>
    <comment ref="O100" authorId="0">
      <text>
        <r>
          <rPr>
            <sz val="9"/>
            <color indexed="81"/>
            <rFont val="MS P ゴシック"/>
          </rPr>
          <t>該当する場合入力（円単位）</t>
        </r>
      </text>
    </comment>
    <comment ref="Q100" authorId="0">
      <text>
        <r>
          <rPr>
            <sz val="9"/>
            <color indexed="81"/>
            <rFont val="MS P ゴシック"/>
          </rPr>
          <t>油種区分を選択</t>
        </r>
      </text>
    </comment>
    <comment ref="R100" authorId="0">
      <text>
        <r>
          <rPr>
            <sz val="9"/>
            <color indexed="81"/>
            <rFont val="MS P ゴシック"/>
          </rPr>
          <t>円単位で入力</t>
        </r>
      </text>
    </comment>
    <comment ref="B101" authorId="0">
      <text>
        <r>
          <rPr>
            <sz val="9"/>
            <color indexed="81"/>
            <rFont val="MS P ゴシック"/>
          </rPr>
          <t>施設名を入力</t>
        </r>
      </text>
    </comment>
    <comment ref="C101" authorId="0">
      <text>
        <r>
          <rPr>
            <sz val="9"/>
            <color indexed="81"/>
            <rFont val="MS P ゴシック"/>
          </rPr>
          <t>費用区分を選択</t>
        </r>
      </text>
    </comment>
    <comment ref="D101" authorId="0">
      <text>
        <r>
          <rPr>
            <sz val="9"/>
            <color indexed="81"/>
            <rFont val="MS P ゴシック"/>
          </rPr>
          <t>契約区分を選択</t>
        </r>
      </text>
    </comment>
    <comment ref="E101" authorId="0">
      <text>
        <r>
          <rPr>
            <sz val="9"/>
            <color indexed="81"/>
            <rFont val="MS P ゴシック"/>
          </rPr>
          <t>円単位で入力</t>
        </r>
      </text>
    </comment>
    <comment ref="F101" authorId="0">
      <text>
        <r>
          <rPr>
            <sz val="9"/>
            <color indexed="81"/>
            <rFont val="MS P ゴシック"/>
          </rPr>
          <t>円単位で入力</t>
        </r>
      </text>
    </comment>
    <comment ref="G101" authorId="0">
      <text>
        <r>
          <rPr>
            <sz val="9"/>
            <color indexed="81"/>
            <rFont val="MS P ゴシック"/>
          </rPr>
          <t>円単位で入力</t>
        </r>
      </text>
    </comment>
    <comment ref="H101" authorId="0">
      <text>
        <r>
          <rPr>
            <sz val="9"/>
            <color indexed="81"/>
            <rFont val="MS P ゴシック"/>
          </rPr>
          <t>円単位で入力</t>
        </r>
      </text>
    </comment>
    <comment ref="O101" authorId="0">
      <text>
        <r>
          <rPr>
            <sz val="9"/>
            <color indexed="81"/>
            <rFont val="MS P ゴシック"/>
          </rPr>
          <t>該当する場合入力（円単位）</t>
        </r>
      </text>
    </comment>
    <comment ref="Q101" authorId="0">
      <text>
        <r>
          <rPr>
            <sz val="9"/>
            <color indexed="81"/>
            <rFont val="MS P ゴシック"/>
          </rPr>
          <t>油種区分を選択</t>
        </r>
      </text>
    </comment>
    <comment ref="R101" authorId="0">
      <text>
        <r>
          <rPr>
            <sz val="9"/>
            <color indexed="81"/>
            <rFont val="MS P ゴシック"/>
          </rPr>
          <t>円単位で入力</t>
        </r>
      </text>
    </comment>
    <comment ref="B102" authorId="0">
      <text>
        <r>
          <rPr>
            <sz val="9"/>
            <color indexed="81"/>
            <rFont val="MS P ゴシック"/>
          </rPr>
          <t>施設名を入力</t>
        </r>
      </text>
    </comment>
    <comment ref="C102" authorId="0">
      <text>
        <r>
          <rPr>
            <sz val="9"/>
            <color indexed="81"/>
            <rFont val="MS P ゴシック"/>
          </rPr>
          <t>費用区分を選択</t>
        </r>
      </text>
    </comment>
    <comment ref="D102" authorId="0">
      <text>
        <r>
          <rPr>
            <sz val="9"/>
            <color indexed="81"/>
            <rFont val="MS P ゴシック"/>
          </rPr>
          <t>契約区分を選択</t>
        </r>
      </text>
    </comment>
    <comment ref="E102" authorId="0">
      <text>
        <r>
          <rPr>
            <sz val="9"/>
            <color indexed="81"/>
            <rFont val="MS P ゴシック"/>
          </rPr>
          <t>円単位で入力</t>
        </r>
      </text>
    </comment>
    <comment ref="F102" authorId="0">
      <text>
        <r>
          <rPr>
            <sz val="9"/>
            <color indexed="81"/>
            <rFont val="MS P ゴシック"/>
          </rPr>
          <t>円単位で入力</t>
        </r>
      </text>
    </comment>
    <comment ref="G102" authorId="0">
      <text>
        <r>
          <rPr>
            <sz val="9"/>
            <color indexed="81"/>
            <rFont val="MS P ゴシック"/>
          </rPr>
          <t>円単位で入力</t>
        </r>
      </text>
    </comment>
    <comment ref="H102" authorId="0">
      <text>
        <r>
          <rPr>
            <sz val="9"/>
            <color indexed="81"/>
            <rFont val="MS P ゴシック"/>
          </rPr>
          <t>円単位で入力</t>
        </r>
      </text>
    </comment>
    <comment ref="O102" authorId="0">
      <text>
        <r>
          <rPr>
            <sz val="9"/>
            <color indexed="81"/>
            <rFont val="MS P ゴシック"/>
          </rPr>
          <t>該当する場合入力（円単位）</t>
        </r>
      </text>
    </comment>
    <comment ref="Q102" authorId="0">
      <text>
        <r>
          <rPr>
            <sz val="9"/>
            <color indexed="81"/>
            <rFont val="MS P ゴシック"/>
          </rPr>
          <t>油種区分を選択</t>
        </r>
      </text>
    </comment>
    <comment ref="R102" authorId="0">
      <text>
        <r>
          <rPr>
            <sz val="9"/>
            <color indexed="81"/>
            <rFont val="MS P ゴシック"/>
          </rPr>
          <t>円単位で入力</t>
        </r>
      </text>
    </comment>
    <comment ref="B103" authorId="0">
      <text>
        <r>
          <rPr>
            <sz val="9"/>
            <color indexed="81"/>
            <rFont val="MS P ゴシック"/>
          </rPr>
          <t>施設名を入力</t>
        </r>
      </text>
    </comment>
    <comment ref="C103" authorId="0">
      <text>
        <r>
          <rPr>
            <sz val="9"/>
            <color indexed="81"/>
            <rFont val="MS P ゴシック"/>
          </rPr>
          <t>費用区分を選択</t>
        </r>
      </text>
    </comment>
    <comment ref="D103" authorId="0">
      <text>
        <r>
          <rPr>
            <sz val="9"/>
            <color indexed="81"/>
            <rFont val="MS P ゴシック"/>
          </rPr>
          <t>契約区分を選択</t>
        </r>
      </text>
    </comment>
    <comment ref="E103" authorId="0">
      <text>
        <r>
          <rPr>
            <sz val="9"/>
            <color indexed="81"/>
            <rFont val="MS P ゴシック"/>
          </rPr>
          <t>円単位で入力</t>
        </r>
      </text>
    </comment>
    <comment ref="F103" authorId="0">
      <text>
        <r>
          <rPr>
            <sz val="9"/>
            <color indexed="81"/>
            <rFont val="MS P ゴシック"/>
          </rPr>
          <t>円単位で入力</t>
        </r>
      </text>
    </comment>
    <comment ref="G103" authorId="0">
      <text>
        <r>
          <rPr>
            <sz val="9"/>
            <color indexed="81"/>
            <rFont val="MS P ゴシック"/>
          </rPr>
          <t>円単位で入力</t>
        </r>
      </text>
    </comment>
    <comment ref="H103" authorId="0">
      <text>
        <r>
          <rPr>
            <sz val="9"/>
            <color indexed="81"/>
            <rFont val="MS P ゴシック"/>
          </rPr>
          <t>円単位で入力</t>
        </r>
      </text>
    </comment>
    <comment ref="O103" authorId="0">
      <text>
        <r>
          <rPr>
            <sz val="9"/>
            <color indexed="81"/>
            <rFont val="MS P ゴシック"/>
          </rPr>
          <t>該当する場合入力（円単位）</t>
        </r>
      </text>
    </comment>
    <comment ref="Q103" authorId="0">
      <text>
        <r>
          <rPr>
            <sz val="9"/>
            <color indexed="81"/>
            <rFont val="MS P ゴシック"/>
          </rPr>
          <t>油種区分を選択</t>
        </r>
      </text>
    </comment>
    <comment ref="R103" authorId="0">
      <text>
        <r>
          <rPr>
            <sz val="9"/>
            <color indexed="81"/>
            <rFont val="MS P ゴシック"/>
          </rPr>
          <t>円単位で入力</t>
        </r>
      </text>
    </comment>
    <comment ref="B104" authorId="0">
      <text>
        <r>
          <rPr>
            <sz val="9"/>
            <color indexed="81"/>
            <rFont val="MS P ゴシック"/>
          </rPr>
          <t>施設名を入力</t>
        </r>
      </text>
    </comment>
    <comment ref="C104" authorId="0">
      <text>
        <r>
          <rPr>
            <sz val="9"/>
            <color indexed="81"/>
            <rFont val="MS P ゴシック"/>
          </rPr>
          <t>費用区分を選択</t>
        </r>
      </text>
    </comment>
    <comment ref="D104" authorId="0">
      <text>
        <r>
          <rPr>
            <sz val="9"/>
            <color indexed="81"/>
            <rFont val="MS P ゴシック"/>
          </rPr>
          <t>契約区分を選択</t>
        </r>
      </text>
    </comment>
    <comment ref="E104" authorId="0">
      <text>
        <r>
          <rPr>
            <sz val="9"/>
            <color indexed="81"/>
            <rFont val="MS P ゴシック"/>
          </rPr>
          <t>円単位で入力</t>
        </r>
      </text>
    </comment>
    <comment ref="F104" authorId="0">
      <text>
        <r>
          <rPr>
            <sz val="9"/>
            <color indexed="81"/>
            <rFont val="MS P ゴシック"/>
          </rPr>
          <t>円単位で入力</t>
        </r>
      </text>
    </comment>
    <comment ref="G104" authorId="0">
      <text>
        <r>
          <rPr>
            <sz val="9"/>
            <color indexed="81"/>
            <rFont val="MS P ゴシック"/>
          </rPr>
          <t>円単位で入力</t>
        </r>
      </text>
    </comment>
    <comment ref="H104" authorId="0">
      <text>
        <r>
          <rPr>
            <sz val="9"/>
            <color indexed="81"/>
            <rFont val="MS P ゴシック"/>
          </rPr>
          <t>円単位で入力</t>
        </r>
      </text>
    </comment>
    <comment ref="O104" authorId="0">
      <text>
        <r>
          <rPr>
            <sz val="9"/>
            <color indexed="81"/>
            <rFont val="MS P ゴシック"/>
          </rPr>
          <t>該当する場合入力（円単位）</t>
        </r>
      </text>
    </comment>
    <comment ref="Q104" authorId="0">
      <text>
        <r>
          <rPr>
            <sz val="9"/>
            <color indexed="81"/>
            <rFont val="MS P ゴシック"/>
          </rPr>
          <t>油種区分を選択</t>
        </r>
      </text>
    </comment>
    <comment ref="R104" authorId="0">
      <text>
        <r>
          <rPr>
            <sz val="9"/>
            <color indexed="81"/>
            <rFont val="MS P ゴシック"/>
          </rPr>
          <t>円単位で入力</t>
        </r>
      </text>
    </comment>
    <comment ref="B105" authorId="0">
      <text>
        <r>
          <rPr>
            <sz val="9"/>
            <color indexed="81"/>
            <rFont val="MS P ゴシック"/>
          </rPr>
          <t>施設名を入力</t>
        </r>
      </text>
    </comment>
    <comment ref="C105" authorId="0">
      <text>
        <r>
          <rPr>
            <sz val="9"/>
            <color indexed="81"/>
            <rFont val="MS P ゴシック"/>
          </rPr>
          <t>費用区分を選択</t>
        </r>
      </text>
    </comment>
    <comment ref="D105" authorId="0">
      <text>
        <r>
          <rPr>
            <sz val="9"/>
            <color indexed="81"/>
            <rFont val="MS P ゴシック"/>
          </rPr>
          <t>契約区分を選択</t>
        </r>
      </text>
    </comment>
    <comment ref="E105" authorId="0">
      <text>
        <r>
          <rPr>
            <sz val="9"/>
            <color indexed="81"/>
            <rFont val="MS P ゴシック"/>
          </rPr>
          <t>円単位で入力</t>
        </r>
      </text>
    </comment>
    <comment ref="F105" authorId="0">
      <text>
        <r>
          <rPr>
            <sz val="9"/>
            <color indexed="81"/>
            <rFont val="MS P ゴシック"/>
          </rPr>
          <t>円単位で入力</t>
        </r>
      </text>
    </comment>
    <comment ref="G105" authorId="0">
      <text>
        <r>
          <rPr>
            <sz val="9"/>
            <color indexed="81"/>
            <rFont val="MS P ゴシック"/>
          </rPr>
          <t>円単位で入力</t>
        </r>
      </text>
    </comment>
    <comment ref="H105" authorId="0">
      <text>
        <r>
          <rPr>
            <sz val="9"/>
            <color indexed="81"/>
            <rFont val="MS P ゴシック"/>
          </rPr>
          <t>円単位で入力</t>
        </r>
      </text>
    </comment>
    <comment ref="O105" authorId="0">
      <text>
        <r>
          <rPr>
            <sz val="9"/>
            <color indexed="81"/>
            <rFont val="MS P ゴシック"/>
          </rPr>
          <t>該当する場合入力（円単位）</t>
        </r>
      </text>
    </comment>
    <comment ref="Q105" authorId="0">
      <text>
        <r>
          <rPr>
            <sz val="9"/>
            <color indexed="81"/>
            <rFont val="MS P ゴシック"/>
          </rPr>
          <t>油種区分を選択</t>
        </r>
      </text>
    </comment>
    <comment ref="R105" authorId="0">
      <text>
        <r>
          <rPr>
            <sz val="9"/>
            <color indexed="81"/>
            <rFont val="MS P ゴシック"/>
          </rPr>
          <t>円単位で入力</t>
        </r>
      </text>
    </comment>
    <comment ref="B106" authorId="0">
      <text>
        <r>
          <rPr>
            <sz val="9"/>
            <color indexed="81"/>
            <rFont val="MS P ゴシック"/>
          </rPr>
          <t>施設名を入力</t>
        </r>
      </text>
    </comment>
    <comment ref="C106" authorId="0">
      <text>
        <r>
          <rPr>
            <sz val="9"/>
            <color indexed="81"/>
            <rFont val="MS P ゴシック"/>
          </rPr>
          <t>費用区分を選択</t>
        </r>
      </text>
    </comment>
    <comment ref="D106" authorId="0">
      <text>
        <r>
          <rPr>
            <sz val="9"/>
            <color indexed="81"/>
            <rFont val="MS P ゴシック"/>
          </rPr>
          <t>契約区分を選択</t>
        </r>
      </text>
    </comment>
    <comment ref="E106" authorId="0">
      <text>
        <r>
          <rPr>
            <sz val="9"/>
            <color indexed="81"/>
            <rFont val="MS P ゴシック"/>
          </rPr>
          <t>円単位で入力</t>
        </r>
      </text>
    </comment>
    <comment ref="F106" authorId="0">
      <text>
        <r>
          <rPr>
            <sz val="9"/>
            <color indexed="81"/>
            <rFont val="MS P ゴシック"/>
          </rPr>
          <t>円単位で入力</t>
        </r>
      </text>
    </comment>
    <comment ref="G106" authorId="0">
      <text>
        <r>
          <rPr>
            <sz val="9"/>
            <color indexed="81"/>
            <rFont val="MS P ゴシック"/>
          </rPr>
          <t>円単位で入力</t>
        </r>
      </text>
    </comment>
    <comment ref="H106" authorId="0">
      <text>
        <r>
          <rPr>
            <sz val="9"/>
            <color indexed="81"/>
            <rFont val="MS P ゴシック"/>
          </rPr>
          <t>円単位で入力</t>
        </r>
      </text>
    </comment>
    <comment ref="O106" authorId="0">
      <text>
        <r>
          <rPr>
            <sz val="9"/>
            <color indexed="81"/>
            <rFont val="MS P ゴシック"/>
          </rPr>
          <t>該当する場合入力（円単位）</t>
        </r>
      </text>
    </comment>
    <comment ref="Q106" authorId="0">
      <text>
        <r>
          <rPr>
            <sz val="9"/>
            <color indexed="81"/>
            <rFont val="MS P ゴシック"/>
          </rPr>
          <t>油種区分を選択</t>
        </r>
      </text>
    </comment>
    <comment ref="R106" authorId="0">
      <text>
        <r>
          <rPr>
            <sz val="9"/>
            <color indexed="81"/>
            <rFont val="MS P ゴシック"/>
          </rPr>
          <t>円単位で入力</t>
        </r>
      </text>
    </comment>
    <comment ref="B107" authorId="0">
      <text>
        <r>
          <rPr>
            <sz val="9"/>
            <color indexed="81"/>
            <rFont val="MS P ゴシック"/>
          </rPr>
          <t>施設名を入力</t>
        </r>
      </text>
    </comment>
    <comment ref="C107" authorId="0">
      <text>
        <r>
          <rPr>
            <sz val="9"/>
            <color indexed="81"/>
            <rFont val="MS P ゴシック"/>
          </rPr>
          <t>費用区分を選択</t>
        </r>
      </text>
    </comment>
    <comment ref="D107" authorId="0">
      <text>
        <r>
          <rPr>
            <sz val="9"/>
            <color indexed="81"/>
            <rFont val="MS P ゴシック"/>
          </rPr>
          <t>契約区分を選択</t>
        </r>
      </text>
    </comment>
    <comment ref="E107" authorId="0">
      <text>
        <r>
          <rPr>
            <sz val="9"/>
            <color indexed="81"/>
            <rFont val="MS P ゴシック"/>
          </rPr>
          <t>円単位で入力</t>
        </r>
      </text>
    </comment>
    <comment ref="F107" authorId="0">
      <text>
        <r>
          <rPr>
            <sz val="9"/>
            <color indexed="81"/>
            <rFont val="MS P ゴシック"/>
          </rPr>
          <t>円単位で入力</t>
        </r>
      </text>
    </comment>
    <comment ref="G107" authorId="0">
      <text>
        <r>
          <rPr>
            <sz val="9"/>
            <color indexed="81"/>
            <rFont val="MS P ゴシック"/>
          </rPr>
          <t>円単位で入力</t>
        </r>
      </text>
    </comment>
    <comment ref="H107" authorId="0">
      <text>
        <r>
          <rPr>
            <sz val="9"/>
            <color indexed="81"/>
            <rFont val="MS P ゴシック"/>
          </rPr>
          <t>円単位で入力</t>
        </r>
      </text>
    </comment>
    <comment ref="O107" authorId="0">
      <text>
        <r>
          <rPr>
            <sz val="9"/>
            <color indexed="81"/>
            <rFont val="MS P ゴシック"/>
          </rPr>
          <t>該当する場合入力（円単位）</t>
        </r>
      </text>
    </comment>
    <comment ref="Q107" authorId="0">
      <text>
        <r>
          <rPr>
            <sz val="9"/>
            <color indexed="81"/>
            <rFont val="MS P ゴシック"/>
          </rPr>
          <t>油種区分を選択</t>
        </r>
      </text>
    </comment>
    <comment ref="R107" authorId="0">
      <text>
        <r>
          <rPr>
            <sz val="9"/>
            <color indexed="81"/>
            <rFont val="MS P ゴシック"/>
          </rPr>
          <t>円単位で入力</t>
        </r>
      </text>
    </comment>
    <comment ref="B108" authorId="0">
      <text>
        <r>
          <rPr>
            <sz val="9"/>
            <color indexed="81"/>
            <rFont val="MS P ゴシック"/>
          </rPr>
          <t>施設名を入力</t>
        </r>
      </text>
    </comment>
    <comment ref="C108" authorId="0">
      <text>
        <r>
          <rPr>
            <sz val="9"/>
            <color indexed="81"/>
            <rFont val="MS P ゴシック"/>
          </rPr>
          <t>費用区分を選択</t>
        </r>
      </text>
    </comment>
    <comment ref="D108" authorId="0">
      <text>
        <r>
          <rPr>
            <sz val="9"/>
            <color indexed="81"/>
            <rFont val="MS P ゴシック"/>
          </rPr>
          <t>契約区分を選択</t>
        </r>
      </text>
    </comment>
    <comment ref="E108" authorId="0">
      <text>
        <r>
          <rPr>
            <sz val="9"/>
            <color indexed="81"/>
            <rFont val="MS P ゴシック"/>
          </rPr>
          <t>円単位で入力</t>
        </r>
      </text>
    </comment>
    <comment ref="F108" authorId="0">
      <text>
        <r>
          <rPr>
            <sz val="9"/>
            <color indexed="81"/>
            <rFont val="MS P ゴシック"/>
          </rPr>
          <t>円単位で入力</t>
        </r>
      </text>
    </comment>
    <comment ref="G108" authorId="0">
      <text>
        <r>
          <rPr>
            <sz val="9"/>
            <color indexed="81"/>
            <rFont val="MS P ゴシック"/>
          </rPr>
          <t>円単位で入力</t>
        </r>
      </text>
    </comment>
    <comment ref="H108" authorId="0">
      <text>
        <r>
          <rPr>
            <sz val="9"/>
            <color indexed="81"/>
            <rFont val="MS P ゴシック"/>
          </rPr>
          <t>円単位で入力</t>
        </r>
      </text>
    </comment>
    <comment ref="O108" authorId="0">
      <text>
        <r>
          <rPr>
            <sz val="9"/>
            <color indexed="81"/>
            <rFont val="MS P ゴシック"/>
          </rPr>
          <t>該当する場合入力（円単位）</t>
        </r>
      </text>
    </comment>
    <comment ref="Q108" authorId="0">
      <text>
        <r>
          <rPr>
            <sz val="9"/>
            <color indexed="81"/>
            <rFont val="MS P ゴシック"/>
          </rPr>
          <t>油種区分を選択</t>
        </r>
      </text>
    </comment>
    <comment ref="R108" authorId="0">
      <text>
        <r>
          <rPr>
            <sz val="9"/>
            <color indexed="81"/>
            <rFont val="MS P ゴシック"/>
          </rPr>
          <t>円単位で入力</t>
        </r>
      </text>
    </comment>
    <comment ref="B109" authorId="0">
      <text>
        <r>
          <rPr>
            <sz val="9"/>
            <color indexed="81"/>
            <rFont val="MS P ゴシック"/>
          </rPr>
          <t>施設名を入力</t>
        </r>
      </text>
    </comment>
    <comment ref="C109" authorId="0">
      <text>
        <r>
          <rPr>
            <sz val="9"/>
            <color indexed="81"/>
            <rFont val="MS P ゴシック"/>
          </rPr>
          <t>費用区分を選択</t>
        </r>
      </text>
    </comment>
    <comment ref="D109" authorId="0">
      <text>
        <r>
          <rPr>
            <sz val="9"/>
            <color indexed="81"/>
            <rFont val="MS P ゴシック"/>
          </rPr>
          <t>契約区分を選択</t>
        </r>
      </text>
    </comment>
    <comment ref="E109" authorId="0">
      <text>
        <r>
          <rPr>
            <sz val="9"/>
            <color indexed="81"/>
            <rFont val="MS P ゴシック"/>
          </rPr>
          <t>円単位で入力</t>
        </r>
      </text>
    </comment>
    <comment ref="F109" authorId="0">
      <text>
        <r>
          <rPr>
            <sz val="9"/>
            <color indexed="81"/>
            <rFont val="MS P ゴシック"/>
          </rPr>
          <t>円単位で入力</t>
        </r>
      </text>
    </comment>
    <comment ref="G109" authorId="0">
      <text>
        <r>
          <rPr>
            <sz val="9"/>
            <color indexed="81"/>
            <rFont val="MS P ゴシック"/>
          </rPr>
          <t>円単位で入力</t>
        </r>
      </text>
    </comment>
    <comment ref="H109" authorId="0">
      <text>
        <r>
          <rPr>
            <sz val="9"/>
            <color indexed="81"/>
            <rFont val="MS P ゴシック"/>
          </rPr>
          <t>円単位で入力</t>
        </r>
      </text>
    </comment>
    <comment ref="O109" authorId="0">
      <text>
        <r>
          <rPr>
            <sz val="9"/>
            <color indexed="81"/>
            <rFont val="MS P ゴシック"/>
          </rPr>
          <t>該当する場合入力（円単位）</t>
        </r>
      </text>
    </comment>
    <comment ref="Q109" authorId="0">
      <text>
        <r>
          <rPr>
            <sz val="9"/>
            <color indexed="81"/>
            <rFont val="MS P ゴシック"/>
          </rPr>
          <t>油種区分を選択</t>
        </r>
      </text>
    </comment>
    <comment ref="R109" authorId="0">
      <text>
        <r>
          <rPr>
            <sz val="9"/>
            <color indexed="81"/>
            <rFont val="MS P ゴシック"/>
          </rPr>
          <t>円単位で入力</t>
        </r>
      </text>
    </comment>
    <comment ref="B110" authorId="0">
      <text>
        <r>
          <rPr>
            <sz val="9"/>
            <color indexed="81"/>
            <rFont val="MS P ゴシック"/>
          </rPr>
          <t>施設名を入力</t>
        </r>
      </text>
    </comment>
    <comment ref="C110" authorId="0">
      <text>
        <r>
          <rPr>
            <sz val="9"/>
            <color indexed="81"/>
            <rFont val="MS P ゴシック"/>
          </rPr>
          <t>費用区分を選択</t>
        </r>
      </text>
    </comment>
    <comment ref="D110" authorId="0">
      <text>
        <r>
          <rPr>
            <sz val="9"/>
            <color indexed="81"/>
            <rFont val="MS P ゴシック"/>
          </rPr>
          <t>契約区分を選択</t>
        </r>
      </text>
    </comment>
    <comment ref="E110" authorId="0">
      <text>
        <r>
          <rPr>
            <sz val="9"/>
            <color indexed="81"/>
            <rFont val="MS P ゴシック"/>
          </rPr>
          <t>円単位で入力</t>
        </r>
      </text>
    </comment>
    <comment ref="F110" authorId="0">
      <text>
        <r>
          <rPr>
            <sz val="9"/>
            <color indexed="81"/>
            <rFont val="MS P ゴシック"/>
          </rPr>
          <t>円単位で入力</t>
        </r>
      </text>
    </comment>
    <comment ref="G110" authorId="0">
      <text>
        <r>
          <rPr>
            <sz val="9"/>
            <color indexed="81"/>
            <rFont val="MS P ゴシック"/>
          </rPr>
          <t>円単位で入力</t>
        </r>
      </text>
    </comment>
    <comment ref="H110" authorId="0">
      <text>
        <r>
          <rPr>
            <sz val="9"/>
            <color indexed="81"/>
            <rFont val="MS P ゴシック"/>
          </rPr>
          <t>円単位で入力</t>
        </r>
      </text>
    </comment>
    <comment ref="O110" authorId="0">
      <text>
        <r>
          <rPr>
            <sz val="9"/>
            <color indexed="81"/>
            <rFont val="MS P ゴシック"/>
          </rPr>
          <t>該当する場合入力（円単位）</t>
        </r>
      </text>
    </comment>
    <comment ref="Q110" authorId="0">
      <text>
        <r>
          <rPr>
            <sz val="9"/>
            <color indexed="81"/>
            <rFont val="MS P ゴシック"/>
          </rPr>
          <t>油種区分を選択</t>
        </r>
      </text>
    </comment>
    <comment ref="R110" authorId="0">
      <text>
        <r>
          <rPr>
            <sz val="9"/>
            <color indexed="81"/>
            <rFont val="MS P ゴシック"/>
          </rPr>
          <t>円単位で入力</t>
        </r>
      </text>
    </comment>
    <comment ref="B111" authorId="0">
      <text>
        <r>
          <rPr>
            <sz val="9"/>
            <color indexed="81"/>
            <rFont val="MS P ゴシック"/>
          </rPr>
          <t>施設名を入力</t>
        </r>
      </text>
    </comment>
    <comment ref="C111" authorId="0">
      <text>
        <r>
          <rPr>
            <sz val="9"/>
            <color indexed="81"/>
            <rFont val="MS P ゴシック"/>
          </rPr>
          <t>費用区分を選択</t>
        </r>
      </text>
    </comment>
    <comment ref="D111" authorId="0">
      <text>
        <r>
          <rPr>
            <sz val="9"/>
            <color indexed="81"/>
            <rFont val="MS P ゴシック"/>
          </rPr>
          <t>契約区分を選択</t>
        </r>
      </text>
    </comment>
    <comment ref="E111" authorId="0">
      <text>
        <r>
          <rPr>
            <sz val="9"/>
            <color indexed="81"/>
            <rFont val="MS P ゴシック"/>
          </rPr>
          <t>円単位で入力</t>
        </r>
      </text>
    </comment>
    <comment ref="F111" authorId="0">
      <text>
        <r>
          <rPr>
            <sz val="9"/>
            <color indexed="81"/>
            <rFont val="MS P ゴシック"/>
          </rPr>
          <t>円単位で入力</t>
        </r>
      </text>
    </comment>
    <comment ref="G111" authorId="0">
      <text>
        <r>
          <rPr>
            <sz val="9"/>
            <color indexed="81"/>
            <rFont val="MS P ゴシック"/>
          </rPr>
          <t>円単位で入力</t>
        </r>
      </text>
    </comment>
    <comment ref="H111" authorId="0">
      <text>
        <r>
          <rPr>
            <sz val="9"/>
            <color indexed="81"/>
            <rFont val="MS P ゴシック"/>
          </rPr>
          <t>円単位で入力</t>
        </r>
      </text>
    </comment>
    <comment ref="O111" authorId="0">
      <text>
        <r>
          <rPr>
            <sz val="9"/>
            <color indexed="81"/>
            <rFont val="MS P ゴシック"/>
          </rPr>
          <t>該当する場合入力（円単位）</t>
        </r>
      </text>
    </comment>
    <comment ref="Q111" authorId="0">
      <text>
        <r>
          <rPr>
            <sz val="9"/>
            <color indexed="81"/>
            <rFont val="MS P ゴシック"/>
          </rPr>
          <t>油種区分を選択</t>
        </r>
      </text>
    </comment>
    <comment ref="R111" authorId="0">
      <text>
        <r>
          <rPr>
            <sz val="9"/>
            <color indexed="81"/>
            <rFont val="MS P ゴシック"/>
          </rPr>
          <t>円単位で入力</t>
        </r>
      </text>
    </comment>
    <comment ref="B112" authorId="0">
      <text>
        <r>
          <rPr>
            <sz val="9"/>
            <color indexed="81"/>
            <rFont val="MS P ゴシック"/>
          </rPr>
          <t>施設名を入力</t>
        </r>
      </text>
    </comment>
    <comment ref="C112" authorId="0">
      <text>
        <r>
          <rPr>
            <sz val="9"/>
            <color indexed="81"/>
            <rFont val="MS P ゴシック"/>
          </rPr>
          <t>費用区分を選択</t>
        </r>
      </text>
    </comment>
    <comment ref="D112" authorId="0">
      <text>
        <r>
          <rPr>
            <sz val="9"/>
            <color indexed="81"/>
            <rFont val="MS P ゴシック"/>
          </rPr>
          <t>契約区分を選択</t>
        </r>
      </text>
    </comment>
    <comment ref="E112" authorId="0">
      <text>
        <r>
          <rPr>
            <sz val="9"/>
            <color indexed="81"/>
            <rFont val="MS P ゴシック"/>
          </rPr>
          <t>円単位で入力</t>
        </r>
      </text>
    </comment>
    <comment ref="F112" authorId="0">
      <text>
        <r>
          <rPr>
            <sz val="9"/>
            <color indexed="81"/>
            <rFont val="MS P ゴシック"/>
          </rPr>
          <t>円単位で入力</t>
        </r>
      </text>
    </comment>
    <comment ref="G112" authorId="0">
      <text>
        <r>
          <rPr>
            <sz val="9"/>
            <color indexed="81"/>
            <rFont val="MS P ゴシック"/>
          </rPr>
          <t>円単位で入力</t>
        </r>
      </text>
    </comment>
    <comment ref="H112" authorId="0">
      <text>
        <r>
          <rPr>
            <sz val="9"/>
            <color indexed="81"/>
            <rFont val="MS P ゴシック"/>
          </rPr>
          <t>円単位で入力</t>
        </r>
      </text>
    </comment>
    <comment ref="O112" authorId="0">
      <text>
        <r>
          <rPr>
            <sz val="9"/>
            <color indexed="81"/>
            <rFont val="MS P ゴシック"/>
          </rPr>
          <t>該当する場合入力（円単位）</t>
        </r>
      </text>
    </comment>
    <comment ref="Q112" authorId="0">
      <text>
        <r>
          <rPr>
            <sz val="9"/>
            <color indexed="81"/>
            <rFont val="MS P ゴシック"/>
          </rPr>
          <t>油種区分を選択</t>
        </r>
      </text>
    </comment>
    <comment ref="R112" authorId="0">
      <text>
        <r>
          <rPr>
            <sz val="9"/>
            <color indexed="81"/>
            <rFont val="MS P ゴシック"/>
          </rPr>
          <t>円単位で入力</t>
        </r>
      </text>
    </comment>
    <comment ref="B113" authorId="0">
      <text>
        <r>
          <rPr>
            <sz val="9"/>
            <color indexed="81"/>
            <rFont val="MS P ゴシック"/>
          </rPr>
          <t>施設名を入力</t>
        </r>
      </text>
    </comment>
    <comment ref="C113" authorId="0">
      <text>
        <r>
          <rPr>
            <sz val="9"/>
            <color indexed="81"/>
            <rFont val="MS P ゴシック"/>
          </rPr>
          <t>費用区分を選択</t>
        </r>
      </text>
    </comment>
    <comment ref="D113" authorId="0">
      <text>
        <r>
          <rPr>
            <sz val="9"/>
            <color indexed="81"/>
            <rFont val="MS P ゴシック"/>
          </rPr>
          <t>契約区分を選択</t>
        </r>
      </text>
    </comment>
    <comment ref="E113" authorId="0">
      <text>
        <r>
          <rPr>
            <sz val="9"/>
            <color indexed="81"/>
            <rFont val="MS P ゴシック"/>
          </rPr>
          <t>円単位で入力</t>
        </r>
      </text>
    </comment>
    <comment ref="F113" authorId="0">
      <text>
        <r>
          <rPr>
            <sz val="9"/>
            <color indexed="81"/>
            <rFont val="MS P ゴシック"/>
          </rPr>
          <t>円単位で入力</t>
        </r>
      </text>
    </comment>
    <comment ref="G113" authorId="0">
      <text>
        <r>
          <rPr>
            <sz val="9"/>
            <color indexed="81"/>
            <rFont val="MS P ゴシック"/>
          </rPr>
          <t>円単位で入力</t>
        </r>
      </text>
    </comment>
    <comment ref="H113" authorId="0">
      <text>
        <r>
          <rPr>
            <sz val="9"/>
            <color indexed="81"/>
            <rFont val="MS P ゴシック"/>
          </rPr>
          <t>円単位で入力</t>
        </r>
      </text>
    </comment>
    <comment ref="O113" authorId="0">
      <text>
        <r>
          <rPr>
            <sz val="9"/>
            <color indexed="81"/>
            <rFont val="MS P ゴシック"/>
          </rPr>
          <t>該当する場合入力（円単位）</t>
        </r>
      </text>
    </comment>
    <comment ref="Q113" authorId="0">
      <text>
        <r>
          <rPr>
            <sz val="9"/>
            <color indexed="81"/>
            <rFont val="MS P ゴシック"/>
          </rPr>
          <t>油種区分を選択</t>
        </r>
      </text>
    </comment>
    <comment ref="R113" authorId="0">
      <text>
        <r>
          <rPr>
            <sz val="9"/>
            <color indexed="81"/>
            <rFont val="MS P ゴシック"/>
          </rPr>
          <t>円単位で入力</t>
        </r>
      </text>
    </comment>
    <comment ref="B114" authorId="0">
      <text>
        <r>
          <rPr>
            <sz val="9"/>
            <color indexed="81"/>
            <rFont val="MS P ゴシック"/>
          </rPr>
          <t>施設名を入力</t>
        </r>
      </text>
    </comment>
    <comment ref="C114" authorId="0">
      <text>
        <r>
          <rPr>
            <sz val="9"/>
            <color indexed="81"/>
            <rFont val="MS P ゴシック"/>
          </rPr>
          <t>費用区分を選択</t>
        </r>
      </text>
    </comment>
    <comment ref="D114" authorId="0">
      <text>
        <r>
          <rPr>
            <sz val="9"/>
            <color indexed="81"/>
            <rFont val="MS P ゴシック"/>
          </rPr>
          <t>契約区分を選択</t>
        </r>
      </text>
    </comment>
    <comment ref="E114" authorId="0">
      <text>
        <r>
          <rPr>
            <sz val="9"/>
            <color indexed="81"/>
            <rFont val="MS P ゴシック"/>
          </rPr>
          <t>円単位で入力</t>
        </r>
      </text>
    </comment>
    <comment ref="F114" authorId="0">
      <text>
        <r>
          <rPr>
            <sz val="9"/>
            <color indexed="81"/>
            <rFont val="MS P ゴシック"/>
          </rPr>
          <t>円単位で入力</t>
        </r>
      </text>
    </comment>
    <comment ref="G114" authorId="0">
      <text>
        <r>
          <rPr>
            <sz val="9"/>
            <color indexed="81"/>
            <rFont val="MS P ゴシック"/>
          </rPr>
          <t>円単位で入力</t>
        </r>
      </text>
    </comment>
    <comment ref="H114" authorId="0">
      <text>
        <r>
          <rPr>
            <sz val="9"/>
            <color indexed="81"/>
            <rFont val="MS P ゴシック"/>
          </rPr>
          <t>円単位で入力</t>
        </r>
      </text>
    </comment>
    <comment ref="O114" authorId="0">
      <text>
        <r>
          <rPr>
            <sz val="9"/>
            <color indexed="81"/>
            <rFont val="MS P ゴシック"/>
          </rPr>
          <t>該当する場合入力（円単位）</t>
        </r>
      </text>
    </comment>
    <comment ref="Q114" authorId="0">
      <text>
        <r>
          <rPr>
            <sz val="9"/>
            <color indexed="81"/>
            <rFont val="MS P ゴシック"/>
          </rPr>
          <t>油種区分を選択</t>
        </r>
      </text>
    </comment>
    <comment ref="R114" authorId="0">
      <text>
        <r>
          <rPr>
            <sz val="9"/>
            <color indexed="81"/>
            <rFont val="MS P ゴシック"/>
          </rPr>
          <t>円単位で入力</t>
        </r>
      </text>
    </comment>
    <comment ref="B115" authorId="0">
      <text>
        <r>
          <rPr>
            <sz val="9"/>
            <color indexed="81"/>
            <rFont val="MS P ゴシック"/>
          </rPr>
          <t>施設名を入力</t>
        </r>
      </text>
    </comment>
    <comment ref="C115" authorId="0">
      <text>
        <r>
          <rPr>
            <sz val="9"/>
            <color indexed="81"/>
            <rFont val="MS P ゴシック"/>
          </rPr>
          <t>費用区分を選択</t>
        </r>
      </text>
    </comment>
    <comment ref="D115" authorId="0">
      <text>
        <r>
          <rPr>
            <sz val="9"/>
            <color indexed="81"/>
            <rFont val="MS P ゴシック"/>
          </rPr>
          <t>契約区分を選択</t>
        </r>
      </text>
    </comment>
    <comment ref="E115" authorId="0">
      <text>
        <r>
          <rPr>
            <sz val="9"/>
            <color indexed="81"/>
            <rFont val="MS P ゴシック"/>
          </rPr>
          <t>円単位で入力</t>
        </r>
      </text>
    </comment>
    <comment ref="F115" authorId="0">
      <text>
        <r>
          <rPr>
            <sz val="9"/>
            <color indexed="81"/>
            <rFont val="MS P ゴシック"/>
          </rPr>
          <t>円単位で入力</t>
        </r>
      </text>
    </comment>
    <comment ref="G115" authorId="0">
      <text>
        <r>
          <rPr>
            <sz val="9"/>
            <color indexed="81"/>
            <rFont val="MS P ゴシック"/>
          </rPr>
          <t>円単位で入力</t>
        </r>
      </text>
    </comment>
    <comment ref="H115" authorId="0">
      <text>
        <r>
          <rPr>
            <sz val="9"/>
            <color indexed="81"/>
            <rFont val="MS P ゴシック"/>
          </rPr>
          <t>円単位で入力</t>
        </r>
      </text>
    </comment>
    <comment ref="O115" authorId="0">
      <text>
        <r>
          <rPr>
            <sz val="9"/>
            <color indexed="81"/>
            <rFont val="MS P ゴシック"/>
          </rPr>
          <t>該当する場合入力（円単位）</t>
        </r>
      </text>
    </comment>
    <comment ref="Q115" authorId="0">
      <text>
        <r>
          <rPr>
            <sz val="9"/>
            <color indexed="81"/>
            <rFont val="MS P ゴシック"/>
          </rPr>
          <t>油種区分を選択</t>
        </r>
      </text>
    </comment>
    <comment ref="R115" authorId="0">
      <text>
        <r>
          <rPr>
            <sz val="9"/>
            <color indexed="81"/>
            <rFont val="MS P ゴシック"/>
          </rPr>
          <t>円単位で入力</t>
        </r>
      </text>
    </comment>
    <comment ref="B116" authorId="0">
      <text>
        <r>
          <rPr>
            <sz val="9"/>
            <color indexed="81"/>
            <rFont val="MS P ゴシック"/>
          </rPr>
          <t>施設名を入力</t>
        </r>
      </text>
    </comment>
    <comment ref="C116" authorId="0">
      <text>
        <r>
          <rPr>
            <sz val="9"/>
            <color indexed="81"/>
            <rFont val="MS P ゴシック"/>
          </rPr>
          <t>費用区分を選択</t>
        </r>
      </text>
    </comment>
    <comment ref="D116" authorId="0">
      <text>
        <r>
          <rPr>
            <sz val="9"/>
            <color indexed="81"/>
            <rFont val="MS P ゴシック"/>
          </rPr>
          <t>契約区分を選択</t>
        </r>
      </text>
    </comment>
    <comment ref="E116" authorId="0">
      <text>
        <r>
          <rPr>
            <sz val="9"/>
            <color indexed="81"/>
            <rFont val="MS P ゴシック"/>
          </rPr>
          <t>円単位で入力</t>
        </r>
      </text>
    </comment>
    <comment ref="F116" authorId="0">
      <text>
        <r>
          <rPr>
            <sz val="9"/>
            <color indexed="81"/>
            <rFont val="MS P ゴシック"/>
          </rPr>
          <t>円単位で入力</t>
        </r>
      </text>
    </comment>
    <comment ref="G116" authorId="0">
      <text>
        <r>
          <rPr>
            <sz val="9"/>
            <color indexed="81"/>
            <rFont val="MS P ゴシック"/>
          </rPr>
          <t>円単位で入力</t>
        </r>
      </text>
    </comment>
    <comment ref="H116" authorId="0">
      <text>
        <r>
          <rPr>
            <sz val="9"/>
            <color indexed="81"/>
            <rFont val="MS P ゴシック"/>
          </rPr>
          <t>円単位で入力</t>
        </r>
      </text>
    </comment>
    <comment ref="O116" authorId="0">
      <text>
        <r>
          <rPr>
            <sz val="9"/>
            <color indexed="81"/>
            <rFont val="MS P ゴシック"/>
          </rPr>
          <t>該当する場合入力（円単位）</t>
        </r>
      </text>
    </comment>
    <comment ref="Q116" authorId="0">
      <text>
        <r>
          <rPr>
            <sz val="9"/>
            <color indexed="81"/>
            <rFont val="MS P ゴシック"/>
          </rPr>
          <t>油種区分を選択</t>
        </r>
      </text>
    </comment>
    <comment ref="R116" authorId="0">
      <text>
        <r>
          <rPr>
            <sz val="9"/>
            <color indexed="81"/>
            <rFont val="MS P ゴシック"/>
          </rPr>
          <t>円単位で入力</t>
        </r>
      </text>
    </comment>
    <comment ref="B117" authorId="0">
      <text>
        <r>
          <rPr>
            <sz val="9"/>
            <color indexed="81"/>
            <rFont val="MS P ゴシック"/>
          </rPr>
          <t>施設名を入力</t>
        </r>
      </text>
    </comment>
    <comment ref="C117" authorId="0">
      <text>
        <r>
          <rPr>
            <sz val="9"/>
            <color indexed="81"/>
            <rFont val="MS P ゴシック"/>
          </rPr>
          <t>費用区分を選択</t>
        </r>
      </text>
    </comment>
    <comment ref="D117" authorId="0">
      <text>
        <r>
          <rPr>
            <sz val="9"/>
            <color indexed="81"/>
            <rFont val="MS P ゴシック"/>
          </rPr>
          <t>契約区分を選択</t>
        </r>
      </text>
    </comment>
    <comment ref="E117" authorId="0">
      <text>
        <r>
          <rPr>
            <sz val="9"/>
            <color indexed="81"/>
            <rFont val="MS P ゴシック"/>
          </rPr>
          <t>円単位で入力</t>
        </r>
      </text>
    </comment>
    <comment ref="F117" authorId="0">
      <text>
        <r>
          <rPr>
            <sz val="9"/>
            <color indexed="81"/>
            <rFont val="MS P ゴシック"/>
          </rPr>
          <t>円単位で入力</t>
        </r>
      </text>
    </comment>
    <comment ref="G117" authorId="0">
      <text>
        <r>
          <rPr>
            <sz val="9"/>
            <color indexed="81"/>
            <rFont val="MS P ゴシック"/>
          </rPr>
          <t>円単位で入力</t>
        </r>
      </text>
    </comment>
    <comment ref="H117" authorId="0">
      <text>
        <r>
          <rPr>
            <sz val="9"/>
            <color indexed="81"/>
            <rFont val="MS P ゴシック"/>
          </rPr>
          <t>円単位で入力</t>
        </r>
      </text>
    </comment>
    <comment ref="O117" authorId="0">
      <text>
        <r>
          <rPr>
            <sz val="9"/>
            <color indexed="81"/>
            <rFont val="MS P ゴシック"/>
          </rPr>
          <t>該当する場合入力（円単位）</t>
        </r>
      </text>
    </comment>
    <comment ref="Q117" authorId="0">
      <text>
        <r>
          <rPr>
            <sz val="9"/>
            <color indexed="81"/>
            <rFont val="MS P ゴシック"/>
          </rPr>
          <t>油種区分を選択</t>
        </r>
      </text>
    </comment>
    <comment ref="R117" authorId="0">
      <text>
        <r>
          <rPr>
            <sz val="9"/>
            <color indexed="81"/>
            <rFont val="MS P ゴシック"/>
          </rPr>
          <t>円単位で入力</t>
        </r>
      </text>
    </comment>
    <comment ref="B118" authorId="0">
      <text>
        <r>
          <rPr>
            <sz val="9"/>
            <color indexed="81"/>
            <rFont val="MS P ゴシック"/>
          </rPr>
          <t>施設名を入力</t>
        </r>
      </text>
    </comment>
    <comment ref="C118" authorId="0">
      <text>
        <r>
          <rPr>
            <sz val="9"/>
            <color indexed="81"/>
            <rFont val="MS P ゴシック"/>
          </rPr>
          <t>費用区分を選択</t>
        </r>
      </text>
    </comment>
    <comment ref="D118" authorId="0">
      <text>
        <r>
          <rPr>
            <sz val="9"/>
            <color indexed="81"/>
            <rFont val="MS P ゴシック"/>
          </rPr>
          <t>契約区分を選択</t>
        </r>
      </text>
    </comment>
    <comment ref="E118" authorId="0">
      <text>
        <r>
          <rPr>
            <sz val="9"/>
            <color indexed="81"/>
            <rFont val="MS P ゴシック"/>
          </rPr>
          <t>円単位で入力</t>
        </r>
      </text>
    </comment>
    <comment ref="F118" authorId="0">
      <text>
        <r>
          <rPr>
            <sz val="9"/>
            <color indexed="81"/>
            <rFont val="MS P ゴシック"/>
          </rPr>
          <t>円単位で入力</t>
        </r>
      </text>
    </comment>
    <comment ref="G118" authorId="0">
      <text>
        <r>
          <rPr>
            <sz val="9"/>
            <color indexed="81"/>
            <rFont val="MS P ゴシック"/>
          </rPr>
          <t>円単位で入力</t>
        </r>
      </text>
    </comment>
    <comment ref="H118" authorId="0">
      <text>
        <r>
          <rPr>
            <sz val="9"/>
            <color indexed="81"/>
            <rFont val="MS P ゴシック"/>
          </rPr>
          <t>円単位で入力</t>
        </r>
      </text>
    </comment>
    <comment ref="O118" authorId="0">
      <text>
        <r>
          <rPr>
            <sz val="9"/>
            <color indexed="81"/>
            <rFont val="MS P ゴシック"/>
          </rPr>
          <t>該当する場合入力（円単位）</t>
        </r>
      </text>
    </comment>
    <comment ref="Q118" authorId="0">
      <text>
        <r>
          <rPr>
            <sz val="9"/>
            <color indexed="81"/>
            <rFont val="MS P ゴシック"/>
          </rPr>
          <t>油種区分を選択</t>
        </r>
      </text>
    </comment>
    <comment ref="R118" authorId="0">
      <text>
        <r>
          <rPr>
            <sz val="9"/>
            <color indexed="81"/>
            <rFont val="MS P ゴシック"/>
          </rPr>
          <t>円単位で入力</t>
        </r>
      </text>
    </comment>
    <comment ref="B119" authorId="0">
      <text>
        <r>
          <rPr>
            <sz val="9"/>
            <color indexed="81"/>
            <rFont val="MS P ゴシック"/>
          </rPr>
          <t>施設名を入力</t>
        </r>
      </text>
    </comment>
    <comment ref="C119" authorId="0">
      <text>
        <r>
          <rPr>
            <sz val="9"/>
            <color indexed="81"/>
            <rFont val="MS P ゴシック"/>
          </rPr>
          <t>費用区分を選択</t>
        </r>
      </text>
    </comment>
    <comment ref="D119" authorId="0">
      <text>
        <r>
          <rPr>
            <sz val="9"/>
            <color indexed="81"/>
            <rFont val="MS P ゴシック"/>
          </rPr>
          <t>契約区分を選択</t>
        </r>
      </text>
    </comment>
    <comment ref="E119" authorId="0">
      <text>
        <r>
          <rPr>
            <sz val="9"/>
            <color indexed="81"/>
            <rFont val="MS P ゴシック"/>
          </rPr>
          <t>円単位で入力</t>
        </r>
      </text>
    </comment>
    <comment ref="F119" authorId="0">
      <text>
        <r>
          <rPr>
            <sz val="9"/>
            <color indexed="81"/>
            <rFont val="MS P ゴシック"/>
          </rPr>
          <t>円単位で入力</t>
        </r>
      </text>
    </comment>
    <comment ref="G119" authorId="0">
      <text>
        <r>
          <rPr>
            <sz val="9"/>
            <color indexed="81"/>
            <rFont val="MS P ゴシック"/>
          </rPr>
          <t>円単位で入力</t>
        </r>
      </text>
    </comment>
    <comment ref="H119" authorId="0">
      <text>
        <r>
          <rPr>
            <sz val="9"/>
            <color indexed="81"/>
            <rFont val="MS P ゴシック"/>
          </rPr>
          <t>円単位で入力</t>
        </r>
      </text>
    </comment>
    <comment ref="O119" authorId="0">
      <text>
        <r>
          <rPr>
            <sz val="9"/>
            <color indexed="81"/>
            <rFont val="MS P ゴシック"/>
          </rPr>
          <t>該当する場合入力（円単位）</t>
        </r>
      </text>
    </comment>
    <comment ref="Q119" authorId="0">
      <text>
        <r>
          <rPr>
            <sz val="9"/>
            <color indexed="81"/>
            <rFont val="MS P ゴシック"/>
          </rPr>
          <t>油種区分を選択</t>
        </r>
      </text>
    </comment>
    <comment ref="R119" authorId="0">
      <text>
        <r>
          <rPr>
            <sz val="9"/>
            <color indexed="81"/>
            <rFont val="MS P ゴシック"/>
          </rPr>
          <t>円単位で入力</t>
        </r>
      </text>
    </comment>
    <comment ref="B120" authorId="0">
      <text>
        <r>
          <rPr>
            <sz val="9"/>
            <color indexed="81"/>
            <rFont val="MS P ゴシック"/>
          </rPr>
          <t>施設名を入力</t>
        </r>
      </text>
    </comment>
    <comment ref="C120" authorId="0">
      <text>
        <r>
          <rPr>
            <sz val="9"/>
            <color indexed="81"/>
            <rFont val="MS P ゴシック"/>
          </rPr>
          <t>費用区分を選択</t>
        </r>
      </text>
    </comment>
    <comment ref="D120" authorId="0">
      <text>
        <r>
          <rPr>
            <sz val="9"/>
            <color indexed="81"/>
            <rFont val="MS P ゴシック"/>
          </rPr>
          <t>契約区分を選択</t>
        </r>
      </text>
    </comment>
    <comment ref="E120" authorId="0">
      <text>
        <r>
          <rPr>
            <sz val="9"/>
            <color indexed="81"/>
            <rFont val="MS P ゴシック"/>
          </rPr>
          <t>円単位で入力</t>
        </r>
      </text>
    </comment>
    <comment ref="F120" authorId="0">
      <text>
        <r>
          <rPr>
            <sz val="9"/>
            <color indexed="81"/>
            <rFont val="MS P ゴシック"/>
          </rPr>
          <t>円単位で入力</t>
        </r>
      </text>
    </comment>
    <comment ref="G120" authorId="0">
      <text>
        <r>
          <rPr>
            <sz val="9"/>
            <color indexed="81"/>
            <rFont val="MS P ゴシック"/>
          </rPr>
          <t>円単位で入力</t>
        </r>
      </text>
    </comment>
    <comment ref="H120" authorId="0">
      <text>
        <r>
          <rPr>
            <sz val="9"/>
            <color indexed="81"/>
            <rFont val="MS P ゴシック"/>
          </rPr>
          <t>円単位で入力</t>
        </r>
      </text>
    </comment>
    <comment ref="O120" authorId="0">
      <text>
        <r>
          <rPr>
            <sz val="9"/>
            <color indexed="81"/>
            <rFont val="MS P ゴシック"/>
          </rPr>
          <t>該当する場合入力（円単位）</t>
        </r>
      </text>
    </comment>
    <comment ref="Q120" authorId="0">
      <text>
        <r>
          <rPr>
            <sz val="9"/>
            <color indexed="81"/>
            <rFont val="MS P ゴシック"/>
          </rPr>
          <t>油種区分を選択</t>
        </r>
      </text>
    </comment>
    <comment ref="R120" authorId="0">
      <text>
        <r>
          <rPr>
            <sz val="9"/>
            <color indexed="81"/>
            <rFont val="MS P ゴシック"/>
          </rPr>
          <t>円単位で入力</t>
        </r>
      </text>
    </comment>
    <comment ref="B121" authorId="0">
      <text>
        <r>
          <rPr>
            <sz val="9"/>
            <color indexed="81"/>
            <rFont val="MS P ゴシック"/>
          </rPr>
          <t>施設名を入力</t>
        </r>
      </text>
    </comment>
    <comment ref="C121" authorId="0">
      <text>
        <r>
          <rPr>
            <sz val="9"/>
            <color indexed="81"/>
            <rFont val="MS P ゴシック"/>
          </rPr>
          <t>費用区分を選択</t>
        </r>
      </text>
    </comment>
    <comment ref="D121" authorId="0">
      <text>
        <r>
          <rPr>
            <sz val="9"/>
            <color indexed="81"/>
            <rFont val="MS P ゴシック"/>
          </rPr>
          <t>契約区分を選択</t>
        </r>
      </text>
    </comment>
    <comment ref="E121" authorId="0">
      <text>
        <r>
          <rPr>
            <sz val="9"/>
            <color indexed="81"/>
            <rFont val="MS P ゴシック"/>
          </rPr>
          <t>円単位で入力</t>
        </r>
      </text>
    </comment>
    <comment ref="F121" authorId="0">
      <text>
        <r>
          <rPr>
            <sz val="9"/>
            <color indexed="81"/>
            <rFont val="MS P ゴシック"/>
          </rPr>
          <t>円単位で入力</t>
        </r>
      </text>
    </comment>
    <comment ref="G121" authorId="0">
      <text>
        <r>
          <rPr>
            <sz val="9"/>
            <color indexed="81"/>
            <rFont val="MS P ゴシック"/>
          </rPr>
          <t>円単位で入力</t>
        </r>
      </text>
    </comment>
    <comment ref="H121" authorId="0">
      <text>
        <r>
          <rPr>
            <sz val="9"/>
            <color indexed="81"/>
            <rFont val="MS P ゴシック"/>
          </rPr>
          <t>円単位で入力</t>
        </r>
      </text>
    </comment>
    <comment ref="O121" authorId="0">
      <text>
        <r>
          <rPr>
            <sz val="9"/>
            <color indexed="81"/>
            <rFont val="MS P ゴシック"/>
          </rPr>
          <t>該当する場合入力（円単位）</t>
        </r>
      </text>
    </comment>
    <comment ref="Q121" authorId="0">
      <text>
        <r>
          <rPr>
            <sz val="9"/>
            <color indexed="81"/>
            <rFont val="MS P ゴシック"/>
          </rPr>
          <t>油種区分を選択</t>
        </r>
      </text>
    </comment>
    <comment ref="R121" authorId="0">
      <text>
        <r>
          <rPr>
            <sz val="9"/>
            <color indexed="81"/>
            <rFont val="MS P ゴシック"/>
          </rPr>
          <t>円単位で入力</t>
        </r>
      </text>
    </comment>
    <comment ref="B122" authorId="0">
      <text>
        <r>
          <rPr>
            <sz val="9"/>
            <color indexed="81"/>
            <rFont val="MS P ゴシック"/>
          </rPr>
          <t>施設名を入力</t>
        </r>
      </text>
    </comment>
    <comment ref="C122" authorId="0">
      <text>
        <r>
          <rPr>
            <sz val="9"/>
            <color indexed="81"/>
            <rFont val="MS P ゴシック"/>
          </rPr>
          <t>費用区分を選択</t>
        </r>
      </text>
    </comment>
    <comment ref="D122" authorId="0">
      <text>
        <r>
          <rPr>
            <sz val="9"/>
            <color indexed="81"/>
            <rFont val="MS P ゴシック"/>
          </rPr>
          <t>契約区分を選択</t>
        </r>
      </text>
    </comment>
    <comment ref="E122" authorId="0">
      <text>
        <r>
          <rPr>
            <sz val="9"/>
            <color indexed="81"/>
            <rFont val="MS P ゴシック"/>
          </rPr>
          <t>円単位で入力</t>
        </r>
      </text>
    </comment>
    <comment ref="F122" authorId="0">
      <text>
        <r>
          <rPr>
            <sz val="9"/>
            <color indexed="81"/>
            <rFont val="MS P ゴシック"/>
          </rPr>
          <t>円単位で入力</t>
        </r>
      </text>
    </comment>
    <comment ref="G122" authorId="0">
      <text>
        <r>
          <rPr>
            <sz val="9"/>
            <color indexed="81"/>
            <rFont val="MS P ゴシック"/>
          </rPr>
          <t>円単位で入力</t>
        </r>
      </text>
    </comment>
    <comment ref="H122" authorId="0">
      <text>
        <r>
          <rPr>
            <sz val="9"/>
            <color indexed="81"/>
            <rFont val="MS P ゴシック"/>
          </rPr>
          <t>円単位で入力</t>
        </r>
      </text>
    </comment>
    <comment ref="O122" authorId="0">
      <text>
        <r>
          <rPr>
            <sz val="9"/>
            <color indexed="81"/>
            <rFont val="MS P ゴシック"/>
          </rPr>
          <t>該当する場合入力（円単位）</t>
        </r>
      </text>
    </comment>
    <comment ref="Q122" authorId="0">
      <text>
        <r>
          <rPr>
            <sz val="9"/>
            <color indexed="81"/>
            <rFont val="MS P ゴシック"/>
          </rPr>
          <t>油種区分を選択</t>
        </r>
      </text>
    </comment>
    <comment ref="R122" authorId="0">
      <text>
        <r>
          <rPr>
            <sz val="9"/>
            <color indexed="81"/>
            <rFont val="MS P ゴシック"/>
          </rPr>
          <t>円単位で入力</t>
        </r>
      </text>
    </comment>
    <comment ref="B123" authorId="0">
      <text>
        <r>
          <rPr>
            <sz val="9"/>
            <color indexed="81"/>
            <rFont val="MS P ゴシック"/>
          </rPr>
          <t>施設名を入力</t>
        </r>
      </text>
    </comment>
    <comment ref="C123" authorId="0">
      <text>
        <r>
          <rPr>
            <sz val="9"/>
            <color indexed="81"/>
            <rFont val="MS P ゴシック"/>
          </rPr>
          <t>費用区分を選択</t>
        </r>
      </text>
    </comment>
    <comment ref="D123" authorId="0">
      <text>
        <r>
          <rPr>
            <sz val="9"/>
            <color indexed="81"/>
            <rFont val="MS P ゴシック"/>
          </rPr>
          <t>契約区分を選択</t>
        </r>
      </text>
    </comment>
    <comment ref="E123" authorId="0">
      <text>
        <r>
          <rPr>
            <sz val="9"/>
            <color indexed="81"/>
            <rFont val="MS P ゴシック"/>
          </rPr>
          <t>円単位で入力</t>
        </r>
      </text>
    </comment>
    <comment ref="F123" authorId="0">
      <text>
        <r>
          <rPr>
            <sz val="9"/>
            <color indexed="81"/>
            <rFont val="MS P ゴシック"/>
          </rPr>
          <t>円単位で入力</t>
        </r>
      </text>
    </comment>
    <comment ref="G123" authorId="0">
      <text>
        <r>
          <rPr>
            <sz val="9"/>
            <color indexed="81"/>
            <rFont val="MS P ゴシック"/>
          </rPr>
          <t>円単位で入力</t>
        </r>
      </text>
    </comment>
    <comment ref="H123" authorId="0">
      <text>
        <r>
          <rPr>
            <sz val="9"/>
            <color indexed="81"/>
            <rFont val="MS P ゴシック"/>
          </rPr>
          <t>円単位で入力</t>
        </r>
      </text>
    </comment>
    <comment ref="O123" authorId="0">
      <text>
        <r>
          <rPr>
            <sz val="9"/>
            <color indexed="81"/>
            <rFont val="MS P ゴシック"/>
          </rPr>
          <t>該当する場合入力（円単位）</t>
        </r>
      </text>
    </comment>
    <comment ref="Q123" authorId="0">
      <text>
        <r>
          <rPr>
            <sz val="9"/>
            <color indexed="81"/>
            <rFont val="MS P ゴシック"/>
          </rPr>
          <t>油種区分を選択</t>
        </r>
      </text>
    </comment>
    <comment ref="R123" authorId="0">
      <text>
        <r>
          <rPr>
            <sz val="9"/>
            <color indexed="81"/>
            <rFont val="MS P ゴシック"/>
          </rPr>
          <t>円単位で入力</t>
        </r>
      </text>
    </comment>
    <comment ref="B124" authorId="0">
      <text>
        <r>
          <rPr>
            <sz val="9"/>
            <color indexed="81"/>
            <rFont val="MS P ゴシック"/>
          </rPr>
          <t>施設名を入力</t>
        </r>
      </text>
    </comment>
    <comment ref="C124" authorId="0">
      <text>
        <r>
          <rPr>
            <sz val="9"/>
            <color indexed="81"/>
            <rFont val="MS P ゴシック"/>
          </rPr>
          <t>費用区分を選択</t>
        </r>
      </text>
    </comment>
    <comment ref="D124" authorId="0">
      <text>
        <r>
          <rPr>
            <sz val="9"/>
            <color indexed="81"/>
            <rFont val="MS P ゴシック"/>
          </rPr>
          <t>契約区分を選択</t>
        </r>
      </text>
    </comment>
    <comment ref="E124" authorId="0">
      <text>
        <r>
          <rPr>
            <sz val="9"/>
            <color indexed="81"/>
            <rFont val="MS P ゴシック"/>
          </rPr>
          <t>円単位で入力</t>
        </r>
      </text>
    </comment>
    <comment ref="F124" authorId="0">
      <text>
        <r>
          <rPr>
            <sz val="9"/>
            <color indexed="81"/>
            <rFont val="MS P ゴシック"/>
          </rPr>
          <t>円単位で入力</t>
        </r>
      </text>
    </comment>
    <comment ref="G124" authorId="0">
      <text>
        <r>
          <rPr>
            <sz val="9"/>
            <color indexed="81"/>
            <rFont val="MS P ゴシック"/>
          </rPr>
          <t>円単位で入力</t>
        </r>
      </text>
    </comment>
    <comment ref="H124" authorId="0">
      <text>
        <r>
          <rPr>
            <sz val="9"/>
            <color indexed="81"/>
            <rFont val="MS P ゴシック"/>
          </rPr>
          <t>円単位で入力</t>
        </r>
      </text>
    </comment>
    <comment ref="O124" authorId="0">
      <text>
        <r>
          <rPr>
            <sz val="9"/>
            <color indexed="81"/>
            <rFont val="MS P ゴシック"/>
          </rPr>
          <t>該当する場合入力（円単位）</t>
        </r>
      </text>
    </comment>
    <comment ref="Q124" authorId="0">
      <text>
        <r>
          <rPr>
            <sz val="9"/>
            <color indexed="81"/>
            <rFont val="MS P ゴシック"/>
          </rPr>
          <t>油種区分を選択</t>
        </r>
      </text>
    </comment>
    <comment ref="R124" authorId="0">
      <text>
        <r>
          <rPr>
            <sz val="9"/>
            <color indexed="81"/>
            <rFont val="MS P ゴシック"/>
          </rPr>
          <t>円単位で入力</t>
        </r>
      </text>
    </comment>
    <comment ref="B125" authorId="0">
      <text>
        <r>
          <rPr>
            <sz val="9"/>
            <color indexed="81"/>
            <rFont val="MS P ゴシック"/>
          </rPr>
          <t>施設名を入力</t>
        </r>
      </text>
    </comment>
    <comment ref="C125" authorId="0">
      <text>
        <r>
          <rPr>
            <sz val="9"/>
            <color indexed="81"/>
            <rFont val="MS P ゴシック"/>
          </rPr>
          <t>費用区分を選択</t>
        </r>
      </text>
    </comment>
    <comment ref="D125" authorId="0">
      <text>
        <r>
          <rPr>
            <sz val="9"/>
            <color indexed="81"/>
            <rFont val="MS P ゴシック"/>
          </rPr>
          <t>契約区分を選択</t>
        </r>
      </text>
    </comment>
    <comment ref="E125" authorId="0">
      <text>
        <r>
          <rPr>
            <sz val="9"/>
            <color indexed="81"/>
            <rFont val="MS P ゴシック"/>
          </rPr>
          <t>円単位で入力</t>
        </r>
      </text>
    </comment>
    <comment ref="F125" authorId="0">
      <text>
        <r>
          <rPr>
            <sz val="9"/>
            <color indexed="81"/>
            <rFont val="MS P ゴシック"/>
          </rPr>
          <t>円単位で入力</t>
        </r>
      </text>
    </comment>
    <comment ref="G125" authorId="0">
      <text>
        <r>
          <rPr>
            <sz val="9"/>
            <color indexed="81"/>
            <rFont val="MS P ゴシック"/>
          </rPr>
          <t>円単位で入力</t>
        </r>
      </text>
    </comment>
    <comment ref="H125" authorId="0">
      <text>
        <r>
          <rPr>
            <sz val="9"/>
            <color indexed="81"/>
            <rFont val="MS P ゴシック"/>
          </rPr>
          <t>円単位で入力</t>
        </r>
      </text>
    </comment>
    <comment ref="O125" authorId="0">
      <text>
        <r>
          <rPr>
            <sz val="9"/>
            <color indexed="81"/>
            <rFont val="MS P ゴシック"/>
          </rPr>
          <t>該当する場合入力（円単位）</t>
        </r>
      </text>
    </comment>
    <comment ref="Q125" authorId="0">
      <text>
        <r>
          <rPr>
            <sz val="9"/>
            <color indexed="81"/>
            <rFont val="MS P ゴシック"/>
          </rPr>
          <t>油種区分を選択</t>
        </r>
      </text>
    </comment>
    <comment ref="R125" authorId="0">
      <text>
        <r>
          <rPr>
            <sz val="9"/>
            <color indexed="81"/>
            <rFont val="MS P ゴシック"/>
          </rPr>
          <t>円単位で入力</t>
        </r>
      </text>
    </comment>
    <comment ref="B126" authorId="0">
      <text>
        <r>
          <rPr>
            <sz val="9"/>
            <color indexed="81"/>
            <rFont val="MS P ゴシック"/>
          </rPr>
          <t>施設名を入力</t>
        </r>
      </text>
    </comment>
    <comment ref="C126" authorId="0">
      <text>
        <r>
          <rPr>
            <sz val="9"/>
            <color indexed="81"/>
            <rFont val="MS P ゴシック"/>
          </rPr>
          <t>費用区分を選択</t>
        </r>
      </text>
    </comment>
    <comment ref="D126" authorId="0">
      <text>
        <r>
          <rPr>
            <sz val="9"/>
            <color indexed="81"/>
            <rFont val="MS P ゴシック"/>
          </rPr>
          <t>契約区分を選択</t>
        </r>
      </text>
    </comment>
    <comment ref="E126" authorId="0">
      <text>
        <r>
          <rPr>
            <sz val="9"/>
            <color indexed="81"/>
            <rFont val="MS P ゴシック"/>
          </rPr>
          <t>円単位で入力</t>
        </r>
      </text>
    </comment>
    <comment ref="F126" authorId="0">
      <text>
        <r>
          <rPr>
            <sz val="9"/>
            <color indexed="81"/>
            <rFont val="MS P ゴシック"/>
          </rPr>
          <t>円単位で入力</t>
        </r>
      </text>
    </comment>
    <comment ref="G126" authorId="0">
      <text>
        <r>
          <rPr>
            <sz val="9"/>
            <color indexed="81"/>
            <rFont val="MS P ゴシック"/>
          </rPr>
          <t>円単位で入力</t>
        </r>
      </text>
    </comment>
    <comment ref="H126" authorId="0">
      <text>
        <r>
          <rPr>
            <sz val="9"/>
            <color indexed="81"/>
            <rFont val="MS P ゴシック"/>
          </rPr>
          <t>円単位で入力</t>
        </r>
      </text>
    </comment>
    <comment ref="O126" authorId="0">
      <text>
        <r>
          <rPr>
            <sz val="9"/>
            <color indexed="81"/>
            <rFont val="MS P ゴシック"/>
          </rPr>
          <t>該当する場合入力（円単位）</t>
        </r>
      </text>
    </comment>
    <comment ref="Q126" authorId="0">
      <text>
        <r>
          <rPr>
            <sz val="9"/>
            <color indexed="81"/>
            <rFont val="MS P ゴシック"/>
          </rPr>
          <t>油種区分を選択</t>
        </r>
      </text>
    </comment>
    <comment ref="R126" authorId="0">
      <text>
        <r>
          <rPr>
            <sz val="9"/>
            <color indexed="81"/>
            <rFont val="MS P ゴシック"/>
          </rPr>
          <t>円単位で入力</t>
        </r>
      </text>
    </comment>
    <comment ref="B127" authorId="0">
      <text>
        <r>
          <rPr>
            <sz val="9"/>
            <color indexed="81"/>
            <rFont val="MS P ゴシック"/>
          </rPr>
          <t>施設名を入力</t>
        </r>
      </text>
    </comment>
    <comment ref="C127" authorId="0">
      <text>
        <r>
          <rPr>
            <sz val="9"/>
            <color indexed="81"/>
            <rFont val="MS P ゴシック"/>
          </rPr>
          <t>費用区分を選択</t>
        </r>
      </text>
    </comment>
    <comment ref="D127" authorId="0">
      <text>
        <r>
          <rPr>
            <sz val="9"/>
            <color indexed="81"/>
            <rFont val="MS P ゴシック"/>
          </rPr>
          <t>契約区分を選択</t>
        </r>
      </text>
    </comment>
    <comment ref="E127" authorId="0">
      <text>
        <r>
          <rPr>
            <sz val="9"/>
            <color indexed="81"/>
            <rFont val="MS P ゴシック"/>
          </rPr>
          <t>円単位で入力</t>
        </r>
      </text>
    </comment>
    <comment ref="F127" authorId="0">
      <text>
        <r>
          <rPr>
            <sz val="9"/>
            <color indexed="81"/>
            <rFont val="MS P ゴシック"/>
          </rPr>
          <t>円単位で入力</t>
        </r>
      </text>
    </comment>
    <comment ref="G127" authorId="0">
      <text>
        <r>
          <rPr>
            <sz val="9"/>
            <color indexed="81"/>
            <rFont val="MS P ゴシック"/>
          </rPr>
          <t>円単位で入力</t>
        </r>
      </text>
    </comment>
    <comment ref="H127" authorId="0">
      <text>
        <r>
          <rPr>
            <sz val="9"/>
            <color indexed="81"/>
            <rFont val="MS P ゴシック"/>
          </rPr>
          <t>円単位で入力</t>
        </r>
      </text>
    </comment>
    <comment ref="O127" authorId="0">
      <text>
        <r>
          <rPr>
            <sz val="9"/>
            <color indexed="81"/>
            <rFont val="MS P ゴシック"/>
          </rPr>
          <t>該当する場合入力（円単位）</t>
        </r>
      </text>
    </comment>
    <comment ref="Q127" authorId="0">
      <text>
        <r>
          <rPr>
            <sz val="9"/>
            <color indexed="81"/>
            <rFont val="MS P ゴシック"/>
          </rPr>
          <t>油種区分を選択</t>
        </r>
      </text>
    </comment>
    <comment ref="R127" authorId="0">
      <text>
        <r>
          <rPr>
            <sz val="9"/>
            <color indexed="81"/>
            <rFont val="MS P ゴシック"/>
          </rPr>
          <t>円単位で入力</t>
        </r>
      </text>
    </comment>
    <comment ref="B128" authorId="0">
      <text>
        <r>
          <rPr>
            <sz val="9"/>
            <color indexed="81"/>
            <rFont val="MS P ゴシック"/>
          </rPr>
          <t>施設名を入力</t>
        </r>
      </text>
    </comment>
    <comment ref="C128" authorId="0">
      <text>
        <r>
          <rPr>
            <sz val="9"/>
            <color indexed="81"/>
            <rFont val="MS P ゴシック"/>
          </rPr>
          <t>費用区分を選択</t>
        </r>
      </text>
    </comment>
    <comment ref="D128" authorId="0">
      <text>
        <r>
          <rPr>
            <sz val="9"/>
            <color indexed="81"/>
            <rFont val="MS P ゴシック"/>
          </rPr>
          <t>契約区分を選択</t>
        </r>
      </text>
    </comment>
    <comment ref="E128" authorId="0">
      <text>
        <r>
          <rPr>
            <sz val="9"/>
            <color indexed="81"/>
            <rFont val="MS P ゴシック"/>
          </rPr>
          <t>円単位で入力</t>
        </r>
      </text>
    </comment>
    <comment ref="F128" authorId="0">
      <text>
        <r>
          <rPr>
            <sz val="9"/>
            <color indexed="81"/>
            <rFont val="MS P ゴシック"/>
          </rPr>
          <t>円単位で入力</t>
        </r>
      </text>
    </comment>
    <comment ref="G128" authorId="0">
      <text>
        <r>
          <rPr>
            <sz val="9"/>
            <color indexed="81"/>
            <rFont val="MS P ゴシック"/>
          </rPr>
          <t>円単位で入力</t>
        </r>
      </text>
    </comment>
    <comment ref="H128" authorId="0">
      <text>
        <r>
          <rPr>
            <sz val="9"/>
            <color indexed="81"/>
            <rFont val="MS P ゴシック"/>
          </rPr>
          <t>円単位で入力</t>
        </r>
      </text>
    </comment>
    <comment ref="O128" authorId="0">
      <text>
        <r>
          <rPr>
            <sz val="9"/>
            <color indexed="81"/>
            <rFont val="MS P ゴシック"/>
          </rPr>
          <t>該当する場合入力（円単位）</t>
        </r>
      </text>
    </comment>
    <comment ref="Q128" authorId="0">
      <text>
        <r>
          <rPr>
            <sz val="9"/>
            <color indexed="81"/>
            <rFont val="MS P ゴシック"/>
          </rPr>
          <t>油種区分を選択</t>
        </r>
      </text>
    </comment>
    <comment ref="R128" authorId="0">
      <text>
        <r>
          <rPr>
            <sz val="9"/>
            <color indexed="81"/>
            <rFont val="MS P ゴシック"/>
          </rPr>
          <t>円単位で入力</t>
        </r>
      </text>
    </comment>
    <comment ref="B129" authorId="0">
      <text>
        <r>
          <rPr>
            <sz val="9"/>
            <color indexed="81"/>
            <rFont val="MS P ゴシック"/>
          </rPr>
          <t>施設名を入力</t>
        </r>
      </text>
    </comment>
    <comment ref="C129" authorId="0">
      <text>
        <r>
          <rPr>
            <sz val="9"/>
            <color indexed="81"/>
            <rFont val="MS P ゴシック"/>
          </rPr>
          <t>費用区分を選択</t>
        </r>
      </text>
    </comment>
    <comment ref="D129" authorId="0">
      <text>
        <r>
          <rPr>
            <sz val="9"/>
            <color indexed="81"/>
            <rFont val="MS P ゴシック"/>
          </rPr>
          <t>契約区分を選択</t>
        </r>
      </text>
    </comment>
    <comment ref="E129" authorId="0">
      <text>
        <r>
          <rPr>
            <sz val="9"/>
            <color indexed="81"/>
            <rFont val="MS P ゴシック"/>
          </rPr>
          <t>円単位で入力</t>
        </r>
      </text>
    </comment>
    <comment ref="F129" authorId="0">
      <text>
        <r>
          <rPr>
            <sz val="9"/>
            <color indexed="81"/>
            <rFont val="MS P ゴシック"/>
          </rPr>
          <t>円単位で入力</t>
        </r>
      </text>
    </comment>
    <comment ref="G129" authorId="0">
      <text>
        <r>
          <rPr>
            <sz val="9"/>
            <color indexed="81"/>
            <rFont val="MS P ゴシック"/>
          </rPr>
          <t>円単位で入力</t>
        </r>
      </text>
    </comment>
    <comment ref="H129" authorId="0">
      <text>
        <r>
          <rPr>
            <sz val="9"/>
            <color indexed="81"/>
            <rFont val="MS P ゴシック"/>
          </rPr>
          <t>円単位で入力</t>
        </r>
      </text>
    </comment>
    <comment ref="O129" authorId="0">
      <text>
        <r>
          <rPr>
            <sz val="9"/>
            <color indexed="81"/>
            <rFont val="MS P ゴシック"/>
          </rPr>
          <t>該当する場合入力（円単位）</t>
        </r>
      </text>
    </comment>
    <comment ref="Q129" authorId="0">
      <text>
        <r>
          <rPr>
            <sz val="9"/>
            <color indexed="81"/>
            <rFont val="MS P ゴシック"/>
          </rPr>
          <t>油種区分を選択</t>
        </r>
      </text>
    </comment>
    <comment ref="R129" authorId="0">
      <text>
        <r>
          <rPr>
            <sz val="9"/>
            <color indexed="81"/>
            <rFont val="MS P ゴシック"/>
          </rPr>
          <t>円単位で入力</t>
        </r>
      </text>
    </comment>
    <comment ref="B130" authorId="0">
      <text>
        <r>
          <rPr>
            <sz val="9"/>
            <color indexed="81"/>
            <rFont val="MS P ゴシック"/>
          </rPr>
          <t>施設名を入力</t>
        </r>
      </text>
    </comment>
    <comment ref="C130" authorId="0">
      <text>
        <r>
          <rPr>
            <sz val="9"/>
            <color indexed="81"/>
            <rFont val="MS P ゴシック"/>
          </rPr>
          <t>費用区分を選択</t>
        </r>
      </text>
    </comment>
    <comment ref="D130" authorId="0">
      <text>
        <r>
          <rPr>
            <sz val="9"/>
            <color indexed="81"/>
            <rFont val="MS P ゴシック"/>
          </rPr>
          <t>契約区分を選択</t>
        </r>
      </text>
    </comment>
    <comment ref="E130" authorId="0">
      <text>
        <r>
          <rPr>
            <sz val="9"/>
            <color indexed="81"/>
            <rFont val="MS P ゴシック"/>
          </rPr>
          <t>円単位で入力</t>
        </r>
      </text>
    </comment>
    <comment ref="F130" authorId="0">
      <text>
        <r>
          <rPr>
            <sz val="9"/>
            <color indexed="81"/>
            <rFont val="MS P ゴシック"/>
          </rPr>
          <t>円単位で入力</t>
        </r>
      </text>
    </comment>
    <comment ref="G130" authorId="0">
      <text>
        <r>
          <rPr>
            <sz val="9"/>
            <color indexed="81"/>
            <rFont val="MS P ゴシック"/>
          </rPr>
          <t>円単位で入力</t>
        </r>
      </text>
    </comment>
    <comment ref="H130" authorId="0">
      <text>
        <r>
          <rPr>
            <sz val="9"/>
            <color indexed="81"/>
            <rFont val="MS P ゴシック"/>
          </rPr>
          <t>円単位で入力</t>
        </r>
      </text>
    </comment>
    <comment ref="O130" authorId="0">
      <text>
        <r>
          <rPr>
            <sz val="9"/>
            <color indexed="81"/>
            <rFont val="MS P ゴシック"/>
          </rPr>
          <t>該当する場合入力（円単位）</t>
        </r>
      </text>
    </comment>
    <comment ref="Q130" authorId="0">
      <text>
        <r>
          <rPr>
            <sz val="9"/>
            <color indexed="81"/>
            <rFont val="MS P ゴシック"/>
          </rPr>
          <t>油種区分を選択</t>
        </r>
      </text>
    </comment>
    <comment ref="R130" authorId="0">
      <text>
        <r>
          <rPr>
            <sz val="9"/>
            <color indexed="81"/>
            <rFont val="MS P ゴシック"/>
          </rPr>
          <t>円単位で入力</t>
        </r>
      </text>
    </comment>
    <comment ref="B131" authorId="0">
      <text>
        <r>
          <rPr>
            <sz val="9"/>
            <color indexed="81"/>
            <rFont val="MS P ゴシック"/>
          </rPr>
          <t>施設名を入力</t>
        </r>
      </text>
    </comment>
    <comment ref="C131" authorId="0">
      <text>
        <r>
          <rPr>
            <sz val="9"/>
            <color indexed="81"/>
            <rFont val="MS P ゴシック"/>
          </rPr>
          <t>費用区分を選択</t>
        </r>
      </text>
    </comment>
    <comment ref="D131" authorId="0">
      <text>
        <r>
          <rPr>
            <sz val="9"/>
            <color indexed="81"/>
            <rFont val="MS P ゴシック"/>
          </rPr>
          <t>契約区分を選択</t>
        </r>
      </text>
    </comment>
    <comment ref="E131" authorId="0">
      <text>
        <r>
          <rPr>
            <sz val="9"/>
            <color indexed="81"/>
            <rFont val="MS P ゴシック"/>
          </rPr>
          <t>円単位で入力</t>
        </r>
      </text>
    </comment>
    <comment ref="F131" authorId="0">
      <text>
        <r>
          <rPr>
            <sz val="9"/>
            <color indexed="81"/>
            <rFont val="MS P ゴシック"/>
          </rPr>
          <t>円単位で入力</t>
        </r>
      </text>
    </comment>
    <comment ref="G131" authorId="0">
      <text>
        <r>
          <rPr>
            <sz val="9"/>
            <color indexed="81"/>
            <rFont val="MS P ゴシック"/>
          </rPr>
          <t>円単位で入力</t>
        </r>
      </text>
    </comment>
    <comment ref="H131" authorId="0">
      <text>
        <r>
          <rPr>
            <sz val="9"/>
            <color indexed="81"/>
            <rFont val="MS P ゴシック"/>
          </rPr>
          <t>円単位で入力</t>
        </r>
      </text>
    </comment>
    <comment ref="O131" authorId="0">
      <text>
        <r>
          <rPr>
            <sz val="9"/>
            <color indexed="81"/>
            <rFont val="MS P ゴシック"/>
          </rPr>
          <t>該当する場合入力（円単位）</t>
        </r>
      </text>
    </comment>
    <comment ref="Q131" authorId="0">
      <text>
        <r>
          <rPr>
            <sz val="9"/>
            <color indexed="81"/>
            <rFont val="MS P ゴシック"/>
          </rPr>
          <t>油種区分を選択</t>
        </r>
      </text>
    </comment>
    <comment ref="R131" authorId="0">
      <text>
        <r>
          <rPr>
            <sz val="9"/>
            <color indexed="81"/>
            <rFont val="MS P ゴシック"/>
          </rPr>
          <t>円単位で入力</t>
        </r>
      </text>
    </comment>
    <comment ref="B132" authorId="0">
      <text>
        <r>
          <rPr>
            <sz val="9"/>
            <color indexed="81"/>
            <rFont val="MS P ゴシック"/>
          </rPr>
          <t>施設名を入力</t>
        </r>
      </text>
    </comment>
    <comment ref="C132" authorId="0">
      <text>
        <r>
          <rPr>
            <sz val="9"/>
            <color indexed="81"/>
            <rFont val="MS P ゴシック"/>
          </rPr>
          <t>費用区分を選択</t>
        </r>
      </text>
    </comment>
    <comment ref="D132" authorId="0">
      <text>
        <r>
          <rPr>
            <sz val="9"/>
            <color indexed="81"/>
            <rFont val="MS P ゴシック"/>
          </rPr>
          <t>契約区分を選択</t>
        </r>
      </text>
    </comment>
    <comment ref="E132" authorId="0">
      <text>
        <r>
          <rPr>
            <sz val="9"/>
            <color indexed="81"/>
            <rFont val="MS P ゴシック"/>
          </rPr>
          <t>円単位で入力</t>
        </r>
      </text>
    </comment>
    <comment ref="F132" authorId="0">
      <text>
        <r>
          <rPr>
            <sz val="9"/>
            <color indexed="81"/>
            <rFont val="MS P ゴシック"/>
          </rPr>
          <t>円単位で入力</t>
        </r>
      </text>
    </comment>
    <comment ref="G132" authorId="0">
      <text>
        <r>
          <rPr>
            <sz val="9"/>
            <color indexed="81"/>
            <rFont val="MS P ゴシック"/>
          </rPr>
          <t>円単位で入力</t>
        </r>
      </text>
    </comment>
    <comment ref="H132" authorId="0">
      <text>
        <r>
          <rPr>
            <sz val="9"/>
            <color indexed="81"/>
            <rFont val="MS P ゴシック"/>
          </rPr>
          <t>円単位で入力</t>
        </r>
      </text>
    </comment>
    <comment ref="O132" authorId="0">
      <text>
        <r>
          <rPr>
            <sz val="9"/>
            <color indexed="81"/>
            <rFont val="MS P ゴシック"/>
          </rPr>
          <t>該当する場合入力（円単位）</t>
        </r>
      </text>
    </comment>
    <comment ref="Q132" authorId="0">
      <text>
        <r>
          <rPr>
            <sz val="9"/>
            <color indexed="81"/>
            <rFont val="MS P ゴシック"/>
          </rPr>
          <t>油種区分を選択</t>
        </r>
      </text>
    </comment>
    <comment ref="R132" authorId="0">
      <text>
        <r>
          <rPr>
            <sz val="9"/>
            <color indexed="81"/>
            <rFont val="MS P ゴシック"/>
          </rPr>
          <t>円単位で入力</t>
        </r>
      </text>
    </comment>
    <comment ref="B133" authorId="0">
      <text>
        <r>
          <rPr>
            <sz val="9"/>
            <color indexed="81"/>
            <rFont val="MS P ゴシック"/>
          </rPr>
          <t>施設名を入力</t>
        </r>
      </text>
    </comment>
    <comment ref="C133" authorId="0">
      <text>
        <r>
          <rPr>
            <sz val="9"/>
            <color indexed="81"/>
            <rFont val="MS P ゴシック"/>
          </rPr>
          <t>費用区分を選択</t>
        </r>
      </text>
    </comment>
    <comment ref="D133" authorId="0">
      <text>
        <r>
          <rPr>
            <sz val="9"/>
            <color indexed="81"/>
            <rFont val="MS P ゴシック"/>
          </rPr>
          <t>契約区分を選択</t>
        </r>
      </text>
    </comment>
    <comment ref="E133" authorId="0">
      <text>
        <r>
          <rPr>
            <sz val="9"/>
            <color indexed="81"/>
            <rFont val="MS P ゴシック"/>
          </rPr>
          <t>円単位で入力</t>
        </r>
      </text>
    </comment>
    <comment ref="F133" authorId="0">
      <text>
        <r>
          <rPr>
            <sz val="9"/>
            <color indexed="81"/>
            <rFont val="MS P ゴシック"/>
          </rPr>
          <t>円単位で入力</t>
        </r>
      </text>
    </comment>
    <comment ref="G133" authorId="0">
      <text>
        <r>
          <rPr>
            <sz val="9"/>
            <color indexed="81"/>
            <rFont val="MS P ゴシック"/>
          </rPr>
          <t>円単位で入力</t>
        </r>
      </text>
    </comment>
    <comment ref="H133" authorId="0">
      <text>
        <r>
          <rPr>
            <sz val="9"/>
            <color indexed="81"/>
            <rFont val="MS P ゴシック"/>
          </rPr>
          <t>円単位で入力</t>
        </r>
      </text>
    </comment>
    <comment ref="O133" authorId="0">
      <text>
        <r>
          <rPr>
            <sz val="9"/>
            <color indexed="81"/>
            <rFont val="MS P ゴシック"/>
          </rPr>
          <t>該当する場合入力（円単位）</t>
        </r>
      </text>
    </comment>
    <comment ref="Q133" authorId="0">
      <text>
        <r>
          <rPr>
            <sz val="9"/>
            <color indexed="81"/>
            <rFont val="MS P ゴシック"/>
          </rPr>
          <t>油種区分を選択</t>
        </r>
      </text>
    </comment>
    <comment ref="R133" authorId="0">
      <text>
        <r>
          <rPr>
            <sz val="9"/>
            <color indexed="81"/>
            <rFont val="MS P ゴシック"/>
          </rPr>
          <t>円単位で入力</t>
        </r>
      </text>
    </comment>
    <comment ref="B134" authorId="0">
      <text>
        <r>
          <rPr>
            <sz val="9"/>
            <color indexed="81"/>
            <rFont val="MS P ゴシック"/>
          </rPr>
          <t>施設名を入力</t>
        </r>
      </text>
    </comment>
    <comment ref="C134" authorId="0">
      <text>
        <r>
          <rPr>
            <sz val="9"/>
            <color indexed="81"/>
            <rFont val="MS P ゴシック"/>
          </rPr>
          <t>費用区分を選択</t>
        </r>
      </text>
    </comment>
    <comment ref="D134" authorId="0">
      <text>
        <r>
          <rPr>
            <sz val="9"/>
            <color indexed="81"/>
            <rFont val="MS P ゴシック"/>
          </rPr>
          <t>契約区分を選択</t>
        </r>
      </text>
    </comment>
    <comment ref="E134" authorId="0">
      <text>
        <r>
          <rPr>
            <sz val="9"/>
            <color indexed="81"/>
            <rFont val="MS P ゴシック"/>
          </rPr>
          <t>円単位で入力</t>
        </r>
      </text>
    </comment>
    <comment ref="F134" authorId="0">
      <text>
        <r>
          <rPr>
            <sz val="9"/>
            <color indexed="81"/>
            <rFont val="MS P ゴシック"/>
          </rPr>
          <t>円単位で入力</t>
        </r>
      </text>
    </comment>
    <comment ref="G134" authorId="0">
      <text>
        <r>
          <rPr>
            <sz val="9"/>
            <color indexed="81"/>
            <rFont val="MS P ゴシック"/>
          </rPr>
          <t>円単位で入力</t>
        </r>
      </text>
    </comment>
    <comment ref="H134" authorId="0">
      <text>
        <r>
          <rPr>
            <sz val="9"/>
            <color indexed="81"/>
            <rFont val="MS P ゴシック"/>
          </rPr>
          <t>円単位で入力</t>
        </r>
      </text>
    </comment>
    <comment ref="O134" authorId="0">
      <text>
        <r>
          <rPr>
            <sz val="9"/>
            <color indexed="81"/>
            <rFont val="MS P ゴシック"/>
          </rPr>
          <t>該当する場合入力（円単位）</t>
        </r>
      </text>
    </comment>
    <comment ref="Q134" authorId="0">
      <text>
        <r>
          <rPr>
            <sz val="9"/>
            <color indexed="81"/>
            <rFont val="MS P ゴシック"/>
          </rPr>
          <t>油種区分を選択</t>
        </r>
      </text>
    </comment>
    <comment ref="R134" authorId="0">
      <text>
        <r>
          <rPr>
            <sz val="9"/>
            <color indexed="81"/>
            <rFont val="MS P ゴシック"/>
          </rPr>
          <t>円単位で入力</t>
        </r>
      </text>
    </comment>
    <comment ref="B135" authorId="0">
      <text>
        <r>
          <rPr>
            <sz val="9"/>
            <color indexed="81"/>
            <rFont val="MS P ゴシック"/>
          </rPr>
          <t>施設名を入力</t>
        </r>
      </text>
    </comment>
    <comment ref="C135" authorId="0">
      <text>
        <r>
          <rPr>
            <sz val="9"/>
            <color indexed="81"/>
            <rFont val="MS P ゴシック"/>
          </rPr>
          <t>費用区分を選択</t>
        </r>
      </text>
    </comment>
    <comment ref="D135" authorId="0">
      <text>
        <r>
          <rPr>
            <sz val="9"/>
            <color indexed="81"/>
            <rFont val="MS P ゴシック"/>
          </rPr>
          <t>契約区分を選択</t>
        </r>
      </text>
    </comment>
    <comment ref="E135" authorId="0">
      <text>
        <r>
          <rPr>
            <sz val="9"/>
            <color indexed="81"/>
            <rFont val="MS P ゴシック"/>
          </rPr>
          <t>円単位で入力</t>
        </r>
      </text>
    </comment>
    <comment ref="F135" authorId="0">
      <text>
        <r>
          <rPr>
            <sz val="9"/>
            <color indexed="81"/>
            <rFont val="MS P ゴシック"/>
          </rPr>
          <t>円単位で入力</t>
        </r>
      </text>
    </comment>
    <comment ref="G135" authorId="0">
      <text>
        <r>
          <rPr>
            <sz val="9"/>
            <color indexed="81"/>
            <rFont val="MS P ゴシック"/>
          </rPr>
          <t>円単位で入力</t>
        </r>
      </text>
    </comment>
    <comment ref="H135" authorId="0">
      <text>
        <r>
          <rPr>
            <sz val="9"/>
            <color indexed="81"/>
            <rFont val="MS P ゴシック"/>
          </rPr>
          <t>円単位で入力</t>
        </r>
      </text>
    </comment>
    <comment ref="O135" authorId="0">
      <text>
        <r>
          <rPr>
            <sz val="9"/>
            <color indexed="81"/>
            <rFont val="MS P ゴシック"/>
          </rPr>
          <t>該当する場合入力（円単位）</t>
        </r>
      </text>
    </comment>
    <comment ref="Q135" authorId="0">
      <text>
        <r>
          <rPr>
            <sz val="9"/>
            <color indexed="81"/>
            <rFont val="MS P ゴシック"/>
          </rPr>
          <t>油種区分を選択</t>
        </r>
      </text>
    </comment>
    <comment ref="R135" authorId="0">
      <text>
        <r>
          <rPr>
            <sz val="9"/>
            <color indexed="81"/>
            <rFont val="MS P ゴシック"/>
          </rPr>
          <t>円単位で入力</t>
        </r>
      </text>
    </comment>
    <comment ref="B136" authorId="0">
      <text>
        <r>
          <rPr>
            <sz val="9"/>
            <color indexed="81"/>
            <rFont val="MS P ゴシック"/>
          </rPr>
          <t>施設名を入力</t>
        </r>
      </text>
    </comment>
    <comment ref="C136" authorId="0">
      <text>
        <r>
          <rPr>
            <sz val="9"/>
            <color indexed="81"/>
            <rFont val="MS P ゴシック"/>
          </rPr>
          <t>費用区分を選択</t>
        </r>
      </text>
    </comment>
    <comment ref="D136" authorId="0">
      <text>
        <r>
          <rPr>
            <sz val="9"/>
            <color indexed="81"/>
            <rFont val="MS P ゴシック"/>
          </rPr>
          <t>契約区分を選択</t>
        </r>
      </text>
    </comment>
    <comment ref="E136" authorId="0">
      <text>
        <r>
          <rPr>
            <sz val="9"/>
            <color indexed="81"/>
            <rFont val="MS P ゴシック"/>
          </rPr>
          <t>円単位で入力</t>
        </r>
      </text>
    </comment>
    <comment ref="F136" authorId="0">
      <text>
        <r>
          <rPr>
            <sz val="9"/>
            <color indexed="81"/>
            <rFont val="MS P ゴシック"/>
          </rPr>
          <t>円単位で入力</t>
        </r>
      </text>
    </comment>
    <comment ref="G136" authorId="0">
      <text>
        <r>
          <rPr>
            <sz val="9"/>
            <color indexed="81"/>
            <rFont val="MS P ゴシック"/>
          </rPr>
          <t>円単位で入力</t>
        </r>
      </text>
    </comment>
    <comment ref="H136" authorId="0">
      <text>
        <r>
          <rPr>
            <sz val="9"/>
            <color indexed="81"/>
            <rFont val="MS P ゴシック"/>
          </rPr>
          <t>円単位で入力</t>
        </r>
      </text>
    </comment>
    <comment ref="O136" authorId="0">
      <text>
        <r>
          <rPr>
            <sz val="9"/>
            <color indexed="81"/>
            <rFont val="MS P ゴシック"/>
          </rPr>
          <t>該当する場合入力（円単位）</t>
        </r>
      </text>
    </comment>
    <comment ref="Q136" authorId="0">
      <text>
        <r>
          <rPr>
            <sz val="9"/>
            <color indexed="81"/>
            <rFont val="MS P ゴシック"/>
          </rPr>
          <t>油種区分を選択</t>
        </r>
      </text>
    </comment>
    <comment ref="R136" authorId="0">
      <text>
        <r>
          <rPr>
            <sz val="9"/>
            <color indexed="81"/>
            <rFont val="MS P ゴシック"/>
          </rPr>
          <t>円単位で入力</t>
        </r>
      </text>
    </comment>
    <comment ref="B137" authorId="0">
      <text>
        <r>
          <rPr>
            <sz val="9"/>
            <color indexed="81"/>
            <rFont val="MS P ゴシック"/>
          </rPr>
          <t>施設名を入力</t>
        </r>
      </text>
    </comment>
    <comment ref="C137" authorId="0">
      <text>
        <r>
          <rPr>
            <sz val="9"/>
            <color indexed="81"/>
            <rFont val="MS P ゴシック"/>
          </rPr>
          <t>費用区分を選択</t>
        </r>
      </text>
    </comment>
    <comment ref="D137" authorId="0">
      <text>
        <r>
          <rPr>
            <sz val="9"/>
            <color indexed="81"/>
            <rFont val="MS P ゴシック"/>
          </rPr>
          <t>契約区分を選択</t>
        </r>
      </text>
    </comment>
    <comment ref="E137" authorId="0">
      <text>
        <r>
          <rPr>
            <sz val="9"/>
            <color indexed="81"/>
            <rFont val="MS P ゴシック"/>
          </rPr>
          <t>円単位で入力</t>
        </r>
      </text>
    </comment>
    <comment ref="F137" authorId="0">
      <text>
        <r>
          <rPr>
            <sz val="9"/>
            <color indexed="81"/>
            <rFont val="MS P ゴシック"/>
          </rPr>
          <t>円単位で入力</t>
        </r>
      </text>
    </comment>
    <comment ref="G137" authorId="0">
      <text>
        <r>
          <rPr>
            <sz val="9"/>
            <color indexed="81"/>
            <rFont val="MS P ゴシック"/>
          </rPr>
          <t>円単位で入力</t>
        </r>
      </text>
    </comment>
    <comment ref="H137" authorId="0">
      <text>
        <r>
          <rPr>
            <sz val="9"/>
            <color indexed="81"/>
            <rFont val="MS P ゴシック"/>
          </rPr>
          <t>円単位で入力</t>
        </r>
      </text>
    </comment>
    <comment ref="O137" authorId="0">
      <text>
        <r>
          <rPr>
            <sz val="9"/>
            <color indexed="81"/>
            <rFont val="MS P ゴシック"/>
          </rPr>
          <t>該当する場合入力（円単位）</t>
        </r>
      </text>
    </comment>
    <comment ref="Q137" authorId="0">
      <text>
        <r>
          <rPr>
            <sz val="9"/>
            <color indexed="81"/>
            <rFont val="MS P ゴシック"/>
          </rPr>
          <t>油種区分を選択</t>
        </r>
      </text>
    </comment>
    <comment ref="R137" authorId="0">
      <text>
        <r>
          <rPr>
            <sz val="9"/>
            <color indexed="81"/>
            <rFont val="MS P ゴシック"/>
          </rPr>
          <t>円単位で入力</t>
        </r>
      </text>
    </comment>
    <comment ref="B138" authorId="0">
      <text>
        <r>
          <rPr>
            <sz val="9"/>
            <color indexed="81"/>
            <rFont val="MS P ゴシック"/>
          </rPr>
          <t>施設名を入力</t>
        </r>
      </text>
    </comment>
    <comment ref="C138" authorId="0">
      <text>
        <r>
          <rPr>
            <sz val="9"/>
            <color indexed="81"/>
            <rFont val="MS P ゴシック"/>
          </rPr>
          <t>費用区分を選択</t>
        </r>
      </text>
    </comment>
    <comment ref="D138" authorId="0">
      <text>
        <r>
          <rPr>
            <sz val="9"/>
            <color indexed="81"/>
            <rFont val="MS P ゴシック"/>
          </rPr>
          <t>契約区分を選択</t>
        </r>
      </text>
    </comment>
    <comment ref="E138" authorId="0">
      <text>
        <r>
          <rPr>
            <sz val="9"/>
            <color indexed="81"/>
            <rFont val="MS P ゴシック"/>
          </rPr>
          <t>円単位で入力</t>
        </r>
      </text>
    </comment>
    <comment ref="F138" authorId="0">
      <text>
        <r>
          <rPr>
            <sz val="9"/>
            <color indexed="81"/>
            <rFont val="MS P ゴシック"/>
          </rPr>
          <t>円単位で入力</t>
        </r>
      </text>
    </comment>
    <comment ref="G138" authorId="0">
      <text>
        <r>
          <rPr>
            <sz val="9"/>
            <color indexed="81"/>
            <rFont val="MS P ゴシック"/>
          </rPr>
          <t>円単位で入力</t>
        </r>
      </text>
    </comment>
    <comment ref="H138" authorId="0">
      <text>
        <r>
          <rPr>
            <sz val="9"/>
            <color indexed="81"/>
            <rFont val="MS P ゴシック"/>
          </rPr>
          <t>円単位で入力</t>
        </r>
      </text>
    </comment>
    <comment ref="O138" authorId="0">
      <text>
        <r>
          <rPr>
            <sz val="9"/>
            <color indexed="81"/>
            <rFont val="MS P ゴシック"/>
          </rPr>
          <t>該当する場合入力（円単位）</t>
        </r>
      </text>
    </comment>
    <comment ref="Q138" authorId="0">
      <text>
        <r>
          <rPr>
            <sz val="9"/>
            <color indexed="81"/>
            <rFont val="MS P ゴシック"/>
          </rPr>
          <t>油種区分を選択</t>
        </r>
      </text>
    </comment>
    <comment ref="R138" authorId="0">
      <text>
        <r>
          <rPr>
            <sz val="9"/>
            <color indexed="81"/>
            <rFont val="MS P ゴシック"/>
          </rPr>
          <t>円単位で入力</t>
        </r>
      </text>
    </comment>
    <comment ref="B139" authorId="0">
      <text>
        <r>
          <rPr>
            <sz val="9"/>
            <color indexed="81"/>
            <rFont val="MS P ゴシック"/>
          </rPr>
          <t>施設名を入力</t>
        </r>
      </text>
    </comment>
    <comment ref="C139" authorId="0">
      <text>
        <r>
          <rPr>
            <sz val="9"/>
            <color indexed="81"/>
            <rFont val="MS P ゴシック"/>
          </rPr>
          <t>費用区分を選択</t>
        </r>
      </text>
    </comment>
    <comment ref="D139" authorId="0">
      <text>
        <r>
          <rPr>
            <sz val="9"/>
            <color indexed="81"/>
            <rFont val="MS P ゴシック"/>
          </rPr>
          <t>契約区分を選択</t>
        </r>
      </text>
    </comment>
    <comment ref="E139" authorId="0">
      <text>
        <r>
          <rPr>
            <sz val="9"/>
            <color indexed="81"/>
            <rFont val="MS P ゴシック"/>
          </rPr>
          <t>円単位で入力</t>
        </r>
      </text>
    </comment>
    <comment ref="F139" authorId="0">
      <text>
        <r>
          <rPr>
            <sz val="9"/>
            <color indexed="81"/>
            <rFont val="MS P ゴシック"/>
          </rPr>
          <t>円単位で入力</t>
        </r>
      </text>
    </comment>
    <comment ref="G139" authorId="0">
      <text>
        <r>
          <rPr>
            <sz val="9"/>
            <color indexed="81"/>
            <rFont val="MS P ゴシック"/>
          </rPr>
          <t>円単位で入力</t>
        </r>
      </text>
    </comment>
    <comment ref="H139" authorId="0">
      <text>
        <r>
          <rPr>
            <sz val="9"/>
            <color indexed="81"/>
            <rFont val="MS P ゴシック"/>
          </rPr>
          <t>円単位で入力</t>
        </r>
      </text>
    </comment>
    <comment ref="O139" authorId="0">
      <text>
        <r>
          <rPr>
            <sz val="9"/>
            <color indexed="81"/>
            <rFont val="MS P ゴシック"/>
          </rPr>
          <t>該当する場合入力（円単位）</t>
        </r>
      </text>
    </comment>
    <comment ref="Q139" authorId="0">
      <text>
        <r>
          <rPr>
            <sz val="9"/>
            <color indexed="81"/>
            <rFont val="MS P ゴシック"/>
          </rPr>
          <t>油種区分を選択</t>
        </r>
      </text>
    </comment>
    <comment ref="R139" authorId="0">
      <text>
        <r>
          <rPr>
            <sz val="9"/>
            <color indexed="81"/>
            <rFont val="MS P ゴシック"/>
          </rPr>
          <t>円単位で入力</t>
        </r>
      </text>
    </comment>
    <comment ref="B140" authorId="0">
      <text>
        <r>
          <rPr>
            <sz val="9"/>
            <color indexed="81"/>
            <rFont val="MS P ゴシック"/>
          </rPr>
          <t>施設名を入力</t>
        </r>
      </text>
    </comment>
    <comment ref="C140" authorId="0">
      <text>
        <r>
          <rPr>
            <sz val="9"/>
            <color indexed="81"/>
            <rFont val="MS P ゴシック"/>
          </rPr>
          <t>費用区分を選択</t>
        </r>
      </text>
    </comment>
    <comment ref="D140" authorId="0">
      <text>
        <r>
          <rPr>
            <sz val="9"/>
            <color indexed="81"/>
            <rFont val="MS P ゴシック"/>
          </rPr>
          <t>契約区分を選択</t>
        </r>
      </text>
    </comment>
    <comment ref="E140" authorId="0">
      <text>
        <r>
          <rPr>
            <sz val="9"/>
            <color indexed="81"/>
            <rFont val="MS P ゴシック"/>
          </rPr>
          <t>円単位で入力</t>
        </r>
      </text>
    </comment>
    <comment ref="F140" authorId="0">
      <text>
        <r>
          <rPr>
            <sz val="9"/>
            <color indexed="81"/>
            <rFont val="MS P ゴシック"/>
          </rPr>
          <t>円単位で入力</t>
        </r>
      </text>
    </comment>
    <comment ref="G140" authorId="0">
      <text>
        <r>
          <rPr>
            <sz val="9"/>
            <color indexed="81"/>
            <rFont val="MS P ゴシック"/>
          </rPr>
          <t>円単位で入力</t>
        </r>
      </text>
    </comment>
    <comment ref="H140" authorId="0">
      <text>
        <r>
          <rPr>
            <sz val="9"/>
            <color indexed="81"/>
            <rFont val="MS P ゴシック"/>
          </rPr>
          <t>円単位で入力</t>
        </r>
      </text>
    </comment>
    <comment ref="O140" authorId="0">
      <text>
        <r>
          <rPr>
            <sz val="9"/>
            <color indexed="81"/>
            <rFont val="MS P ゴシック"/>
          </rPr>
          <t>該当する場合入力（円単位）</t>
        </r>
      </text>
    </comment>
    <comment ref="Q140" authorId="0">
      <text>
        <r>
          <rPr>
            <sz val="9"/>
            <color indexed="81"/>
            <rFont val="MS P ゴシック"/>
          </rPr>
          <t>油種区分を選択</t>
        </r>
      </text>
    </comment>
    <comment ref="R140" authorId="0">
      <text>
        <r>
          <rPr>
            <sz val="9"/>
            <color indexed="81"/>
            <rFont val="MS P ゴシック"/>
          </rPr>
          <t>円単位で入力</t>
        </r>
      </text>
    </comment>
    <comment ref="B141" authorId="0">
      <text>
        <r>
          <rPr>
            <sz val="9"/>
            <color indexed="81"/>
            <rFont val="MS P ゴシック"/>
          </rPr>
          <t>施設名を入力</t>
        </r>
      </text>
    </comment>
    <comment ref="C141" authorId="0">
      <text>
        <r>
          <rPr>
            <sz val="9"/>
            <color indexed="81"/>
            <rFont val="MS P ゴシック"/>
          </rPr>
          <t>費用区分を選択</t>
        </r>
      </text>
    </comment>
    <comment ref="D141" authorId="0">
      <text>
        <r>
          <rPr>
            <sz val="9"/>
            <color indexed="81"/>
            <rFont val="MS P ゴシック"/>
          </rPr>
          <t>契約区分を選択</t>
        </r>
      </text>
    </comment>
    <comment ref="E141" authorId="0">
      <text>
        <r>
          <rPr>
            <sz val="9"/>
            <color indexed="81"/>
            <rFont val="MS P ゴシック"/>
          </rPr>
          <t>円単位で入力</t>
        </r>
      </text>
    </comment>
    <comment ref="F141" authorId="0">
      <text>
        <r>
          <rPr>
            <sz val="9"/>
            <color indexed="81"/>
            <rFont val="MS P ゴシック"/>
          </rPr>
          <t>円単位で入力</t>
        </r>
      </text>
    </comment>
    <comment ref="G141" authorId="0">
      <text>
        <r>
          <rPr>
            <sz val="9"/>
            <color indexed="81"/>
            <rFont val="MS P ゴシック"/>
          </rPr>
          <t>円単位で入力</t>
        </r>
      </text>
    </comment>
    <comment ref="H141" authorId="0">
      <text>
        <r>
          <rPr>
            <sz val="9"/>
            <color indexed="81"/>
            <rFont val="MS P ゴシック"/>
          </rPr>
          <t>円単位で入力</t>
        </r>
      </text>
    </comment>
    <comment ref="O141" authorId="0">
      <text>
        <r>
          <rPr>
            <sz val="9"/>
            <color indexed="81"/>
            <rFont val="MS P ゴシック"/>
          </rPr>
          <t>該当する場合入力（円単位）</t>
        </r>
      </text>
    </comment>
    <comment ref="Q141" authorId="0">
      <text>
        <r>
          <rPr>
            <sz val="9"/>
            <color indexed="81"/>
            <rFont val="MS P ゴシック"/>
          </rPr>
          <t>油種区分を選択</t>
        </r>
      </text>
    </comment>
    <comment ref="R141" authorId="0">
      <text>
        <r>
          <rPr>
            <sz val="9"/>
            <color indexed="81"/>
            <rFont val="MS P ゴシック"/>
          </rPr>
          <t>円単位で入力</t>
        </r>
      </text>
    </comment>
    <comment ref="B142" authorId="0">
      <text>
        <r>
          <rPr>
            <sz val="9"/>
            <color indexed="81"/>
            <rFont val="MS P ゴシック"/>
          </rPr>
          <t>施設名を入力</t>
        </r>
      </text>
    </comment>
    <comment ref="C142" authorId="0">
      <text>
        <r>
          <rPr>
            <sz val="9"/>
            <color indexed="81"/>
            <rFont val="MS P ゴシック"/>
          </rPr>
          <t>費用区分を選択</t>
        </r>
      </text>
    </comment>
    <comment ref="D142" authorId="0">
      <text>
        <r>
          <rPr>
            <sz val="9"/>
            <color indexed="81"/>
            <rFont val="MS P ゴシック"/>
          </rPr>
          <t>契約区分を選択</t>
        </r>
      </text>
    </comment>
    <comment ref="E142" authorId="0">
      <text>
        <r>
          <rPr>
            <sz val="9"/>
            <color indexed="81"/>
            <rFont val="MS P ゴシック"/>
          </rPr>
          <t>円単位で入力</t>
        </r>
      </text>
    </comment>
    <comment ref="F142" authorId="0">
      <text>
        <r>
          <rPr>
            <sz val="9"/>
            <color indexed="81"/>
            <rFont val="MS P ゴシック"/>
          </rPr>
          <t>円単位で入力</t>
        </r>
      </text>
    </comment>
    <comment ref="G142" authorId="0">
      <text>
        <r>
          <rPr>
            <sz val="9"/>
            <color indexed="81"/>
            <rFont val="MS P ゴシック"/>
          </rPr>
          <t>円単位で入力</t>
        </r>
      </text>
    </comment>
    <comment ref="H142" authorId="0">
      <text>
        <r>
          <rPr>
            <sz val="9"/>
            <color indexed="81"/>
            <rFont val="MS P ゴシック"/>
          </rPr>
          <t>円単位で入力</t>
        </r>
      </text>
    </comment>
    <comment ref="O142" authorId="0">
      <text>
        <r>
          <rPr>
            <sz val="9"/>
            <color indexed="81"/>
            <rFont val="MS P ゴシック"/>
          </rPr>
          <t>該当する場合入力（円単位）</t>
        </r>
      </text>
    </comment>
    <comment ref="Q142" authorId="0">
      <text>
        <r>
          <rPr>
            <sz val="9"/>
            <color indexed="81"/>
            <rFont val="MS P ゴシック"/>
          </rPr>
          <t>油種区分を選択</t>
        </r>
      </text>
    </comment>
    <comment ref="R142" authorId="0">
      <text>
        <r>
          <rPr>
            <sz val="9"/>
            <color indexed="81"/>
            <rFont val="MS P ゴシック"/>
          </rPr>
          <t>円単位で入力</t>
        </r>
      </text>
    </comment>
    <comment ref="B143" authorId="0">
      <text>
        <r>
          <rPr>
            <sz val="9"/>
            <color indexed="81"/>
            <rFont val="MS P ゴシック"/>
          </rPr>
          <t>施設名を入力</t>
        </r>
      </text>
    </comment>
    <comment ref="C143" authorId="0">
      <text>
        <r>
          <rPr>
            <sz val="9"/>
            <color indexed="81"/>
            <rFont val="MS P ゴシック"/>
          </rPr>
          <t>費用区分を選択</t>
        </r>
      </text>
    </comment>
    <comment ref="D143" authorId="0">
      <text>
        <r>
          <rPr>
            <sz val="9"/>
            <color indexed="81"/>
            <rFont val="MS P ゴシック"/>
          </rPr>
          <t>契約区分を選択</t>
        </r>
      </text>
    </comment>
    <comment ref="E143" authorId="0">
      <text>
        <r>
          <rPr>
            <sz val="9"/>
            <color indexed="81"/>
            <rFont val="MS P ゴシック"/>
          </rPr>
          <t>円単位で入力</t>
        </r>
      </text>
    </comment>
    <comment ref="F143" authorId="0">
      <text>
        <r>
          <rPr>
            <sz val="9"/>
            <color indexed="81"/>
            <rFont val="MS P ゴシック"/>
          </rPr>
          <t>円単位で入力</t>
        </r>
      </text>
    </comment>
    <comment ref="G143" authorId="0">
      <text>
        <r>
          <rPr>
            <sz val="9"/>
            <color indexed="81"/>
            <rFont val="MS P ゴシック"/>
          </rPr>
          <t>円単位で入力</t>
        </r>
      </text>
    </comment>
    <comment ref="H143" authorId="0">
      <text>
        <r>
          <rPr>
            <sz val="9"/>
            <color indexed="81"/>
            <rFont val="MS P ゴシック"/>
          </rPr>
          <t>円単位で入力</t>
        </r>
      </text>
    </comment>
    <comment ref="O143" authorId="0">
      <text>
        <r>
          <rPr>
            <sz val="9"/>
            <color indexed="81"/>
            <rFont val="MS P ゴシック"/>
          </rPr>
          <t>該当する場合入力（円単位）</t>
        </r>
      </text>
    </comment>
    <comment ref="Q143" authorId="0">
      <text>
        <r>
          <rPr>
            <sz val="9"/>
            <color indexed="81"/>
            <rFont val="MS P ゴシック"/>
          </rPr>
          <t>油種区分を選択</t>
        </r>
      </text>
    </comment>
    <comment ref="R143" authorId="0">
      <text>
        <r>
          <rPr>
            <sz val="9"/>
            <color indexed="81"/>
            <rFont val="MS P ゴシック"/>
          </rPr>
          <t>円単位で入力</t>
        </r>
      </text>
    </comment>
    <comment ref="B144" authorId="0">
      <text>
        <r>
          <rPr>
            <sz val="9"/>
            <color indexed="81"/>
            <rFont val="MS P ゴシック"/>
          </rPr>
          <t>施設名を入力</t>
        </r>
      </text>
    </comment>
    <comment ref="C144" authorId="0">
      <text>
        <r>
          <rPr>
            <sz val="9"/>
            <color indexed="81"/>
            <rFont val="MS P ゴシック"/>
          </rPr>
          <t>費用区分を選択</t>
        </r>
      </text>
    </comment>
    <comment ref="D144" authorId="0">
      <text>
        <r>
          <rPr>
            <sz val="9"/>
            <color indexed="81"/>
            <rFont val="MS P ゴシック"/>
          </rPr>
          <t>契約区分を選択</t>
        </r>
      </text>
    </comment>
    <comment ref="E144" authorId="0">
      <text>
        <r>
          <rPr>
            <sz val="9"/>
            <color indexed="81"/>
            <rFont val="MS P ゴシック"/>
          </rPr>
          <t>円単位で入力</t>
        </r>
      </text>
    </comment>
    <comment ref="F144" authorId="0">
      <text>
        <r>
          <rPr>
            <sz val="9"/>
            <color indexed="81"/>
            <rFont val="MS P ゴシック"/>
          </rPr>
          <t>円単位で入力</t>
        </r>
      </text>
    </comment>
    <comment ref="G144" authorId="0">
      <text>
        <r>
          <rPr>
            <sz val="9"/>
            <color indexed="81"/>
            <rFont val="MS P ゴシック"/>
          </rPr>
          <t>円単位で入力</t>
        </r>
      </text>
    </comment>
    <comment ref="H144" authorId="0">
      <text>
        <r>
          <rPr>
            <sz val="9"/>
            <color indexed="81"/>
            <rFont val="MS P ゴシック"/>
          </rPr>
          <t>円単位で入力</t>
        </r>
      </text>
    </comment>
    <comment ref="O144" authorId="0">
      <text>
        <r>
          <rPr>
            <sz val="9"/>
            <color indexed="81"/>
            <rFont val="MS P ゴシック"/>
          </rPr>
          <t>該当する場合入力（円単位）</t>
        </r>
      </text>
    </comment>
    <comment ref="Q144" authorId="0">
      <text>
        <r>
          <rPr>
            <sz val="9"/>
            <color indexed="81"/>
            <rFont val="MS P ゴシック"/>
          </rPr>
          <t>油種区分を選択</t>
        </r>
      </text>
    </comment>
    <comment ref="R144" authorId="0">
      <text>
        <r>
          <rPr>
            <sz val="9"/>
            <color indexed="81"/>
            <rFont val="MS P ゴシック"/>
          </rPr>
          <t>円単位で入力</t>
        </r>
      </text>
    </comment>
    <comment ref="B145" authorId="0">
      <text>
        <r>
          <rPr>
            <sz val="9"/>
            <color indexed="81"/>
            <rFont val="MS P ゴシック"/>
          </rPr>
          <t>施設名を入力</t>
        </r>
      </text>
    </comment>
    <comment ref="C145" authorId="0">
      <text>
        <r>
          <rPr>
            <sz val="9"/>
            <color indexed="81"/>
            <rFont val="MS P ゴシック"/>
          </rPr>
          <t>費用区分を選択</t>
        </r>
      </text>
    </comment>
    <comment ref="D145" authorId="0">
      <text>
        <r>
          <rPr>
            <sz val="9"/>
            <color indexed="81"/>
            <rFont val="MS P ゴシック"/>
          </rPr>
          <t>契約区分を選択</t>
        </r>
      </text>
    </comment>
    <comment ref="E145" authorId="0">
      <text>
        <r>
          <rPr>
            <sz val="9"/>
            <color indexed="81"/>
            <rFont val="MS P ゴシック"/>
          </rPr>
          <t>円単位で入力</t>
        </r>
      </text>
    </comment>
    <comment ref="F145" authorId="0">
      <text>
        <r>
          <rPr>
            <sz val="9"/>
            <color indexed="81"/>
            <rFont val="MS P ゴシック"/>
          </rPr>
          <t>円単位で入力</t>
        </r>
      </text>
    </comment>
    <comment ref="G145" authorId="0">
      <text>
        <r>
          <rPr>
            <sz val="9"/>
            <color indexed="81"/>
            <rFont val="MS P ゴシック"/>
          </rPr>
          <t>円単位で入力</t>
        </r>
      </text>
    </comment>
    <comment ref="H145" authorId="0">
      <text>
        <r>
          <rPr>
            <sz val="9"/>
            <color indexed="81"/>
            <rFont val="MS P ゴシック"/>
          </rPr>
          <t>円単位で入力</t>
        </r>
      </text>
    </comment>
    <comment ref="O145" authorId="0">
      <text>
        <r>
          <rPr>
            <sz val="9"/>
            <color indexed="81"/>
            <rFont val="MS P ゴシック"/>
          </rPr>
          <t>該当する場合入力（円単位）</t>
        </r>
      </text>
    </comment>
    <comment ref="Q145" authorId="0">
      <text>
        <r>
          <rPr>
            <sz val="9"/>
            <color indexed="81"/>
            <rFont val="MS P ゴシック"/>
          </rPr>
          <t>油種区分を選択</t>
        </r>
      </text>
    </comment>
    <comment ref="R145" authorId="0">
      <text>
        <r>
          <rPr>
            <sz val="9"/>
            <color indexed="81"/>
            <rFont val="MS P ゴシック"/>
          </rPr>
          <t>円単位で入力</t>
        </r>
      </text>
    </comment>
    <comment ref="B146" authorId="0">
      <text>
        <r>
          <rPr>
            <sz val="9"/>
            <color indexed="81"/>
            <rFont val="MS P ゴシック"/>
          </rPr>
          <t>施設名を入力</t>
        </r>
      </text>
    </comment>
    <comment ref="C146" authorId="0">
      <text>
        <r>
          <rPr>
            <sz val="9"/>
            <color indexed="81"/>
            <rFont val="MS P ゴシック"/>
          </rPr>
          <t>費用区分を選択</t>
        </r>
      </text>
    </comment>
    <comment ref="D146" authorId="0">
      <text>
        <r>
          <rPr>
            <sz val="9"/>
            <color indexed="81"/>
            <rFont val="MS P ゴシック"/>
          </rPr>
          <t>契約区分を選択</t>
        </r>
      </text>
    </comment>
    <comment ref="E146" authorId="0">
      <text>
        <r>
          <rPr>
            <sz val="9"/>
            <color indexed="81"/>
            <rFont val="MS P ゴシック"/>
          </rPr>
          <t>円単位で入力</t>
        </r>
      </text>
    </comment>
    <comment ref="F146" authorId="0">
      <text>
        <r>
          <rPr>
            <sz val="9"/>
            <color indexed="81"/>
            <rFont val="MS P ゴシック"/>
          </rPr>
          <t>円単位で入力</t>
        </r>
      </text>
    </comment>
    <comment ref="G146" authorId="0">
      <text>
        <r>
          <rPr>
            <sz val="9"/>
            <color indexed="81"/>
            <rFont val="MS P ゴシック"/>
          </rPr>
          <t>円単位で入力</t>
        </r>
      </text>
    </comment>
    <comment ref="H146" authorId="0">
      <text>
        <r>
          <rPr>
            <sz val="9"/>
            <color indexed="81"/>
            <rFont val="MS P ゴシック"/>
          </rPr>
          <t>円単位で入力</t>
        </r>
      </text>
    </comment>
    <comment ref="O146" authorId="0">
      <text>
        <r>
          <rPr>
            <sz val="9"/>
            <color indexed="81"/>
            <rFont val="MS P ゴシック"/>
          </rPr>
          <t>該当する場合入力（円単位）</t>
        </r>
      </text>
    </comment>
    <comment ref="Q146" authorId="0">
      <text>
        <r>
          <rPr>
            <sz val="9"/>
            <color indexed="81"/>
            <rFont val="MS P ゴシック"/>
          </rPr>
          <t>油種区分を選択</t>
        </r>
      </text>
    </comment>
    <comment ref="R146" authorId="0">
      <text>
        <r>
          <rPr>
            <sz val="9"/>
            <color indexed="81"/>
            <rFont val="MS P ゴシック"/>
          </rPr>
          <t>円単位で入力</t>
        </r>
      </text>
    </comment>
    <comment ref="B147" authorId="0">
      <text>
        <r>
          <rPr>
            <sz val="9"/>
            <color indexed="81"/>
            <rFont val="MS P ゴシック"/>
          </rPr>
          <t>施設名を入力</t>
        </r>
      </text>
    </comment>
    <comment ref="C147" authorId="0">
      <text>
        <r>
          <rPr>
            <sz val="9"/>
            <color indexed="81"/>
            <rFont val="MS P ゴシック"/>
          </rPr>
          <t>費用区分を選択</t>
        </r>
      </text>
    </comment>
    <comment ref="D147" authorId="0">
      <text>
        <r>
          <rPr>
            <sz val="9"/>
            <color indexed="81"/>
            <rFont val="MS P ゴシック"/>
          </rPr>
          <t>契約区分を選択</t>
        </r>
      </text>
    </comment>
    <comment ref="E147" authorId="0">
      <text>
        <r>
          <rPr>
            <sz val="9"/>
            <color indexed="81"/>
            <rFont val="MS P ゴシック"/>
          </rPr>
          <t>円単位で入力</t>
        </r>
      </text>
    </comment>
    <comment ref="F147" authorId="0">
      <text>
        <r>
          <rPr>
            <sz val="9"/>
            <color indexed="81"/>
            <rFont val="MS P ゴシック"/>
          </rPr>
          <t>円単位で入力</t>
        </r>
      </text>
    </comment>
    <comment ref="G147" authorId="0">
      <text>
        <r>
          <rPr>
            <sz val="9"/>
            <color indexed="81"/>
            <rFont val="MS P ゴシック"/>
          </rPr>
          <t>円単位で入力</t>
        </r>
      </text>
    </comment>
    <comment ref="H147" authorId="0">
      <text>
        <r>
          <rPr>
            <sz val="9"/>
            <color indexed="81"/>
            <rFont val="MS P ゴシック"/>
          </rPr>
          <t>円単位で入力</t>
        </r>
      </text>
    </comment>
    <comment ref="O147" authorId="0">
      <text>
        <r>
          <rPr>
            <sz val="9"/>
            <color indexed="81"/>
            <rFont val="MS P ゴシック"/>
          </rPr>
          <t>該当する場合入力（円単位）</t>
        </r>
      </text>
    </comment>
    <comment ref="Q147" authorId="0">
      <text>
        <r>
          <rPr>
            <sz val="9"/>
            <color indexed="81"/>
            <rFont val="MS P ゴシック"/>
          </rPr>
          <t>油種区分を選択</t>
        </r>
      </text>
    </comment>
    <comment ref="R147" authorId="0">
      <text>
        <r>
          <rPr>
            <sz val="9"/>
            <color indexed="81"/>
            <rFont val="MS P ゴシック"/>
          </rPr>
          <t>円単位で入力</t>
        </r>
      </text>
    </comment>
    <comment ref="B148" authorId="0">
      <text>
        <r>
          <rPr>
            <sz val="9"/>
            <color indexed="81"/>
            <rFont val="MS P ゴシック"/>
          </rPr>
          <t>施設名を入力</t>
        </r>
      </text>
    </comment>
    <comment ref="C148" authorId="0">
      <text>
        <r>
          <rPr>
            <sz val="9"/>
            <color indexed="81"/>
            <rFont val="MS P ゴシック"/>
          </rPr>
          <t>費用区分を選択</t>
        </r>
      </text>
    </comment>
    <comment ref="D148" authorId="0">
      <text>
        <r>
          <rPr>
            <sz val="9"/>
            <color indexed="81"/>
            <rFont val="MS P ゴシック"/>
          </rPr>
          <t>契約区分を選択</t>
        </r>
      </text>
    </comment>
    <comment ref="E148" authorId="0">
      <text>
        <r>
          <rPr>
            <sz val="9"/>
            <color indexed="81"/>
            <rFont val="MS P ゴシック"/>
          </rPr>
          <t>円単位で入力</t>
        </r>
      </text>
    </comment>
    <comment ref="F148" authorId="0">
      <text>
        <r>
          <rPr>
            <sz val="9"/>
            <color indexed="81"/>
            <rFont val="MS P ゴシック"/>
          </rPr>
          <t>円単位で入力</t>
        </r>
      </text>
    </comment>
    <comment ref="G148" authorId="0">
      <text>
        <r>
          <rPr>
            <sz val="9"/>
            <color indexed="81"/>
            <rFont val="MS P ゴシック"/>
          </rPr>
          <t>円単位で入力</t>
        </r>
      </text>
    </comment>
    <comment ref="H148" authorId="0">
      <text>
        <r>
          <rPr>
            <sz val="9"/>
            <color indexed="81"/>
            <rFont val="MS P ゴシック"/>
          </rPr>
          <t>円単位で入力</t>
        </r>
      </text>
    </comment>
    <comment ref="O148" authorId="0">
      <text>
        <r>
          <rPr>
            <sz val="9"/>
            <color indexed="81"/>
            <rFont val="MS P ゴシック"/>
          </rPr>
          <t>該当する場合入力（円単位）</t>
        </r>
      </text>
    </comment>
    <comment ref="Q148" authorId="0">
      <text>
        <r>
          <rPr>
            <sz val="9"/>
            <color indexed="81"/>
            <rFont val="MS P ゴシック"/>
          </rPr>
          <t>油種区分を選択</t>
        </r>
      </text>
    </comment>
    <comment ref="R148" authorId="0">
      <text>
        <r>
          <rPr>
            <sz val="9"/>
            <color indexed="81"/>
            <rFont val="MS P ゴシック"/>
          </rPr>
          <t>円単位で入力</t>
        </r>
      </text>
    </comment>
    <comment ref="B149" authorId="0">
      <text>
        <r>
          <rPr>
            <sz val="9"/>
            <color indexed="81"/>
            <rFont val="MS P ゴシック"/>
          </rPr>
          <t>施設名を入力</t>
        </r>
      </text>
    </comment>
    <comment ref="C149" authorId="0">
      <text>
        <r>
          <rPr>
            <sz val="9"/>
            <color indexed="81"/>
            <rFont val="MS P ゴシック"/>
          </rPr>
          <t>費用区分を選択</t>
        </r>
      </text>
    </comment>
    <comment ref="D149" authorId="0">
      <text>
        <r>
          <rPr>
            <sz val="9"/>
            <color indexed="81"/>
            <rFont val="MS P ゴシック"/>
          </rPr>
          <t>契約区分を選択</t>
        </r>
      </text>
    </comment>
    <comment ref="E149" authorId="0">
      <text>
        <r>
          <rPr>
            <sz val="9"/>
            <color indexed="81"/>
            <rFont val="MS P ゴシック"/>
          </rPr>
          <t>円単位で入力</t>
        </r>
      </text>
    </comment>
    <comment ref="F149" authorId="0">
      <text>
        <r>
          <rPr>
            <sz val="9"/>
            <color indexed="81"/>
            <rFont val="MS P ゴシック"/>
          </rPr>
          <t>円単位で入力</t>
        </r>
      </text>
    </comment>
    <comment ref="G149" authorId="0">
      <text>
        <r>
          <rPr>
            <sz val="9"/>
            <color indexed="81"/>
            <rFont val="MS P ゴシック"/>
          </rPr>
          <t>円単位で入力</t>
        </r>
      </text>
    </comment>
    <comment ref="H149" authorId="0">
      <text>
        <r>
          <rPr>
            <sz val="9"/>
            <color indexed="81"/>
            <rFont val="MS P ゴシック"/>
          </rPr>
          <t>円単位で入力</t>
        </r>
      </text>
    </comment>
    <comment ref="O149" authorId="0">
      <text>
        <r>
          <rPr>
            <sz val="9"/>
            <color indexed="81"/>
            <rFont val="MS P ゴシック"/>
          </rPr>
          <t>該当する場合入力（円単位）</t>
        </r>
      </text>
    </comment>
    <comment ref="Q149" authorId="0">
      <text>
        <r>
          <rPr>
            <sz val="9"/>
            <color indexed="81"/>
            <rFont val="MS P ゴシック"/>
          </rPr>
          <t>油種区分を選択</t>
        </r>
      </text>
    </comment>
    <comment ref="R149" authorId="0">
      <text>
        <r>
          <rPr>
            <sz val="9"/>
            <color indexed="81"/>
            <rFont val="MS P ゴシック"/>
          </rPr>
          <t>円単位で入力</t>
        </r>
      </text>
    </comment>
    <comment ref="B150" authorId="0">
      <text>
        <r>
          <rPr>
            <sz val="9"/>
            <color indexed="81"/>
            <rFont val="MS P ゴシック"/>
          </rPr>
          <t>施設名を入力</t>
        </r>
      </text>
    </comment>
    <comment ref="C150" authorId="0">
      <text>
        <r>
          <rPr>
            <sz val="9"/>
            <color indexed="81"/>
            <rFont val="MS P ゴシック"/>
          </rPr>
          <t>費用区分を選択</t>
        </r>
      </text>
    </comment>
    <comment ref="D150" authorId="0">
      <text>
        <r>
          <rPr>
            <sz val="9"/>
            <color indexed="81"/>
            <rFont val="MS P ゴシック"/>
          </rPr>
          <t>契約区分を選択</t>
        </r>
      </text>
    </comment>
    <comment ref="E150" authorId="0">
      <text>
        <r>
          <rPr>
            <sz val="9"/>
            <color indexed="81"/>
            <rFont val="MS P ゴシック"/>
          </rPr>
          <t>円単位で入力</t>
        </r>
      </text>
    </comment>
    <comment ref="F150" authorId="0">
      <text>
        <r>
          <rPr>
            <sz val="9"/>
            <color indexed="81"/>
            <rFont val="MS P ゴシック"/>
          </rPr>
          <t>円単位で入力</t>
        </r>
      </text>
    </comment>
    <comment ref="G150" authorId="0">
      <text>
        <r>
          <rPr>
            <sz val="9"/>
            <color indexed="81"/>
            <rFont val="MS P ゴシック"/>
          </rPr>
          <t>円単位で入力</t>
        </r>
      </text>
    </comment>
    <comment ref="H150" authorId="0">
      <text>
        <r>
          <rPr>
            <sz val="9"/>
            <color indexed="81"/>
            <rFont val="MS P ゴシック"/>
          </rPr>
          <t>円単位で入力</t>
        </r>
      </text>
    </comment>
    <comment ref="O150" authorId="0">
      <text>
        <r>
          <rPr>
            <sz val="9"/>
            <color indexed="81"/>
            <rFont val="MS P ゴシック"/>
          </rPr>
          <t>該当する場合入力（円単位）</t>
        </r>
      </text>
    </comment>
    <comment ref="Q150" authorId="0">
      <text>
        <r>
          <rPr>
            <sz val="9"/>
            <color indexed="81"/>
            <rFont val="MS P ゴシック"/>
          </rPr>
          <t>油種区分を選択</t>
        </r>
      </text>
    </comment>
    <comment ref="R150" authorId="0">
      <text>
        <r>
          <rPr>
            <sz val="9"/>
            <color indexed="81"/>
            <rFont val="MS P ゴシック"/>
          </rPr>
          <t>円単位で入力</t>
        </r>
      </text>
    </comment>
    <comment ref="B151" authorId="0">
      <text>
        <r>
          <rPr>
            <sz val="9"/>
            <color indexed="81"/>
            <rFont val="MS P ゴシック"/>
          </rPr>
          <t>施設名を入力</t>
        </r>
      </text>
    </comment>
    <comment ref="C151" authorId="0">
      <text>
        <r>
          <rPr>
            <sz val="9"/>
            <color indexed="81"/>
            <rFont val="MS P ゴシック"/>
          </rPr>
          <t>費用区分を選択</t>
        </r>
      </text>
    </comment>
    <comment ref="D151" authorId="0">
      <text>
        <r>
          <rPr>
            <sz val="9"/>
            <color indexed="81"/>
            <rFont val="MS P ゴシック"/>
          </rPr>
          <t>契約区分を選択</t>
        </r>
      </text>
    </comment>
    <comment ref="E151" authorId="0">
      <text>
        <r>
          <rPr>
            <sz val="9"/>
            <color indexed="81"/>
            <rFont val="MS P ゴシック"/>
          </rPr>
          <t>円単位で入力</t>
        </r>
      </text>
    </comment>
    <comment ref="F151" authorId="0">
      <text>
        <r>
          <rPr>
            <sz val="9"/>
            <color indexed="81"/>
            <rFont val="MS P ゴシック"/>
          </rPr>
          <t>円単位で入力</t>
        </r>
      </text>
    </comment>
    <comment ref="G151" authorId="0">
      <text>
        <r>
          <rPr>
            <sz val="9"/>
            <color indexed="81"/>
            <rFont val="MS P ゴシック"/>
          </rPr>
          <t>円単位で入力</t>
        </r>
      </text>
    </comment>
    <comment ref="H151" authorId="0">
      <text>
        <r>
          <rPr>
            <sz val="9"/>
            <color indexed="81"/>
            <rFont val="MS P ゴシック"/>
          </rPr>
          <t>円単位で入力</t>
        </r>
      </text>
    </comment>
    <comment ref="O151" authorId="0">
      <text>
        <r>
          <rPr>
            <sz val="9"/>
            <color indexed="81"/>
            <rFont val="MS P ゴシック"/>
          </rPr>
          <t>該当する場合入力（円単位）</t>
        </r>
      </text>
    </comment>
    <comment ref="Q151" authorId="0">
      <text>
        <r>
          <rPr>
            <sz val="9"/>
            <color indexed="81"/>
            <rFont val="MS P ゴシック"/>
          </rPr>
          <t>油種区分を選択</t>
        </r>
      </text>
    </comment>
    <comment ref="R151" authorId="0">
      <text>
        <r>
          <rPr>
            <sz val="9"/>
            <color indexed="81"/>
            <rFont val="MS P ゴシック"/>
          </rPr>
          <t>円単位で入力</t>
        </r>
      </text>
    </comment>
    <comment ref="B152" authorId="0">
      <text>
        <r>
          <rPr>
            <sz val="9"/>
            <color indexed="81"/>
            <rFont val="MS P ゴシック"/>
          </rPr>
          <t>施設名を入力</t>
        </r>
      </text>
    </comment>
    <comment ref="C152" authorId="0">
      <text>
        <r>
          <rPr>
            <sz val="9"/>
            <color indexed="81"/>
            <rFont val="MS P ゴシック"/>
          </rPr>
          <t>費用区分を選択</t>
        </r>
      </text>
    </comment>
    <comment ref="D152" authorId="0">
      <text>
        <r>
          <rPr>
            <sz val="9"/>
            <color indexed="81"/>
            <rFont val="MS P ゴシック"/>
          </rPr>
          <t>契約区分を選択</t>
        </r>
      </text>
    </comment>
    <comment ref="E152" authorId="0">
      <text>
        <r>
          <rPr>
            <sz val="9"/>
            <color indexed="81"/>
            <rFont val="MS P ゴシック"/>
          </rPr>
          <t>円単位で入力</t>
        </r>
      </text>
    </comment>
    <comment ref="F152" authorId="0">
      <text>
        <r>
          <rPr>
            <sz val="9"/>
            <color indexed="81"/>
            <rFont val="MS P ゴシック"/>
          </rPr>
          <t>円単位で入力</t>
        </r>
      </text>
    </comment>
    <comment ref="G152" authorId="0">
      <text>
        <r>
          <rPr>
            <sz val="9"/>
            <color indexed="81"/>
            <rFont val="MS P ゴシック"/>
          </rPr>
          <t>円単位で入力</t>
        </r>
      </text>
    </comment>
    <comment ref="H152" authorId="0">
      <text>
        <r>
          <rPr>
            <sz val="9"/>
            <color indexed="81"/>
            <rFont val="MS P ゴシック"/>
          </rPr>
          <t>円単位で入力</t>
        </r>
      </text>
    </comment>
    <comment ref="O152" authorId="0">
      <text>
        <r>
          <rPr>
            <sz val="9"/>
            <color indexed="81"/>
            <rFont val="MS P ゴシック"/>
          </rPr>
          <t>該当する場合入力（円単位）</t>
        </r>
      </text>
    </comment>
    <comment ref="Q152" authorId="0">
      <text>
        <r>
          <rPr>
            <sz val="9"/>
            <color indexed="81"/>
            <rFont val="MS P ゴシック"/>
          </rPr>
          <t>油種区分を選択</t>
        </r>
      </text>
    </comment>
    <comment ref="R152" authorId="0">
      <text>
        <r>
          <rPr>
            <sz val="9"/>
            <color indexed="81"/>
            <rFont val="MS P ゴシック"/>
          </rPr>
          <t>円単位で入力</t>
        </r>
      </text>
    </comment>
    <comment ref="B153" authorId="0">
      <text>
        <r>
          <rPr>
            <sz val="9"/>
            <color indexed="81"/>
            <rFont val="MS P ゴシック"/>
          </rPr>
          <t>施設名を入力</t>
        </r>
      </text>
    </comment>
    <comment ref="C153" authorId="0">
      <text>
        <r>
          <rPr>
            <sz val="9"/>
            <color indexed="81"/>
            <rFont val="MS P ゴシック"/>
          </rPr>
          <t>費用区分を選択</t>
        </r>
      </text>
    </comment>
    <comment ref="D153" authorId="0">
      <text>
        <r>
          <rPr>
            <sz val="9"/>
            <color indexed="81"/>
            <rFont val="MS P ゴシック"/>
          </rPr>
          <t>契約区分を選択</t>
        </r>
      </text>
    </comment>
    <comment ref="E153" authorId="0">
      <text>
        <r>
          <rPr>
            <sz val="9"/>
            <color indexed="81"/>
            <rFont val="MS P ゴシック"/>
          </rPr>
          <t>円単位で入力</t>
        </r>
      </text>
    </comment>
    <comment ref="F153" authorId="0">
      <text>
        <r>
          <rPr>
            <sz val="9"/>
            <color indexed="81"/>
            <rFont val="MS P ゴシック"/>
          </rPr>
          <t>円単位で入力</t>
        </r>
      </text>
    </comment>
    <comment ref="G153" authorId="0">
      <text>
        <r>
          <rPr>
            <sz val="9"/>
            <color indexed="81"/>
            <rFont val="MS P ゴシック"/>
          </rPr>
          <t>円単位で入力</t>
        </r>
      </text>
    </comment>
    <comment ref="H153" authorId="0">
      <text>
        <r>
          <rPr>
            <sz val="9"/>
            <color indexed="81"/>
            <rFont val="MS P ゴシック"/>
          </rPr>
          <t>円単位で入力</t>
        </r>
      </text>
    </comment>
    <comment ref="O153" authorId="0">
      <text>
        <r>
          <rPr>
            <sz val="9"/>
            <color indexed="81"/>
            <rFont val="MS P ゴシック"/>
          </rPr>
          <t>該当する場合入力（円単位）</t>
        </r>
      </text>
    </comment>
    <comment ref="Q153" authorId="0">
      <text>
        <r>
          <rPr>
            <sz val="9"/>
            <color indexed="81"/>
            <rFont val="MS P ゴシック"/>
          </rPr>
          <t>油種区分を選択</t>
        </r>
      </text>
    </comment>
    <comment ref="R153" authorId="0">
      <text>
        <r>
          <rPr>
            <sz val="9"/>
            <color indexed="81"/>
            <rFont val="MS P ゴシック"/>
          </rPr>
          <t>円単位で入力</t>
        </r>
      </text>
    </comment>
    <comment ref="B154" authorId="0">
      <text>
        <r>
          <rPr>
            <sz val="9"/>
            <color indexed="81"/>
            <rFont val="MS P ゴシック"/>
          </rPr>
          <t>施設名を入力</t>
        </r>
      </text>
    </comment>
    <comment ref="C154" authorId="0">
      <text>
        <r>
          <rPr>
            <sz val="9"/>
            <color indexed="81"/>
            <rFont val="MS P ゴシック"/>
          </rPr>
          <t>費用区分を選択</t>
        </r>
      </text>
    </comment>
    <comment ref="D154" authorId="0">
      <text>
        <r>
          <rPr>
            <sz val="9"/>
            <color indexed="81"/>
            <rFont val="MS P ゴシック"/>
          </rPr>
          <t>契約区分を選択</t>
        </r>
      </text>
    </comment>
    <comment ref="E154" authorId="0">
      <text>
        <r>
          <rPr>
            <sz val="9"/>
            <color indexed="81"/>
            <rFont val="MS P ゴシック"/>
          </rPr>
          <t>円単位で入力</t>
        </r>
      </text>
    </comment>
    <comment ref="F154" authorId="0">
      <text>
        <r>
          <rPr>
            <sz val="9"/>
            <color indexed="81"/>
            <rFont val="MS P ゴシック"/>
          </rPr>
          <t>円単位で入力</t>
        </r>
      </text>
    </comment>
    <comment ref="G154" authorId="0">
      <text>
        <r>
          <rPr>
            <sz val="9"/>
            <color indexed="81"/>
            <rFont val="MS P ゴシック"/>
          </rPr>
          <t>円単位で入力</t>
        </r>
      </text>
    </comment>
    <comment ref="H154" authorId="0">
      <text>
        <r>
          <rPr>
            <sz val="9"/>
            <color indexed="81"/>
            <rFont val="MS P ゴシック"/>
          </rPr>
          <t>円単位で入力</t>
        </r>
      </text>
    </comment>
    <comment ref="O154" authorId="0">
      <text>
        <r>
          <rPr>
            <sz val="9"/>
            <color indexed="81"/>
            <rFont val="MS P ゴシック"/>
          </rPr>
          <t>該当する場合入力（円単位）</t>
        </r>
      </text>
    </comment>
    <comment ref="Q154" authorId="0">
      <text>
        <r>
          <rPr>
            <sz val="9"/>
            <color indexed="81"/>
            <rFont val="MS P ゴシック"/>
          </rPr>
          <t>油種区分を選択</t>
        </r>
      </text>
    </comment>
    <comment ref="R154" authorId="0">
      <text>
        <r>
          <rPr>
            <sz val="9"/>
            <color indexed="81"/>
            <rFont val="MS P ゴシック"/>
          </rPr>
          <t>円単位で入力</t>
        </r>
      </text>
    </comment>
    <comment ref="B155" authorId="0">
      <text>
        <r>
          <rPr>
            <sz val="9"/>
            <color indexed="81"/>
            <rFont val="MS P ゴシック"/>
          </rPr>
          <t>施設名を入力</t>
        </r>
      </text>
    </comment>
    <comment ref="C155" authorId="0">
      <text>
        <r>
          <rPr>
            <sz val="9"/>
            <color indexed="81"/>
            <rFont val="MS P ゴシック"/>
          </rPr>
          <t>費用区分を選択</t>
        </r>
      </text>
    </comment>
    <comment ref="D155" authorId="0">
      <text>
        <r>
          <rPr>
            <sz val="9"/>
            <color indexed="81"/>
            <rFont val="MS P ゴシック"/>
          </rPr>
          <t>契約区分を選択</t>
        </r>
      </text>
    </comment>
    <comment ref="E155" authorId="0">
      <text>
        <r>
          <rPr>
            <sz val="9"/>
            <color indexed="81"/>
            <rFont val="MS P ゴシック"/>
          </rPr>
          <t>円単位で入力</t>
        </r>
      </text>
    </comment>
    <comment ref="F155" authorId="0">
      <text>
        <r>
          <rPr>
            <sz val="9"/>
            <color indexed="81"/>
            <rFont val="MS P ゴシック"/>
          </rPr>
          <t>円単位で入力</t>
        </r>
      </text>
    </comment>
    <comment ref="G155" authorId="0">
      <text>
        <r>
          <rPr>
            <sz val="9"/>
            <color indexed="81"/>
            <rFont val="MS P ゴシック"/>
          </rPr>
          <t>円単位で入力</t>
        </r>
      </text>
    </comment>
    <comment ref="H155" authorId="0">
      <text>
        <r>
          <rPr>
            <sz val="9"/>
            <color indexed="81"/>
            <rFont val="MS P ゴシック"/>
          </rPr>
          <t>円単位で入力</t>
        </r>
      </text>
    </comment>
    <comment ref="O155" authorId="0">
      <text>
        <r>
          <rPr>
            <sz val="9"/>
            <color indexed="81"/>
            <rFont val="MS P ゴシック"/>
          </rPr>
          <t>該当する場合入力（円単位）</t>
        </r>
      </text>
    </comment>
    <comment ref="Q155" authorId="0">
      <text>
        <r>
          <rPr>
            <sz val="9"/>
            <color indexed="81"/>
            <rFont val="MS P ゴシック"/>
          </rPr>
          <t>油種区分を選択</t>
        </r>
      </text>
    </comment>
    <comment ref="R155" authorId="0">
      <text>
        <r>
          <rPr>
            <sz val="9"/>
            <color indexed="81"/>
            <rFont val="MS P ゴシック"/>
          </rPr>
          <t>円単位で入力</t>
        </r>
      </text>
    </comment>
    <comment ref="B156" authorId="0">
      <text>
        <r>
          <rPr>
            <sz val="9"/>
            <color indexed="81"/>
            <rFont val="MS P ゴシック"/>
          </rPr>
          <t>施設名を入力</t>
        </r>
      </text>
    </comment>
    <comment ref="C156" authorId="0">
      <text>
        <r>
          <rPr>
            <sz val="9"/>
            <color indexed="81"/>
            <rFont val="MS P ゴシック"/>
          </rPr>
          <t>費用区分を選択</t>
        </r>
      </text>
    </comment>
    <comment ref="D156" authorId="0">
      <text>
        <r>
          <rPr>
            <sz val="9"/>
            <color indexed="81"/>
            <rFont val="MS P ゴシック"/>
          </rPr>
          <t>契約区分を選択</t>
        </r>
      </text>
    </comment>
    <comment ref="E156" authorId="0">
      <text>
        <r>
          <rPr>
            <sz val="9"/>
            <color indexed="81"/>
            <rFont val="MS P ゴシック"/>
          </rPr>
          <t>円単位で入力</t>
        </r>
      </text>
    </comment>
    <comment ref="F156" authorId="0">
      <text>
        <r>
          <rPr>
            <sz val="9"/>
            <color indexed="81"/>
            <rFont val="MS P ゴシック"/>
          </rPr>
          <t>円単位で入力</t>
        </r>
      </text>
    </comment>
    <comment ref="G156" authorId="0">
      <text>
        <r>
          <rPr>
            <sz val="9"/>
            <color indexed="81"/>
            <rFont val="MS P ゴシック"/>
          </rPr>
          <t>円単位で入力</t>
        </r>
      </text>
    </comment>
    <comment ref="H156" authorId="0">
      <text>
        <r>
          <rPr>
            <sz val="9"/>
            <color indexed="81"/>
            <rFont val="MS P ゴシック"/>
          </rPr>
          <t>円単位で入力</t>
        </r>
      </text>
    </comment>
    <comment ref="O156" authorId="0">
      <text>
        <r>
          <rPr>
            <sz val="9"/>
            <color indexed="81"/>
            <rFont val="MS P ゴシック"/>
          </rPr>
          <t>該当する場合入力（円単位）</t>
        </r>
      </text>
    </comment>
    <comment ref="Q156" authorId="0">
      <text>
        <r>
          <rPr>
            <sz val="9"/>
            <color indexed="81"/>
            <rFont val="MS P ゴシック"/>
          </rPr>
          <t>油種区分を選択</t>
        </r>
      </text>
    </comment>
    <comment ref="R156" authorId="0">
      <text>
        <r>
          <rPr>
            <sz val="9"/>
            <color indexed="81"/>
            <rFont val="MS P ゴシック"/>
          </rPr>
          <t>円単位で入力</t>
        </r>
      </text>
    </comment>
    <comment ref="B157" authorId="0">
      <text>
        <r>
          <rPr>
            <sz val="9"/>
            <color indexed="81"/>
            <rFont val="MS P ゴシック"/>
          </rPr>
          <t>施設名を入力</t>
        </r>
      </text>
    </comment>
    <comment ref="C157" authorId="0">
      <text>
        <r>
          <rPr>
            <sz val="9"/>
            <color indexed="81"/>
            <rFont val="MS P ゴシック"/>
          </rPr>
          <t>費用区分を選択</t>
        </r>
      </text>
    </comment>
    <comment ref="D157" authorId="0">
      <text>
        <r>
          <rPr>
            <sz val="9"/>
            <color indexed="81"/>
            <rFont val="MS P ゴシック"/>
          </rPr>
          <t>契約区分を選択</t>
        </r>
      </text>
    </comment>
    <comment ref="E157" authorId="0">
      <text>
        <r>
          <rPr>
            <sz val="9"/>
            <color indexed="81"/>
            <rFont val="MS P ゴシック"/>
          </rPr>
          <t>円単位で入力</t>
        </r>
      </text>
    </comment>
    <comment ref="F157" authorId="0">
      <text>
        <r>
          <rPr>
            <sz val="9"/>
            <color indexed="81"/>
            <rFont val="MS P ゴシック"/>
          </rPr>
          <t>円単位で入力</t>
        </r>
      </text>
    </comment>
    <comment ref="G157" authorId="0">
      <text>
        <r>
          <rPr>
            <sz val="9"/>
            <color indexed="81"/>
            <rFont val="MS P ゴシック"/>
          </rPr>
          <t>円単位で入力</t>
        </r>
      </text>
    </comment>
    <comment ref="H157" authorId="0">
      <text>
        <r>
          <rPr>
            <sz val="9"/>
            <color indexed="81"/>
            <rFont val="MS P ゴシック"/>
          </rPr>
          <t>円単位で入力</t>
        </r>
      </text>
    </comment>
    <comment ref="O157" authorId="0">
      <text>
        <r>
          <rPr>
            <sz val="9"/>
            <color indexed="81"/>
            <rFont val="MS P ゴシック"/>
          </rPr>
          <t>該当する場合入力（円単位）</t>
        </r>
      </text>
    </comment>
    <comment ref="Q157" authorId="0">
      <text>
        <r>
          <rPr>
            <sz val="9"/>
            <color indexed="81"/>
            <rFont val="MS P ゴシック"/>
          </rPr>
          <t>油種区分を選択</t>
        </r>
      </text>
    </comment>
    <comment ref="R157" authorId="0">
      <text>
        <r>
          <rPr>
            <sz val="9"/>
            <color indexed="81"/>
            <rFont val="MS P ゴシック"/>
          </rPr>
          <t>円単位で入力</t>
        </r>
      </text>
    </comment>
    <comment ref="B158" authorId="0">
      <text>
        <r>
          <rPr>
            <sz val="9"/>
            <color indexed="81"/>
            <rFont val="MS P ゴシック"/>
          </rPr>
          <t>施設名を入力</t>
        </r>
      </text>
    </comment>
    <comment ref="C158" authorId="0">
      <text>
        <r>
          <rPr>
            <sz val="9"/>
            <color indexed="81"/>
            <rFont val="MS P ゴシック"/>
          </rPr>
          <t>費用区分を選択</t>
        </r>
      </text>
    </comment>
    <comment ref="D158" authorId="0">
      <text>
        <r>
          <rPr>
            <sz val="9"/>
            <color indexed="81"/>
            <rFont val="MS P ゴシック"/>
          </rPr>
          <t>契約区分を選択</t>
        </r>
      </text>
    </comment>
    <comment ref="E158" authorId="0">
      <text>
        <r>
          <rPr>
            <sz val="9"/>
            <color indexed="81"/>
            <rFont val="MS P ゴシック"/>
          </rPr>
          <t>円単位で入力</t>
        </r>
      </text>
    </comment>
    <comment ref="F158" authorId="0">
      <text>
        <r>
          <rPr>
            <sz val="9"/>
            <color indexed="81"/>
            <rFont val="MS P ゴシック"/>
          </rPr>
          <t>円単位で入力</t>
        </r>
      </text>
    </comment>
    <comment ref="G158" authorId="0">
      <text>
        <r>
          <rPr>
            <sz val="9"/>
            <color indexed="81"/>
            <rFont val="MS P ゴシック"/>
          </rPr>
          <t>円単位で入力</t>
        </r>
      </text>
    </comment>
    <comment ref="H158" authorId="0">
      <text>
        <r>
          <rPr>
            <sz val="9"/>
            <color indexed="81"/>
            <rFont val="MS P ゴシック"/>
          </rPr>
          <t>円単位で入力</t>
        </r>
      </text>
    </comment>
    <comment ref="O158" authorId="0">
      <text>
        <r>
          <rPr>
            <sz val="9"/>
            <color indexed="81"/>
            <rFont val="MS P ゴシック"/>
          </rPr>
          <t>該当する場合入力（円単位）</t>
        </r>
      </text>
    </comment>
    <comment ref="Q158" authorId="0">
      <text>
        <r>
          <rPr>
            <sz val="9"/>
            <color indexed="81"/>
            <rFont val="MS P ゴシック"/>
          </rPr>
          <t>油種区分を選択</t>
        </r>
      </text>
    </comment>
    <comment ref="R158" authorId="0">
      <text>
        <r>
          <rPr>
            <sz val="9"/>
            <color indexed="81"/>
            <rFont val="MS P ゴシック"/>
          </rPr>
          <t>円単位で入力</t>
        </r>
      </text>
    </comment>
    <comment ref="B159" authorId="0">
      <text>
        <r>
          <rPr>
            <sz val="9"/>
            <color indexed="81"/>
            <rFont val="MS P ゴシック"/>
          </rPr>
          <t>施設名を入力</t>
        </r>
      </text>
    </comment>
    <comment ref="C159" authorId="0">
      <text>
        <r>
          <rPr>
            <sz val="9"/>
            <color indexed="81"/>
            <rFont val="MS P ゴシック"/>
          </rPr>
          <t>費用区分を選択</t>
        </r>
      </text>
    </comment>
    <comment ref="D159" authorId="0">
      <text>
        <r>
          <rPr>
            <sz val="9"/>
            <color indexed="81"/>
            <rFont val="MS P ゴシック"/>
          </rPr>
          <t>契約区分を選択</t>
        </r>
      </text>
    </comment>
    <comment ref="E159" authorId="0">
      <text>
        <r>
          <rPr>
            <sz val="9"/>
            <color indexed="81"/>
            <rFont val="MS P ゴシック"/>
          </rPr>
          <t>円単位で入力</t>
        </r>
      </text>
    </comment>
    <comment ref="F159" authorId="0">
      <text>
        <r>
          <rPr>
            <sz val="9"/>
            <color indexed="81"/>
            <rFont val="MS P ゴシック"/>
          </rPr>
          <t>円単位で入力</t>
        </r>
      </text>
    </comment>
    <comment ref="G159" authorId="0">
      <text>
        <r>
          <rPr>
            <sz val="9"/>
            <color indexed="81"/>
            <rFont val="MS P ゴシック"/>
          </rPr>
          <t>円単位で入力</t>
        </r>
      </text>
    </comment>
    <comment ref="H159" authorId="0">
      <text>
        <r>
          <rPr>
            <sz val="9"/>
            <color indexed="81"/>
            <rFont val="MS P ゴシック"/>
          </rPr>
          <t>円単位で入力</t>
        </r>
      </text>
    </comment>
    <comment ref="O159" authorId="0">
      <text>
        <r>
          <rPr>
            <sz val="9"/>
            <color indexed="81"/>
            <rFont val="MS P ゴシック"/>
          </rPr>
          <t>該当する場合入力（円単位）</t>
        </r>
      </text>
    </comment>
    <comment ref="Q159" authorId="0">
      <text>
        <r>
          <rPr>
            <sz val="9"/>
            <color indexed="81"/>
            <rFont val="MS P ゴシック"/>
          </rPr>
          <t>油種区分を選択</t>
        </r>
      </text>
    </comment>
    <comment ref="R159" authorId="0">
      <text>
        <r>
          <rPr>
            <sz val="9"/>
            <color indexed="81"/>
            <rFont val="MS P ゴシック"/>
          </rPr>
          <t>円単位で入力</t>
        </r>
      </text>
    </comment>
    <comment ref="B160" authorId="0">
      <text>
        <r>
          <rPr>
            <sz val="9"/>
            <color indexed="81"/>
            <rFont val="MS P ゴシック"/>
          </rPr>
          <t>施設名を入力</t>
        </r>
      </text>
    </comment>
    <comment ref="C160" authorId="0">
      <text>
        <r>
          <rPr>
            <sz val="9"/>
            <color indexed="81"/>
            <rFont val="MS P ゴシック"/>
          </rPr>
          <t>費用区分を選択</t>
        </r>
      </text>
    </comment>
    <comment ref="D160" authorId="0">
      <text>
        <r>
          <rPr>
            <sz val="9"/>
            <color indexed="81"/>
            <rFont val="MS P ゴシック"/>
          </rPr>
          <t>契約区分を選択</t>
        </r>
      </text>
    </comment>
    <comment ref="E160" authorId="0">
      <text>
        <r>
          <rPr>
            <sz val="9"/>
            <color indexed="81"/>
            <rFont val="MS P ゴシック"/>
          </rPr>
          <t>円単位で入力</t>
        </r>
      </text>
    </comment>
    <comment ref="F160" authorId="0">
      <text>
        <r>
          <rPr>
            <sz val="9"/>
            <color indexed="81"/>
            <rFont val="MS P ゴシック"/>
          </rPr>
          <t>円単位で入力</t>
        </r>
      </text>
    </comment>
    <comment ref="G160" authorId="0">
      <text>
        <r>
          <rPr>
            <sz val="9"/>
            <color indexed="81"/>
            <rFont val="MS P ゴシック"/>
          </rPr>
          <t>円単位で入力</t>
        </r>
      </text>
    </comment>
    <comment ref="H160" authorId="0">
      <text>
        <r>
          <rPr>
            <sz val="9"/>
            <color indexed="81"/>
            <rFont val="MS P ゴシック"/>
          </rPr>
          <t>円単位で入力</t>
        </r>
      </text>
    </comment>
    <comment ref="O160" authorId="0">
      <text>
        <r>
          <rPr>
            <sz val="9"/>
            <color indexed="81"/>
            <rFont val="MS P ゴシック"/>
          </rPr>
          <t>該当する場合入力（円単位）</t>
        </r>
      </text>
    </comment>
    <comment ref="Q160" authorId="0">
      <text>
        <r>
          <rPr>
            <sz val="9"/>
            <color indexed="81"/>
            <rFont val="MS P ゴシック"/>
          </rPr>
          <t>油種区分を選択</t>
        </r>
      </text>
    </comment>
    <comment ref="R160" authorId="0">
      <text>
        <r>
          <rPr>
            <sz val="9"/>
            <color indexed="81"/>
            <rFont val="MS P ゴシック"/>
          </rPr>
          <t>円単位で入力</t>
        </r>
      </text>
    </comment>
    <comment ref="B161" authorId="0">
      <text>
        <r>
          <rPr>
            <sz val="9"/>
            <color indexed="81"/>
            <rFont val="MS P ゴシック"/>
          </rPr>
          <t>施設名を入力</t>
        </r>
      </text>
    </comment>
    <comment ref="C161" authorId="0">
      <text>
        <r>
          <rPr>
            <sz val="9"/>
            <color indexed="81"/>
            <rFont val="MS P ゴシック"/>
          </rPr>
          <t>費用区分を選択</t>
        </r>
      </text>
    </comment>
    <comment ref="D161" authorId="0">
      <text>
        <r>
          <rPr>
            <sz val="9"/>
            <color indexed="81"/>
            <rFont val="MS P ゴシック"/>
          </rPr>
          <t>契約区分を選択</t>
        </r>
      </text>
    </comment>
    <comment ref="E161" authorId="0">
      <text>
        <r>
          <rPr>
            <sz val="9"/>
            <color indexed="81"/>
            <rFont val="MS P ゴシック"/>
          </rPr>
          <t>円単位で入力</t>
        </r>
      </text>
    </comment>
    <comment ref="F161" authorId="0">
      <text>
        <r>
          <rPr>
            <sz val="9"/>
            <color indexed="81"/>
            <rFont val="MS P ゴシック"/>
          </rPr>
          <t>円単位で入力</t>
        </r>
      </text>
    </comment>
    <comment ref="G161" authorId="0">
      <text>
        <r>
          <rPr>
            <sz val="9"/>
            <color indexed="81"/>
            <rFont val="MS P ゴシック"/>
          </rPr>
          <t>円単位で入力</t>
        </r>
      </text>
    </comment>
    <comment ref="H161" authorId="0">
      <text>
        <r>
          <rPr>
            <sz val="9"/>
            <color indexed="81"/>
            <rFont val="MS P ゴシック"/>
          </rPr>
          <t>円単位で入力</t>
        </r>
      </text>
    </comment>
    <comment ref="O161" authorId="0">
      <text>
        <r>
          <rPr>
            <sz val="9"/>
            <color indexed="81"/>
            <rFont val="MS P ゴシック"/>
          </rPr>
          <t>該当する場合入力（円単位）</t>
        </r>
      </text>
    </comment>
    <comment ref="Q161" authorId="0">
      <text>
        <r>
          <rPr>
            <sz val="9"/>
            <color indexed="81"/>
            <rFont val="MS P ゴシック"/>
          </rPr>
          <t>油種区分を選択</t>
        </r>
      </text>
    </comment>
    <comment ref="R161" authorId="0">
      <text>
        <r>
          <rPr>
            <sz val="9"/>
            <color indexed="81"/>
            <rFont val="MS P ゴシック"/>
          </rPr>
          <t>円単位で入力</t>
        </r>
      </text>
    </comment>
    <comment ref="B162" authorId="0">
      <text>
        <r>
          <rPr>
            <sz val="9"/>
            <color indexed="81"/>
            <rFont val="MS P ゴシック"/>
          </rPr>
          <t>施設名を入力</t>
        </r>
      </text>
    </comment>
    <comment ref="C162" authorId="0">
      <text>
        <r>
          <rPr>
            <sz val="9"/>
            <color indexed="81"/>
            <rFont val="MS P ゴシック"/>
          </rPr>
          <t>費用区分を選択</t>
        </r>
      </text>
    </comment>
    <comment ref="D162" authorId="0">
      <text>
        <r>
          <rPr>
            <sz val="9"/>
            <color indexed="81"/>
            <rFont val="MS P ゴシック"/>
          </rPr>
          <t>契約区分を選択</t>
        </r>
      </text>
    </comment>
    <comment ref="E162" authorId="0">
      <text>
        <r>
          <rPr>
            <sz val="9"/>
            <color indexed="81"/>
            <rFont val="MS P ゴシック"/>
          </rPr>
          <t>円単位で入力</t>
        </r>
      </text>
    </comment>
    <comment ref="F162" authorId="0">
      <text>
        <r>
          <rPr>
            <sz val="9"/>
            <color indexed="81"/>
            <rFont val="MS P ゴシック"/>
          </rPr>
          <t>円単位で入力</t>
        </r>
      </text>
    </comment>
    <comment ref="G162" authorId="0">
      <text>
        <r>
          <rPr>
            <sz val="9"/>
            <color indexed="81"/>
            <rFont val="MS P ゴシック"/>
          </rPr>
          <t>円単位で入力</t>
        </r>
      </text>
    </comment>
    <comment ref="H162" authorId="0">
      <text>
        <r>
          <rPr>
            <sz val="9"/>
            <color indexed="81"/>
            <rFont val="MS P ゴシック"/>
          </rPr>
          <t>円単位で入力</t>
        </r>
      </text>
    </comment>
    <comment ref="O162" authorId="0">
      <text>
        <r>
          <rPr>
            <sz val="9"/>
            <color indexed="81"/>
            <rFont val="MS P ゴシック"/>
          </rPr>
          <t>該当する場合入力（円単位）</t>
        </r>
      </text>
    </comment>
    <comment ref="Q162" authorId="0">
      <text>
        <r>
          <rPr>
            <sz val="9"/>
            <color indexed="81"/>
            <rFont val="MS P ゴシック"/>
          </rPr>
          <t>油種区分を選択</t>
        </r>
      </text>
    </comment>
    <comment ref="R162" authorId="0">
      <text>
        <r>
          <rPr>
            <sz val="9"/>
            <color indexed="81"/>
            <rFont val="MS P ゴシック"/>
          </rPr>
          <t>円単位で入力</t>
        </r>
      </text>
    </comment>
    <comment ref="B163" authorId="0">
      <text>
        <r>
          <rPr>
            <sz val="9"/>
            <color indexed="81"/>
            <rFont val="MS P ゴシック"/>
          </rPr>
          <t>施設名を入力</t>
        </r>
      </text>
    </comment>
    <comment ref="C163" authorId="0">
      <text>
        <r>
          <rPr>
            <sz val="9"/>
            <color indexed="81"/>
            <rFont val="MS P ゴシック"/>
          </rPr>
          <t>費用区分を選択</t>
        </r>
      </text>
    </comment>
    <comment ref="D163" authorId="0">
      <text>
        <r>
          <rPr>
            <sz val="9"/>
            <color indexed="81"/>
            <rFont val="MS P ゴシック"/>
          </rPr>
          <t>契約区分を選択</t>
        </r>
      </text>
    </comment>
    <comment ref="E163" authorId="0">
      <text>
        <r>
          <rPr>
            <sz val="9"/>
            <color indexed="81"/>
            <rFont val="MS P ゴシック"/>
          </rPr>
          <t>円単位で入力</t>
        </r>
      </text>
    </comment>
    <comment ref="F163" authorId="0">
      <text>
        <r>
          <rPr>
            <sz val="9"/>
            <color indexed="81"/>
            <rFont val="MS P ゴシック"/>
          </rPr>
          <t>円単位で入力</t>
        </r>
      </text>
    </comment>
    <comment ref="G163" authorId="0">
      <text>
        <r>
          <rPr>
            <sz val="9"/>
            <color indexed="81"/>
            <rFont val="MS P ゴシック"/>
          </rPr>
          <t>円単位で入力</t>
        </r>
      </text>
    </comment>
    <comment ref="H163" authorId="0">
      <text>
        <r>
          <rPr>
            <sz val="9"/>
            <color indexed="81"/>
            <rFont val="MS P ゴシック"/>
          </rPr>
          <t>円単位で入力</t>
        </r>
      </text>
    </comment>
    <comment ref="O163" authorId="0">
      <text>
        <r>
          <rPr>
            <sz val="9"/>
            <color indexed="81"/>
            <rFont val="MS P ゴシック"/>
          </rPr>
          <t>該当する場合入力（円単位）</t>
        </r>
      </text>
    </comment>
    <comment ref="Q163" authorId="0">
      <text>
        <r>
          <rPr>
            <sz val="9"/>
            <color indexed="81"/>
            <rFont val="MS P ゴシック"/>
          </rPr>
          <t>油種区分を選択</t>
        </r>
      </text>
    </comment>
    <comment ref="R163" authorId="0">
      <text>
        <r>
          <rPr>
            <sz val="9"/>
            <color indexed="81"/>
            <rFont val="MS P ゴシック"/>
          </rPr>
          <t>円単位で入力</t>
        </r>
      </text>
    </comment>
    <comment ref="B164" authorId="0">
      <text>
        <r>
          <rPr>
            <sz val="9"/>
            <color indexed="81"/>
            <rFont val="MS P ゴシック"/>
          </rPr>
          <t>施設名を入力</t>
        </r>
      </text>
    </comment>
    <comment ref="C164" authorId="0">
      <text>
        <r>
          <rPr>
            <sz val="9"/>
            <color indexed="81"/>
            <rFont val="MS P ゴシック"/>
          </rPr>
          <t>費用区分を選択</t>
        </r>
      </text>
    </comment>
    <comment ref="D164" authorId="0">
      <text>
        <r>
          <rPr>
            <sz val="9"/>
            <color indexed="81"/>
            <rFont val="MS P ゴシック"/>
          </rPr>
          <t>契約区分を選択</t>
        </r>
      </text>
    </comment>
    <comment ref="E164" authorId="0">
      <text>
        <r>
          <rPr>
            <sz val="9"/>
            <color indexed="81"/>
            <rFont val="MS P ゴシック"/>
          </rPr>
          <t>円単位で入力</t>
        </r>
      </text>
    </comment>
    <comment ref="F164" authorId="0">
      <text>
        <r>
          <rPr>
            <sz val="9"/>
            <color indexed="81"/>
            <rFont val="MS P ゴシック"/>
          </rPr>
          <t>円単位で入力</t>
        </r>
      </text>
    </comment>
    <comment ref="G164" authorId="0">
      <text>
        <r>
          <rPr>
            <sz val="9"/>
            <color indexed="81"/>
            <rFont val="MS P ゴシック"/>
          </rPr>
          <t>円単位で入力</t>
        </r>
      </text>
    </comment>
    <comment ref="H164" authorId="0">
      <text>
        <r>
          <rPr>
            <sz val="9"/>
            <color indexed="81"/>
            <rFont val="MS P ゴシック"/>
          </rPr>
          <t>円単位で入力</t>
        </r>
      </text>
    </comment>
    <comment ref="O164" authorId="0">
      <text>
        <r>
          <rPr>
            <sz val="9"/>
            <color indexed="81"/>
            <rFont val="MS P ゴシック"/>
          </rPr>
          <t>該当する場合入力（円単位）</t>
        </r>
      </text>
    </comment>
    <comment ref="Q164" authorId="0">
      <text>
        <r>
          <rPr>
            <sz val="9"/>
            <color indexed="81"/>
            <rFont val="MS P ゴシック"/>
          </rPr>
          <t>油種区分を選択</t>
        </r>
      </text>
    </comment>
    <comment ref="R164" authorId="0">
      <text>
        <r>
          <rPr>
            <sz val="9"/>
            <color indexed="81"/>
            <rFont val="MS P ゴシック"/>
          </rPr>
          <t>円単位で入力</t>
        </r>
      </text>
    </comment>
    <comment ref="B165" authorId="0">
      <text>
        <r>
          <rPr>
            <sz val="9"/>
            <color indexed="81"/>
            <rFont val="MS P ゴシック"/>
          </rPr>
          <t>施設名を入力</t>
        </r>
      </text>
    </comment>
    <comment ref="C165" authorId="0">
      <text>
        <r>
          <rPr>
            <sz val="9"/>
            <color indexed="81"/>
            <rFont val="MS P ゴシック"/>
          </rPr>
          <t>費用区分を選択</t>
        </r>
      </text>
    </comment>
    <comment ref="D165" authorId="0">
      <text>
        <r>
          <rPr>
            <sz val="9"/>
            <color indexed="81"/>
            <rFont val="MS P ゴシック"/>
          </rPr>
          <t>契約区分を選択</t>
        </r>
      </text>
    </comment>
    <comment ref="E165" authorId="0">
      <text>
        <r>
          <rPr>
            <sz val="9"/>
            <color indexed="81"/>
            <rFont val="MS P ゴシック"/>
          </rPr>
          <t>円単位で入力</t>
        </r>
      </text>
    </comment>
    <comment ref="F165" authorId="0">
      <text>
        <r>
          <rPr>
            <sz val="9"/>
            <color indexed="81"/>
            <rFont val="MS P ゴシック"/>
          </rPr>
          <t>円単位で入力</t>
        </r>
      </text>
    </comment>
    <comment ref="G165" authorId="0">
      <text>
        <r>
          <rPr>
            <sz val="9"/>
            <color indexed="81"/>
            <rFont val="MS P ゴシック"/>
          </rPr>
          <t>円単位で入力</t>
        </r>
      </text>
    </comment>
    <comment ref="H165" authorId="0">
      <text>
        <r>
          <rPr>
            <sz val="9"/>
            <color indexed="81"/>
            <rFont val="MS P ゴシック"/>
          </rPr>
          <t>円単位で入力</t>
        </r>
      </text>
    </comment>
    <comment ref="O165" authorId="0">
      <text>
        <r>
          <rPr>
            <sz val="9"/>
            <color indexed="81"/>
            <rFont val="MS P ゴシック"/>
          </rPr>
          <t>該当する場合入力（円単位）</t>
        </r>
      </text>
    </comment>
    <comment ref="Q165" authorId="0">
      <text>
        <r>
          <rPr>
            <sz val="9"/>
            <color indexed="81"/>
            <rFont val="MS P ゴシック"/>
          </rPr>
          <t>油種区分を選択</t>
        </r>
      </text>
    </comment>
    <comment ref="R165" authorId="0">
      <text>
        <r>
          <rPr>
            <sz val="9"/>
            <color indexed="81"/>
            <rFont val="MS P ゴシック"/>
          </rPr>
          <t>円単位で入力</t>
        </r>
      </text>
    </comment>
    <comment ref="B166" authorId="0">
      <text>
        <r>
          <rPr>
            <sz val="9"/>
            <color indexed="81"/>
            <rFont val="MS P ゴシック"/>
          </rPr>
          <t>施設名を入力</t>
        </r>
      </text>
    </comment>
    <comment ref="C166" authorId="0">
      <text>
        <r>
          <rPr>
            <sz val="9"/>
            <color indexed="81"/>
            <rFont val="MS P ゴシック"/>
          </rPr>
          <t>費用区分を選択</t>
        </r>
      </text>
    </comment>
    <comment ref="D166" authorId="0">
      <text>
        <r>
          <rPr>
            <sz val="9"/>
            <color indexed="81"/>
            <rFont val="MS P ゴシック"/>
          </rPr>
          <t>契約区分を選択</t>
        </r>
      </text>
    </comment>
    <comment ref="E166" authorId="0">
      <text>
        <r>
          <rPr>
            <sz val="9"/>
            <color indexed="81"/>
            <rFont val="MS P ゴシック"/>
          </rPr>
          <t>円単位で入力</t>
        </r>
      </text>
    </comment>
    <comment ref="F166" authorId="0">
      <text>
        <r>
          <rPr>
            <sz val="9"/>
            <color indexed="81"/>
            <rFont val="MS P ゴシック"/>
          </rPr>
          <t>円単位で入力</t>
        </r>
      </text>
    </comment>
    <comment ref="G166" authorId="0">
      <text>
        <r>
          <rPr>
            <sz val="9"/>
            <color indexed="81"/>
            <rFont val="MS P ゴシック"/>
          </rPr>
          <t>円単位で入力</t>
        </r>
      </text>
    </comment>
    <comment ref="H166" authorId="0">
      <text>
        <r>
          <rPr>
            <sz val="9"/>
            <color indexed="81"/>
            <rFont val="MS P ゴシック"/>
          </rPr>
          <t>円単位で入力</t>
        </r>
      </text>
    </comment>
    <comment ref="O166" authorId="0">
      <text>
        <r>
          <rPr>
            <sz val="9"/>
            <color indexed="81"/>
            <rFont val="MS P ゴシック"/>
          </rPr>
          <t>該当する場合入力（円単位）</t>
        </r>
      </text>
    </comment>
    <comment ref="Q166" authorId="0">
      <text>
        <r>
          <rPr>
            <sz val="9"/>
            <color indexed="81"/>
            <rFont val="MS P ゴシック"/>
          </rPr>
          <t>油種区分を選択</t>
        </r>
      </text>
    </comment>
    <comment ref="R166" authorId="0">
      <text>
        <r>
          <rPr>
            <sz val="9"/>
            <color indexed="81"/>
            <rFont val="MS P ゴシック"/>
          </rPr>
          <t>円単位で入力</t>
        </r>
      </text>
    </comment>
    <comment ref="B167" authorId="0">
      <text>
        <r>
          <rPr>
            <sz val="9"/>
            <color indexed="81"/>
            <rFont val="MS P ゴシック"/>
          </rPr>
          <t>施設名を入力</t>
        </r>
      </text>
    </comment>
    <comment ref="C167" authorId="0">
      <text>
        <r>
          <rPr>
            <sz val="9"/>
            <color indexed="81"/>
            <rFont val="MS P ゴシック"/>
          </rPr>
          <t>費用区分を選択</t>
        </r>
      </text>
    </comment>
    <comment ref="D167" authorId="0">
      <text>
        <r>
          <rPr>
            <sz val="9"/>
            <color indexed="81"/>
            <rFont val="MS P ゴシック"/>
          </rPr>
          <t>契約区分を選択</t>
        </r>
      </text>
    </comment>
    <comment ref="E167" authorId="0">
      <text>
        <r>
          <rPr>
            <sz val="9"/>
            <color indexed="81"/>
            <rFont val="MS P ゴシック"/>
          </rPr>
          <t>円単位で入力</t>
        </r>
      </text>
    </comment>
    <comment ref="F167" authorId="0">
      <text>
        <r>
          <rPr>
            <sz val="9"/>
            <color indexed="81"/>
            <rFont val="MS P ゴシック"/>
          </rPr>
          <t>円単位で入力</t>
        </r>
      </text>
    </comment>
    <comment ref="G167" authorId="0">
      <text>
        <r>
          <rPr>
            <sz val="9"/>
            <color indexed="81"/>
            <rFont val="MS P ゴシック"/>
          </rPr>
          <t>円単位で入力</t>
        </r>
      </text>
    </comment>
    <comment ref="H167" authorId="0">
      <text>
        <r>
          <rPr>
            <sz val="9"/>
            <color indexed="81"/>
            <rFont val="MS P ゴシック"/>
          </rPr>
          <t>円単位で入力</t>
        </r>
      </text>
    </comment>
    <comment ref="O167" authorId="0">
      <text>
        <r>
          <rPr>
            <sz val="9"/>
            <color indexed="81"/>
            <rFont val="MS P ゴシック"/>
          </rPr>
          <t>該当する場合入力（円単位）</t>
        </r>
      </text>
    </comment>
    <comment ref="Q167" authorId="0">
      <text>
        <r>
          <rPr>
            <sz val="9"/>
            <color indexed="81"/>
            <rFont val="MS P ゴシック"/>
          </rPr>
          <t>油種区分を選択</t>
        </r>
      </text>
    </comment>
    <comment ref="R167" authorId="0">
      <text>
        <r>
          <rPr>
            <sz val="9"/>
            <color indexed="81"/>
            <rFont val="MS P ゴシック"/>
          </rPr>
          <t>円単位で入力</t>
        </r>
      </text>
    </comment>
    <comment ref="B168" authorId="0">
      <text>
        <r>
          <rPr>
            <sz val="9"/>
            <color indexed="81"/>
            <rFont val="MS P ゴシック"/>
          </rPr>
          <t>施設名を入力</t>
        </r>
      </text>
    </comment>
    <comment ref="C168" authorId="0">
      <text>
        <r>
          <rPr>
            <sz val="9"/>
            <color indexed="81"/>
            <rFont val="MS P ゴシック"/>
          </rPr>
          <t>費用区分を選択</t>
        </r>
      </text>
    </comment>
    <comment ref="D168" authorId="0">
      <text>
        <r>
          <rPr>
            <sz val="9"/>
            <color indexed="81"/>
            <rFont val="MS P ゴシック"/>
          </rPr>
          <t>契約区分を選択</t>
        </r>
      </text>
    </comment>
    <comment ref="E168" authorId="0">
      <text>
        <r>
          <rPr>
            <sz val="9"/>
            <color indexed="81"/>
            <rFont val="MS P ゴシック"/>
          </rPr>
          <t>円単位で入力</t>
        </r>
      </text>
    </comment>
    <comment ref="F168" authorId="0">
      <text>
        <r>
          <rPr>
            <sz val="9"/>
            <color indexed="81"/>
            <rFont val="MS P ゴシック"/>
          </rPr>
          <t>円単位で入力</t>
        </r>
      </text>
    </comment>
    <comment ref="G168" authorId="0">
      <text>
        <r>
          <rPr>
            <sz val="9"/>
            <color indexed="81"/>
            <rFont val="MS P ゴシック"/>
          </rPr>
          <t>円単位で入力</t>
        </r>
      </text>
    </comment>
    <comment ref="H168" authorId="0">
      <text>
        <r>
          <rPr>
            <sz val="9"/>
            <color indexed="81"/>
            <rFont val="MS P ゴシック"/>
          </rPr>
          <t>円単位で入力</t>
        </r>
      </text>
    </comment>
    <comment ref="O168" authorId="0">
      <text>
        <r>
          <rPr>
            <sz val="9"/>
            <color indexed="81"/>
            <rFont val="MS P ゴシック"/>
          </rPr>
          <t>該当する場合入力（円単位）</t>
        </r>
      </text>
    </comment>
    <comment ref="Q168" authorId="0">
      <text>
        <r>
          <rPr>
            <sz val="9"/>
            <color indexed="81"/>
            <rFont val="MS P ゴシック"/>
          </rPr>
          <t>油種区分を選択</t>
        </r>
      </text>
    </comment>
    <comment ref="R168" authorId="0">
      <text>
        <r>
          <rPr>
            <sz val="9"/>
            <color indexed="81"/>
            <rFont val="MS P ゴシック"/>
          </rPr>
          <t>円単位で入力</t>
        </r>
      </text>
    </comment>
    <comment ref="B169" authorId="0">
      <text>
        <r>
          <rPr>
            <sz val="9"/>
            <color indexed="81"/>
            <rFont val="MS P ゴシック"/>
          </rPr>
          <t>施設名を入力</t>
        </r>
      </text>
    </comment>
    <comment ref="C169" authorId="0">
      <text>
        <r>
          <rPr>
            <sz val="9"/>
            <color indexed="81"/>
            <rFont val="MS P ゴシック"/>
          </rPr>
          <t>費用区分を選択</t>
        </r>
      </text>
    </comment>
    <comment ref="D169" authorId="0">
      <text>
        <r>
          <rPr>
            <sz val="9"/>
            <color indexed="81"/>
            <rFont val="MS P ゴシック"/>
          </rPr>
          <t>契約区分を選択</t>
        </r>
      </text>
    </comment>
    <comment ref="E169" authorId="0">
      <text>
        <r>
          <rPr>
            <sz val="9"/>
            <color indexed="81"/>
            <rFont val="MS P ゴシック"/>
          </rPr>
          <t>円単位で入力</t>
        </r>
      </text>
    </comment>
    <comment ref="F169" authorId="0">
      <text>
        <r>
          <rPr>
            <sz val="9"/>
            <color indexed="81"/>
            <rFont val="MS P ゴシック"/>
          </rPr>
          <t>円単位で入力</t>
        </r>
      </text>
    </comment>
    <comment ref="G169" authorId="0">
      <text>
        <r>
          <rPr>
            <sz val="9"/>
            <color indexed="81"/>
            <rFont val="MS P ゴシック"/>
          </rPr>
          <t>円単位で入力</t>
        </r>
      </text>
    </comment>
    <comment ref="H169" authorId="0">
      <text>
        <r>
          <rPr>
            <sz val="9"/>
            <color indexed="81"/>
            <rFont val="MS P ゴシック"/>
          </rPr>
          <t>円単位で入力</t>
        </r>
      </text>
    </comment>
    <comment ref="O169" authorId="0">
      <text>
        <r>
          <rPr>
            <sz val="9"/>
            <color indexed="81"/>
            <rFont val="MS P ゴシック"/>
          </rPr>
          <t>該当する場合入力（円単位）</t>
        </r>
      </text>
    </comment>
    <comment ref="Q169" authorId="0">
      <text>
        <r>
          <rPr>
            <sz val="9"/>
            <color indexed="81"/>
            <rFont val="MS P ゴシック"/>
          </rPr>
          <t>油種区分を選択</t>
        </r>
      </text>
    </comment>
    <comment ref="R169" authorId="0">
      <text>
        <r>
          <rPr>
            <sz val="9"/>
            <color indexed="81"/>
            <rFont val="MS P ゴシック"/>
          </rPr>
          <t>円単位で入力</t>
        </r>
      </text>
    </comment>
    <comment ref="B170" authorId="0">
      <text>
        <r>
          <rPr>
            <sz val="9"/>
            <color indexed="81"/>
            <rFont val="MS P ゴシック"/>
          </rPr>
          <t>施設名を入力</t>
        </r>
      </text>
    </comment>
    <comment ref="C170" authorId="0">
      <text>
        <r>
          <rPr>
            <sz val="9"/>
            <color indexed="81"/>
            <rFont val="MS P ゴシック"/>
          </rPr>
          <t>費用区分を選択</t>
        </r>
      </text>
    </comment>
    <comment ref="D170" authorId="0">
      <text>
        <r>
          <rPr>
            <sz val="9"/>
            <color indexed="81"/>
            <rFont val="MS P ゴシック"/>
          </rPr>
          <t>契約区分を選択</t>
        </r>
      </text>
    </comment>
    <comment ref="E170" authorId="0">
      <text>
        <r>
          <rPr>
            <sz val="9"/>
            <color indexed="81"/>
            <rFont val="MS P ゴシック"/>
          </rPr>
          <t>円単位で入力</t>
        </r>
      </text>
    </comment>
    <comment ref="F170" authorId="0">
      <text>
        <r>
          <rPr>
            <sz val="9"/>
            <color indexed="81"/>
            <rFont val="MS P ゴシック"/>
          </rPr>
          <t>円単位で入力</t>
        </r>
      </text>
    </comment>
    <comment ref="G170" authorId="0">
      <text>
        <r>
          <rPr>
            <sz val="9"/>
            <color indexed="81"/>
            <rFont val="MS P ゴシック"/>
          </rPr>
          <t>円単位で入力</t>
        </r>
      </text>
    </comment>
    <comment ref="H170" authorId="0">
      <text>
        <r>
          <rPr>
            <sz val="9"/>
            <color indexed="81"/>
            <rFont val="MS P ゴシック"/>
          </rPr>
          <t>円単位で入力</t>
        </r>
      </text>
    </comment>
    <comment ref="O170" authorId="0">
      <text>
        <r>
          <rPr>
            <sz val="9"/>
            <color indexed="81"/>
            <rFont val="MS P ゴシック"/>
          </rPr>
          <t>該当する場合入力（円単位）</t>
        </r>
      </text>
    </comment>
    <comment ref="Q170" authorId="0">
      <text>
        <r>
          <rPr>
            <sz val="9"/>
            <color indexed="81"/>
            <rFont val="MS P ゴシック"/>
          </rPr>
          <t>油種区分を選択</t>
        </r>
      </text>
    </comment>
    <comment ref="R170" authorId="0">
      <text>
        <r>
          <rPr>
            <sz val="9"/>
            <color indexed="81"/>
            <rFont val="MS P ゴシック"/>
          </rPr>
          <t>円単位で入力</t>
        </r>
      </text>
    </comment>
    <comment ref="B171" authorId="0">
      <text>
        <r>
          <rPr>
            <sz val="9"/>
            <color indexed="81"/>
            <rFont val="MS P ゴシック"/>
          </rPr>
          <t>施設名を入力</t>
        </r>
      </text>
    </comment>
    <comment ref="C171" authorId="0">
      <text>
        <r>
          <rPr>
            <sz val="9"/>
            <color indexed="81"/>
            <rFont val="MS P ゴシック"/>
          </rPr>
          <t>費用区分を選択</t>
        </r>
      </text>
    </comment>
    <comment ref="D171" authorId="0">
      <text>
        <r>
          <rPr>
            <sz val="9"/>
            <color indexed="81"/>
            <rFont val="MS P ゴシック"/>
          </rPr>
          <t>契約区分を選択</t>
        </r>
      </text>
    </comment>
    <comment ref="E171" authorId="0">
      <text>
        <r>
          <rPr>
            <sz val="9"/>
            <color indexed="81"/>
            <rFont val="MS P ゴシック"/>
          </rPr>
          <t>円単位で入力</t>
        </r>
      </text>
    </comment>
    <comment ref="F171" authorId="0">
      <text>
        <r>
          <rPr>
            <sz val="9"/>
            <color indexed="81"/>
            <rFont val="MS P ゴシック"/>
          </rPr>
          <t>円単位で入力</t>
        </r>
      </text>
    </comment>
    <comment ref="G171" authorId="0">
      <text>
        <r>
          <rPr>
            <sz val="9"/>
            <color indexed="81"/>
            <rFont val="MS P ゴシック"/>
          </rPr>
          <t>円単位で入力</t>
        </r>
      </text>
    </comment>
    <comment ref="H171" authorId="0">
      <text>
        <r>
          <rPr>
            <sz val="9"/>
            <color indexed="81"/>
            <rFont val="MS P ゴシック"/>
          </rPr>
          <t>円単位で入力</t>
        </r>
      </text>
    </comment>
    <comment ref="O171" authorId="0">
      <text>
        <r>
          <rPr>
            <sz val="9"/>
            <color indexed="81"/>
            <rFont val="MS P ゴシック"/>
          </rPr>
          <t>該当する場合入力（円単位）</t>
        </r>
      </text>
    </comment>
    <comment ref="Q171" authorId="0">
      <text>
        <r>
          <rPr>
            <sz val="9"/>
            <color indexed="81"/>
            <rFont val="MS P ゴシック"/>
          </rPr>
          <t>油種区分を選択</t>
        </r>
      </text>
    </comment>
    <comment ref="R171" authorId="0">
      <text>
        <r>
          <rPr>
            <sz val="9"/>
            <color indexed="81"/>
            <rFont val="MS P ゴシック"/>
          </rPr>
          <t>円単位で入力</t>
        </r>
      </text>
    </comment>
    <comment ref="B172" authorId="0">
      <text>
        <r>
          <rPr>
            <sz val="9"/>
            <color indexed="81"/>
            <rFont val="MS P ゴシック"/>
          </rPr>
          <t>施設名を入力</t>
        </r>
      </text>
    </comment>
    <comment ref="C172" authorId="0">
      <text>
        <r>
          <rPr>
            <sz val="9"/>
            <color indexed="81"/>
            <rFont val="MS P ゴシック"/>
          </rPr>
          <t>費用区分を選択</t>
        </r>
      </text>
    </comment>
    <comment ref="D172" authorId="0">
      <text>
        <r>
          <rPr>
            <sz val="9"/>
            <color indexed="81"/>
            <rFont val="MS P ゴシック"/>
          </rPr>
          <t>契約区分を選択</t>
        </r>
      </text>
    </comment>
    <comment ref="E172" authorId="0">
      <text>
        <r>
          <rPr>
            <sz val="9"/>
            <color indexed="81"/>
            <rFont val="MS P ゴシック"/>
          </rPr>
          <t>円単位で入力</t>
        </r>
      </text>
    </comment>
    <comment ref="F172" authorId="0">
      <text>
        <r>
          <rPr>
            <sz val="9"/>
            <color indexed="81"/>
            <rFont val="MS P ゴシック"/>
          </rPr>
          <t>円単位で入力</t>
        </r>
      </text>
    </comment>
    <comment ref="G172" authorId="0">
      <text>
        <r>
          <rPr>
            <sz val="9"/>
            <color indexed="81"/>
            <rFont val="MS P ゴシック"/>
          </rPr>
          <t>円単位で入力</t>
        </r>
      </text>
    </comment>
    <comment ref="H172" authorId="0">
      <text>
        <r>
          <rPr>
            <sz val="9"/>
            <color indexed="81"/>
            <rFont val="MS P ゴシック"/>
          </rPr>
          <t>円単位で入力</t>
        </r>
      </text>
    </comment>
    <comment ref="O172" authorId="0">
      <text>
        <r>
          <rPr>
            <sz val="9"/>
            <color indexed="81"/>
            <rFont val="MS P ゴシック"/>
          </rPr>
          <t>該当する場合入力（円単位）</t>
        </r>
      </text>
    </comment>
    <comment ref="Q172" authorId="0">
      <text>
        <r>
          <rPr>
            <sz val="9"/>
            <color indexed="81"/>
            <rFont val="MS P ゴシック"/>
          </rPr>
          <t>油種区分を選択</t>
        </r>
      </text>
    </comment>
    <comment ref="R172" authorId="0">
      <text>
        <r>
          <rPr>
            <sz val="9"/>
            <color indexed="81"/>
            <rFont val="MS P ゴシック"/>
          </rPr>
          <t>円単位で入力</t>
        </r>
      </text>
    </comment>
    <comment ref="B173" authorId="0">
      <text>
        <r>
          <rPr>
            <sz val="9"/>
            <color indexed="81"/>
            <rFont val="MS P ゴシック"/>
          </rPr>
          <t>施設名を入力</t>
        </r>
      </text>
    </comment>
    <comment ref="C173" authorId="0">
      <text>
        <r>
          <rPr>
            <sz val="9"/>
            <color indexed="81"/>
            <rFont val="MS P ゴシック"/>
          </rPr>
          <t>費用区分を選択</t>
        </r>
      </text>
    </comment>
    <comment ref="D173" authorId="0">
      <text>
        <r>
          <rPr>
            <sz val="9"/>
            <color indexed="81"/>
            <rFont val="MS P ゴシック"/>
          </rPr>
          <t>契約区分を選択</t>
        </r>
      </text>
    </comment>
    <comment ref="E173" authorId="0">
      <text>
        <r>
          <rPr>
            <sz val="9"/>
            <color indexed="81"/>
            <rFont val="MS P ゴシック"/>
          </rPr>
          <t>円単位で入力</t>
        </r>
      </text>
    </comment>
    <comment ref="F173" authorId="0">
      <text>
        <r>
          <rPr>
            <sz val="9"/>
            <color indexed="81"/>
            <rFont val="MS P ゴシック"/>
          </rPr>
          <t>円単位で入力</t>
        </r>
      </text>
    </comment>
    <comment ref="G173" authorId="0">
      <text>
        <r>
          <rPr>
            <sz val="9"/>
            <color indexed="81"/>
            <rFont val="MS P ゴシック"/>
          </rPr>
          <t>円単位で入力</t>
        </r>
      </text>
    </comment>
    <comment ref="H173" authorId="0">
      <text>
        <r>
          <rPr>
            <sz val="9"/>
            <color indexed="81"/>
            <rFont val="MS P ゴシック"/>
          </rPr>
          <t>円単位で入力</t>
        </r>
      </text>
    </comment>
    <comment ref="O173" authorId="0">
      <text>
        <r>
          <rPr>
            <sz val="9"/>
            <color indexed="81"/>
            <rFont val="MS P ゴシック"/>
          </rPr>
          <t>該当する場合入力（円単位）</t>
        </r>
      </text>
    </comment>
    <comment ref="Q173" authorId="0">
      <text>
        <r>
          <rPr>
            <sz val="9"/>
            <color indexed="81"/>
            <rFont val="MS P ゴシック"/>
          </rPr>
          <t>油種区分を選択</t>
        </r>
      </text>
    </comment>
    <comment ref="R173" authorId="0">
      <text>
        <r>
          <rPr>
            <sz val="9"/>
            <color indexed="81"/>
            <rFont val="MS P ゴシック"/>
          </rPr>
          <t>円単位で入力</t>
        </r>
      </text>
    </comment>
    <comment ref="B174" authorId="0">
      <text>
        <r>
          <rPr>
            <sz val="9"/>
            <color indexed="81"/>
            <rFont val="MS P ゴシック"/>
          </rPr>
          <t>施設名を入力</t>
        </r>
      </text>
    </comment>
    <comment ref="C174" authorId="0">
      <text>
        <r>
          <rPr>
            <sz val="9"/>
            <color indexed="81"/>
            <rFont val="MS P ゴシック"/>
          </rPr>
          <t>費用区分を選択</t>
        </r>
      </text>
    </comment>
    <comment ref="D174" authorId="0">
      <text>
        <r>
          <rPr>
            <sz val="9"/>
            <color indexed="81"/>
            <rFont val="MS P ゴシック"/>
          </rPr>
          <t>契約区分を選択</t>
        </r>
      </text>
    </comment>
    <comment ref="E174" authorId="0">
      <text>
        <r>
          <rPr>
            <sz val="9"/>
            <color indexed="81"/>
            <rFont val="MS P ゴシック"/>
          </rPr>
          <t>円単位で入力</t>
        </r>
      </text>
    </comment>
    <comment ref="F174" authorId="0">
      <text>
        <r>
          <rPr>
            <sz val="9"/>
            <color indexed="81"/>
            <rFont val="MS P ゴシック"/>
          </rPr>
          <t>円単位で入力</t>
        </r>
      </text>
    </comment>
    <comment ref="G174" authorId="0">
      <text>
        <r>
          <rPr>
            <sz val="9"/>
            <color indexed="81"/>
            <rFont val="MS P ゴシック"/>
          </rPr>
          <t>円単位で入力</t>
        </r>
      </text>
    </comment>
    <comment ref="H174" authorId="0">
      <text>
        <r>
          <rPr>
            <sz val="9"/>
            <color indexed="81"/>
            <rFont val="MS P ゴシック"/>
          </rPr>
          <t>円単位で入力</t>
        </r>
      </text>
    </comment>
    <comment ref="O174" authorId="0">
      <text>
        <r>
          <rPr>
            <sz val="9"/>
            <color indexed="81"/>
            <rFont val="MS P ゴシック"/>
          </rPr>
          <t>該当する場合入力（円単位）</t>
        </r>
      </text>
    </comment>
    <comment ref="Q174" authorId="0">
      <text>
        <r>
          <rPr>
            <sz val="9"/>
            <color indexed="81"/>
            <rFont val="MS P ゴシック"/>
          </rPr>
          <t>油種区分を選択</t>
        </r>
      </text>
    </comment>
    <comment ref="R174" authorId="0">
      <text>
        <r>
          <rPr>
            <sz val="9"/>
            <color indexed="81"/>
            <rFont val="MS P ゴシック"/>
          </rPr>
          <t>円単位で入力</t>
        </r>
      </text>
    </comment>
    <comment ref="B175" authorId="0">
      <text>
        <r>
          <rPr>
            <sz val="9"/>
            <color indexed="81"/>
            <rFont val="MS P ゴシック"/>
          </rPr>
          <t>施設名を入力</t>
        </r>
      </text>
    </comment>
    <comment ref="C175" authorId="0">
      <text>
        <r>
          <rPr>
            <sz val="9"/>
            <color indexed="81"/>
            <rFont val="MS P ゴシック"/>
          </rPr>
          <t>費用区分を選択</t>
        </r>
      </text>
    </comment>
    <comment ref="D175" authorId="0">
      <text>
        <r>
          <rPr>
            <sz val="9"/>
            <color indexed="81"/>
            <rFont val="MS P ゴシック"/>
          </rPr>
          <t>契約区分を選択</t>
        </r>
      </text>
    </comment>
    <comment ref="E175" authorId="0">
      <text>
        <r>
          <rPr>
            <sz val="9"/>
            <color indexed="81"/>
            <rFont val="MS P ゴシック"/>
          </rPr>
          <t>円単位で入力</t>
        </r>
      </text>
    </comment>
    <comment ref="F175" authorId="0">
      <text>
        <r>
          <rPr>
            <sz val="9"/>
            <color indexed="81"/>
            <rFont val="MS P ゴシック"/>
          </rPr>
          <t>円単位で入力</t>
        </r>
      </text>
    </comment>
    <comment ref="G175" authorId="0">
      <text>
        <r>
          <rPr>
            <sz val="9"/>
            <color indexed="81"/>
            <rFont val="MS P ゴシック"/>
          </rPr>
          <t>円単位で入力</t>
        </r>
      </text>
    </comment>
    <comment ref="H175" authorId="0">
      <text>
        <r>
          <rPr>
            <sz val="9"/>
            <color indexed="81"/>
            <rFont val="MS P ゴシック"/>
          </rPr>
          <t>円単位で入力</t>
        </r>
      </text>
    </comment>
    <comment ref="O175" authorId="0">
      <text>
        <r>
          <rPr>
            <sz val="9"/>
            <color indexed="81"/>
            <rFont val="MS P ゴシック"/>
          </rPr>
          <t>該当する場合入力（円単位）</t>
        </r>
      </text>
    </comment>
    <comment ref="Q175" authorId="0">
      <text>
        <r>
          <rPr>
            <sz val="9"/>
            <color indexed="81"/>
            <rFont val="MS P ゴシック"/>
          </rPr>
          <t>油種区分を選択</t>
        </r>
      </text>
    </comment>
    <comment ref="R175" authorId="0">
      <text>
        <r>
          <rPr>
            <sz val="9"/>
            <color indexed="81"/>
            <rFont val="MS P ゴシック"/>
          </rPr>
          <t>円単位で入力</t>
        </r>
      </text>
    </comment>
    <comment ref="B176" authorId="0">
      <text>
        <r>
          <rPr>
            <sz val="9"/>
            <color indexed="81"/>
            <rFont val="MS P ゴシック"/>
          </rPr>
          <t>施設名を入力</t>
        </r>
      </text>
    </comment>
    <comment ref="C176" authorId="0">
      <text>
        <r>
          <rPr>
            <sz val="9"/>
            <color indexed="81"/>
            <rFont val="MS P ゴシック"/>
          </rPr>
          <t>費用区分を選択</t>
        </r>
      </text>
    </comment>
    <comment ref="D176" authorId="0">
      <text>
        <r>
          <rPr>
            <sz val="9"/>
            <color indexed="81"/>
            <rFont val="MS P ゴシック"/>
          </rPr>
          <t>契約区分を選択</t>
        </r>
      </text>
    </comment>
    <comment ref="E176" authorId="0">
      <text>
        <r>
          <rPr>
            <sz val="9"/>
            <color indexed="81"/>
            <rFont val="MS P ゴシック"/>
          </rPr>
          <t>円単位で入力</t>
        </r>
      </text>
    </comment>
    <comment ref="F176" authorId="0">
      <text>
        <r>
          <rPr>
            <sz val="9"/>
            <color indexed="81"/>
            <rFont val="MS P ゴシック"/>
          </rPr>
          <t>円単位で入力</t>
        </r>
      </text>
    </comment>
    <comment ref="G176" authorId="0">
      <text>
        <r>
          <rPr>
            <sz val="9"/>
            <color indexed="81"/>
            <rFont val="MS P ゴシック"/>
          </rPr>
          <t>円単位で入力</t>
        </r>
      </text>
    </comment>
    <comment ref="H176" authorId="0">
      <text>
        <r>
          <rPr>
            <sz val="9"/>
            <color indexed="81"/>
            <rFont val="MS P ゴシック"/>
          </rPr>
          <t>円単位で入力</t>
        </r>
      </text>
    </comment>
    <comment ref="O176" authorId="0">
      <text>
        <r>
          <rPr>
            <sz val="9"/>
            <color indexed="81"/>
            <rFont val="MS P ゴシック"/>
          </rPr>
          <t>該当する場合入力（円単位）</t>
        </r>
      </text>
    </comment>
    <comment ref="Q176" authorId="0">
      <text>
        <r>
          <rPr>
            <sz val="9"/>
            <color indexed="81"/>
            <rFont val="MS P ゴシック"/>
          </rPr>
          <t>油種区分を選択</t>
        </r>
      </text>
    </comment>
    <comment ref="R176" authorId="0">
      <text>
        <r>
          <rPr>
            <sz val="9"/>
            <color indexed="81"/>
            <rFont val="MS P ゴシック"/>
          </rPr>
          <t>円単位で入力</t>
        </r>
      </text>
    </comment>
    <comment ref="B177" authorId="0">
      <text>
        <r>
          <rPr>
            <sz val="9"/>
            <color indexed="81"/>
            <rFont val="MS P ゴシック"/>
          </rPr>
          <t>施設名を入力</t>
        </r>
      </text>
    </comment>
    <comment ref="C177" authorId="0">
      <text>
        <r>
          <rPr>
            <sz val="9"/>
            <color indexed="81"/>
            <rFont val="MS P ゴシック"/>
          </rPr>
          <t>費用区分を選択</t>
        </r>
      </text>
    </comment>
    <comment ref="D177" authorId="0">
      <text>
        <r>
          <rPr>
            <sz val="9"/>
            <color indexed="81"/>
            <rFont val="MS P ゴシック"/>
          </rPr>
          <t>契約区分を選択</t>
        </r>
      </text>
    </comment>
    <comment ref="E177" authorId="0">
      <text>
        <r>
          <rPr>
            <sz val="9"/>
            <color indexed="81"/>
            <rFont val="MS P ゴシック"/>
          </rPr>
          <t>円単位で入力</t>
        </r>
      </text>
    </comment>
    <comment ref="F177" authorId="0">
      <text>
        <r>
          <rPr>
            <sz val="9"/>
            <color indexed="81"/>
            <rFont val="MS P ゴシック"/>
          </rPr>
          <t>円単位で入力</t>
        </r>
      </text>
    </comment>
    <comment ref="G177" authorId="0">
      <text>
        <r>
          <rPr>
            <sz val="9"/>
            <color indexed="81"/>
            <rFont val="MS P ゴシック"/>
          </rPr>
          <t>円単位で入力</t>
        </r>
      </text>
    </comment>
    <comment ref="H177" authorId="0">
      <text>
        <r>
          <rPr>
            <sz val="9"/>
            <color indexed="81"/>
            <rFont val="MS P ゴシック"/>
          </rPr>
          <t>円単位で入力</t>
        </r>
      </text>
    </comment>
    <comment ref="O177" authorId="0">
      <text>
        <r>
          <rPr>
            <sz val="9"/>
            <color indexed="81"/>
            <rFont val="MS P ゴシック"/>
          </rPr>
          <t>該当する場合入力（円単位）</t>
        </r>
      </text>
    </comment>
    <comment ref="Q177" authorId="0">
      <text>
        <r>
          <rPr>
            <sz val="9"/>
            <color indexed="81"/>
            <rFont val="MS P ゴシック"/>
          </rPr>
          <t>油種区分を選択</t>
        </r>
      </text>
    </comment>
    <comment ref="R177" authorId="0">
      <text>
        <r>
          <rPr>
            <sz val="9"/>
            <color indexed="81"/>
            <rFont val="MS P ゴシック"/>
          </rPr>
          <t>円単位で入力</t>
        </r>
      </text>
    </comment>
    <comment ref="B178" authorId="0">
      <text>
        <r>
          <rPr>
            <sz val="9"/>
            <color indexed="81"/>
            <rFont val="MS P ゴシック"/>
          </rPr>
          <t>施設名を入力</t>
        </r>
      </text>
    </comment>
    <comment ref="C178" authorId="0">
      <text>
        <r>
          <rPr>
            <sz val="9"/>
            <color indexed="81"/>
            <rFont val="MS P ゴシック"/>
          </rPr>
          <t>費用区分を選択</t>
        </r>
      </text>
    </comment>
    <comment ref="D178" authorId="0">
      <text>
        <r>
          <rPr>
            <sz val="9"/>
            <color indexed="81"/>
            <rFont val="MS P ゴシック"/>
          </rPr>
          <t>契約区分を選択</t>
        </r>
      </text>
    </comment>
    <comment ref="E178" authorId="0">
      <text>
        <r>
          <rPr>
            <sz val="9"/>
            <color indexed="81"/>
            <rFont val="MS P ゴシック"/>
          </rPr>
          <t>円単位で入力</t>
        </r>
      </text>
    </comment>
    <comment ref="F178" authorId="0">
      <text>
        <r>
          <rPr>
            <sz val="9"/>
            <color indexed="81"/>
            <rFont val="MS P ゴシック"/>
          </rPr>
          <t>円単位で入力</t>
        </r>
      </text>
    </comment>
    <comment ref="G178" authorId="0">
      <text>
        <r>
          <rPr>
            <sz val="9"/>
            <color indexed="81"/>
            <rFont val="MS P ゴシック"/>
          </rPr>
          <t>円単位で入力</t>
        </r>
      </text>
    </comment>
    <comment ref="H178" authorId="0">
      <text>
        <r>
          <rPr>
            <sz val="9"/>
            <color indexed="81"/>
            <rFont val="MS P ゴシック"/>
          </rPr>
          <t>円単位で入力</t>
        </r>
      </text>
    </comment>
    <comment ref="O178" authorId="0">
      <text>
        <r>
          <rPr>
            <sz val="9"/>
            <color indexed="81"/>
            <rFont val="MS P ゴシック"/>
          </rPr>
          <t>該当する場合入力（円単位）</t>
        </r>
      </text>
    </comment>
    <comment ref="Q178" authorId="0">
      <text>
        <r>
          <rPr>
            <sz val="9"/>
            <color indexed="81"/>
            <rFont val="MS P ゴシック"/>
          </rPr>
          <t>油種区分を選択</t>
        </r>
      </text>
    </comment>
    <comment ref="R178" authorId="0">
      <text>
        <r>
          <rPr>
            <sz val="9"/>
            <color indexed="81"/>
            <rFont val="MS P ゴシック"/>
          </rPr>
          <t>円単位で入力</t>
        </r>
      </text>
    </comment>
    <comment ref="B179" authorId="0">
      <text>
        <r>
          <rPr>
            <sz val="9"/>
            <color indexed="81"/>
            <rFont val="MS P ゴシック"/>
          </rPr>
          <t>施設名を入力</t>
        </r>
      </text>
    </comment>
    <comment ref="C179" authorId="0">
      <text>
        <r>
          <rPr>
            <sz val="9"/>
            <color indexed="81"/>
            <rFont val="MS P ゴシック"/>
          </rPr>
          <t>費用区分を選択</t>
        </r>
      </text>
    </comment>
    <comment ref="D179" authorId="0">
      <text>
        <r>
          <rPr>
            <sz val="9"/>
            <color indexed="81"/>
            <rFont val="MS P ゴシック"/>
          </rPr>
          <t>契約区分を選択</t>
        </r>
      </text>
    </comment>
    <comment ref="E179" authorId="0">
      <text>
        <r>
          <rPr>
            <sz val="9"/>
            <color indexed="81"/>
            <rFont val="MS P ゴシック"/>
          </rPr>
          <t>円単位で入力</t>
        </r>
      </text>
    </comment>
    <comment ref="F179" authorId="0">
      <text>
        <r>
          <rPr>
            <sz val="9"/>
            <color indexed="81"/>
            <rFont val="MS P ゴシック"/>
          </rPr>
          <t>円単位で入力</t>
        </r>
      </text>
    </comment>
    <comment ref="G179" authorId="0">
      <text>
        <r>
          <rPr>
            <sz val="9"/>
            <color indexed="81"/>
            <rFont val="MS P ゴシック"/>
          </rPr>
          <t>円単位で入力</t>
        </r>
      </text>
    </comment>
    <comment ref="H179" authorId="0">
      <text>
        <r>
          <rPr>
            <sz val="9"/>
            <color indexed="81"/>
            <rFont val="MS P ゴシック"/>
          </rPr>
          <t>円単位で入力</t>
        </r>
      </text>
    </comment>
    <comment ref="O179" authorId="0">
      <text>
        <r>
          <rPr>
            <sz val="9"/>
            <color indexed="81"/>
            <rFont val="MS P ゴシック"/>
          </rPr>
          <t>該当する場合入力（円単位）</t>
        </r>
      </text>
    </comment>
    <comment ref="Q179" authorId="0">
      <text>
        <r>
          <rPr>
            <sz val="9"/>
            <color indexed="81"/>
            <rFont val="MS P ゴシック"/>
          </rPr>
          <t>油種区分を選択</t>
        </r>
      </text>
    </comment>
    <comment ref="R179" authorId="0">
      <text>
        <r>
          <rPr>
            <sz val="9"/>
            <color indexed="81"/>
            <rFont val="MS P ゴシック"/>
          </rPr>
          <t>円単位で入力</t>
        </r>
      </text>
    </comment>
    <comment ref="B180" authorId="0">
      <text>
        <r>
          <rPr>
            <sz val="9"/>
            <color indexed="81"/>
            <rFont val="MS P ゴシック"/>
          </rPr>
          <t>施設名を入力</t>
        </r>
      </text>
    </comment>
    <comment ref="C180" authorId="0">
      <text>
        <r>
          <rPr>
            <sz val="9"/>
            <color indexed="81"/>
            <rFont val="MS P ゴシック"/>
          </rPr>
          <t>費用区分を選択</t>
        </r>
      </text>
    </comment>
    <comment ref="D180" authorId="0">
      <text>
        <r>
          <rPr>
            <sz val="9"/>
            <color indexed="81"/>
            <rFont val="MS P ゴシック"/>
          </rPr>
          <t>契約区分を選択</t>
        </r>
      </text>
    </comment>
    <comment ref="E180" authorId="0">
      <text>
        <r>
          <rPr>
            <sz val="9"/>
            <color indexed="81"/>
            <rFont val="MS P ゴシック"/>
          </rPr>
          <t>円単位で入力</t>
        </r>
      </text>
    </comment>
    <comment ref="F180" authorId="0">
      <text>
        <r>
          <rPr>
            <sz val="9"/>
            <color indexed="81"/>
            <rFont val="MS P ゴシック"/>
          </rPr>
          <t>円単位で入力</t>
        </r>
      </text>
    </comment>
    <comment ref="G180" authorId="0">
      <text>
        <r>
          <rPr>
            <sz val="9"/>
            <color indexed="81"/>
            <rFont val="MS P ゴシック"/>
          </rPr>
          <t>円単位で入力</t>
        </r>
      </text>
    </comment>
    <comment ref="H180" authorId="0">
      <text>
        <r>
          <rPr>
            <sz val="9"/>
            <color indexed="81"/>
            <rFont val="MS P ゴシック"/>
          </rPr>
          <t>円単位で入力</t>
        </r>
      </text>
    </comment>
    <comment ref="O180" authorId="0">
      <text>
        <r>
          <rPr>
            <sz val="9"/>
            <color indexed="81"/>
            <rFont val="MS P ゴシック"/>
          </rPr>
          <t>該当する場合入力（円単位）</t>
        </r>
      </text>
    </comment>
    <comment ref="Q180" authorId="0">
      <text>
        <r>
          <rPr>
            <sz val="9"/>
            <color indexed="81"/>
            <rFont val="MS P ゴシック"/>
          </rPr>
          <t>油種区分を選択</t>
        </r>
      </text>
    </comment>
    <comment ref="R180" authorId="0">
      <text>
        <r>
          <rPr>
            <sz val="9"/>
            <color indexed="81"/>
            <rFont val="MS P ゴシック"/>
          </rPr>
          <t>円単位で入力</t>
        </r>
      </text>
    </comment>
    <comment ref="B181" authorId="0">
      <text>
        <r>
          <rPr>
            <sz val="9"/>
            <color indexed="81"/>
            <rFont val="MS P ゴシック"/>
          </rPr>
          <t>施設名を入力</t>
        </r>
      </text>
    </comment>
    <comment ref="C181" authorId="0">
      <text>
        <r>
          <rPr>
            <sz val="9"/>
            <color indexed="81"/>
            <rFont val="MS P ゴシック"/>
          </rPr>
          <t>費用区分を選択</t>
        </r>
      </text>
    </comment>
    <comment ref="D181" authorId="0">
      <text>
        <r>
          <rPr>
            <sz val="9"/>
            <color indexed="81"/>
            <rFont val="MS P ゴシック"/>
          </rPr>
          <t>契約区分を選択</t>
        </r>
      </text>
    </comment>
    <comment ref="E181" authorId="0">
      <text>
        <r>
          <rPr>
            <sz val="9"/>
            <color indexed="81"/>
            <rFont val="MS P ゴシック"/>
          </rPr>
          <t>円単位で入力</t>
        </r>
      </text>
    </comment>
    <comment ref="F181" authorId="0">
      <text>
        <r>
          <rPr>
            <sz val="9"/>
            <color indexed="81"/>
            <rFont val="MS P ゴシック"/>
          </rPr>
          <t>円単位で入力</t>
        </r>
      </text>
    </comment>
    <comment ref="G181" authorId="0">
      <text>
        <r>
          <rPr>
            <sz val="9"/>
            <color indexed="81"/>
            <rFont val="MS P ゴシック"/>
          </rPr>
          <t>円単位で入力</t>
        </r>
      </text>
    </comment>
    <comment ref="H181" authorId="0">
      <text>
        <r>
          <rPr>
            <sz val="9"/>
            <color indexed="81"/>
            <rFont val="MS P ゴシック"/>
          </rPr>
          <t>円単位で入力</t>
        </r>
      </text>
    </comment>
    <comment ref="O181" authorId="0">
      <text>
        <r>
          <rPr>
            <sz val="9"/>
            <color indexed="81"/>
            <rFont val="MS P ゴシック"/>
          </rPr>
          <t>該当する場合入力（円単位）</t>
        </r>
      </text>
    </comment>
    <comment ref="Q181" authorId="0">
      <text>
        <r>
          <rPr>
            <sz val="9"/>
            <color indexed="81"/>
            <rFont val="MS P ゴシック"/>
          </rPr>
          <t>油種区分を選択</t>
        </r>
      </text>
    </comment>
    <comment ref="R181" authorId="0">
      <text>
        <r>
          <rPr>
            <sz val="9"/>
            <color indexed="81"/>
            <rFont val="MS P ゴシック"/>
          </rPr>
          <t>円単位で入力</t>
        </r>
      </text>
    </comment>
    <comment ref="B182" authorId="0">
      <text>
        <r>
          <rPr>
            <sz val="9"/>
            <color indexed="81"/>
            <rFont val="MS P ゴシック"/>
          </rPr>
          <t>施設名を入力</t>
        </r>
      </text>
    </comment>
    <comment ref="C182" authorId="0">
      <text>
        <r>
          <rPr>
            <sz val="9"/>
            <color indexed="81"/>
            <rFont val="MS P ゴシック"/>
          </rPr>
          <t>費用区分を選択</t>
        </r>
      </text>
    </comment>
    <comment ref="D182" authorId="0">
      <text>
        <r>
          <rPr>
            <sz val="9"/>
            <color indexed="81"/>
            <rFont val="MS P ゴシック"/>
          </rPr>
          <t>契約区分を選択</t>
        </r>
      </text>
    </comment>
    <comment ref="E182" authorId="0">
      <text>
        <r>
          <rPr>
            <sz val="9"/>
            <color indexed="81"/>
            <rFont val="MS P ゴシック"/>
          </rPr>
          <t>円単位で入力</t>
        </r>
      </text>
    </comment>
    <comment ref="F182" authorId="0">
      <text>
        <r>
          <rPr>
            <sz val="9"/>
            <color indexed="81"/>
            <rFont val="MS P ゴシック"/>
          </rPr>
          <t>円単位で入力</t>
        </r>
      </text>
    </comment>
    <comment ref="G182" authorId="0">
      <text>
        <r>
          <rPr>
            <sz val="9"/>
            <color indexed="81"/>
            <rFont val="MS P ゴシック"/>
          </rPr>
          <t>円単位で入力</t>
        </r>
      </text>
    </comment>
    <comment ref="H182" authorId="0">
      <text>
        <r>
          <rPr>
            <sz val="9"/>
            <color indexed="81"/>
            <rFont val="MS P ゴシック"/>
          </rPr>
          <t>円単位で入力</t>
        </r>
      </text>
    </comment>
    <comment ref="O182" authorId="0">
      <text>
        <r>
          <rPr>
            <sz val="9"/>
            <color indexed="81"/>
            <rFont val="MS P ゴシック"/>
          </rPr>
          <t>該当する場合入力（円単位）</t>
        </r>
      </text>
    </comment>
    <comment ref="Q182" authorId="0">
      <text>
        <r>
          <rPr>
            <sz val="9"/>
            <color indexed="81"/>
            <rFont val="MS P ゴシック"/>
          </rPr>
          <t>油種区分を選択</t>
        </r>
      </text>
    </comment>
    <comment ref="R182" authorId="0">
      <text>
        <r>
          <rPr>
            <sz val="9"/>
            <color indexed="81"/>
            <rFont val="MS P ゴシック"/>
          </rPr>
          <t>円単位で入力</t>
        </r>
      </text>
    </comment>
    <comment ref="B183" authorId="0">
      <text>
        <r>
          <rPr>
            <sz val="9"/>
            <color indexed="81"/>
            <rFont val="MS P ゴシック"/>
          </rPr>
          <t>施設名を入力</t>
        </r>
      </text>
    </comment>
    <comment ref="C183" authorId="0">
      <text>
        <r>
          <rPr>
            <sz val="9"/>
            <color indexed="81"/>
            <rFont val="MS P ゴシック"/>
          </rPr>
          <t>費用区分を選択</t>
        </r>
      </text>
    </comment>
    <comment ref="D183" authorId="0">
      <text>
        <r>
          <rPr>
            <sz val="9"/>
            <color indexed="81"/>
            <rFont val="MS P ゴシック"/>
          </rPr>
          <t>契約区分を選択</t>
        </r>
      </text>
    </comment>
    <comment ref="E183" authorId="0">
      <text>
        <r>
          <rPr>
            <sz val="9"/>
            <color indexed="81"/>
            <rFont val="MS P ゴシック"/>
          </rPr>
          <t>円単位で入力</t>
        </r>
      </text>
    </comment>
    <comment ref="F183" authorId="0">
      <text>
        <r>
          <rPr>
            <sz val="9"/>
            <color indexed="81"/>
            <rFont val="MS P ゴシック"/>
          </rPr>
          <t>円単位で入力</t>
        </r>
      </text>
    </comment>
    <comment ref="G183" authorId="0">
      <text>
        <r>
          <rPr>
            <sz val="9"/>
            <color indexed="81"/>
            <rFont val="MS P ゴシック"/>
          </rPr>
          <t>円単位で入力</t>
        </r>
      </text>
    </comment>
    <comment ref="H183" authorId="0">
      <text>
        <r>
          <rPr>
            <sz val="9"/>
            <color indexed="81"/>
            <rFont val="MS P ゴシック"/>
          </rPr>
          <t>円単位で入力</t>
        </r>
      </text>
    </comment>
    <comment ref="O183" authorId="0">
      <text>
        <r>
          <rPr>
            <sz val="9"/>
            <color indexed="81"/>
            <rFont val="MS P ゴシック"/>
          </rPr>
          <t>該当する場合入力（円単位）</t>
        </r>
      </text>
    </comment>
    <comment ref="Q183" authorId="0">
      <text>
        <r>
          <rPr>
            <sz val="9"/>
            <color indexed="81"/>
            <rFont val="MS P ゴシック"/>
          </rPr>
          <t>油種区分を選択</t>
        </r>
      </text>
    </comment>
    <comment ref="R183" authorId="0">
      <text>
        <r>
          <rPr>
            <sz val="9"/>
            <color indexed="81"/>
            <rFont val="MS P ゴシック"/>
          </rPr>
          <t>円単位で入力</t>
        </r>
      </text>
    </comment>
    <comment ref="B184" authorId="0">
      <text>
        <r>
          <rPr>
            <sz val="9"/>
            <color indexed="81"/>
            <rFont val="MS P ゴシック"/>
          </rPr>
          <t>施設名を入力</t>
        </r>
      </text>
    </comment>
    <comment ref="C184" authorId="0">
      <text>
        <r>
          <rPr>
            <sz val="9"/>
            <color indexed="81"/>
            <rFont val="MS P ゴシック"/>
          </rPr>
          <t>費用区分を選択</t>
        </r>
      </text>
    </comment>
    <comment ref="D184" authorId="0">
      <text>
        <r>
          <rPr>
            <sz val="9"/>
            <color indexed="81"/>
            <rFont val="MS P ゴシック"/>
          </rPr>
          <t>契約区分を選択</t>
        </r>
      </text>
    </comment>
    <comment ref="E184" authorId="0">
      <text>
        <r>
          <rPr>
            <sz val="9"/>
            <color indexed="81"/>
            <rFont val="MS P ゴシック"/>
          </rPr>
          <t>円単位で入力</t>
        </r>
      </text>
    </comment>
    <comment ref="F184" authorId="0">
      <text>
        <r>
          <rPr>
            <sz val="9"/>
            <color indexed="81"/>
            <rFont val="MS P ゴシック"/>
          </rPr>
          <t>円単位で入力</t>
        </r>
      </text>
    </comment>
    <comment ref="G184" authorId="0">
      <text>
        <r>
          <rPr>
            <sz val="9"/>
            <color indexed="81"/>
            <rFont val="MS P ゴシック"/>
          </rPr>
          <t>円単位で入力</t>
        </r>
      </text>
    </comment>
    <comment ref="H184" authorId="0">
      <text>
        <r>
          <rPr>
            <sz val="9"/>
            <color indexed="81"/>
            <rFont val="MS P ゴシック"/>
          </rPr>
          <t>円単位で入力</t>
        </r>
      </text>
    </comment>
    <comment ref="O184" authorId="0">
      <text>
        <r>
          <rPr>
            <sz val="9"/>
            <color indexed="81"/>
            <rFont val="MS P ゴシック"/>
          </rPr>
          <t>該当する場合入力（円単位）</t>
        </r>
      </text>
    </comment>
    <comment ref="Q184" authorId="0">
      <text>
        <r>
          <rPr>
            <sz val="9"/>
            <color indexed="81"/>
            <rFont val="MS P ゴシック"/>
          </rPr>
          <t>油種区分を選択</t>
        </r>
      </text>
    </comment>
    <comment ref="R184" authorId="0">
      <text>
        <r>
          <rPr>
            <sz val="9"/>
            <color indexed="81"/>
            <rFont val="MS P ゴシック"/>
          </rPr>
          <t>円単位で入力</t>
        </r>
      </text>
    </comment>
    <comment ref="B185" authorId="0">
      <text>
        <r>
          <rPr>
            <sz val="9"/>
            <color indexed="81"/>
            <rFont val="MS P ゴシック"/>
          </rPr>
          <t>施設名を入力</t>
        </r>
      </text>
    </comment>
    <comment ref="C185" authorId="0">
      <text>
        <r>
          <rPr>
            <sz val="9"/>
            <color indexed="81"/>
            <rFont val="MS P ゴシック"/>
          </rPr>
          <t>費用区分を選択</t>
        </r>
      </text>
    </comment>
    <comment ref="D185" authorId="0">
      <text>
        <r>
          <rPr>
            <sz val="9"/>
            <color indexed="81"/>
            <rFont val="MS P ゴシック"/>
          </rPr>
          <t>契約区分を選択</t>
        </r>
      </text>
    </comment>
    <comment ref="E185" authorId="0">
      <text>
        <r>
          <rPr>
            <sz val="9"/>
            <color indexed="81"/>
            <rFont val="MS P ゴシック"/>
          </rPr>
          <t>円単位で入力</t>
        </r>
      </text>
    </comment>
    <comment ref="F185" authorId="0">
      <text>
        <r>
          <rPr>
            <sz val="9"/>
            <color indexed="81"/>
            <rFont val="MS P ゴシック"/>
          </rPr>
          <t>円単位で入力</t>
        </r>
      </text>
    </comment>
    <comment ref="G185" authorId="0">
      <text>
        <r>
          <rPr>
            <sz val="9"/>
            <color indexed="81"/>
            <rFont val="MS P ゴシック"/>
          </rPr>
          <t>円単位で入力</t>
        </r>
      </text>
    </comment>
    <comment ref="H185" authorId="0">
      <text>
        <r>
          <rPr>
            <sz val="9"/>
            <color indexed="81"/>
            <rFont val="MS P ゴシック"/>
          </rPr>
          <t>円単位で入力</t>
        </r>
      </text>
    </comment>
    <comment ref="O185" authorId="0">
      <text>
        <r>
          <rPr>
            <sz val="9"/>
            <color indexed="81"/>
            <rFont val="MS P ゴシック"/>
          </rPr>
          <t>該当する場合入力（円単位）</t>
        </r>
      </text>
    </comment>
    <comment ref="Q185" authorId="0">
      <text>
        <r>
          <rPr>
            <sz val="9"/>
            <color indexed="81"/>
            <rFont val="MS P ゴシック"/>
          </rPr>
          <t>油種区分を選択</t>
        </r>
      </text>
    </comment>
    <comment ref="R185" authorId="0">
      <text>
        <r>
          <rPr>
            <sz val="9"/>
            <color indexed="81"/>
            <rFont val="MS P ゴシック"/>
          </rPr>
          <t>円単位で入力</t>
        </r>
      </text>
    </comment>
    <comment ref="B186" authorId="0">
      <text>
        <r>
          <rPr>
            <sz val="9"/>
            <color indexed="81"/>
            <rFont val="MS P ゴシック"/>
          </rPr>
          <t>施設名を入力</t>
        </r>
      </text>
    </comment>
    <comment ref="C186" authorId="0">
      <text>
        <r>
          <rPr>
            <sz val="9"/>
            <color indexed="81"/>
            <rFont val="MS P ゴシック"/>
          </rPr>
          <t>費用区分を選択</t>
        </r>
      </text>
    </comment>
    <comment ref="D186" authorId="0">
      <text>
        <r>
          <rPr>
            <sz val="9"/>
            <color indexed="81"/>
            <rFont val="MS P ゴシック"/>
          </rPr>
          <t>契約区分を選択</t>
        </r>
      </text>
    </comment>
    <comment ref="E186" authorId="0">
      <text>
        <r>
          <rPr>
            <sz val="9"/>
            <color indexed="81"/>
            <rFont val="MS P ゴシック"/>
          </rPr>
          <t>円単位で入力</t>
        </r>
      </text>
    </comment>
    <comment ref="F186" authorId="0">
      <text>
        <r>
          <rPr>
            <sz val="9"/>
            <color indexed="81"/>
            <rFont val="MS P ゴシック"/>
          </rPr>
          <t>円単位で入力</t>
        </r>
      </text>
    </comment>
    <comment ref="G186" authorId="0">
      <text>
        <r>
          <rPr>
            <sz val="9"/>
            <color indexed="81"/>
            <rFont val="MS P ゴシック"/>
          </rPr>
          <t>円単位で入力</t>
        </r>
      </text>
    </comment>
    <comment ref="H186" authorId="0">
      <text>
        <r>
          <rPr>
            <sz val="9"/>
            <color indexed="81"/>
            <rFont val="MS P ゴシック"/>
          </rPr>
          <t>円単位で入力</t>
        </r>
      </text>
    </comment>
    <comment ref="O186" authorId="0">
      <text>
        <r>
          <rPr>
            <sz val="9"/>
            <color indexed="81"/>
            <rFont val="MS P ゴシック"/>
          </rPr>
          <t>該当する場合入力（円単位）</t>
        </r>
      </text>
    </comment>
    <comment ref="Q186" authorId="0">
      <text>
        <r>
          <rPr>
            <sz val="9"/>
            <color indexed="81"/>
            <rFont val="MS P ゴシック"/>
          </rPr>
          <t>油種区分を選択</t>
        </r>
      </text>
    </comment>
    <comment ref="R186" authorId="0">
      <text>
        <r>
          <rPr>
            <sz val="9"/>
            <color indexed="81"/>
            <rFont val="MS P ゴシック"/>
          </rPr>
          <t>円単位で入力</t>
        </r>
      </text>
    </comment>
    <comment ref="B187" authorId="0">
      <text>
        <r>
          <rPr>
            <sz val="9"/>
            <color indexed="81"/>
            <rFont val="MS P ゴシック"/>
          </rPr>
          <t>施設名を入力</t>
        </r>
      </text>
    </comment>
    <comment ref="C187" authorId="0">
      <text>
        <r>
          <rPr>
            <sz val="9"/>
            <color indexed="81"/>
            <rFont val="MS P ゴシック"/>
          </rPr>
          <t>費用区分を選択</t>
        </r>
      </text>
    </comment>
    <comment ref="D187" authorId="0">
      <text>
        <r>
          <rPr>
            <sz val="9"/>
            <color indexed="81"/>
            <rFont val="MS P ゴシック"/>
          </rPr>
          <t>契約区分を選択</t>
        </r>
      </text>
    </comment>
    <comment ref="E187" authorId="0">
      <text>
        <r>
          <rPr>
            <sz val="9"/>
            <color indexed="81"/>
            <rFont val="MS P ゴシック"/>
          </rPr>
          <t>円単位で入力</t>
        </r>
      </text>
    </comment>
    <comment ref="F187" authorId="0">
      <text>
        <r>
          <rPr>
            <sz val="9"/>
            <color indexed="81"/>
            <rFont val="MS P ゴシック"/>
          </rPr>
          <t>円単位で入力</t>
        </r>
      </text>
    </comment>
    <comment ref="G187" authorId="0">
      <text>
        <r>
          <rPr>
            <sz val="9"/>
            <color indexed="81"/>
            <rFont val="MS P ゴシック"/>
          </rPr>
          <t>円単位で入力</t>
        </r>
      </text>
    </comment>
    <comment ref="H187" authorId="0">
      <text>
        <r>
          <rPr>
            <sz val="9"/>
            <color indexed="81"/>
            <rFont val="MS P ゴシック"/>
          </rPr>
          <t>円単位で入力</t>
        </r>
      </text>
    </comment>
    <comment ref="O187" authorId="0">
      <text>
        <r>
          <rPr>
            <sz val="9"/>
            <color indexed="81"/>
            <rFont val="MS P ゴシック"/>
          </rPr>
          <t>該当する場合入力（円単位）</t>
        </r>
      </text>
    </comment>
    <comment ref="Q187" authorId="0">
      <text>
        <r>
          <rPr>
            <sz val="9"/>
            <color indexed="81"/>
            <rFont val="MS P ゴシック"/>
          </rPr>
          <t>油種区分を選択</t>
        </r>
      </text>
    </comment>
    <comment ref="R187" authorId="0">
      <text>
        <r>
          <rPr>
            <sz val="9"/>
            <color indexed="81"/>
            <rFont val="MS P ゴシック"/>
          </rPr>
          <t>円単位で入力</t>
        </r>
      </text>
    </comment>
    <comment ref="B188" authorId="0">
      <text>
        <r>
          <rPr>
            <sz val="9"/>
            <color indexed="81"/>
            <rFont val="MS P ゴシック"/>
          </rPr>
          <t>施設名を入力</t>
        </r>
      </text>
    </comment>
    <comment ref="C188" authorId="0">
      <text>
        <r>
          <rPr>
            <sz val="9"/>
            <color indexed="81"/>
            <rFont val="MS P ゴシック"/>
          </rPr>
          <t>費用区分を選択</t>
        </r>
      </text>
    </comment>
    <comment ref="D188" authorId="0">
      <text>
        <r>
          <rPr>
            <sz val="9"/>
            <color indexed="81"/>
            <rFont val="MS P ゴシック"/>
          </rPr>
          <t>契約区分を選択</t>
        </r>
      </text>
    </comment>
    <comment ref="E188" authorId="0">
      <text>
        <r>
          <rPr>
            <sz val="9"/>
            <color indexed="81"/>
            <rFont val="MS P ゴシック"/>
          </rPr>
          <t>円単位で入力</t>
        </r>
      </text>
    </comment>
    <comment ref="F188" authorId="0">
      <text>
        <r>
          <rPr>
            <sz val="9"/>
            <color indexed="81"/>
            <rFont val="MS P ゴシック"/>
          </rPr>
          <t>円単位で入力</t>
        </r>
      </text>
    </comment>
    <comment ref="G188" authorId="0">
      <text>
        <r>
          <rPr>
            <sz val="9"/>
            <color indexed="81"/>
            <rFont val="MS P ゴシック"/>
          </rPr>
          <t>円単位で入力</t>
        </r>
      </text>
    </comment>
    <comment ref="H188" authorId="0">
      <text>
        <r>
          <rPr>
            <sz val="9"/>
            <color indexed="81"/>
            <rFont val="MS P ゴシック"/>
          </rPr>
          <t>円単位で入力</t>
        </r>
      </text>
    </comment>
    <comment ref="O188" authorId="0">
      <text>
        <r>
          <rPr>
            <sz val="9"/>
            <color indexed="81"/>
            <rFont val="MS P ゴシック"/>
          </rPr>
          <t>該当する場合入力（円単位）</t>
        </r>
      </text>
    </comment>
    <comment ref="Q188" authorId="0">
      <text>
        <r>
          <rPr>
            <sz val="9"/>
            <color indexed="81"/>
            <rFont val="MS P ゴシック"/>
          </rPr>
          <t>油種区分を選択</t>
        </r>
      </text>
    </comment>
    <comment ref="R188" authorId="0">
      <text>
        <r>
          <rPr>
            <sz val="9"/>
            <color indexed="81"/>
            <rFont val="MS P ゴシック"/>
          </rPr>
          <t>円単位で入力</t>
        </r>
      </text>
    </comment>
    <comment ref="B189" authorId="0">
      <text>
        <r>
          <rPr>
            <sz val="9"/>
            <color indexed="81"/>
            <rFont val="MS P ゴシック"/>
          </rPr>
          <t>施設名を入力</t>
        </r>
      </text>
    </comment>
    <comment ref="C189" authorId="0">
      <text>
        <r>
          <rPr>
            <sz val="9"/>
            <color indexed="81"/>
            <rFont val="MS P ゴシック"/>
          </rPr>
          <t>費用区分を選択</t>
        </r>
      </text>
    </comment>
    <comment ref="D189" authorId="0">
      <text>
        <r>
          <rPr>
            <sz val="9"/>
            <color indexed="81"/>
            <rFont val="MS P ゴシック"/>
          </rPr>
          <t>契約区分を選択</t>
        </r>
      </text>
    </comment>
    <comment ref="E189" authorId="0">
      <text>
        <r>
          <rPr>
            <sz val="9"/>
            <color indexed="81"/>
            <rFont val="MS P ゴシック"/>
          </rPr>
          <t>円単位で入力</t>
        </r>
      </text>
    </comment>
    <comment ref="F189" authorId="0">
      <text>
        <r>
          <rPr>
            <sz val="9"/>
            <color indexed="81"/>
            <rFont val="MS P ゴシック"/>
          </rPr>
          <t>円単位で入力</t>
        </r>
      </text>
    </comment>
    <comment ref="G189" authorId="0">
      <text>
        <r>
          <rPr>
            <sz val="9"/>
            <color indexed="81"/>
            <rFont val="MS P ゴシック"/>
          </rPr>
          <t>円単位で入力</t>
        </r>
      </text>
    </comment>
    <comment ref="H189" authorId="0">
      <text>
        <r>
          <rPr>
            <sz val="9"/>
            <color indexed="81"/>
            <rFont val="MS P ゴシック"/>
          </rPr>
          <t>円単位で入力</t>
        </r>
      </text>
    </comment>
    <comment ref="O189" authorId="0">
      <text>
        <r>
          <rPr>
            <sz val="9"/>
            <color indexed="81"/>
            <rFont val="MS P ゴシック"/>
          </rPr>
          <t>該当する場合入力（円単位）</t>
        </r>
      </text>
    </comment>
    <comment ref="Q189" authorId="0">
      <text>
        <r>
          <rPr>
            <sz val="9"/>
            <color indexed="81"/>
            <rFont val="MS P ゴシック"/>
          </rPr>
          <t>油種区分を選択</t>
        </r>
      </text>
    </comment>
    <comment ref="R189" authorId="0">
      <text>
        <r>
          <rPr>
            <sz val="9"/>
            <color indexed="81"/>
            <rFont val="MS P ゴシック"/>
          </rPr>
          <t>円単位で入力</t>
        </r>
      </text>
    </comment>
    <comment ref="O195" authorId="0">
      <text>
        <r>
          <rPr>
            <sz val="9"/>
            <color indexed="81"/>
            <rFont val="MS P ゴシック"/>
          </rPr>
          <t>予算ベースの電力料（事業費）を入力</t>
        </r>
      </text>
    </comment>
    <comment ref="P195" authorId="0">
      <text>
        <r>
          <rPr>
            <sz val="9"/>
            <color indexed="81"/>
            <rFont val="MS P ゴシック"/>
          </rPr>
          <t>予算ベースの電力料（国費）を入力</t>
        </r>
      </text>
    </comment>
    <comment ref="Q195" authorId="0">
      <text>
        <r>
          <rPr>
            <b/>
            <sz val="9"/>
            <color indexed="81"/>
            <rFont val="MS P ゴシック"/>
          </rPr>
          <t>⑦：前年度の電気料金
　　相当分の国費相当分</t>
        </r>
      </text>
    </comment>
    <comment ref="O196" authorId="0">
      <text>
        <r>
          <rPr>
            <sz val="9"/>
            <color indexed="81"/>
            <rFont val="MS P ゴシック"/>
          </rPr>
          <t>予算ベースの油脂費（事業費）を入力</t>
        </r>
      </text>
    </comment>
    <comment ref="P196" authorId="0">
      <text>
        <r>
          <rPr>
            <sz val="9"/>
            <color indexed="81"/>
            <rFont val="MS P ゴシック"/>
          </rPr>
          <t>予算ベースの油脂費（国費）を入力</t>
        </r>
      </text>
    </comment>
    <comment ref="Q196" authorId="0">
      <text>
        <r>
          <rPr>
            <b/>
            <sz val="9"/>
            <color indexed="81"/>
            <rFont val="MS P ゴシック"/>
          </rPr>
          <t>⑬：前年度の油脂費
　　相当分の国費相当分</t>
        </r>
      </text>
    </comment>
    <comment ref="W196" authorId="0">
      <text>
        <r>
          <rPr>
            <sz val="9"/>
            <color indexed="81"/>
            <rFont val="MS P ゴシック"/>
          </rPr>
          <t>該当する場合入力（円単位）</t>
        </r>
      </text>
    </comment>
    <comment ref="O193" authorId="2">
      <text>
        <r>
          <rPr>
            <b/>
            <sz val="9"/>
            <color indexed="81"/>
            <rFont val="MS P ゴシック"/>
          </rPr>
          <t>既存事業の１年分の事業費を記載してください。</t>
        </r>
      </text>
    </comment>
    <comment ref="P193" authorId="2">
      <text>
        <r>
          <rPr>
            <b/>
            <sz val="9"/>
            <color indexed="81"/>
            <rFont val="MS P ゴシック"/>
          </rPr>
          <t>既存事業の１年間の国費を入力してください。</t>
        </r>
      </text>
    </comment>
    <comment ref="R10" authorId="2">
      <text>
        <r>
          <rPr>
            <b/>
            <sz val="9"/>
            <color indexed="81"/>
            <rFont val="MS P ゴシック"/>
          </rPr>
          <t>まだ実績が無い６月以降については、過去の実績や想定される額で入力をお願いします。</t>
        </r>
      </text>
    </comment>
    <comment ref="E10" authorId="2">
      <text>
        <r>
          <rPr>
            <sz val="9"/>
            <color indexed="81"/>
            <rFont val="MS P ゴシック"/>
          </rPr>
          <t>R6.4月から９月までの実績を入力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<sst xmlns="http://schemas.openxmlformats.org/spreadsheetml/2006/main" xmlns:r="http://schemas.openxmlformats.org/officeDocument/2006/relationships" count="227" uniqueCount="227">
  <si>
    <t>※後から臨時交付金を充てる場合、高騰分全体額を上回らない範囲とする必要がある。</t>
    <rPh sb="1" eb="2">
      <t>アト</t>
    </rPh>
    <rPh sb="4" eb="6">
      <t>リンジ</t>
    </rPh>
    <rPh sb="6" eb="9">
      <t>コウフキン</t>
    </rPh>
    <rPh sb="10" eb="11">
      <t>ア</t>
    </rPh>
    <rPh sb="13" eb="15">
      <t>バアイ</t>
    </rPh>
    <rPh sb="16" eb="19">
      <t>コウトウブン</t>
    </rPh>
    <rPh sb="19" eb="21">
      <t>ゼンタイ</t>
    </rPh>
    <rPh sb="21" eb="22">
      <t>ガク</t>
    </rPh>
    <rPh sb="23" eb="25">
      <t>ウワマワ</t>
    </rPh>
    <rPh sb="28" eb="30">
      <t>ハンイ</t>
    </rPh>
    <rPh sb="33" eb="35">
      <t>ヒツヨウ</t>
    </rPh>
    <phoneticPr fontId="12"/>
  </si>
  <si>
    <t>⑩＝(⑧-⑨)×0.7</t>
  </si>
  <si>
    <r>
      <t>その他高騰分</t>
    </r>
    <r>
      <rPr>
        <vertAlign val="superscript"/>
        <sz val="10"/>
        <color auto="1"/>
        <rFont val="ＭＳ Ｐゴシック"/>
      </rPr>
      <t>※１</t>
    </r>
    <rPh sb="2" eb="3">
      <t>ホカ</t>
    </rPh>
    <rPh sb="3" eb="6">
      <t>コウトウブン</t>
    </rPh>
    <phoneticPr fontId="12"/>
  </si>
  <si>
    <t>九州電力・高圧</t>
  </si>
  <si>
    <t>番号</t>
    <rPh sb="0" eb="2">
      <t>バンゴウ</t>
    </rPh>
    <phoneticPr fontId="12"/>
  </si>
  <si>
    <t>九州・Ａ重油</t>
    <rPh sb="0" eb="2">
      <t>キュウシュウ</t>
    </rPh>
    <rPh sb="4" eb="6">
      <t>ジュウユ</t>
    </rPh>
    <phoneticPr fontId="2"/>
  </si>
  <si>
    <t>局名</t>
    <rPh sb="0" eb="2">
      <t>キョクメイ</t>
    </rPh>
    <phoneticPr fontId="12"/>
  </si>
  <si>
    <t>左記の国費相当分</t>
    <rPh sb="0" eb="2">
      <t>サキ</t>
    </rPh>
    <rPh sb="3" eb="5">
      <t>コクヒ</t>
    </rPh>
    <rPh sb="5" eb="8">
      <t>ソウトウブン</t>
    </rPh>
    <phoneticPr fontId="2"/>
  </si>
  <si>
    <t>再エネ上昇率</t>
    <rPh sb="0" eb="1">
      <t>サイ</t>
    </rPh>
    <rPh sb="3" eb="6">
      <t>ジョウショウリツ</t>
    </rPh>
    <phoneticPr fontId="2"/>
  </si>
  <si>
    <t>⑬=⑩
（省エネ交付額上限額）</t>
    <rPh sb="5" eb="6">
      <t>ショウ</t>
    </rPh>
    <rPh sb="8" eb="10">
      <t>コウフ</t>
    </rPh>
    <rPh sb="10" eb="11">
      <t>ガク</t>
    </rPh>
    <rPh sb="11" eb="13">
      <t>ジョウゲン</t>
    </rPh>
    <rPh sb="13" eb="14">
      <t>ガク</t>
    </rPh>
    <phoneticPr fontId="12"/>
  </si>
  <si>
    <t>県名</t>
    <rPh sb="0" eb="2">
      <t>ケンメイ</t>
    </rPh>
    <phoneticPr fontId="12"/>
  </si>
  <si>
    <t>施設管理者名</t>
    <rPh sb="0" eb="2">
      <t>シセツ</t>
    </rPh>
    <rPh sb="2" eb="5">
      <t>カンリシャ</t>
    </rPh>
    <rPh sb="5" eb="6">
      <t>メイ</t>
    </rPh>
    <phoneticPr fontId="12"/>
  </si>
  <si>
    <t>地区名</t>
    <rPh sb="0" eb="3">
      <t>チクメイ</t>
    </rPh>
    <phoneticPr fontId="12"/>
  </si>
  <si>
    <t>四国電力・高圧</t>
  </si>
  <si>
    <t>中国電力・低圧</t>
  </si>
  <si>
    <t>⑰＝⑬－⑮</t>
  </si>
  <si>
    <t>⑬</t>
  </si>
  <si>
    <t>【地区集計】</t>
    <rPh sb="1" eb="5">
      <t>チクシュウケイ</t>
    </rPh>
    <phoneticPr fontId="12"/>
  </si>
  <si>
    <t>（単位：千円）</t>
    <rPh sb="1" eb="3">
      <t>タンイ</t>
    </rPh>
    <rPh sb="4" eb="5">
      <t>セン</t>
    </rPh>
    <rPh sb="5" eb="6">
      <t>エン</t>
    </rPh>
    <phoneticPr fontId="12"/>
  </si>
  <si>
    <t>兵庫</t>
    <rPh sb="0" eb="2">
      <t>ヒョウゴ</t>
    </rPh>
    <phoneticPr fontId="13"/>
  </si>
  <si>
    <t>⑧電力量料金
上昇率</t>
    <rPh sb="1" eb="4">
      <t>デンリョクリョウ</t>
    </rPh>
    <rPh sb="4" eb="6">
      <t>リョウキン</t>
    </rPh>
    <rPh sb="7" eb="9">
      <t>ジョウショウ</t>
    </rPh>
    <rPh sb="9" eb="10">
      <t>リツ</t>
    </rPh>
    <phoneticPr fontId="12"/>
  </si>
  <si>
    <t>〇〇</t>
  </si>
  <si>
    <t>地区区分</t>
    <rPh sb="0" eb="4">
      <t>チククブン</t>
    </rPh>
    <phoneticPr fontId="12"/>
  </si>
  <si>
    <t>③燃料調整額</t>
    <rPh sb="1" eb="3">
      <t>ネンリョウ</t>
    </rPh>
    <rPh sb="3" eb="5">
      <t>チョウセイ</t>
    </rPh>
    <rPh sb="5" eb="6">
      <t>ガク</t>
    </rPh>
    <phoneticPr fontId="2"/>
  </si>
  <si>
    <t>愛媛</t>
    <rPh sb="0" eb="2">
      <t>エヒメ</t>
    </rPh>
    <phoneticPr fontId="13"/>
  </si>
  <si>
    <t>多面</t>
  </si>
  <si>
    <t>【高騰分に対する既存事業の補助額の算定】</t>
    <rPh sb="1" eb="4">
      <t>コウトウブン</t>
    </rPh>
    <rPh sb="5" eb="6">
      <t>タイ</t>
    </rPh>
    <rPh sb="8" eb="12">
      <t>キゾンジギョウ</t>
    </rPh>
    <rPh sb="13" eb="16">
      <t>ホジョガク</t>
    </rPh>
    <rPh sb="17" eb="19">
      <t>サンテイ</t>
    </rPh>
    <phoneticPr fontId="2"/>
  </si>
  <si>
    <t>：リストから選択</t>
    <rPh sb="6" eb="8">
      <t>センタク</t>
    </rPh>
    <phoneticPr fontId="2"/>
  </si>
  <si>
    <t>北海道・軽油</t>
    <rPh sb="0" eb="3">
      <t>ホッカイドウ</t>
    </rPh>
    <rPh sb="4" eb="6">
      <t>ケイユ</t>
    </rPh>
    <phoneticPr fontId="2"/>
  </si>
  <si>
    <t>北海道</t>
    <rPh sb="0" eb="3">
      <t>ホッカイドウ</t>
    </rPh>
    <phoneticPr fontId="13"/>
  </si>
  <si>
    <t>新型コロナ臨時交付金を活用
（又は予定）している場合</t>
    <rPh sb="0" eb="2">
      <t>シンガタ</t>
    </rPh>
    <rPh sb="5" eb="7">
      <t>リンジ</t>
    </rPh>
    <rPh sb="7" eb="10">
      <t>コウフキン</t>
    </rPh>
    <rPh sb="11" eb="13">
      <t>カツヨウ</t>
    </rPh>
    <rPh sb="15" eb="16">
      <t>マタ</t>
    </rPh>
    <rPh sb="17" eb="19">
      <t>ヨテイ</t>
    </rPh>
    <rPh sb="24" eb="26">
      <t>バアイ</t>
    </rPh>
    <phoneticPr fontId="12"/>
  </si>
  <si>
    <t>：直接入力</t>
    <rPh sb="1" eb="5">
      <t>チョクセツニュウリョク</t>
    </rPh>
    <phoneticPr fontId="2"/>
  </si>
  <si>
    <t>島根</t>
    <rPh sb="0" eb="2">
      <t>シマネ</t>
    </rPh>
    <phoneticPr fontId="13"/>
  </si>
  <si>
    <t>治水ダム等</t>
  </si>
  <si>
    <t>（千円以下切り捨て）</t>
    <rPh sb="1" eb="5">
      <t>センエンイカ</t>
    </rPh>
    <rPh sb="5" eb="6">
      <t>キ</t>
    </rPh>
    <rPh sb="7" eb="8">
      <t>ス</t>
    </rPh>
    <phoneticPr fontId="2"/>
  </si>
  <si>
    <t>⑫＝(①+②+③)
-(①/⑦+(②+③)/⑧)+⑪</t>
  </si>
  <si>
    <t>【地区個表】</t>
    <rPh sb="1" eb="3">
      <t>チク</t>
    </rPh>
    <rPh sb="3" eb="5">
      <t>コヒョウ</t>
    </rPh>
    <phoneticPr fontId="12"/>
  </si>
  <si>
    <t>（単位：円）</t>
    <rPh sb="1" eb="3">
      <t>タンイ</t>
    </rPh>
    <rPh sb="4" eb="5">
      <t>エン</t>
    </rPh>
    <phoneticPr fontId="12"/>
  </si>
  <si>
    <t>高騰分
（電力料＋油脂費）</t>
    <rPh sb="0" eb="3">
      <t>コウトウブン</t>
    </rPh>
    <rPh sb="5" eb="8">
      <t>デンリョクリョウ</t>
    </rPh>
    <rPh sb="9" eb="12">
      <t>ユシヒ</t>
    </rPh>
    <phoneticPr fontId="2"/>
  </si>
  <si>
    <t>施設名</t>
    <rPh sb="0" eb="2">
      <t>シセツ</t>
    </rPh>
    <rPh sb="2" eb="3">
      <t>メイ</t>
    </rPh>
    <phoneticPr fontId="12"/>
  </si>
  <si>
    <t>⑫省エネ交付額</t>
    <rPh sb="1" eb="2">
      <t>ショウ</t>
    </rPh>
    <rPh sb="4" eb="7">
      <t>コウフガク</t>
    </rPh>
    <phoneticPr fontId="12"/>
  </si>
  <si>
    <t>上昇率</t>
    <rPh sb="0" eb="3">
      <t>ジョウショウリツ</t>
    </rPh>
    <phoneticPr fontId="2"/>
  </si>
  <si>
    <t>既存補助事業</t>
    <rPh sb="0" eb="6">
      <t>キゾンホジョジギョウ</t>
    </rPh>
    <phoneticPr fontId="2"/>
  </si>
  <si>
    <t>省エネ交付額上限額</t>
    <rPh sb="0" eb="1">
      <t>ショウ</t>
    </rPh>
    <rPh sb="3" eb="5">
      <t>コウフ</t>
    </rPh>
    <rPh sb="5" eb="6">
      <t>ガク</t>
    </rPh>
    <rPh sb="6" eb="9">
      <t>ジョウゲンガク</t>
    </rPh>
    <phoneticPr fontId="12"/>
  </si>
  <si>
    <t>電気料金</t>
    <rPh sb="0" eb="2">
      <t>デンキ</t>
    </rPh>
    <rPh sb="2" eb="4">
      <t>リョウキン</t>
    </rPh>
    <phoneticPr fontId="2"/>
  </si>
  <si>
    <t>油脂費</t>
    <rPh sb="0" eb="3">
      <t>ユシヒ</t>
    </rPh>
    <phoneticPr fontId="2"/>
  </si>
  <si>
    <t>中部電力・高圧</t>
  </si>
  <si>
    <t>高騰分に対する既存事業の補助額</t>
    <rPh sb="0" eb="2">
      <t>コウトウ</t>
    </rPh>
    <rPh sb="2" eb="3">
      <t>ブン</t>
    </rPh>
    <rPh sb="4" eb="5">
      <t>タイ</t>
    </rPh>
    <rPh sb="7" eb="9">
      <t>キソン</t>
    </rPh>
    <rPh sb="9" eb="11">
      <t>ジギョウ</t>
    </rPh>
    <rPh sb="12" eb="14">
      <t>ホジョ</t>
    </rPh>
    <rPh sb="14" eb="15">
      <t>ガク</t>
    </rPh>
    <phoneticPr fontId="2"/>
  </si>
  <si>
    <t>茨城</t>
    <rPh sb="0" eb="2">
      <t>イバラギ</t>
    </rPh>
    <phoneticPr fontId="13"/>
  </si>
  <si>
    <t>⑥計（再エネ賦課金除く）</t>
    <rPh sb="1" eb="2">
      <t>ケイ</t>
    </rPh>
    <rPh sb="3" eb="4">
      <t>サイ</t>
    </rPh>
    <rPh sb="6" eb="9">
      <t>フカキン</t>
    </rPh>
    <rPh sb="9" eb="10">
      <t>ノゾ</t>
    </rPh>
    <phoneticPr fontId="2"/>
  </si>
  <si>
    <t>省エネ交付額（試算）</t>
    <rPh sb="0" eb="1">
      <t>ショウ</t>
    </rPh>
    <rPh sb="3" eb="6">
      <t>コウフガク</t>
    </rPh>
    <rPh sb="7" eb="9">
      <t>シサン</t>
    </rPh>
    <phoneticPr fontId="12"/>
  </si>
  <si>
    <t>支援金額</t>
    <rPh sb="0" eb="3">
      <t>シエンキン</t>
    </rPh>
    <rPh sb="3" eb="4">
      <t>ガク</t>
    </rPh>
    <phoneticPr fontId="12"/>
  </si>
  <si>
    <t>④再エネ賦課金</t>
    <rPh sb="1" eb="2">
      <t>サイ</t>
    </rPh>
    <rPh sb="4" eb="7">
      <t>フカキン</t>
    </rPh>
    <phoneticPr fontId="12"/>
  </si>
  <si>
    <t>費用区分</t>
    <rPh sb="0" eb="2">
      <t>ヒヨウ</t>
    </rPh>
    <rPh sb="2" eb="4">
      <t>クブン</t>
    </rPh>
    <phoneticPr fontId="12"/>
  </si>
  <si>
    <t>油種区分</t>
    <rPh sb="0" eb="2">
      <t>ユシュ</t>
    </rPh>
    <rPh sb="2" eb="4">
      <t>クブン</t>
    </rPh>
    <phoneticPr fontId="12"/>
  </si>
  <si>
    <t>北陸電力・特別高圧</t>
  </si>
  <si>
    <t>大阪</t>
    <rPh sb="0" eb="2">
      <t>オオサカ</t>
    </rPh>
    <phoneticPr fontId="13"/>
  </si>
  <si>
    <t>契約区分</t>
    <rPh sb="0" eb="2">
      <t>ケイヤク</t>
    </rPh>
    <rPh sb="2" eb="4">
      <t>クブン</t>
    </rPh>
    <phoneticPr fontId="12"/>
  </si>
  <si>
    <t>高騰分</t>
    <rPh sb="0" eb="3">
      <t>コウトウブン</t>
    </rPh>
    <phoneticPr fontId="12"/>
  </si>
  <si>
    <t>補助額</t>
    <rPh sb="0" eb="2">
      <t>ホジョ</t>
    </rPh>
    <rPh sb="2" eb="3">
      <t>ガク</t>
    </rPh>
    <phoneticPr fontId="12"/>
  </si>
  <si>
    <t>⑭上昇率</t>
    <rPh sb="1" eb="3">
      <t>ジョウショウ</t>
    </rPh>
    <rPh sb="3" eb="4">
      <t>リツ</t>
    </rPh>
    <phoneticPr fontId="12"/>
  </si>
  <si>
    <t>臨時交付金を
活用しない場合</t>
    <rPh sb="0" eb="2">
      <t>リンジ</t>
    </rPh>
    <rPh sb="2" eb="5">
      <t>コウフキン</t>
    </rPh>
    <rPh sb="7" eb="9">
      <t>カツヨウ</t>
    </rPh>
    <rPh sb="12" eb="14">
      <t>バアイ</t>
    </rPh>
    <phoneticPr fontId="12"/>
  </si>
  <si>
    <t>多面or治水ダム等</t>
    <rPh sb="0" eb="2">
      <t>タメン</t>
    </rPh>
    <rPh sb="4" eb="6">
      <t>チスイ</t>
    </rPh>
    <rPh sb="8" eb="9">
      <t>トウ</t>
    </rPh>
    <phoneticPr fontId="12"/>
  </si>
  <si>
    <t>合計</t>
    <rPh sb="0" eb="2">
      <t>ゴウケイ</t>
    </rPh>
    <phoneticPr fontId="12"/>
  </si>
  <si>
    <t>①基本料金</t>
    <rPh sb="1" eb="3">
      <t>キホン</t>
    </rPh>
    <rPh sb="3" eb="5">
      <t>リョウキン</t>
    </rPh>
    <phoneticPr fontId="2"/>
  </si>
  <si>
    <t>②電力量料金</t>
    <rPh sb="1" eb="3">
      <t>デンリョク</t>
    </rPh>
    <rPh sb="3" eb="4">
      <t>リョウ</t>
    </rPh>
    <rPh sb="4" eb="6">
      <t>リョウキン</t>
    </rPh>
    <phoneticPr fontId="2"/>
  </si>
  <si>
    <t>⑤計</t>
    <rPh sb="1" eb="2">
      <t>ケイ</t>
    </rPh>
    <phoneticPr fontId="2"/>
  </si>
  <si>
    <t>⑦基本料金上昇率</t>
    <rPh sb="1" eb="8">
      <t>キホンリョウキンジョウショウリツ</t>
    </rPh>
    <phoneticPr fontId="2"/>
  </si>
  <si>
    <r>
      <t>⑨＝①/⑦+(②+③)/⑧
+④/再エネ上昇率</t>
    </r>
    <r>
      <rPr>
        <vertAlign val="superscript"/>
        <sz val="10"/>
        <color auto="1"/>
        <rFont val="ＭＳ Ｐゴシック"/>
      </rPr>
      <t>※２</t>
    </r>
    <rPh sb="17" eb="18">
      <t>サイ</t>
    </rPh>
    <rPh sb="20" eb="23">
      <t>ジョウショウリツ</t>
    </rPh>
    <phoneticPr fontId="2"/>
  </si>
  <si>
    <t>⑮＝⑬/⑭</t>
  </si>
  <si>
    <t>⑩＝⑨×既定国費率</t>
    <rPh sb="4" eb="6">
      <t>キテイ</t>
    </rPh>
    <rPh sb="6" eb="9">
      <t>コクヒリツ</t>
    </rPh>
    <phoneticPr fontId="2"/>
  </si>
  <si>
    <t>⑪
（該当する場合入力）</t>
    <rPh sb="3" eb="5">
      <t>ガイトウ</t>
    </rPh>
    <rPh sb="7" eb="9">
      <t>バアイ</t>
    </rPh>
    <rPh sb="9" eb="11">
      <t>ニュウリョク</t>
    </rPh>
    <phoneticPr fontId="12"/>
  </si>
  <si>
    <t>四国・Ａ重油</t>
    <rPh sb="0" eb="2">
      <t>シコク</t>
    </rPh>
    <rPh sb="4" eb="6">
      <t>ジュウユ</t>
    </rPh>
    <phoneticPr fontId="2"/>
  </si>
  <si>
    <t>⑯＝⑮×既定国費率</t>
    <rPh sb="4" eb="6">
      <t>キテイ</t>
    </rPh>
    <rPh sb="6" eb="9">
      <t>コクヒリツ</t>
    </rPh>
    <phoneticPr fontId="2"/>
  </si>
  <si>
    <t>離島</t>
    <rPh sb="0" eb="2">
      <t>リトウ</t>
    </rPh>
    <phoneticPr fontId="13"/>
  </si>
  <si>
    <t>⑱＝⑫＋⑰</t>
  </si>
  <si>
    <t>⑨</t>
  </si>
  <si>
    <t>中部電力・特別高圧</t>
  </si>
  <si>
    <t>⑪臨時交付金
（金額を入力）</t>
    <rPh sb="1" eb="3">
      <t>リンジ</t>
    </rPh>
    <rPh sb="3" eb="6">
      <t>コウフキン</t>
    </rPh>
    <rPh sb="8" eb="10">
      <t>キンガク</t>
    </rPh>
    <rPh sb="11" eb="13">
      <t>ニュウリョク</t>
    </rPh>
    <phoneticPr fontId="12"/>
  </si>
  <si>
    <t>当年度のエネルギー料金（令和7年10月～令和8年３月の電気料金）</t>
    <rPh sb="0" eb="3">
      <t>トウネンド</t>
    </rPh>
    <rPh sb="9" eb="11">
      <t>リョウキン</t>
    </rPh>
    <rPh sb="12" eb="14">
      <t>レイワ</t>
    </rPh>
    <rPh sb="15" eb="16">
      <t>ネン</t>
    </rPh>
    <rPh sb="18" eb="19">
      <t>ガツ</t>
    </rPh>
    <rPh sb="20" eb="22">
      <t>レイワ</t>
    </rPh>
    <rPh sb="23" eb="24">
      <t>ネン</t>
    </rPh>
    <rPh sb="25" eb="26">
      <t>ガツ</t>
    </rPh>
    <rPh sb="27" eb="29">
      <t>デンキ</t>
    </rPh>
    <rPh sb="29" eb="31">
      <t>リョウキン</t>
    </rPh>
    <phoneticPr fontId="2"/>
  </si>
  <si>
    <t>省エネ交付額（⑭+⑮）</t>
    <rPh sb="0" eb="1">
      <t>ショウ</t>
    </rPh>
    <rPh sb="3" eb="6">
      <t>コウフガク</t>
    </rPh>
    <phoneticPr fontId="12"/>
  </si>
  <si>
    <t>高騰分（Ａ）</t>
    <rPh sb="0" eb="3">
      <t>コウトウブン</t>
    </rPh>
    <phoneticPr fontId="2"/>
  </si>
  <si>
    <t>事業費</t>
    <rPh sb="0" eb="3">
      <t>ジギョウヒ</t>
    </rPh>
    <phoneticPr fontId="2"/>
  </si>
  <si>
    <t>岡山</t>
    <rPh sb="0" eb="2">
      <t>オカヤマ</t>
    </rPh>
    <phoneticPr fontId="13"/>
  </si>
  <si>
    <t>高騰分に対する既存事業の補助額（Ｂ＝ｄ）</t>
    <rPh sb="0" eb="3">
      <t>コウトウブン</t>
    </rPh>
    <rPh sb="4" eb="5">
      <t>タイ</t>
    </rPh>
    <rPh sb="7" eb="11">
      <t>キゾンジギョウ</t>
    </rPh>
    <rPh sb="12" eb="15">
      <t>ホジョガク</t>
    </rPh>
    <phoneticPr fontId="2"/>
  </si>
  <si>
    <t>　うち電力料</t>
    <rPh sb="3" eb="6">
      <t>デンリョクリョウ</t>
    </rPh>
    <phoneticPr fontId="2"/>
  </si>
  <si>
    <t>東京</t>
    <rPh sb="0" eb="2">
      <t>トウキョウ</t>
    </rPh>
    <phoneticPr fontId="13"/>
  </si>
  <si>
    <t>沖縄電力・高圧</t>
  </si>
  <si>
    <t>　うち油脂費</t>
    <rPh sb="3" eb="6">
      <t>ユシヒ</t>
    </rPh>
    <phoneticPr fontId="2"/>
  </si>
  <si>
    <t>中国四国</t>
    <rPh sb="0" eb="4">
      <t>チュウゴクシコク</t>
    </rPh>
    <phoneticPr fontId="2"/>
  </si>
  <si>
    <t>令和６年10月～令和７年３月の油脂費</t>
    <rPh sb="0" eb="2">
      <t>レイワ</t>
    </rPh>
    <rPh sb="3" eb="4">
      <t>ネン</t>
    </rPh>
    <rPh sb="6" eb="7">
      <t>ガツ</t>
    </rPh>
    <rPh sb="8" eb="10">
      <t>レイワ</t>
    </rPh>
    <rPh sb="11" eb="12">
      <t>ネン</t>
    </rPh>
    <rPh sb="13" eb="14">
      <t>ガツ</t>
    </rPh>
    <rPh sb="15" eb="18">
      <t>ユシヒ</t>
    </rPh>
    <phoneticPr fontId="2"/>
  </si>
  <si>
    <t>高騰分既存補助額（ｄ＝ｂ-ｃ)</t>
    <rPh sb="0" eb="3">
      <t>コウトウブン</t>
    </rPh>
    <rPh sb="3" eb="5">
      <t>キゾン</t>
    </rPh>
    <rPh sb="5" eb="7">
      <t>ホジョ</t>
    </rPh>
    <rPh sb="7" eb="8">
      <t>ガク</t>
    </rPh>
    <phoneticPr fontId="2"/>
  </si>
  <si>
    <t>計</t>
    <rPh sb="0" eb="1">
      <t>ケイ</t>
    </rPh>
    <phoneticPr fontId="2"/>
  </si>
  <si>
    <t>四国・軽油</t>
    <rPh sb="0" eb="2">
      <t>シコク</t>
    </rPh>
    <rPh sb="3" eb="5">
      <t>ケイユ</t>
    </rPh>
    <phoneticPr fontId="2"/>
  </si>
  <si>
    <t>※ ｄ≧0とする</t>
  </si>
  <si>
    <t>四国・灯油</t>
    <rPh sb="0" eb="2">
      <t>シコク</t>
    </rPh>
    <rPh sb="3" eb="5">
      <t>トウユ</t>
    </rPh>
    <phoneticPr fontId="2"/>
  </si>
  <si>
    <t>支援金額（Ｃ＝（Ａ－Ｂ）×0.7）</t>
    <rPh sb="0" eb="3">
      <t>シエンキン</t>
    </rPh>
    <rPh sb="3" eb="4">
      <t>ガク</t>
    </rPh>
    <phoneticPr fontId="2"/>
  </si>
  <si>
    <t>既存補助</t>
    <rPh sb="0" eb="2">
      <t>キゾン</t>
    </rPh>
    <rPh sb="2" eb="4">
      <t>ホジョ</t>
    </rPh>
    <phoneticPr fontId="2"/>
  </si>
  <si>
    <t>※</t>
  </si>
  <si>
    <t>関東</t>
    <rPh sb="0" eb="2">
      <t>カントウ</t>
    </rPh>
    <phoneticPr fontId="2"/>
  </si>
  <si>
    <t>千葉</t>
    <rPh sb="0" eb="2">
      <t>チバ</t>
    </rPh>
    <phoneticPr fontId="13"/>
  </si>
  <si>
    <t>既存</t>
    <rPh sb="0" eb="2">
      <t>キゾン</t>
    </rPh>
    <phoneticPr fontId="2"/>
  </si>
  <si>
    <t>広島</t>
    <rPh sb="0" eb="2">
      <t>ヒロシマ</t>
    </rPh>
    <phoneticPr fontId="13"/>
  </si>
  <si>
    <t>宮崎</t>
    <rPh sb="0" eb="2">
      <t>ミヤザキ</t>
    </rPh>
    <phoneticPr fontId="13"/>
  </si>
  <si>
    <t>東北</t>
    <rPh sb="0" eb="2">
      <t>トウホク</t>
    </rPh>
    <phoneticPr fontId="2"/>
  </si>
  <si>
    <t>神奈川</t>
    <rPh sb="0" eb="3">
      <t>カナガワ</t>
    </rPh>
    <phoneticPr fontId="13"/>
  </si>
  <si>
    <t>ブロック・電圧</t>
  </si>
  <si>
    <t>近畿・Ａ重油</t>
    <rPh sb="4" eb="6">
      <t>ジュウユ</t>
    </rPh>
    <phoneticPr fontId="2"/>
  </si>
  <si>
    <t>石川</t>
    <rPh sb="0" eb="2">
      <t>イシカワ</t>
    </rPh>
    <phoneticPr fontId="13"/>
  </si>
  <si>
    <t>東北・Ａ重油</t>
    <rPh sb="4" eb="6">
      <t>ジュウユ</t>
    </rPh>
    <phoneticPr fontId="2"/>
  </si>
  <si>
    <t>局名</t>
    <rPh sb="0" eb="2">
      <t>キョクメイ</t>
    </rPh>
    <phoneticPr fontId="2"/>
  </si>
  <si>
    <t>県名</t>
    <rPh sb="0" eb="2">
      <t>ケンメイ</t>
    </rPh>
    <phoneticPr fontId="13"/>
  </si>
  <si>
    <t>ブロック・油種</t>
    <rPh sb="5" eb="7">
      <t>ユシュ</t>
    </rPh>
    <phoneticPr fontId="12"/>
  </si>
  <si>
    <t>○</t>
  </si>
  <si>
    <t>既存or新規</t>
    <rPh sb="0" eb="2">
      <t>キゾン</t>
    </rPh>
    <rPh sb="4" eb="6">
      <t>シンキ</t>
    </rPh>
    <phoneticPr fontId="2"/>
  </si>
  <si>
    <t>奄美</t>
    <rPh sb="0" eb="2">
      <t>アマミ</t>
    </rPh>
    <phoneticPr fontId="13"/>
  </si>
  <si>
    <t>Ｒ７要望量調査（令和７年10月～令和８年３月）（農業水利施設電力価格高騰対策緊急支援金【下半期用】）</t>
    <rPh sb="2" eb="4">
      <t>ヨウボウ</t>
    </rPh>
    <rPh sb="4" eb="5">
      <t>リョウ</t>
    </rPh>
    <rPh sb="5" eb="7">
      <t>チョウサ</t>
    </rPh>
    <rPh sb="8" eb="10">
      <t>レイワ</t>
    </rPh>
    <rPh sb="11" eb="12">
      <t>ネン</t>
    </rPh>
    <rPh sb="14" eb="15">
      <t>ガツ</t>
    </rPh>
    <rPh sb="16" eb="18">
      <t>レイワ</t>
    </rPh>
    <rPh sb="19" eb="20">
      <t>ネン</t>
    </rPh>
    <rPh sb="21" eb="22">
      <t>ガツ</t>
    </rPh>
    <rPh sb="24" eb="26">
      <t>ノウギョウ</t>
    </rPh>
    <rPh sb="26" eb="28">
      <t>スイリ</t>
    </rPh>
    <rPh sb="28" eb="30">
      <t>シセツ</t>
    </rPh>
    <rPh sb="30" eb="32">
      <t>デンリョク</t>
    </rPh>
    <rPh sb="32" eb="34">
      <t>カカク</t>
    </rPh>
    <rPh sb="34" eb="36">
      <t>コウトウ</t>
    </rPh>
    <rPh sb="36" eb="38">
      <t>タイサク</t>
    </rPh>
    <rPh sb="38" eb="40">
      <t>キンキュウ</t>
    </rPh>
    <rPh sb="40" eb="43">
      <t>シエンキン</t>
    </rPh>
    <rPh sb="44" eb="47">
      <t>シモハンキ</t>
    </rPh>
    <rPh sb="47" eb="48">
      <t>ヨウ</t>
    </rPh>
    <phoneticPr fontId="2"/>
  </si>
  <si>
    <t>補助率</t>
    <rPh sb="0" eb="3">
      <t>ホジョリツ</t>
    </rPh>
    <phoneticPr fontId="2"/>
  </si>
  <si>
    <t>北海道・灯油</t>
    <rPh sb="0" eb="3">
      <t>ホッカイドウ</t>
    </rPh>
    <rPh sb="4" eb="6">
      <t>トウユ</t>
    </rPh>
    <phoneticPr fontId="2"/>
  </si>
  <si>
    <t>青森</t>
    <rPh sb="0" eb="2">
      <t>アオモリ</t>
    </rPh>
    <phoneticPr fontId="13"/>
  </si>
  <si>
    <t>×</t>
  </si>
  <si>
    <t>新規</t>
    <rPh sb="0" eb="2">
      <t>シンキ</t>
    </rPh>
    <phoneticPr fontId="2"/>
  </si>
  <si>
    <t>北陸</t>
    <rPh sb="0" eb="2">
      <t>ホクリク</t>
    </rPh>
    <phoneticPr fontId="2"/>
  </si>
  <si>
    <t>岩手</t>
    <rPh sb="0" eb="2">
      <t>イワテ</t>
    </rPh>
    <phoneticPr fontId="13"/>
  </si>
  <si>
    <t>岐阜</t>
    <rPh sb="0" eb="2">
      <t>ギフ</t>
    </rPh>
    <phoneticPr fontId="13"/>
  </si>
  <si>
    <t>北海道・Ａ重油</t>
    <rPh sb="0" eb="3">
      <t>ホッカイドウ</t>
    </rPh>
    <rPh sb="5" eb="7">
      <t>ジュウユ</t>
    </rPh>
    <phoneticPr fontId="2"/>
  </si>
  <si>
    <t>山形</t>
    <rPh sb="0" eb="2">
      <t>ヤマガタ</t>
    </rPh>
    <phoneticPr fontId="13"/>
  </si>
  <si>
    <t>東海</t>
    <rPh sb="0" eb="2">
      <t>トウカイ</t>
    </rPh>
    <phoneticPr fontId="2"/>
  </si>
  <si>
    <t>群馬</t>
    <rPh sb="0" eb="2">
      <t>グンマ</t>
    </rPh>
    <phoneticPr fontId="13"/>
  </si>
  <si>
    <t>宮城</t>
    <rPh sb="0" eb="2">
      <t>ミヤギ</t>
    </rPh>
    <phoneticPr fontId="13"/>
  </si>
  <si>
    <t>東北・灯油</t>
    <rPh sb="0" eb="2">
      <t>トウホク</t>
    </rPh>
    <rPh sb="3" eb="5">
      <t>トウユ</t>
    </rPh>
    <phoneticPr fontId="2"/>
  </si>
  <si>
    <t>R3再エネ賦課金</t>
    <rPh sb="2" eb="3">
      <t>サイ</t>
    </rPh>
    <rPh sb="5" eb="8">
      <t>フカキン</t>
    </rPh>
    <phoneticPr fontId="2"/>
  </si>
  <si>
    <t>【支援金額の算定】</t>
    <rPh sb="1" eb="3">
      <t>シエン</t>
    </rPh>
    <rPh sb="3" eb="4">
      <t>キン</t>
    </rPh>
    <rPh sb="4" eb="5">
      <t>ガク</t>
    </rPh>
    <rPh sb="6" eb="8">
      <t>サンテイ</t>
    </rPh>
    <phoneticPr fontId="2"/>
  </si>
  <si>
    <t>近畿</t>
    <rPh sb="0" eb="2">
      <t>キンキ</t>
    </rPh>
    <phoneticPr fontId="2"/>
  </si>
  <si>
    <t>秋田</t>
    <rPh sb="0" eb="2">
      <t>アキタ</t>
    </rPh>
    <phoneticPr fontId="13"/>
  </si>
  <si>
    <t>東北・軽油</t>
    <rPh sb="3" eb="5">
      <t>ケイユ</t>
    </rPh>
    <phoneticPr fontId="2"/>
  </si>
  <si>
    <t>支援金額
（試算）</t>
    <rPh sb="0" eb="3">
      <t>シエンキン</t>
    </rPh>
    <rPh sb="3" eb="4">
      <t>ガク</t>
    </rPh>
    <rPh sb="6" eb="8">
      <t>シサン</t>
    </rPh>
    <phoneticPr fontId="12"/>
  </si>
  <si>
    <t>R4再エネ賦課金</t>
    <rPh sb="2" eb="3">
      <t>サイ</t>
    </rPh>
    <rPh sb="5" eb="8">
      <t>フカキン</t>
    </rPh>
    <phoneticPr fontId="2"/>
  </si>
  <si>
    <t>R5再エネ賦課金</t>
    <rPh sb="2" eb="3">
      <t>サイ</t>
    </rPh>
    <rPh sb="5" eb="8">
      <t>フカキン</t>
    </rPh>
    <phoneticPr fontId="2"/>
  </si>
  <si>
    <t>九州</t>
    <rPh sb="0" eb="2">
      <t>キュウシュウ</t>
    </rPh>
    <phoneticPr fontId="2"/>
  </si>
  <si>
    <t>※１　その他高騰分については、過去に九州電力における制度見直しによる高騰分があったため欄を設けておりました。もし、これ以外にその他高騰がある場合は、個別に判断する。</t>
  </si>
  <si>
    <t>福島</t>
    <rPh sb="0" eb="2">
      <t>フクシマ</t>
    </rPh>
    <phoneticPr fontId="13"/>
  </si>
  <si>
    <t>関東・灯油</t>
    <rPh sb="0" eb="2">
      <t>カントウ</t>
    </rPh>
    <rPh sb="3" eb="5">
      <t>トウユ</t>
    </rPh>
    <phoneticPr fontId="2"/>
  </si>
  <si>
    <t>R7再エネ賦課金</t>
    <rPh sb="2" eb="3">
      <t>サイ</t>
    </rPh>
    <rPh sb="5" eb="8">
      <t>フカキン</t>
    </rPh>
    <phoneticPr fontId="2"/>
  </si>
  <si>
    <t>北海道</t>
    <rPh sb="0" eb="3">
      <t>ホッカイドウ</t>
    </rPh>
    <phoneticPr fontId="2"/>
  </si>
  <si>
    <t>R6再エネ賦課金</t>
    <rPh sb="2" eb="3">
      <t>サイ</t>
    </rPh>
    <rPh sb="5" eb="8">
      <t>フカキン</t>
    </rPh>
    <phoneticPr fontId="2"/>
  </si>
  <si>
    <t>関東・軽油</t>
    <rPh sb="3" eb="5">
      <t>ケイユ</t>
    </rPh>
    <phoneticPr fontId="2"/>
  </si>
  <si>
    <t>沖縄</t>
    <rPh sb="0" eb="2">
      <t>オキナワ</t>
    </rPh>
    <phoneticPr fontId="2"/>
  </si>
  <si>
    <t>令和２～５年４月～９月の国費相当分（ｃ）</t>
    <rPh sb="12" eb="14">
      <t>コクヒ</t>
    </rPh>
    <rPh sb="14" eb="17">
      <t>ソウトウブン</t>
    </rPh>
    <phoneticPr fontId="2"/>
  </si>
  <si>
    <t>栃木</t>
    <rPh sb="0" eb="2">
      <t>トチギ</t>
    </rPh>
    <phoneticPr fontId="13"/>
  </si>
  <si>
    <t>関東・Ａ重油</t>
    <rPh sb="4" eb="6">
      <t>ジュウユ</t>
    </rPh>
    <phoneticPr fontId="2"/>
  </si>
  <si>
    <t>中部・灯油</t>
    <rPh sb="0" eb="2">
      <t>チュウブ</t>
    </rPh>
    <rPh sb="3" eb="5">
      <t>トウユ</t>
    </rPh>
    <phoneticPr fontId="2"/>
  </si>
  <si>
    <t>埼玉</t>
    <rPh sb="0" eb="2">
      <t>サイタマ</t>
    </rPh>
    <phoneticPr fontId="13"/>
  </si>
  <si>
    <t>中部・軽油</t>
    <rPh sb="0" eb="2">
      <t>チュウブ</t>
    </rPh>
    <rPh sb="3" eb="5">
      <t>ケイユ</t>
    </rPh>
    <phoneticPr fontId="2"/>
  </si>
  <si>
    <t>中部・Ａ重油</t>
    <rPh sb="0" eb="2">
      <t>チュウブ</t>
    </rPh>
    <rPh sb="4" eb="6">
      <t>ジュウユ</t>
    </rPh>
    <phoneticPr fontId="2"/>
  </si>
  <si>
    <t>近畿・灯油</t>
    <rPh sb="0" eb="2">
      <t>キンキ</t>
    </rPh>
    <rPh sb="3" eb="5">
      <t>トウユ</t>
    </rPh>
    <phoneticPr fontId="2"/>
  </si>
  <si>
    <t>近畿・軽油</t>
    <rPh sb="3" eb="5">
      <t>ケイユ</t>
    </rPh>
    <phoneticPr fontId="2"/>
  </si>
  <si>
    <t>新潟</t>
    <rPh sb="0" eb="2">
      <t>ニイガタ</t>
    </rPh>
    <phoneticPr fontId="13"/>
  </si>
  <si>
    <t>富山</t>
    <rPh sb="0" eb="2">
      <t>トヤマ</t>
    </rPh>
    <phoneticPr fontId="13"/>
  </si>
  <si>
    <t>中国・灯油</t>
    <rPh sb="0" eb="2">
      <t>チュウゴク</t>
    </rPh>
    <rPh sb="3" eb="5">
      <t>トウユ</t>
    </rPh>
    <phoneticPr fontId="2"/>
  </si>
  <si>
    <t>中国・軽油</t>
    <rPh sb="3" eb="5">
      <t>ケイユ</t>
    </rPh>
    <phoneticPr fontId="2"/>
  </si>
  <si>
    <t>福井</t>
    <rPh sb="0" eb="2">
      <t>フクイ</t>
    </rPh>
    <phoneticPr fontId="13"/>
  </si>
  <si>
    <t>東北電力・高圧</t>
  </si>
  <si>
    <t>中国・Ａ重油</t>
    <rPh sb="4" eb="6">
      <t>ジュウユ</t>
    </rPh>
    <phoneticPr fontId="2"/>
  </si>
  <si>
    <t>山梨</t>
    <rPh sb="0" eb="2">
      <t>ヤマナシ</t>
    </rPh>
    <phoneticPr fontId="13"/>
  </si>
  <si>
    <t>長野</t>
    <rPh sb="0" eb="2">
      <t>ナガノ</t>
    </rPh>
    <phoneticPr fontId="13"/>
  </si>
  <si>
    <t>静岡</t>
    <rPh sb="0" eb="2">
      <t>シズオカ</t>
    </rPh>
    <phoneticPr fontId="13"/>
  </si>
  <si>
    <t>九州・灯油</t>
    <rPh sb="0" eb="2">
      <t>キュウシュウ</t>
    </rPh>
    <rPh sb="3" eb="5">
      <t>トウユ</t>
    </rPh>
    <phoneticPr fontId="2"/>
  </si>
  <si>
    <t>愛知</t>
    <rPh sb="0" eb="2">
      <t>アイチ</t>
    </rPh>
    <phoneticPr fontId="13"/>
  </si>
  <si>
    <t>九州・軽油</t>
    <rPh sb="0" eb="2">
      <t>キュウシュウ</t>
    </rPh>
    <rPh sb="3" eb="5">
      <t>ケイユ</t>
    </rPh>
    <phoneticPr fontId="2"/>
  </si>
  <si>
    <t>従量料金上昇率</t>
  </si>
  <si>
    <t>三重</t>
    <rPh sb="0" eb="2">
      <t>ミエ</t>
    </rPh>
    <phoneticPr fontId="13"/>
  </si>
  <si>
    <t>滋賀</t>
    <rPh sb="0" eb="2">
      <t>シガ</t>
    </rPh>
    <phoneticPr fontId="13"/>
  </si>
  <si>
    <t>沖縄・灯油</t>
    <rPh sb="0" eb="2">
      <t>オキナワ</t>
    </rPh>
    <rPh sb="3" eb="5">
      <t>トウユ</t>
    </rPh>
    <phoneticPr fontId="2"/>
  </si>
  <si>
    <t>京都</t>
    <rPh sb="0" eb="2">
      <t>キョウト</t>
    </rPh>
    <phoneticPr fontId="13"/>
  </si>
  <si>
    <t>沖縄・軽油</t>
    <rPh sb="0" eb="2">
      <t>オキナワ</t>
    </rPh>
    <rPh sb="3" eb="5">
      <t>ケイユ</t>
    </rPh>
    <phoneticPr fontId="2"/>
  </si>
  <si>
    <t>沖縄・Ａ重油</t>
    <rPh sb="0" eb="2">
      <t>オキナワ</t>
    </rPh>
    <rPh sb="4" eb="6">
      <t>ジュウユ</t>
    </rPh>
    <phoneticPr fontId="2"/>
  </si>
  <si>
    <t>奈良</t>
    <rPh sb="0" eb="2">
      <t>ナラ</t>
    </rPh>
    <phoneticPr fontId="13"/>
  </si>
  <si>
    <t>和歌山</t>
    <rPh sb="0" eb="3">
      <t>ワカヤマ</t>
    </rPh>
    <phoneticPr fontId="13"/>
  </si>
  <si>
    <t>鳥取</t>
    <rPh sb="0" eb="2">
      <t>トットリ</t>
    </rPh>
    <phoneticPr fontId="13"/>
  </si>
  <si>
    <t>山口</t>
    <rPh sb="0" eb="2">
      <t>ヤマグチ</t>
    </rPh>
    <phoneticPr fontId="13"/>
  </si>
  <si>
    <t>徳島</t>
    <rPh sb="0" eb="2">
      <t>トクシマ</t>
    </rPh>
    <phoneticPr fontId="13"/>
  </si>
  <si>
    <t>香川</t>
    <rPh sb="0" eb="2">
      <t>カガワ</t>
    </rPh>
    <phoneticPr fontId="13"/>
  </si>
  <si>
    <t>高知</t>
    <rPh sb="0" eb="2">
      <t>コウチ</t>
    </rPh>
    <phoneticPr fontId="13"/>
  </si>
  <si>
    <t>福岡</t>
    <rPh sb="0" eb="2">
      <t>フクオカ</t>
    </rPh>
    <phoneticPr fontId="13"/>
  </si>
  <si>
    <t>佐賀</t>
    <rPh sb="0" eb="2">
      <t>サガ</t>
    </rPh>
    <phoneticPr fontId="13"/>
  </si>
  <si>
    <t>長崎</t>
    <rPh sb="0" eb="2">
      <t>ナガサキ</t>
    </rPh>
    <phoneticPr fontId="13"/>
  </si>
  <si>
    <t>熊本</t>
    <rPh sb="0" eb="2">
      <t>クマモト</t>
    </rPh>
    <phoneticPr fontId="13"/>
  </si>
  <si>
    <t>大分</t>
    <rPh sb="0" eb="2">
      <t>オオイタ</t>
    </rPh>
    <phoneticPr fontId="13"/>
  </si>
  <si>
    <t>鹿児島</t>
    <rPh sb="0" eb="3">
      <t>カゴシマ</t>
    </rPh>
    <phoneticPr fontId="13"/>
  </si>
  <si>
    <t>沖縄</t>
    <rPh sb="0" eb="2">
      <t>オキナワ</t>
    </rPh>
    <phoneticPr fontId="13"/>
  </si>
  <si>
    <t>R６事業費（ａ）</t>
    <rPh sb="2" eb="5">
      <t>ジギョウヒ</t>
    </rPh>
    <phoneticPr fontId="2"/>
  </si>
  <si>
    <t>R６国費（ｂ）</t>
    <rPh sb="2" eb="4">
      <t>コクヒ</t>
    </rPh>
    <phoneticPr fontId="2"/>
  </si>
  <si>
    <t>※事業費国費は、R6当初＋R5当初繰越分の合計額を入力する。</t>
    <rPh sb="1" eb="6">
      <t>ジギョウヒコクヒ</t>
    </rPh>
    <rPh sb="10" eb="12">
      <t>トウショ</t>
    </rPh>
    <rPh sb="15" eb="17">
      <t>トウショ</t>
    </rPh>
    <rPh sb="17" eb="19">
      <t>クリコシ</t>
    </rPh>
    <rPh sb="19" eb="20">
      <t>ブン</t>
    </rPh>
    <rPh sb="21" eb="24">
      <t>ゴウケイガク</t>
    </rPh>
    <rPh sb="25" eb="27">
      <t>ニュウリョク</t>
    </rPh>
    <phoneticPr fontId="2"/>
  </si>
  <si>
    <t>北海道電力・高圧</t>
  </si>
  <si>
    <t>R2再エネ賦課金</t>
    <rPh sb="2" eb="3">
      <t>サイ</t>
    </rPh>
    <rPh sb="5" eb="8">
      <t>フカキン</t>
    </rPh>
    <phoneticPr fontId="2"/>
  </si>
  <si>
    <t>中国電力・高圧</t>
  </si>
  <si>
    <t>基本料金上昇率</t>
  </si>
  <si>
    <t>　</t>
  </si>
  <si>
    <t>北海道電力・低圧</t>
  </si>
  <si>
    <t>東北電力・低圧</t>
  </si>
  <si>
    <t>東北電力・特別高圧</t>
  </si>
  <si>
    <t>東京電力・低圧</t>
  </si>
  <si>
    <t>東京電力・高圧</t>
  </si>
  <si>
    <t>東京電力・特別高圧</t>
  </si>
  <si>
    <t>中部電力・低圧</t>
  </si>
  <si>
    <t>北陸電力・低圧</t>
  </si>
  <si>
    <t>北陸電力・高圧</t>
  </si>
  <si>
    <t>関西電力・低圧</t>
  </si>
  <si>
    <t>関西電力・高圧</t>
  </si>
  <si>
    <t>関西電力・特別高圧</t>
  </si>
  <si>
    <t>四国電力・低圧</t>
  </si>
  <si>
    <t>九州電力・低圧</t>
  </si>
  <si>
    <t>九州電力・特別高圧</t>
  </si>
  <si>
    <t>沖縄電力・低圧</t>
  </si>
  <si>
    <t>↑新規のままとしてください</t>
    <rPh sb="1" eb="3">
      <t>シンキ</t>
    </rPh>
    <phoneticPr fontId="2"/>
  </si>
  <si>
    <t>〇〇用水管理組合</t>
    <rPh sb="2" eb="4">
      <t>ヨウスイ</t>
    </rPh>
    <rPh sb="4" eb="6">
      <t>カンリ</t>
    </rPh>
    <rPh sb="6" eb="8">
      <t>クミアイ</t>
    </rPh>
    <phoneticPr fontId="2"/>
  </si>
  <si>
    <t>第１揚水機上</t>
    <rPh sb="0" eb="1">
      <t>ダイ</t>
    </rPh>
    <rPh sb="2" eb="4">
      <t>ヨウスイ</t>
    </rPh>
    <rPh sb="4" eb="6">
      <t>キジョウ</t>
    </rPh>
    <phoneticPr fontId="2"/>
  </si>
  <si>
    <t>第２揚水機上</t>
    <rPh sb="0" eb="1">
      <t>ダイ</t>
    </rPh>
    <rPh sb="2" eb="4">
      <t>ヨウスイ</t>
    </rPh>
    <rPh sb="4" eb="6">
      <t>キジョウ</t>
    </rPh>
    <phoneticPr fontId="2"/>
  </si>
  <si>
    <t>指標となるエネルギー料金（当年度のエネルギー料金÷高騰率）</t>
    <rPh sb="0" eb="2">
      <t>シヒョウ</t>
    </rPh>
    <rPh sb="10" eb="12">
      <t>リョウキン</t>
    </rPh>
    <rPh sb="13" eb="16">
      <t>トウネンド</t>
    </rPh>
    <rPh sb="22" eb="24">
      <t>リョウキン</t>
    </rPh>
    <rPh sb="25" eb="27">
      <t>コウトウ</t>
    </rPh>
    <rPh sb="27" eb="28">
      <t>リツ</t>
    </rPh>
    <phoneticPr fontId="2"/>
  </si>
  <si>
    <t>※グレーの網掛けになっている箇所は、選択や入力は不要です</t>
    <rPh sb="5" eb="7">
      <t>アミカ</t>
    </rPh>
    <rPh sb="14" eb="16">
      <t>カショ</t>
    </rPh>
    <rPh sb="18" eb="20">
      <t>センタク</t>
    </rPh>
    <rPh sb="21" eb="23">
      <t>ニュウリョク</t>
    </rPh>
    <rPh sb="24" eb="26">
      <t>フヨウ</t>
    </rPh>
    <phoneticPr fontId="2"/>
  </si>
  <si>
    <t>↑関東（固定）</t>
    <rPh sb="1" eb="3">
      <t>カントウ</t>
    </rPh>
    <rPh sb="4" eb="6">
      <t>コテイ</t>
    </rPh>
    <phoneticPr fontId="2"/>
  </si>
  <si>
    <t>↑静岡（固定）</t>
    <rPh sb="1" eb="3">
      <t>シズオカ</t>
    </rPh>
    <rPh sb="4" eb="6">
      <t>コテイ</t>
    </rPh>
    <phoneticPr fontId="2"/>
  </si>
  <si>
    <t>令和２～５年10月～３月の油脂費相当分</t>
    <rPh sb="0" eb="2">
      <t>レイワ</t>
    </rPh>
    <rPh sb="5" eb="6">
      <t>ネン</t>
    </rPh>
    <rPh sb="8" eb="9">
      <t>ガツ</t>
    </rPh>
    <rPh sb="11" eb="12">
      <t>ガツ</t>
    </rPh>
    <rPh sb="13" eb="16">
      <t>ユシヒ</t>
    </rPh>
    <rPh sb="16" eb="19">
      <t>ソウトウブン</t>
    </rPh>
    <phoneticPr fontId="2"/>
  </si>
  <si>
    <t>※２　再エネ上昇率は、1.186（R7年10月～R8年3月の再エネ賦課金単価／R2～5年10月から3月の再エネ賦課金単価）とする。</t>
    <rPh sb="3" eb="4">
      <t>サイ</t>
    </rPh>
    <rPh sb="6" eb="8">
      <t>ジョウショウ</t>
    </rPh>
    <rPh sb="8" eb="9">
      <t>リツ</t>
    </rPh>
    <rPh sb="19" eb="20">
      <t>ネン</t>
    </rPh>
    <rPh sb="22" eb="23">
      <t>ガツ</t>
    </rPh>
    <rPh sb="26" eb="27">
      <t>ネン</t>
    </rPh>
    <rPh sb="28" eb="29">
      <t>ガツ</t>
    </rPh>
    <rPh sb="30" eb="31">
      <t>サイ</t>
    </rPh>
    <rPh sb="33" eb="36">
      <t>フカキン</t>
    </rPh>
    <rPh sb="36" eb="38">
      <t>タンカ</t>
    </rPh>
    <rPh sb="43" eb="44">
      <t>ネン</t>
    </rPh>
    <rPh sb="46" eb="47">
      <t>ガツ</t>
    </rPh>
    <rPh sb="50" eb="51">
      <t>ガツ</t>
    </rPh>
    <rPh sb="52" eb="53">
      <t>サイ</t>
    </rPh>
    <rPh sb="55" eb="58">
      <t>フカキン</t>
    </rPh>
    <rPh sb="58" eb="60">
      <t>タンカ</t>
    </rPh>
    <phoneticPr fontId="12"/>
  </si>
  <si>
    <t>※令和７年10月から令和７年３月の下半期の上昇率に修正済み。</t>
    <rPh sb="1" eb="3">
      <t>レイワ</t>
    </rPh>
    <rPh sb="4" eb="5">
      <t>ネン</t>
    </rPh>
    <rPh sb="7" eb="8">
      <t>ガツ</t>
    </rPh>
    <rPh sb="10" eb="12">
      <t>レイワ</t>
    </rPh>
    <rPh sb="13" eb="14">
      <t>ネン</t>
    </rPh>
    <rPh sb="15" eb="16">
      <t>ガツ</t>
    </rPh>
    <rPh sb="17" eb="20">
      <t>シモハンキ</t>
    </rPh>
    <rPh sb="21" eb="23">
      <t>ジョウショウ</t>
    </rPh>
    <rPh sb="23" eb="24">
      <t>リツ</t>
    </rPh>
    <rPh sb="25" eb="27">
      <t>シュウセイ</t>
    </rPh>
    <rPh sb="27" eb="28">
      <t>ス</t>
    </rPh>
    <phoneticPr fontId="2"/>
  </si>
  <si>
    <t>※２　再エネ上昇率は、1.474（R7年10月～R8年3月の再エネ賦課金単価／R2～5年10月から3月の再エネ賦課金単価）とする。</t>
    <rPh sb="3" eb="4">
      <t>サイ</t>
    </rPh>
    <rPh sb="6" eb="8">
      <t>ジョウショウ</t>
    </rPh>
    <rPh sb="8" eb="9">
      <t>リツ</t>
    </rPh>
    <rPh sb="19" eb="20">
      <t>ネン</t>
    </rPh>
    <rPh sb="22" eb="23">
      <t>ガツ</t>
    </rPh>
    <rPh sb="26" eb="27">
      <t>ネン</t>
    </rPh>
    <rPh sb="28" eb="29">
      <t>ガツ</t>
    </rPh>
    <rPh sb="30" eb="31">
      <t>サイ</t>
    </rPh>
    <rPh sb="33" eb="36">
      <t>フカキン</t>
    </rPh>
    <rPh sb="36" eb="38">
      <t>タンカ</t>
    </rPh>
    <rPh sb="43" eb="44">
      <t>ネン</t>
    </rPh>
    <rPh sb="46" eb="47">
      <t>ガツ</t>
    </rPh>
    <rPh sb="50" eb="51">
      <t>ガツ</t>
    </rPh>
    <rPh sb="52" eb="53">
      <t>サイ</t>
    </rPh>
    <rPh sb="55" eb="58">
      <t>フカキン</t>
    </rPh>
    <rPh sb="58" eb="60">
      <t>タンカ</t>
    </rPh>
    <phoneticPr fontId="12"/>
  </si>
</sst>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0.000_ ;[Red]\-#,##0.000\ "/>
    <numFmt numFmtId="177" formatCode="0.000"/>
    <numFmt numFmtId="178" formatCode="0.000_);[Red]\(0.000\)"/>
    <numFmt numFmtId="179" formatCode="#,##0.000;[Red]\-#,##0.000"/>
    <numFmt numFmtId="180" formatCode="#,##0.0000;[Red]\-#,##0.0000"/>
  </numFmts>
  <fonts count="14">
    <font>
      <sz val="10"/>
      <color theme="1"/>
      <name val="ＭＳ Ｐゴシック"/>
      <family val="3"/>
    </font>
    <font>
      <sz val="11"/>
      <color theme="1"/>
      <name val="游ゴシック"/>
      <family val="2"/>
      <scheme val="minor"/>
    </font>
    <font>
      <sz val="6"/>
      <color auto="1"/>
      <name val="ＭＳ Ｐゴシック"/>
      <family val="3"/>
    </font>
    <font>
      <sz val="10"/>
      <color theme="1"/>
      <name val="ＭＳ Ｐゴシック"/>
      <family val="3"/>
    </font>
    <font>
      <sz val="14"/>
      <color auto="1"/>
      <name val="ＭＳ Ｐゴシック"/>
      <family val="3"/>
    </font>
    <font>
      <sz val="10"/>
      <color auto="1"/>
      <name val="ＭＳ Ｐゴシック"/>
      <family val="3"/>
    </font>
    <font>
      <sz val="10"/>
      <color rgb="FFFF0000"/>
      <name val="ＭＳ Ｐゴシック"/>
      <family val="3"/>
    </font>
    <font>
      <sz val="10"/>
      <color rgb="FF0000FF"/>
      <name val="ＭＳ Ｐゴシック"/>
      <family val="3"/>
    </font>
    <font>
      <sz val="9"/>
      <color auto="1"/>
      <name val="ＭＳ Ｐゴシック"/>
      <family val="3"/>
    </font>
    <font>
      <b/>
      <sz val="10"/>
      <color theme="1"/>
      <name val="ＭＳ Ｐゴシック"/>
      <family val="3"/>
    </font>
    <font>
      <sz val="9"/>
      <color theme="1"/>
      <name val="ＭＳ Ｐゴシック"/>
      <family val="2"/>
    </font>
    <font>
      <sz val="10"/>
      <color rgb="FF000000"/>
      <name val="ＭＳ Ｐゴシック"/>
      <family val="3"/>
    </font>
    <font>
      <sz val="6"/>
      <color auto="1"/>
      <name val="游ゴシック"/>
    </font>
    <font>
      <sz val="10"/>
      <color theme="1"/>
      <name val="ＭＳ Ｐゴシック"/>
      <family val="3"/>
    </font>
  </fonts>
  <fills count="6">
    <fill>
      <patternFill patternType="none"/>
    </fill>
    <fill>
      <patternFill patternType="gray125"/>
    </fill>
    <fill>
      <patternFill patternType="solid">
        <fgColor theme="8" tint="0.8"/>
        <bgColor indexed="64"/>
      </patternFill>
    </fill>
    <fill>
      <patternFill patternType="solid">
        <fgColor theme="7" tint="0.8"/>
        <bgColor indexed="64"/>
      </patternFill>
    </fill>
    <fill>
      <patternFill patternType="solid">
        <fgColor rgb="FFFFFF00"/>
        <bgColor indexed="64"/>
      </patternFill>
    </fill>
    <fill>
      <patternFill patternType="solid">
        <fgColor rgb="FFDDEBF7"/>
        <bgColor rgb="FF000000"/>
      </patternFill>
    </fill>
  </fills>
  <borders count="20">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n">
        <color indexed="64"/>
      </right>
      <top style="thin">
        <color indexed="64"/>
      </top>
      <bottom/>
      <diagonal/>
    </border>
    <border>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bottom style="thin">
        <color indexed="64"/>
      </bottom>
      <diagonal/>
    </border>
  </borders>
  <cellStyleXfs count="5">
    <xf numFmtId="0" fontId="0" fillId="0" borderId="0">
      <alignment vertical="center"/>
    </xf>
    <xf numFmtId="9" fontId="1" fillId="0" borderId="0" applyFont="0" applyFill="0" applyBorder="0" applyAlignment="0" applyProtection="0">
      <alignment vertical="center"/>
    </xf>
    <xf numFmtId="0" fontId="1" fillId="0" borderId="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105">
    <xf numFmtId="0" fontId="0" fillId="0" borderId="0" xfId="0">
      <alignment vertical="center"/>
    </xf>
    <xf numFmtId="9" fontId="0" fillId="0" borderId="0" xfId="3" applyFont="1">
      <alignment vertical="center"/>
    </xf>
    <xf numFmtId="0" fontId="4" fillId="0" borderId="0" xfId="0" applyFont="1">
      <alignment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lignment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4" xfId="0" applyBorder="1">
      <alignment vertical="center"/>
    </xf>
    <xf numFmtId="0" fontId="0" fillId="0" borderId="3" xfId="0" applyBorder="1">
      <alignment vertical="center"/>
    </xf>
    <xf numFmtId="0" fontId="0" fillId="0" borderId="6" xfId="0" applyBorder="1" applyAlignment="1">
      <alignment horizontal="center" vertical="center"/>
    </xf>
    <xf numFmtId="0" fontId="5" fillId="0" borderId="0" xfId="0" applyFont="1">
      <alignment vertical="center"/>
    </xf>
    <xf numFmtId="0" fontId="0" fillId="2" borderId="3" xfId="0" applyFill="1" applyBorder="1">
      <alignment vertical="center"/>
    </xf>
    <xf numFmtId="0" fontId="6" fillId="0" borderId="0" xfId="0" applyFont="1">
      <alignment vertical="center"/>
    </xf>
    <xf numFmtId="0" fontId="0" fillId="3" borderId="3" xfId="0" applyFill="1" applyBorder="1">
      <alignment vertical="center"/>
    </xf>
    <xf numFmtId="0" fontId="0" fillId="3" borderId="4" xfId="0" applyFill="1" applyBorder="1">
      <alignment vertical="center"/>
    </xf>
    <xf numFmtId="0" fontId="0" fillId="0" borderId="6" xfId="0" applyBorder="1">
      <alignment vertical="center"/>
    </xf>
    <xf numFmtId="0" fontId="0" fillId="0" borderId="7" xfId="0" applyBorder="1" applyAlignment="1">
      <alignment horizontal="center" vertical="center"/>
    </xf>
    <xf numFmtId="38" fontId="0" fillId="3" borderId="3" xfId="4" applyFont="1" applyFill="1" applyBorder="1">
      <alignment vertical="center"/>
    </xf>
    <xf numFmtId="0" fontId="5" fillId="0" borderId="7" xfId="0" applyFont="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8"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38" fontId="0" fillId="3" borderId="4" xfId="4" applyFont="1" applyFill="1" applyBorder="1">
      <alignment vertical="center"/>
    </xf>
    <xf numFmtId="38" fontId="7" fillId="0" borderId="6" xfId="0" applyNumberFormat="1" applyFont="1" applyBorder="1">
      <alignment vertical="center"/>
    </xf>
    <xf numFmtId="38" fontId="0" fillId="0" borderId="0" xfId="4" applyFont="1">
      <alignment vertical="center"/>
    </xf>
    <xf numFmtId="0" fontId="0" fillId="0" borderId="0" xfId="0" applyAlignment="1">
      <alignment horizontal="right" vertical="center"/>
    </xf>
    <xf numFmtId="0" fontId="0" fillId="0" borderId="1" xfId="0" applyFont="1" applyBorder="1" applyAlignment="1">
      <alignment horizontal="center" vertical="center" wrapText="1"/>
    </xf>
    <xf numFmtId="38" fontId="0" fillId="4" borderId="3" xfId="4" applyFont="1" applyFill="1" applyBorder="1">
      <alignment vertical="center"/>
    </xf>
    <xf numFmtId="0" fontId="0" fillId="0" borderId="0" xfId="0" applyAlignment="1">
      <alignment horizontal="center" vertical="center" wrapText="1"/>
    </xf>
    <xf numFmtId="0" fontId="0" fillId="0" borderId="0" xfId="0" applyAlignment="1">
      <alignment horizontal="center" vertical="center"/>
    </xf>
    <xf numFmtId="38" fontId="0" fillId="0" borderId="3" xfId="4" applyFont="1" applyBorder="1">
      <alignment vertical="center"/>
    </xf>
    <xf numFmtId="0" fontId="5" fillId="0" borderId="5" xfId="0" applyFont="1" applyBorder="1" applyAlignment="1">
      <alignment horizontal="center" vertical="center" wrapText="1"/>
    </xf>
    <xf numFmtId="38" fontId="7" fillId="0" borderId="3" xfId="4" applyFont="1" applyBorder="1">
      <alignment vertical="center"/>
    </xf>
    <xf numFmtId="0" fontId="5" fillId="0" borderId="7" xfId="0" applyFont="1" applyBorder="1" applyAlignment="1">
      <alignment horizontal="left" vertical="center" wrapText="1"/>
    </xf>
    <xf numFmtId="176" fontId="7" fillId="0" borderId="3" xfId="4" applyNumberFormat="1" applyFont="1" applyBorder="1" applyAlignment="1">
      <alignment horizontal="center" vertical="center"/>
    </xf>
    <xf numFmtId="0" fontId="5" fillId="0" borderId="8" xfId="0" applyFont="1" applyBorder="1" applyAlignment="1">
      <alignment horizontal="left" vertical="center" wrapText="1"/>
    </xf>
    <xf numFmtId="177" fontId="7" fillId="0" borderId="3" xfId="0" applyNumberFormat="1" applyFont="1" applyBorder="1" applyAlignment="1">
      <alignment horizontal="center" vertical="center"/>
    </xf>
    <xf numFmtId="0" fontId="0" fillId="2" borderId="0" xfId="0" applyFill="1">
      <alignment vertical="center"/>
    </xf>
    <xf numFmtId="0" fontId="5" fillId="0" borderId="9" xfId="0" applyFont="1" applyBorder="1" applyAlignment="1">
      <alignment horizontal="left" vertical="center" wrapText="1"/>
    </xf>
    <xf numFmtId="38" fontId="5" fillId="0" borderId="4" xfId="4" applyFont="1" applyBorder="1" applyAlignment="1">
      <alignment horizontal="center" vertical="center"/>
    </xf>
    <xf numFmtId="0" fontId="5" fillId="0" borderId="4" xfId="0" applyFont="1" applyBorder="1">
      <alignment vertical="center"/>
    </xf>
    <xf numFmtId="0" fontId="5" fillId="0" borderId="5" xfId="0" applyFont="1" applyBorder="1">
      <alignment vertical="center"/>
    </xf>
    <xf numFmtId="38" fontId="5" fillId="0" borderId="3" xfId="4" applyFont="1" applyBorder="1" applyAlignment="1">
      <alignment horizontal="center" vertical="center"/>
    </xf>
    <xf numFmtId="0" fontId="0" fillId="0" borderId="10" xfId="0" applyBorder="1">
      <alignment vertical="center"/>
    </xf>
    <xf numFmtId="0" fontId="0" fillId="3" borderId="0" xfId="0" applyFill="1">
      <alignment vertical="center"/>
    </xf>
    <xf numFmtId="0" fontId="5" fillId="0" borderId="4" xfId="0" applyFont="1" applyBorder="1" applyAlignment="1">
      <alignment horizontal="center" vertical="center" shrinkToFit="1"/>
    </xf>
    <xf numFmtId="0" fontId="5" fillId="0" borderId="5" xfId="0" applyFont="1" applyBorder="1" applyAlignment="1">
      <alignment horizontal="center" vertical="center" wrapText="1" shrinkToFit="1"/>
    </xf>
    <xf numFmtId="38" fontId="5" fillId="3" borderId="4" xfId="4" applyFont="1" applyFill="1" applyBorder="1">
      <alignment vertical="center"/>
    </xf>
    <xf numFmtId="38" fontId="5" fillId="3" borderId="5" xfId="4" applyFont="1" applyFill="1" applyBorder="1">
      <alignment vertical="center"/>
    </xf>
    <xf numFmtId="38" fontId="5" fillId="0" borderId="3" xfId="4" applyFont="1" applyBorder="1">
      <alignment vertical="center"/>
    </xf>
    <xf numFmtId="0" fontId="5" fillId="0" borderId="9" xfId="0" applyFont="1" applyBorder="1" applyAlignment="1">
      <alignment horizontal="center" vertical="center"/>
    </xf>
    <xf numFmtId="38" fontId="5" fillId="0" borderId="11" xfId="4" applyFont="1" applyBorder="1">
      <alignment vertical="center"/>
    </xf>
    <xf numFmtId="0" fontId="5" fillId="0" borderId="0" xfId="0" applyFont="1" applyAlignment="1">
      <alignment horizontal="right" vertical="center"/>
    </xf>
    <xf numFmtId="38" fontId="5" fillId="0" borderId="4" xfId="4" applyFont="1" applyBorder="1" applyAlignment="1">
      <alignment horizontal="center" vertical="center" wrapText="1"/>
    </xf>
    <xf numFmtId="38" fontId="5" fillId="0" borderId="4" xfId="4" applyFont="1" applyBorder="1">
      <alignment vertical="center"/>
    </xf>
    <xf numFmtId="38" fontId="5" fillId="0" borderId="5" xfId="4" applyFont="1" applyBorder="1">
      <alignment vertical="center"/>
    </xf>
    <xf numFmtId="0" fontId="5" fillId="0" borderId="9" xfId="0" applyFont="1" applyBorder="1" applyAlignment="1">
      <alignment horizontal="center" vertical="center" wrapText="1"/>
    </xf>
    <xf numFmtId="38" fontId="5" fillId="0" borderId="12" xfId="0" applyNumberFormat="1" applyFont="1" applyFill="1" applyBorder="1">
      <alignment vertical="center"/>
    </xf>
    <xf numFmtId="0" fontId="0" fillId="0" borderId="7" xfId="0" applyBorder="1">
      <alignment vertical="center"/>
    </xf>
    <xf numFmtId="0" fontId="8" fillId="0" borderId="13" xfId="0" applyFont="1" applyFill="1" applyBorder="1">
      <alignment vertical="center"/>
    </xf>
    <xf numFmtId="0" fontId="0" fillId="0" borderId="14" xfId="0" applyBorder="1">
      <alignment vertical="center"/>
    </xf>
    <xf numFmtId="0" fontId="0" fillId="0" borderId="0" xfId="0" applyAlignment="1">
      <alignment vertical="center" wrapText="1"/>
    </xf>
    <xf numFmtId="0" fontId="9" fillId="0" borderId="0" xfId="0" applyFont="1">
      <alignment vertical="center"/>
    </xf>
    <xf numFmtId="0" fontId="0" fillId="0" borderId="8" xfId="0" applyBorder="1">
      <alignment vertical="center"/>
    </xf>
    <xf numFmtId="0" fontId="10" fillId="0" borderId="10" xfId="0" applyFont="1" applyFill="1" applyBorder="1">
      <alignment vertical="center"/>
    </xf>
    <xf numFmtId="0" fontId="0" fillId="0" borderId="15" xfId="0" applyBorder="1">
      <alignment vertical="center"/>
    </xf>
    <xf numFmtId="0" fontId="0" fillId="0" borderId="9" xfId="0" applyBorder="1">
      <alignment vertical="center"/>
    </xf>
    <xf numFmtId="0" fontId="0" fillId="0" borderId="16" xfId="0" applyFont="1" applyFill="1" applyBorder="1">
      <alignment vertical="center"/>
    </xf>
    <xf numFmtId="0" fontId="0" fillId="0" borderId="17" xfId="0" applyBorder="1">
      <alignment vertical="center"/>
    </xf>
    <xf numFmtId="0" fontId="5" fillId="0" borderId="1" xfId="0" applyFont="1" applyBorder="1" applyAlignment="1">
      <alignment horizontal="center" vertical="center" wrapText="1"/>
    </xf>
    <xf numFmtId="0" fontId="5" fillId="0" borderId="3" xfId="0" applyFont="1" applyBorder="1" applyAlignment="1">
      <alignment horizontal="center" vertical="center"/>
    </xf>
    <xf numFmtId="38" fontId="7" fillId="0" borderId="4" xfId="4" applyFont="1" applyBorder="1">
      <alignment vertical="center"/>
    </xf>
    <xf numFmtId="38" fontId="7" fillId="0" borderId="1" xfId="4" applyFont="1" applyFill="1" applyBorder="1">
      <alignment vertical="center"/>
    </xf>
    <xf numFmtId="38" fontId="7" fillId="4" borderId="18" xfId="4" applyFont="1" applyFill="1" applyBorder="1">
      <alignment vertical="center"/>
    </xf>
    <xf numFmtId="38" fontId="0" fillId="0" borderId="0" xfId="4" applyFont="1" applyFill="1" applyBorder="1">
      <alignment vertical="center"/>
    </xf>
    <xf numFmtId="38" fontId="7" fillId="0" borderId="0" xfId="4" applyFont="1" applyFill="1" applyBorder="1">
      <alignment vertical="center"/>
    </xf>
    <xf numFmtId="0" fontId="0" fillId="0" borderId="0" xfId="0" applyFont="1">
      <alignment vertical="center"/>
    </xf>
    <xf numFmtId="0" fontId="0" fillId="0" borderId="9" xfId="0"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9" fillId="0" borderId="0" xfId="0" applyFont="1" applyAlignment="1">
      <alignment horizontal="center" vertical="center"/>
    </xf>
    <xf numFmtId="38" fontId="7" fillId="0" borderId="3" xfId="4" applyFont="1" applyBorder="1" applyAlignment="1">
      <alignment horizontal="right" vertical="center"/>
    </xf>
    <xf numFmtId="0" fontId="0" fillId="0" borderId="4" xfId="0" applyBorder="1" applyAlignment="1">
      <alignment horizontal="center" vertical="center" wrapText="1"/>
    </xf>
    <xf numFmtId="38" fontId="9" fillId="0" borderId="4" xfId="0" applyNumberFormat="1" applyFont="1" applyBorder="1">
      <alignment vertical="center"/>
    </xf>
    <xf numFmtId="38" fontId="9" fillId="0" borderId="0" xfId="0" applyNumberFormat="1" applyFont="1">
      <alignment vertical="center"/>
    </xf>
    <xf numFmtId="0" fontId="0" fillId="2" borderId="4" xfId="0" applyFill="1" applyBorder="1" applyAlignment="1">
      <alignment horizontal="center" vertical="center"/>
    </xf>
    <xf numFmtId="0" fontId="11" fillId="5" borderId="4" xfId="0" applyFont="1" applyFill="1" applyBorder="1">
      <alignment vertical="center"/>
    </xf>
    <xf numFmtId="0" fontId="11" fillId="0" borderId="3" xfId="0" applyFont="1" applyBorder="1">
      <alignment vertical="center"/>
    </xf>
    <xf numFmtId="0" fontId="11" fillId="4" borderId="3" xfId="0" applyFont="1" applyFill="1" applyBorder="1">
      <alignment vertical="center"/>
    </xf>
    <xf numFmtId="0" fontId="11" fillId="5" borderId="9" xfId="0" applyFont="1" applyFill="1" applyBorder="1">
      <alignment vertical="center"/>
    </xf>
    <xf numFmtId="0" fontId="11" fillId="0" borderId="19" xfId="0" applyFont="1" applyBorder="1">
      <alignment vertical="center"/>
    </xf>
    <xf numFmtId="178" fontId="11" fillId="0" borderId="19" xfId="0" applyNumberFormat="1" applyFont="1" applyBorder="1">
      <alignment vertical="center"/>
    </xf>
    <xf numFmtId="178" fontId="5" fillId="4" borderId="19" xfId="0" applyNumberFormat="1" applyFont="1" applyFill="1" applyBorder="1">
      <alignment vertical="center"/>
    </xf>
    <xf numFmtId="178" fontId="6" fillId="4" borderId="19" xfId="0" applyNumberFormat="1" applyFont="1" applyFill="1" applyBorder="1">
      <alignment vertical="center"/>
    </xf>
    <xf numFmtId="178" fontId="5" fillId="0" borderId="19" xfId="0" applyNumberFormat="1" applyFont="1" applyBorder="1">
      <alignment vertical="center"/>
    </xf>
    <xf numFmtId="177" fontId="0" fillId="0" borderId="0" xfId="0" applyNumberFormat="1" applyFont="1">
      <alignment vertical="center"/>
    </xf>
    <xf numFmtId="177" fontId="6" fillId="0" borderId="0" xfId="0" applyNumberFormat="1" applyFont="1">
      <alignment vertical="center"/>
    </xf>
    <xf numFmtId="178" fontId="5" fillId="0" borderId="4" xfId="3" applyNumberFormat="1" applyFont="1" applyFill="1" applyBorder="1">
      <alignment vertical="center"/>
    </xf>
    <xf numFmtId="177" fontId="5" fillId="0" borderId="4" xfId="4" applyNumberFormat="1" applyFont="1" applyFill="1" applyBorder="1">
      <alignment vertical="center"/>
    </xf>
    <xf numFmtId="179" fontId="0" fillId="0" borderId="0" xfId="0" applyNumberFormat="1">
      <alignment vertical="center"/>
    </xf>
    <xf numFmtId="180" fontId="0" fillId="0" borderId="4" xfId="4" applyNumberFormat="1" applyFont="1" applyBorder="1" applyAlignment="1">
      <alignment horizontal="center" vertical="center"/>
    </xf>
  </cellXfs>
  <cellStyles count="5">
    <cellStyle name="パーセント 2" xfId="1"/>
    <cellStyle name="標準" xfId="0" builtinId="0"/>
    <cellStyle name="標準 2" xfId="2"/>
    <cellStyle name="パーセント" xfId="3" builtinId="5"/>
    <cellStyle name="桁区切り" xfId="4" builtinId="6"/>
  </cellStyles>
  <dxfs count="20">
    <dxf>
      <fill>
        <patternFill patternType="lightDown"/>
      </fill>
    </dxf>
    <dxf>
      <font>
        <color rgb="FF9C0006"/>
      </font>
      <fill>
        <patternFill>
          <bgColor rgb="FFFFC7CE"/>
        </patternFill>
      </fill>
    </dxf>
    <dxf>
      <font>
        <color theme="0"/>
      </font>
    </dxf>
    <dxf>
      <fill>
        <patternFill patternType="darkDown"/>
      </fill>
    </dxf>
    <dxf>
      <fill>
        <patternFill patternType="darkUp"/>
      </fill>
    </dxf>
    <dxf>
      <font>
        <color theme="0"/>
      </font>
    </dxf>
    <dxf>
      <font>
        <color theme="0"/>
      </font>
    </dxf>
    <dxf>
      <fill>
        <patternFill patternType="lightDown"/>
      </fill>
    </dxf>
    <dxf>
      <fill>
        <patternFill patternType="lightDown">
          <bgColor auto="1"/>
        </patternFill>
      </fill>
      <border>
        <left style="thin">
          <color auto="1"/>
        </left>
        <right style="thin">
          <color auto="1"/>
        </right>
        <top style="thin">
          <color auto="1"/>
        </top>
        <bottom style="thin">
          <color auto="1"/>
        </bottom>
      </border>
    </dxf>
    <dxf>
      <font>
        <color theme="0"/>
      </font>
    </dxf>
    <dxf>
      <fill>
        <patternFill patternType="lightDown"/>
      </fill>
    </dxf>
    <dxf>
      <font>
        <color rgb="FF9C0006"/>
      </font>
      <fill>
        <patternFill>
          <bgColor rgb="FFFFC7CE"/>
        </patternFill>
      </fill>
    </dxf>
    <dxf>
      <font>
        <color theme="0"/>
      </font>
    </dxf>
    <dxf>
      <fill>
        <patternFill patternType="darkDown"/>
      </fill>
    </dxf>
    <dxf>
      <fill>
        <patternFill patternType="darkUp"/>
      </fill>
    </dxf>
    <dxf>
      <font>
        <color theme="0"/>
      </font>
    </dxf>
    <dxf>
      <font>
        <color theme="0"/>
      </font>
    </dxf>
    <dxf>
      <fill>
        <patternFill patternType="lightDown"/>
      </fill>
    </dxf>
    <dxf>
      <fill>
        <patternFill patternType="lightDown">
          <bgColor auto="1"/>
        </patternFill>
      </fill>
      <border>
        <left style="thin">
          <color auto="1"/>
        </left>
        <right style="thin">
          <color auto="1"/>
        </right>
        <top style="thin">
          <color auto="1"/>
        </top>
        <bottom style="thin">
          <color auto="1"/>
        </bottom>
      </border>
    </dxf>
    <dxf>
      <font>
        <color theme="0"/>
      </font>
    </dxf>
  </dxfs>
  <tableStyles count="0" defaultTableStyle="TableStyleMedium2" defaultPivotStyle="PivotStyleLight16"/>
  <colors>
    <mruColors>
      <color rgb="FF0000FF"/>
      <color rgb="FFFF000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sheetMetadata" Target="metadata.xml" /><Relationship Id="rId5" Type="http://schemas.openxmlformats.org/officeDocument/2006/relationships/theme" Target="theme/theme1.xml" /><Relationship Id="rId6" Type="http://schemas.openxmlformats.org/officeDocument/2006/relationships/sharedStrings" Target="sharedStrings.xml" /><Relationship Id="rId7"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18</xdr:col>
      <xdr:colOff>10795</xdr:colOff>
      <xdr:row>193</xdr:row>
      <xdr:rowOff>156845</xdr:rowOff>
    </xdr:from>
    <xdr:to xmlns:xdr="http://schemas.openxmlformats.org/drawingml/2006/spreadsheetDrawing">
      <xdr:col>19</xdr:col>
      <xdr:colOff>0</xdr:colOff>
      <xdr:row>196</xdr:row>
      <xdr:rowOff>168275</xdr:rowOff>
    </xdr:to>
    <xdr:sp macro="" textlink="">
      <xdr:nvSpPr>
        <xdr:cNvPr id="2" name="フリーフォーム: 図形 1"/>
        <xdr:cNvSpPr/>
      </xdr:nvSpPr>
      <xdr:spPr>
        <a:xfrm>
          <a:off x="18487390" y="9310370"/>
          <a:ext cx="1236345" cy="899795"/>
        </a:xfrm>
        <a:custGeom>
          <a:avLst/>
          <a:gdLst>
            <a:gd name="connsiteX0" fmla="*/ 0 w 605118"/>
            <a:gd name="connsiteY0" fmla="*/ 874059 h 874059"/>
            <a:gd name="connsiteX1" fmla="*/ 224118 w 605118"/>
            <a:gd name="connsiteY1" fmla="*/ 874059 h 874059"/>
            <a:gd name="connsiteX2" fmla="*/ 224118 w 605118"/>
            <a:gd name="connsiteY2" fmla="*/ 0 h 874059"/>
            <a:gd name="connsiteX3" fmla="*/ 605118 w 605118"/>
            <a:gd name="connsiteY3" fmla="*/ 0 h 874059"/>
            <a:gd name="connsiteX0" fmla="*/ 0 w 1243853"/>
            <a:gd name="connsiteY0" fmla="*/ 885265 h 885265"/>
            <a:gd name="connsiteX1" fmla="*/ 862853 w 1243853"/>
            <a:gd name="connsiteY1" fmla="*/ 874059 h 885265"/>
            <a:gd name="connsiteX2" fmla="*/ 862853 w 1243853"/>
            <a:gd name="connsiteY2" fmla="*/ 0 h 885265"/>
            <a:gd name="connsiteX3" fmla="*/ 1243853 w 1243853"/>
            <a:gd name="connsiteY3" fmla="*/ 0 h 885265"/>
            <a:gd name="connsiteX0" fmla="*/ 0 w 1243853"/>
            <a:gd name="connsiteY0" fmla="*/ 885265 h 885265"/>
            <a:gd name="connsiteX1" fmla="*/ 616324 w 1243853"/>
            <a:gd name="connsiteY1" fmla="*/ 874059 h 885265"/>
            <a:gd name="connsiteX2" fmla="*/ 862853 w 1243853"/>
            <a:gd name="connsiteY2" fmla="*/ 0 h 885265"/>
            <a:gd name="connsiteX3" fmla="*/ 1243853 w 1243853"/>
            <a:gd name="connsiteY3" fmla="*/ 0 h 885265"/>
            <a:gd name="connsiteX0" fmla="*/ 0 w 1243853"/>
            <a:gd name="connsiteY0" fmla="*/ 885265 h 885265"/>
            <a:gd name="connsiteX1" fmla="*/ 616324 w 1243853"/>
            <a:gd name="connsiteY1" fmla="*/ 874059 h 885265"/>
            <a:gd name="connsiteX2" fmla="*/ 605118 w 1243853"/>
            <a:gd name="connsiteY2" fmla="*/ 0 h 885265"/>
            <a:gd name="connsiteX3" fmla="*/ 1243853 w 1243853"/>
            <a:gd name="connsiteY3" fmla="*/ 0 h 885265"/>
            <a:gd name="connsiteX0" fmla="*/ 0 w 1243853"/>
            <a:gd name="connsiteY0" fmla="*/ 885265 h 885265"/>
            <a:gd name="connsiteX1" fmla="*/ 627530 w 1243853"/>
            <a:gd name="connsiteY1" fmla="*/ 862853 h 885265"/>
            <a:gd name="connsiteX2" fmla="*/ 605118 w 1243853"/>
            <a:gd name="connsiteY2" fmla="*/ 0 h 885265"/>
            <a:gd name="connsiteX3" fmla="*/ 1243853 w 1243853"/>
            <a:gd name="connsiteY3" fmla="*/ 0 h 885265"/>
            <a:gd name="connsiteX0" fmla="*/ 0 w 1243853"/>
            <a:gd name="connsiteY0" fmla="*/ 885265 h 896471"/>
            <a:gd name="connsiteX1" fmla="*/ 605119 w 1243853"/>
            <a:gd name="connsiteY1" fmla="*/ 896471 h 896471"/>
            <a:gd name="connsiteX2" fmla="*/ 605118 w 1243853"/>
            <a:gd name="connsiteY2" fmla="*/ 0 h 896471"/>
            <a:gd name="connsiteX3" fmla="*/ 1243853 w 1243853"/>
            <a:gd name="connsiteY3" fmla="*/ 0 h 896471"/>
            <a:gd name="connsiteX0" fmla="*/ 0 w 1210235"/>
            <a:gd name="connsiteY0" fmla="*/ 918883 h 918883"/>
            <a:gd name="connsiteX1" fmla="*/ 571501 w 1210235"/>
            <a:gd name="connsiteY1" fmla="*/ 896471 h 918883"/>
            <a:gd name="connsiteX2" fmla="*/ 571500 w 1210235"/>
            <a:gd name="connsiteY2" fmla="*/ 0 h 918883"/>
            <a:gd name="connsiteX3" fmla="*/ 1210235 w 1210235"/>
            <a:gd name="connsiteY3" fmla="*/ 0 h 918883"/>
            <a:gd name="connsiteX0" fmla="*/ 0 w 1232647"/>
            <a:gd name="connsiteY0" fmla="*/ 896471 h 896471"/>
            <a:gd name="connsiteX1" fmla="*/ 593913 w 1232647"/>
            <a:gd name="connsiteY1" fmla="*/ 896471 h 896471"/>
            <a:gd name="connsiteX2" fmla="*/ 593912 w 1232647"/>
            <a:gd name="connsiteY2" fmla="*/ 0 h 896471"/>
            <a:gd name="connsiteX3" fmla="*/ 1232647 w 1232647"/>
            <a:gd name="connsiteY3" fmla="*/ 0 h 896471"/>
          </a:gdLst>
          <a:ahLst/>
          <a:cxnLst>
            <a:cxn ang="0">
              <a:pos x="connsiteX0" y="connsiteY0"/>
            </a:cxn>
            <a:cxn ang="0">
              <a:pos x="connsiteX1" y="connsiteY1"/>
            </a:cxn>
            <a:cxn ang="0">
              <a:pos x="connsiteX2" y="connsiteY2"/>
            </a:cxn>
            <a:cxn ang="0">
              <a:pos x="connsiteX3" y="connsiteY3"/>
            </a:cxn>
          </a:cxnLst>
          <a:rect l="l" t="t" r="r" b="b"/>
          <a:pathLst>
            <a:path w="1232647" h="896471">
              <a:moveTo>
                <a:pt x="0" y="896471"/>
              </a:moveTo>
              <a:lnTo>
                <a:pt x="593913" y="896471"/>
              </a:lnTo>
              <a:cubicBezTo>
                <a:pt x="593913" y="597647"/>
                <a:pt x="593912" y="298824"/>
                <a:pt x="593912" y="0"/>
              </a:cubicBezTo>
              <a:lnTo>
                <a:pt x="1232647" y="0"/>
              </a:lnTo>
            </a:path>
          </a:pathLst>
        </a:custGeom>
        <a:noFill/>
        <a:ln>
          <a:solidFill>
            <a:sysClr val="windowText" lastClr="000000"/>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16</xdr:col>
      <xdr:colOff>88900</xdr:colOff>
      <xdr:row>11</xdr:row>
      <xdr:rowOff>100330</xdr:rowOff>
    </xdr:from>
    <xdr:to xmlns:xdr="http://schemas.openxmlformats.org/drawingml/2006/spreadsheetDrawing">
      <xdr:col>21</xdr:col>
      <xdr:colOff>1170305</xdr:colOff>
      <xdr:row>25</xdr:row>
      <xdr:rowOff>188595</xdr:rowOff>
    </xdr:to>
    <xdr:sp macro="" textlink="">
      <xdr:nvSpPr>
        <xdr:cNvPr id="5" name="テキスト 2006"/>
        <xdr:cNvSpPr txBox="1"/>
      </xdr:nvSpPr>
      <xdr:spPr>
        <a:xfrm>
          <a:off x="16175990" y="3462655"/>
          <a:ext cx="7212330" cy="435546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anchor="ctr" anchorCtr="1"/>
        <a:lstStyle/>
        <a:p>
          <a:r>
            <a:rPr kumimoji="1" lang="ja-JP" altLang="en-US" sz="2000"/>
            <a:t>今回の調査では使用しません。</a:t>
          </a:r>
          <a:endParaRPr kumimoji="1" lang="ja-JP" altLang="en-US"/>
        </a:p>
      </xdr:txBody>
    </xdr:sp>
    <xdr:clientData/>
  </xdr:twoCellAnchor>
  <xdr:twoCellAnchor>
    <xdr:from xmlns:xdr="http://schemas.openxmlformats.org/drawingml/2006/spreadsheetDrawing">
      <xdr:col>14</xdr:col>
      <xdr:colOff>0</xdr:colOff>
      <xdr:row>195</xdr:row>
      <xdr:rowOff>1270</xdr:rowOff>
    </xdr:from>
    <xdr:to xmlns:xdr="http://schemas.openxmlformats.org/drawingml/2006/spreadsheetDrawing">
      <xdr:col>16</xdr:col>
      <xdr:colOff>1191895</xdr:colOff>
      <xdr:row>195</xdr:row>
      <xdr:rowOff>266700</xdr:rowOff>
    </xdr:to>
    <xdr:sp macro="" textlink="">
      <xdr:nvSpPr>
        <xdr:cNvPr id="6" name="テキスト 2007"/>
        <xdr:cNvSpPr txBox="1"/>
      </xdr:nvSpPr>
      <xdr:spPr>
        <a:xfrm>
          <a:off x="13535660" y="9764395"/>
          <a:ext cx="3743325" cy="26543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anchor="ctr" anchorCtr="1"/>
        <a:lstStyle/>
        <a:p>
          <a:r>
            <a:rPr kumimoji="1" lang="ja-JP" altLang="en-US" sz="1000"/>
            <a:t>今回の調査では使用しません。</a:t>
          </a:r>
          <a:endParaRPr kumimoji="1"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17</xdr:col>
      <xdr:colOff>1158875</xdr:colOff>
      <xdr:row>193</xdr:row>
      <xdr:rowOff>156845</xdr:rowOff>
    </xdr:from>
    <xdr:to xmlns:xdr="http://schemas.openxmlformats.org/drawingml/2006/spreadsheetDrawing">
      <xdr:col>18</xdr:col>
      <xdr:colOff>1233805</xdr:colOff>
      <xdr:row>196</xdr:row>
      <xdr:rowOff>168275</xdr:rowOff>
    </xdr:to>
    <xdr:sp macro="" textlink="">
      <xdr:nvSpPr>
        <xdr:cNvPr id="2" name="フリーフォーム: 図形 1"/>
        <xdr:cNvSpPr/>
      </xdr:nvSpPr>
      <xdr:spPr>
        <a:xfrm>
          <a:off x="18474055" y="9310370"/>
          <a:ext cx="1236345" cy="899795"/>
        </a:xfrm>
        <a:custGeom>
          <a:avLst/>
          <a:gdLst>
            <a:gd name="connsiteX0" fmla="*/ 0 w 605118"/>
            <a:gd name="connsiteY0" fmla="*/ 874059 h 874059"/>
            <a:gd name="connsiteX1" fmla="*/ 224118 w 605118"/>
            <a:gd name="connsiteY1" fmla="*/ 874059 h 874059"/>
            <a:gd name="connsiteX2" fmla="*/ 224118 w 605118"/>
            <a:gd name="connsiteY2" fmla="*/ 0 h 874059"/>
            <a:gd name="connsiteX3" fmla="*/ 605118 w 605118"/>
            <a:gd name="connsiteY3" fmla="*/ 0 h 874059"/>
            <a:gd name="connsiteX0" fmla="*/ 0 w 1243853"/>
            <a:gd name="connsiteY0" fmla="*/ 885265 h 885265"/>
            <a:gd name="connsiteX1" fmla="*/ 862853 w 1243853"/>
            <a:gd name="connsiteY1" fmla="*/ 874059 h 885265"/>
            <a:gd name="connsiteX2" fmla="*/ 862853 w 1243853"/>
            <a:gd name="connsiteY2" fmla="*/ 0 h 885265"/>
            <a:gd name="connsiteX3" fmla="*/ 1243853 w 1243853"/>
            <a:gd name="connsiteY3" fmla="*/ 0 h 885265"/>
            <a:gd name="connsiteX0" fmla="*/ 0 w 1243853"/>
            <a:gd name="connsiteY0" fmla="*/ 885265 h 885265"/>
            <a:gd name="connsiteX1" fmla="*/ 616324 w 1243853"/>
            <a:gd name="connsiteY1" fmla="*/ 874059 h 885265"/>
            <a:gd name="connsiteX2" fmla="*/ 862853 w 1243853"/>
            <a:gd name="connsiteY2" fmla="*/ 0 h 885265"/>
            <a:gd name="connsiteX3" fmla="*/ 1243853 w 1243853"/>
            <a:gd name="connsiteY3" fmla="*/ 0 h 885265"/>
            <a:gd name="connsiteX0" fmla="*/ 0 w 1243853"/>
            <a:gd name="connsiteY0" fmla="*/ 885265 h 885265"/>
            <a:gd name="connsiteX1" fmla="*/ 616324 w 1243853"/>
            <a:gd name="connsiteY1" fmla="*/ 874059 h 885265"/>
            <a:gd name="connsiteX2" fmla="*/ 605118 w 1243853"/>
            <a:gd name="connsiteY2" fmla="*/ 0 h 885265"/>
            <a:gd name="connsiteX3" fmla="*/ 1243853 w 1243853"/>
            <a:gd name="connsiteY3" fmla="*/ 0 h 885265"/>
            <a:gd name="connsiteX0" fmla="*/ 0 w 1243853"/>
            <a:gd name="connsiteY0" fmla="*/ 885265 h 885265"/>
            <a:gd name="connsiteX1" fmla="*/ 627530 w 1243853"/>
            <a:gd name="connsiteY1" fmla="*/ 862853 h 885265"/>
            <a:gd name="connsiteX2" fmla="*/ 605118 w 1243853"/>
            <a:gd name="connsiteY2" fmla="*/ 0 h 885265"/>
            <a:gd name="connsiteX3" fmla="*/ 1243853 w 1243853"/>
            <a:gd name="connsiteY3" fmla="*/ 0 h 885265"/>
            <a:gd name="connsiteX0" fmla="*/ 0 w 1243853"/>
            <a:gd name="connsiteY0" fmla="*/ 885265 h 896471"/>
            <a:gd name="connsiteX1" fmla="*/ 605119 w 1243853"/>
            <a:gd name="connsiteY1" fmla="*/ 896471 h 896471"/>
            <a:gd name="connsiteX2" fmla="*/ 605118 w 1243853"/>
            <a:gd name="connsiteY2" fmla="*/ 0 h 896471"/>
            <a:gd name="connsiteX3" fmla="*/ 1243853 w 1243853"/>
            <a:gd name="connsiteY3" fmla="*/ 0 h 896471"/>
            <a:gd name="connsiteX0" fmla="*/ 0 w 1210235"/>
            <a:gd name="connsiteY0" fmla="*/ 918883 h 918883"/>
            <a:gd name="connsiteX1" fmla="*/ 571501 w 1210235"/>
            <a:gd name="connsiteY1" fmla="*/ 896471 h 918883"/>
            <a:gd name="connsiteX2" fmla="*/ 571500 w 1210235"/>
            <a:gd name="connsiteY2" fmla="*/ 0 h 918883"/>
            <a:gd name="connsiteX3" fmla="*/ 1210235 w 1210235"/>
            <a:gd name="connsiteY3" fmla="*/ 0 h 918883"/>
            <a:gd name="connsiteX0" fmla="*/ 0 w 1232647"/>
            <a:gd name="connsiteY0" fmla="*/ 896471 h 896471"/>
            <a:gd name="connsiteX1" fmla="*/ 593913 w 1232647"/>
            <a:gd name="connsiteY1" fmla="*/ 896471 h 896471"/>
            <a:gd name="connsiteX2" fmla="*/ 593912 w 1232647"/>
            <a:gd name="connsiteY2" fmla="*/ 0 h 896471"/>
            <a:gd name="connsiteX3" fmla="*/ 1232647 w 1232647"/>
            <a:gd name="connsiteY3" fmla="*/ 0 h 896471"/>
          </a:gdLst>
          <a:ahLst/>
          <a:cxnLst>
            <a:cxn ang="0">
              <a:pos x="connsiteX0" y="connsiteY0"/>
            </a:cxn>
            <a:cxn ang="0">
              <a:pos x="connsiteX1" y="connsiteY1"/>
            </a:cxn>
            <a:cxn ang="0">
              <a:pos x="connsiteX2" y="connsiteY2"/>
            </a:cxn>
            <a:cxn ang="0">
              <a:pos x="connsiteX3" y="connsiteY3"/>
            </a:cxn>
          </a:cxnLst>
          <a:rect l="l" t="t" r="r" b="b"/>
          <a:pathLst>
            <a:path w="1232647" h="896471">
              <a:moveTo>
                <a:pt x="0" y="896471"/>
              </a:moveTo>
              <a:lnTo>
                <a:pt x="593913" y="896471"/>
              </a:lnTo>
              <a:cubicBezTo>
                <a:pt x="593913" y="597647"/>
                <a:pt x="593912" y="298824"/>
                <a:pt x="593912" y="0"/>
              </a:cubicBezTo>
              <a:lnTo>
                <a:pt x="1232647" y="0"/>
              </a:lnTo>
            </a:path>
          </a:pathLst>
        </a:custGeom>
        <a:noFill/>
        <a:ln>
          <a:solidFill>
            <a:sysClr val="windowText" lastClr="000000"/>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16</xdr:col>
      <xdr:colOff>100965</xdr:colOff>
      <xdr:row>11</xdr:row>
      <xdr:rowOff>101600</xdr:rowOff>
    </xdr:from>
    <xdr:to xmlns:xdr="http://schemas.openxmlformats.org/drawingml/2006/spreadsheetDrawing">
      <xdr:col>21</xdr:col>
      <xdr:colOff>1170305</xdr:colOff>
      <xdr:row>25</xdr:row>
      <xdr:rowOff>189865</xdr:rowOff>
    </xdr:to>
    <xdr:sp macro="" textlink="">
      <xdr:nvSpPr>
        <xdr:cNvPr id="5" name="テキスト 1806"/>
        <xdr:cNvSpPr txBox="1"/>
      </xdr:nvSpPr>
      <xdr:spPr>
        <a:xfrm>
          <a:off x="16188055" y="3463925"/>
          <a:ext cx="7200265" cy="435546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anchor="ctr" anchorCtr="1"/>
        <a:lstStyle/>
        <a:p>
          <a:r>
            <a:rPr kumimoji="1" lang="ja-JP" altLang="en-US" sz="2000"/>
            <a:t>今回の調査では使用しません。</a:t>
          </a:r>
          <a:endParaRPr kumimoji="1" lang="ja-JP" altLang="en-US"/>
        </a:p>
      </xdr:txBody>
    </xdr:sp>
    <xdr:clientData/>
  </xdr:twoCellAnchor>
  <xdr:twoCellAnchor>
    <xdr:from xmlns:xdr="http://schemas.openxmlformats.org/drawingml/2006/spreadsheetDrawing">
      <xdr:col>14</xdr:col>
      <xdr:colOff>11430</xdr:colOff>
      <xdr:row>195</xdr:row>
      <xdr:rowOff>26035</xdr:rowOff>
    </xdr:from>
    <xdr:to xmlns:xdr="http://schemas.openxmlformats.org/drawingml/2006/spreadsheetDrawing">
      <xdr:col>16</xdr:col>
      <xdr:colOff>1207770</xdr:colOff>
      <xdr:row>196</xdr:row>
      <xdr:rowOff>13970</xdr:rowOff>
    </xdr:to>
    <xdr:sp macro="" textlink="">
      <xdr:nvSpPr>
        <xdr:cNvPr id="6" name="テキスト 1807"/>
        <xdr:cNvSpPr txBox="1"/>
      </xdr:nvSpPr>
      <xdr:spPr>
        <a:xfrm>
          <a:off x="13547090" y="9789160"/>
          <a:ext cx="3747770" cy="26670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anchor="ctr" anchorCtr="1"/>
        <a:lstStyle/>
        <a:p>
          <a:r>
            <a:rPr kumimoji="1" lang="ja-JP" altLang="en-US" sz="1000"/>
            <a:t>今回の調査では使用しません。</a:t>
          </a: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txDef>
      <a:spPr>
        <a:xfrm>
          <a:off x="0" y="0"/>
          <a:ext cx="0" cy="0"/>
        </a:xfrm>
        <a:custGeom>
          <a:avLst/>
          <a:gdLst/>
          <a:ahLst/>
          <a:cxnLst/>
          <a:rect l="l" t="t" r="r" b="b"/>
          <a:pathLst/>
        </a:custGeom>
        <a:solidFill>
          <a:schemeClr val="lt1"/>
        </a:solidFill>
        <a:ln w="9525" cmpd="sng">
          <a:solidFill>
            <a:schemeClr val="lt1">
              <a:shade val="50000"/>
            </a:schemeClr>
          </a:solidFill>
        </a:ln>
      </a:spPr>
      <a:bodyPr vertOverflow="clip" horzOverflow="clip" wrap="square" rtlCol="0" anchor="t"/>
      <a:lstStyle>
        <a:defPPr algn="ctr">
          <a:defRPr kumimoji="1" sz="1100"/>
        </a:defPPr>
      </a:lstStyle>
      <a:style>
        <a:lnRef idx="0">
          <a:srgbClr val="000000"/>
        </a:lnRef>
        <a:fillRef idx="0">
          <a:srgbClr val="000000"/>
        </a:fillRef>
        <a:effectRef idx="0">
          <a:srgbClr val="000000"/>
        </a:effectRef>
        <a:fontRef idx="minor">
          <a:schemeClr val="dk1"/>
        </a:fontRef>
      </a:style>
    </a:tx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AK205"/>
  <sheetViews>
    <sheetView tabSelected="1" view="pageBreakPreview" zoomScale="75" zoomScaleSheetLayoutView="75" workbookViewId="0">
      <pane xSplit="3" ySplit="11" topLeftCell="D12" activePane="bottomRight" state="frozen"/>
      <selection pane="topRight"/>
      <selection pane="bottomLeft"/>
      <selection pane="bottomRight" activeCell="F22" sqref="F22"/>
    </sheetView>
  </sheetViews>
  <sheetFormatPr defaultRowHeight="12"/>
  <cols>
    <col min="1" max="1" width="5.42578125" bestFit="1" customWidth="1"/>
    <col min="2" max="3" width="17.28515625" customWidth="1"/>
    <col min="4" max="4" width="18.42578125" bestFit="1" customWidth="1"/>
    <col min="5" max="5" width="13.42578125" customWidth="1"/>
    <col min="6" max="6" width="13.140625" bestFit="1" customWidth="1"/>
    <col min="7" max="9" width="13.140625" customWidth="1"/>
    <col min="10" max="10" width="13.140625" bestFit="1" customWidth="1"/>
    <col min="11" max="11" width="13.140625" customWidth="1"/>
    <col min="12" max="12" width="13.7109375" customWidth="1"/>
    <col min="13" max="13" width="20.28515625" customWidth="1"/>
    <col min="14" max="14" width="18.42578125" customWidth="1"/>
    <col min="15" max="15" width="19.85546875" customWidth="1"/>
    <col min="16" max="16" width="18.42578125" customWidth="1"/>
    <col min="17" max="17" width="18.42578125" bestFit="1" customWidth="1"/>
    <col min="18" max="18" width="17.42578125" bestFit="1" customWidth="1"/>
    <col min="19" max="23" width="18.7109375" customWidth="1"/>
    <col min="25" max="25" width="10.7109375" bestFit="1" customWidth="1"/>
    <col min="30" max="30" width="23.5703125" customWidth="1"/>
    <col min="31" max="32" width="15.42578125" customWidth="1"/>
    <col min="33" max="36" width="20.7109375" customWidth="1"/>
    <col min="37" max="37" width="9.140625" style="1" customWidth="1"/>
    <col min="41" max="41" width="63" bestFit="1" customWidth="1"/>
  </cols>
  <sheetData>
    <row r="1" spans="1:37" ht="24" customHeight="1">
      <c r="A1" s="2" t="s">
        <v>116</v>
      </c>
    </row>
    <row r="2" spans="1:37" ht="18" customHeight="1"/>
    <row r="3" spans="1:37" ht="18" customHeight="1">
      <c r="A3" t="s">
        <v>17</v>
      </c>
      <c r="G3" s="28" t="s">
        <v>37</v>
      </c>
      <c r="I3" s="28"/>
    </row>
    <row r="4" spans="1:37" ht="18" customHeight="1">
      <c r="A4" s="3" t="s">
        <v>4</v>
      </c>
      <c r="B4" s="3" t="s">
        <v>6</v>
      </c>
      <c r="C4" s="3" t="s">
        <v>10</v>
      </c>
      <c r="D4" s="3" t="s">
        <v>12</v>
      </c>
      <c r="E4" s="3" t="s">
        <v>22</v>
      </c>
      <c r="F4" s="3" t="s">
        <v>11</v>
      </c>
      <c r="G4" s="29" t="s">
        <v>51</v>
      </c>
      <c r="I4" s="31"/>
      <c r="AK4" s="79"/>
    </row>
    <row r="5" spans="1:37" ht="18" customHeight="1">
      <c r="A5" s="4"/>
      <c r="B5" s="4"/>
      <c r="C5" s="4"/>
      <c r="D5" s="4"/>
      <c r="E5" s="4"/>
      <c r="F5" s="4"/>
      <c r="G5" s="4"/>
      <c r="I5" s="32"/>
      <c r="M5" s="40"/>
      <c r="N5" s="11" t="s">
        <v>27</v>
      </c>
      <c r="O5" s="47"/>
      <c r="P5" s="11" t="s">
        <v>31</v>
      </c>
      <c r="AK5" s="79"/>
    </row>
    <row r="6" spans="1:37" ht="18" customHeight="1">
      <c r="A6" s="5"/>
      <c r="B6" s="12" t="s">
        <v>99</v>
      </c>
      <c r="C6" s="12" t="s">
        <v>166</v>
      </c>
      <c r="D6" s="18"/>
      <c r="E6" s="12" t="s">
        <v>121</v>
      </c>
      <c r="F6" s="18"/>
      <c r="G6" s="30">
        <f>W195</f>
        <v>0</v>
      </c>
      <c r="M6" s="13" t="s">
        <v>220</v>
      </c>
      <c r="AK6" s="79"/>
    </row>
    <row r="7" spans="1:37" ht="18" customHeight="1">
      <c r="B7" s="13" t="s">
        <v>221</v>
      </c>
      <c r="C7" s="13" t="s">
        <v>222</v>
      </c>
      <c r="E7" s="13" t="s">
        <v>215</v>
      </c>
    </row>
    <row r="8" spans="1:37" ht="24" customHeight="1">
      <c r="A8" t="s">
        <v>36</v>
      </c>
      <c r="W8" s="28" t="s">
        <v>37</v>
      </c>
      <c r="AJ8" s="28" t="s">
        <v>37</v>
      </c>
    </row>
    <row r="9" spans="1:37" ht="24" customHeight="1">
      <c r="A9" s="6" t="s">
        <v>4</v>
      </c>
      <c r="B9" s="6" t="s">
        <v>39</v>
      </c>
      <c r="C9" s="17" t="s">
        <v>42</v>
      </c>
      <c r="D9" s="19" t="s">
        <v>44</v>
      </c>
      <c r="E9" s="22"/>
      <c r="F9" s="22"/>
      <c r="G9" s="22"/>
      <c r="H9" s="22"/>
      <c r="I9" s="22"/>
      <c r="J9" s="22"/>
      <c r="K9" s="22"/>
      <c r="L9" s="22"/>
      <c r="M9" s="22"/>
      <c r="N9" s="22"/>
      <c r="O9" s="22"/>
      <c r="P9" s="53"/>
      <c r="Q9" s="19" t="s">
        <v>45</v>
      </c>
      <c r="R9" s="22"/>
      <c r="S9" s="22"/>
      <c r="T9" s="22"/>
      <c r="U9" s="22"/>
      <c r="V9" s="53"/>
      <c r="W9" s="72" t="s">
        <v>38</v>
      </c>
      <c r="AE9" s="17" t="s">
        <v>47</v>
      </c>
      <c r="AF9" s="80"/>
      <c r="AG9" s="17" t="s">
        <v>50</v>
      </c>
      <c r="AH9" s="81"/>
      <c r="AI9" s="81"/>
      <c r="AJ9" s="80"/>
    </row>
    <row r="10" spans="1:37" ht="30" customHeight="1">
      <c r="A10" s="6"/>
      <c r="B10" s="6"/>
      <c r="C10" s="6" t="s">
        <v>53</v>
      </c>
      <c r="D10" s="20" t="s">
        <v>57</v>
      </c>
      <c r="E10" s="23" t="s">
        <v>79</v>
      </c>
      <c r="F10" s="23"/>
      <c r="G10" s="23"/>
      <c r="H10" s="23"/>
      <c r="I10" s="23"/>
      <c r="J10" s="23"/>
      <c r="K10" s="36" t="s">
        <v>219</v>
      </c>
      <c r="L10" s="38"/>
      <c r="M10" s="41"/>
      <c r="N10" s="23" t="s">
        <v>7</v>
      </c>
      <c r="O10" s="48" t="s">
        <v>2</v>
      </c>
      <c r="P10" s="23" t="s">
        <v>58</v>
      </c>
      <c r="Q10" s="20" t="s">
        <v>54</v>
      </c>
      <c r="R10" s="59" t="s">
        <v>90</v>
      </c>
      <c r="S10" s="23" t="s">
        <v>223</v>
      </c>
      <c r="T10" s="23"/>
      <c r="U10" s="23" t="s">
        <v>7</v>
      </c>
      <c r="V10" s="23" t="s">
        <v>58</v>
      </c>
      <c r="W10" s="73"/>
      <c r="AE10" s="6" t="s">
        <v>53</v>
      </c>
      <c r="AF10" s="6" t="s">
        <v>59</v>
      </c>
      <c r="AG10" s="3" t="s">
        <v>43</v>
      </c>
      <c r="AH10" s="82" t="s">
        <v>30</v>
      </c>
      <c r="AI10" s="80"/>
      <c r="AJ10" s="86" t="s">
        <v>61</v>
      </c>
    </row>
    <row r="11" spans="1:37" ht="54.75" customHeight="1">
      <c r="A11" s="7"/>
      <c r="B11" s="7"/>
      <c r="C11" s="7" t="s">
        <v>62</v>
      </c>
      <c r="D11" s="21"/>
      <c r="E11" s="24" t="s">
        <v>64</v>
      </c>
      <c r="F11" s="24" t="s">
        <v>65</v>
      </c>
      <c r="G11" s="24" t="s">
        <v>23</v>
      </c>
      <c r="H11" s="24" t="s">
        <v>52</v>
      </c>
      <c r="I11" s="24" t="s">
        <v>66</v>
      </c>
      <c r="J11" s="34" t="s">
        <v>49</v>
      </c>
      <c r="K11" s="34" t="s">
        <v>67</v>
      </c>
      <c r="L11" s="34" t="s">
        <v>20</v>
      </c>
      <c r="M11" s="34" t="s">
        <v>68</v>
      </c>
      <c r="N11" s="24" t="s">
        <v>70</v>
      </c>
      <c r="O11" s="49" t="s">
        <v>71</v>
      </c>
      <c r="P11" s="34" t="s">
        <v>35</v>
      </c>
      <c r="Q11" s="21"/>
      <c r="R11" s="24" t="s">
        <v>16</v>
      </c>
      <c r="S11" s="24" t="s">
        <v>60</v>
      </c>
      <c r="T11" s="24" t="s">
        <v>69</v>
      </c>
      <c r="U11" s="24" t="s">
        <v>73</v>
      </c>
      <c r="V11" s="24" t="s">
        <v>15</v>
      </c>
      <c r="W11" s="21" t="s">
        <v>75</v>
      </c>
      <c r="AE11" s="7" t="s">
        <v>62</v>
      </c>
      <c r="AF11" s="7" t="s">
        <v>76</v>
      </c>
      <c r="AG11" s="7" t="s">
        <v>1</v>
      </c>
      <c r="AH11" s="83" t="s">
        <v>78</v>
      </c>
      <c r="AI11" s="7" t="s">
        <v>40</v>
      </c>
      <c r="AJ11" s="83" t="s">
        <v>9</v>
      </c>
    </row>
    <row r="12" spans="1:37" ht="24" customHeight="1">
      <c r="A12" s="5">
        <v>1</v>
      </c>
      <c r="B12" s="14"/>
      <c r="C12" s="12"/>
      <c r="D12" s="12"/>
      <c r="E12" s="18"/>
      <c r="F12" s="18"/>
      <c r="G12" s="18"/>
      <c r="H12" s="18"/>
      <c r="I12" s="33">
        <f t="shared" ref="I12:I75" si="0">SUM(E12:H12)</f>
        <v>0</v>
      </c>
      <c r="J12" s="35">
        <f t="shared" ref="J12:J75" si="1">SUM(E12:G12)</f>
        <v>0</v>
      </c>
      <c r="K12" s="37">
        <f>IF(D12="",0,VLOOKUP(D12,リスト!$F$4:$H$29,2,FALSE))</f>
        <v>0</v>
      </c>
      <c r="L12" s="39">
        <f>IF(D12="",0,VLOOKUP(D12,リスト!$F$4:$H$29,3,FALSE))</f>
        <v>0</v>
      </c>
      <c r="M12" s="35">
        <f t="shared" ref="M12:M26" si="2">IF(J12=0,0,E12/K12+(F12+G12)/L12+H12/1.124)</f>
        <v>0</v>
      </c>
      <c r="N12" s="35">
        <f t="shared" ref="N12:N75" si="3">IF(C12="",0,IF(C12="多面",M12*0.6/1.6*0.5,IF(C12="治水ダム等",M12*0.75/1.75*0.5)))</f>
        <v>0</v>
      </c>
      <c r="O12" s="18"/>
      <c r="P12" s="35">
        <f t="shared" ref="P12:P75" si="4">IF(I12=0,0,IF((E12+F12+G12)-(E12/K12+(F12+G12)/L12)+O12&lt;0,0,(E12+F12+G12)-(E12/K12+(F12+G12)/L12)+O12))</f>
        <v>0</v>
      </c>
      <c r="Q12" s="12"/>
      <c r="R12" s="18"/>
      <c r="S12" s="39" t="str">
        <f>IF(Q12="","",VLOOKUP(Q12,リスト!$J$4:$K$31,2,FALSE))</f>
        <v/>
      </c>
      <c r="T12" s="35">
        <f t="shared" ref="T12:T75" si="5">IF(R12=0,0,R12/S12)</f>
        <v>0</v>
      </c>
      <c r="U12" s="35" t="str">
        <f t="shared" ref="U12:U75" si="6">IF(C12="","",IF(C12="多面",T12*0.6/1.6*0.5,IF(C12="治水ダム等",T12*0.75/1.75*0.5)))</f>
        <v/>
      </c>
      <c r="V12" s="35">
        <f t="shared" ref="V12:V26" si="7">IF(R12=0,0,IF(R12-T12&lt;0,0,R12-T12))</f>
        <v>0</v>
      </c>
      <c r="W12" s="35">
        <f t="shared" ref="W12:W26" si="8">IF(P12+V12=0,0,IF(P12+V12&lt;0,0,P12+V12))</f>
        <v>0</v>
      </c>
      <c r="AE12" s="18" t="s">
        <v>25</v>
      </c>
      <c r="AF12" s="35" t="str">
        <f t="array" ref="AF12">IFERROR(IF(#REF!="×",0,_xlfn.IFS(AE12="多面",W12*0.6/1.6*0.5,AE12="治水ダム等",W12*0.75/1.75*0.5)),"")</f>
        <v/>
      </c>
      <c r="AG12" s="74" t="str">
        <f t="array" ref="AG12">IFERROR(_xlfn.IFS(#REF!="×",W12,#REF!="○",(W12-AF12)*0.7),"")</f>
        <v/>
      </c>
      <c r="AH12" s="18"/>
      <c r="AI12" s="85">
        <f t="array" ref="AI12">_xlfn.IFS(AH12=0,0,AH12&gt;W12,0,W12-AH12&gt;AG12,AG12,W12-AH12&lt;AG12,W12-AH12)</f>
        <v>0</v>
      </c>
      <c r="AJ12" s="35" t="str">
        <f t="shared" ref="AJ12:AJ75" si="9">IF(AH12=0,AG12,0)</f>
        <v/>
      </c>
    </row>
    <row r="13" spans="1:37" ht="24" customHeight="1">
      <c r="A13" s="8">
        <v>2</v>
      </c>
      <c r="B13" s="15"/>
      <c r="C13" s="12"/>
      <c r="D13" s="12"/>
      <c r="E13" s="18"/>
      <c r="F13" s="18"/>
      <c r="G13" s="18"/>
      <c r="H13" s="18"/>
      <c r="I13" s="33">
        <f t="shared" si="0"/>
        <v>0</v>
      </c>
      <c r="J13" s="35">
        <f t="shared" si="1"/>
        <v>0</v>
      </c>
      <c r="K13" s="37">
        <f>IF(D13="",0,VLOOKUP(D13,リスト!$F$4:$H$29,2,FALSE))</f>
        <v>0</v>
      </c>
      <c r="L13" s="39">
        <f>IF(D13="",0,VLOOKUP(D13,リスト!$F$4:$H$29,3,FALSE))</f>
        <v>0</v>
      </c>
      <c r="M13" s="35">
        <f t="shared" si="2"/>
        <v>0</v>
      </c>
      <c r="N13" s="35">
        <f t="shared" si="3"/>
        <v>0</v>
      </c>
      <c r="O13" s="25"/>
      <c r="P13" s="35">
        <f t="shared" si="4"/>
        <v>0</v>
      </c>
      <c r="Q13" s="12"/>
      <c r="R13" s="18"/>
      <c r="S13" s="39" t="str">
        <f>IF(Q13="","",VLOOKUP(Q13,リスト!$J$4:$K$31,2,FALSE))</f>
        <v/>
      </c>
      <c r="T13" s="35">
        <f t="shared" si="5"/>
        <v>0</v>
      </c>
      <c r="U13" s="35" t="str">
        <f t="shared" si="6"/>
        <v/>
      </c>
      <c r="V13" s="35">
        <f t="shared" si="7"/>
        <v>0</v>
      </c>
      <c r="W13" s="35">
        <f t="shared" si="8"/>
        <v>0</v>
      </c>
      <c r="AE13" s="18" t="s">
        <v>33</v>
      </c>
      <c r="AF13" s="35" t="str">
        <f t="array" ref="AF13">IFERROR(IF(#REF!="×",0,_xlfn.IFS(AE13="多面",W13*0.6/1.6*0.5,AE13="治水ダム等",W13*0.75/1.75*0.5)),"")</f>
        <v/>
      </c>
      <c r="AG13" s="74" t="str">
        <f t="array" ref="AG13">IFERROR(_xlfn.IFS(#REF!="×",W13,#REF!="○",(W13-AF13)*0.7),"")</f>
        <v/>
      </c>
      <c r="AH13" s="25"/>
      <c r="AI13" s="85">
        <f t="array" ref="AI13">_xlfn.IFS(AH13=0,0,AH13&gt;W13,0,W13-AH13&gt;AG13,AG13,W13-AH13&lt;AG13,W13-AH13)</f>
        <v>0</v>
      </c>
      <c r="AJ13" s="35" t="str">
        <f t="shared" si="9"/>
        <v/>
      </c>
    </row>
    <row r="14" spans="1:37" ht="24" customHeight="1">
      <c r="A14" s="5">
        <v>3</v>
      </c>
      <c r="B14" s="15"/>
      <c r="C14" s="12"/>
      <c r="D14" s="12"/>
      <c r="E14" s="18"/>
      <c r="F14" s="18"/>
      <c r="G14" s="18"/>
      <c r="H14" s="18"/>
      <c r="I14" s="33">
        <f t="shared" si="0"/>
        <v>0</v>
      </c>
      <c r="J14" s="35">
        <f t="shared" si="1"/>
        <v>0</v>
      </c>
      <c r="K14" s="37">
        <f>IF(D14="",0,VLOOKUP(D14,リスト!$F$4:$G$29,2,FALSE))</f>
        <v>0</v>
      </c>
      <c r="L14" s="39">
        <f>IF(D14="",0,VLOOKUP(D14,リスト!$F$4:$H$29,3,FALSE))</f>
        <v>0</v>
      </c>
      <c r="M14" s="35">
        <f t="shared" si="2"/>
        <v>0</v>
      </c>
      <c r="N14" s="35">
        <f t="shared" si="3"/>
        <v>0</v>
      </c>
      <c r="O14" s="25"/>
      <c r="P14" s="35">
        <f t="shared" si="4"/>
        <v>0</v>
      </c>
      <c r="Q14" s="12"/>
      <c r="R14" s="18"/>
      <c r="S14" s="39" t="str">
        <f>IF(Q14="","",VLOOKUP(Q14,リスト!$J$4:$K$31,2,FALSE))</f>
        <v/>
      </c>
      <c r="T14" s="35">
        <f t="shared" si="5"/>
        <v>0</v>
      </c>
      <c r="U14" s="35" t="str">
        <f t="shared" si="6"/>
        <v/>
      </c>
      <c r="V14" s="35">
        <f t="shared" si="7"/>
        <v>0</v>
      </c>
      <c r="W14" s="35">
        <f t="shared" si="8"/>
        <v>0</v>
      </c>
      <c r="AE14" s="18" t="s">
        <v>25</v>
      </c>
      <c r="AF14" s="35" t="str">
        <f t="array" ref="AF14">IFERROR(IF(#REF!="×",0,_xlfn.IFS(AE14="多面",W14*0.6/1.6*0.5,AE14="治水ダム等",W14*0.75/1.75*0.5)),"")</f>
        <v/>
      </c>
      <c r="AG14" s="74" t="str">
        <f t="array" ref="AG14">IFERROR(_xlfn.IFS(#REF!="×",W14,#REF!="○",(W14-AF14)*0.7),"")</f>
        <v/>
      </c>
      <c r="AH14" s="25"/>
      <c r="AI14" s="85">
        <f t="array" ref="AI14">_xlfn.IFS(AH14=0,0,AH14&gt;W14,0,W14-AH14&gt;AG14,AG14,W14-AH14&lt;AG14,W14-AH14)</f>
        <v>0</v>
      </c>
      <c r="AJ14" s="35" t="str">
        <f t="shared" si="9"/>
        <v/>
      </c>
    </row>
    <row r="15" spans="1:37" ht="24" customHeight="1">
      <c r="A15" s="8">
        <v>4</v>
      </c>
      <c r="B15" s="15"/>
      <c r="C15" s="12"/>
      <c r="D15" s="12"/>
      <c r="E15" s="18"/>
      <c r="F15" s="18"/>
      <c r="G15" s="18"/>
      <c r="H15" s="18"/>
      <c r="I15" s="33">
        <f t="shared" si="0"/>
        <v>0</v>
      </c>
      <c r="J15" s="35">
        <f t="shared" si="1"/>
        <v>0</v>
      </c>
      <c r="K15" s="37">
        <f>IF(D15="",0,VLOOKUP(D15,リスト!$F$4:$G$29,2,FALSE))</f>
        <v>0</v>
      </c>
      <c r="L15" s="39">
        <f>IF(D15="",0,VLOOKUP(D15,リスト!$F$4:$H$29,3,FALSE))</f>
        <v>0</v>
      </c>
      <c r="M15" s="35">
        <f t="shared" si="2"/>
        <v>0</v>
      </c>
      <c r="N15" s="35">
        <f t="shared" si="3"/>
        <v>0</v>
      </c>
      <c r="O15" s="25"/>
      <c r="P15" s="35">
        <f t="shared" si="4"/>
        <v>0</v>
      </c>
      <c r="Q15" s="12"/>
      <c r="R15" s="18"/>
      <c r="S15" s="39" t="str">
        <f>IF(Q15="","",VLOOKUP(Q15,リスト!$J$4:$K$31,2,FALSE))</f>
        <v/>
      </c>
      <c r="T15" s="35">
        <f t="shared" si="5"/>
        <v>0</v>
      </c>
      <c r="U15" s="35" t="str">
        <f t="shared" si="6"/>
        <v/>
      </c>
      <c r="V15" s="35">
        <f t="shared" si="7"/>
        <v>0</v>
      </c>
      <c r="W15" s="35">
        <f t="shared" si="8"/>
        <v>0</v>
      </c>
      <c r="AE15" s="18" t="s">
        <v>25</v>
      </c>
      <c r="AF15" s="35" t="str">
        <f t="array" ref="AF15">IFERROR(IF(#REF!="×",0,_xlfn.IFS(AE15="多面",W15*0.6/1.6*0.5,AE15="治水ダム等",W15*0.75/1.75*0.5)),"")</f>
        <v/>
      </c>
      <c r="AG15" s="74" t="str">
        <f t="array" ref="AG15">IFERROR(_xlfn.IFS(#REF!="×",W15,#REF!="○",(W15-AF15)*0.7),"")</f>
        <v/>
      </c>
      <c r="AH15" s="25"/>
      <c r="AI15" s="85">
        <f t="array" ref="AI15">_xlfn.IFS(AH15=0,0,AH15&gt;W15,0,W15-AH15&gt;AG15,AG15,W15-AH15&lt;AG15,W15-AH15)</f>
        <v>0</v>
      </c>
      <c r="AJ15" s="35" t="str">
        <f t="shared" si="9"/>
        <v/>
      </c>
    </row>
    <row r="16" spans="1:37" ht="24" customHeight="1">
      <c r="A16" s="5">
        <v>5</v>
      </c>
      <c r="B16" s="15"/>
      <c r="C16" s="12"/>
      <c r="D16" s="12"/>
      <c r="E16" s="18"/>
      <c r="F16" s="18"/>
      <c r="G16" s="18"/>
      <c r="H16" s="18"/>
      <c r="I16" s="33">
        <f t="shared" si="0"/>
        <v>0</v>
      </c>
      <c r="J16" s="35">
        <f t="shared" si="1"/>
        <v>0</v>
      </c>
      <c r="K16" s="37">
        <f>IF(D16="",0,VLOOKUP(D16,リスト!$F$4:$G$29,2,FALSE))</f>
        <v>0</v>
      </c>
      <c r="L16" s="39">
        <f>IF(D16="",0,VLOOKUP(D16,リスト!$F$4:$H$29,3,FALSE))</f>
        <v>0</v>
      </c>
      <c r="M16" s="35">
        <f t="shared" si="2"/>
        <v>0</v>
      </c>
      <c r="N16" s="35">
        <f t="shared" si="3"/>
        <v>0</v>
      </c>
      <c r="O16" s="25"/>
      <c r="P16" s="35">
        <f t="shared" si="4"/>
        <v>0</v>
      </c>
      <c r="Q16" s="12"/>
      <c r="R16" s="18"/>
      <c r="S16" s="39" t="str">
        <f>IF(Q16="","",VLOOKUP(Q16,リスト!$J$4:$K$31,2,FALSE))</f>
        <v/>
      </c>
      <c r="T16" s="35">
        <f t="shared" si="5"/>
        <v>0</v>
      </c>
      <c r="U16" s="35" t="str">
        <f t="shared" si="6"/>
        <v/>
      </c>
      <c r="V16" s="35">
        <f t="shared" si="7"/>
        <v>0</v>
      </c>
      <c r="W16" s="35">
        <f t="shared" si="8"/>
        <v>0</v>
      </c>
      <c r="AE16" s="18" t="s">
        <v>33</v>
      </c>
      <c r="AF16" s="35" t="str">
        <f t="array" ref="AF16">IFERROR(IF(#REF!="×",0,_xlfn.IFS(AE16="多面",W16*0.6/1.6*0.5,AE16="治水ダム等",W16*0.75/1.75*0.5)),"")</f>
        <v/>
      </c>
      <c r="AG16" s="74" t="str">
        <f t="array" ref="AG16">IFERROR(_xlfn.IFS(#REF!="×",W16,#REF!="○",(W16-AF16)*0.7),"")</f>
        <v/>
      </c>
      <c r="AH16" s="25">
        <v>0</v>
      </c>
      <c r="AI16" s="85">
        <f t="array" ref="AI16">_xlfn.IFS(AH16=0,0,AH16&gt;W16,0,W16-AH16&gt;AG16,AG16,W16-AH16&lt;AG16,W16-AH16)</f>
        <v>0</v>
      </c>
      <c r="AJ16" s="35" t="str">
        <f t="shared" si="9"/>
        <v/>
      </c>
    </row>
    <row r="17" spans="1:36" ht="24" customHeight="1">
      <c r="A17" s="8">
        <v>6</v>
      </c>
      <c r="B17" s="15"/>
      <c r="C17" s="12"/>
      <c r="D17" s="12"/>
      <c r="E17" s="18"/>
      <c r="F17" s="18"/>
      <c r="G17" s="18"/>
      <c r="H17" s="18"/>
      <c r="I17" s="33">
        <f t="shared" si="0"/>
        <v>0</v>
      </c>
      <c r="J17" s="35">
        <f t="shared" si="1"/>
        <v>0</v>
      </c>
      <c r="K17" s="37">
        <f>IF(D17="",0,VLOOKUP(D17,リスト!$F$4:$G$29,2,FALSE))</f>
        <v>0</v>
      </c>
      <c r="L17" s="39">
        <f>IF(D17="",0,VLOOKUP(D17,リスト!$F$4:$H$29,3,FALSE))</f>
        <v>0</v>
      </c>
      <c r="M17" s="35">
        <f t="shared" si="2"/>
        <v>0</v>
      </c>
      <c r="N17" s="35">
        <f t="shared" si="3"/>
        <v>0</v>
      </c>
      <c r="O17" s="25"/>
      <c r="P17" s="35">
        <f t="shared" si="4"/>
        <v>0</v>
      </c>
      <c r="Q17" s="12"/>
      <c r="R17" s="18"/>
      <c r="S17" s="39" t="str">
        <f>IF(Q17="","",VLOOKUP(Q17,リスト!$J$4:$K$31,2,FALSE))</f>
        <v/>
      </c>
      <c r="T17" s="35">
        <f t="shared" si="5"/>
        <v>0</v>
      </c>
      <c r="U17" s="35" t="str">
        <f t="shared" si="6"/>
        <v/>
      </c>
      <c r="V17" s="35">
        <f t="shared" si="7"/>
        <v>0</v>
      </c>
      <c r="W17" s="35">
        <f t="shared" si="8"/>
        <v>0</v>
      </c>
      <c r="AE17" s="18" t="s">
        <v>33</v>
      </c>
      <c r="AF17" s="35" t="str">
        <f t="array" ref="AF17">IFERROR(IF(#REF!="×",0,_xlfn.IFS(AE17="多面",W17*0.6/1.6*0.5,AE17="治水ダム等",W17*0.75/1.75*0.5)),"")</f>
        <v/>
      </c>
      <c r="AG17" s="74" t="str">
        <f t="array" ref="AG17">IFERROR(_xlfn.IFS(#REF!="×",W17,#REF!="○",(W17-AF17)*0.7),"")</f>
        <v/>
      </c>
      <c r="AH17" s="25">
        <v>1000000</v>
      </c>
      <c r="AI17" s="85">
        <f t="array" ref="AI17">_xlfn.IFS(AH17=0,0,AH17&gt;W17,0,W17-AH17&gt;AG17,AG17,W17-AH17&lt;AG17,W17-AH17)</f>
        <v>0</v>
      </c>
      <c r="AJ17" s="35">
        <f t="shared" si="9"/>
        <v>0</v>
      </c>
    </row>
    <row r="18" spans="1:36" ht="24" customHeight="1">
      <c r="A18" s="5">
        <v>7</v>
      </c>
      <c r="B18" s="15"/>
      <c r="C18" s="12"/>
      <c r="D18" s="12"/>
      <c r="E18" s="18"/>
      <c r="F18" s="18"/>
      <c r="G18" s="18"/>
      <c r="H18" s="18"/>
      <c r="I18" s="33">
        <f t="shared" si="0"/>
        <v>0</v>
      </c>
      <c r="J18" s="35">
        <f t="shared" si="1"/>
        <v>0</v>
      </c>
      <c r="K18" s="37">
        <f>IF(D18="",0,VLOOKUP(D18,リスト!$F$4:$G$29,2,FALSE))</f>
        <v>0</v>
      </c>
      <c r="L18" s="39">
        <f>IF(D18="",0,VLOOKUP(D18,リスト!$F$4:$H$29,3,FALSE))</f>
        <v>0</v>
      </c>
      <c r="M18" s="35">
        <f t="shared" si="2"/>
        <v>0</v>
      </c>
      <c r="N18" s="35">
        <f t="shared" si="3"/>
        <v>0</v>
      </c>
      <c r="O18" s="25"/>
      <c r="P18" s="35">
        <f t="shared" si="4"/>
        <v>0</v>
      </c>
      <c r="Q18" s="12"/>
      <c r="R18" s="18"/>
      <c r="S18" s="39" t="str">
        <f>IF(Q18="","",VLOOKUP(Q18,リスト!$J$4:$K$31,2,FALSE))</f>
        <v/>
      </c>
      <c r="T18" s="35">
        <f t="shared" si="5"/>
        <v>0</v>
      </c>
      <c r="U18" s="35" t="str">
        <f t="shared" si="6"/>
        <v/>
      </c>
      <c r="V18" s="35">
        <f t="shared" si="7"/>
        <v>0</v>
      </c>
      <c r="W18" s="35">
        <f t="shared" si="8"/>
        <v>0</v>
      </c>
      <c r="AE18" s="18" t="s">
        <v>25</v>
      </c>
      <c r="AF18" s="35" t="str">
        <f t="array" ref="AF18">IFERROR(IF(#REF!="×",0,_xlfn.IFS(AE18="多面",W18*0.6/1.6*0.5,AE18="治水ダム等",W18*0.75/1.75*0.5)),"")</f>
        <v/>
      </c>
      <c r="AG18" s="74" t="str">
        <f t="array" ref="AG18">IFERROR(_xlfn.IFS(#REF!="×",W18,#REF!="○",(W18-AF18)*0.7),"")</f>
        <v/>
      </c>
      <c r="AH18" s="25">
        <v>2602404.0843538735</v>
      </c>
      <c r="AI18" s="85">
        <f t="array" ref="AI18">_xlfn.IFS(AH18=0,0,AH18&gt;W18,0,W18-AH18&gt;AG18,AG18,W18-AH18&lt;AG18,W18-AH18)</f>
        <v>0</v>
      </c>
      <c r="AJ18" s="35">
        <f t="shared" si="9"/>
        <v>0</v>
      </c>
    </row>
    <row r="19" spans="1:36" ht="24" customHeight="1">
      <c r="A19" s="8">
        <v>8</v>
      </c>
      <c r="B19" s="15"/>
      <c r="C19" s="12"/>
      <c r="D19" s="12"/>
      <c r="E19" s="18"/>
      <c r="F19" s="18"/>
      <c r="G19" s="18"/>
      <c r="H19" s="18"/>
      <c r="I19" s="33">
        <f t="shared" si="0"/>
        <v>0</v>
      </c>
      <c r="J19" s="35">
        <f t="shared" si="1"/>
        <v>0</v>
      </c>
      <c r="K19" s="37">
        <f>IF(D19="",0,VLOOKUP(D19,リスト!$F$4:$G$29,2,FALSE))</f>
        <v>0</v>
      </c>
      <c r="L19" s="39">
        <f>IF(D19="",0,VLOOKUP(D19,リスト!$F$4:$H$29,3,FALSE))</f>
        <v>0</v>
      </c>
      <c r="M19" s="35">
        <f t="shared" si="2"/>
        <v>0</v>
      </c>
      <c r="N19" s="35">
        <f t="shared" si="3"/>
        <v>0</v>
      </c>
      <c r="O19" s="25"/>
      <c r="P19" s="35">
        <f t="shared" si="4"/>
        <v>0</v>
      </c>
      <c r="Q19" s="12"/>
      <c r="R19" s="18"/>
      <c r="S19" s="39" t="str">
        <f>IF(Q19="","",VLOOKUP(Q19,リスト!$J$4:$K$31,2,FALSE))</f>
        <v/>
      </c>
      <c r="T19" s="35">
        <f t="shared" si="5"/>
        <v>0</v>
      </c>
      <c r="U19" s="35" t="str">
        <f t="shared" si="6"/>
        <v/>
      </c>
      <c r="V19" s="35">
        <f t="shared" si="7"/>
        <v>0</v>
      </c>
      <c r="W19" s="35">
        <f t="shared" si="8"/>
        <v>0</v>
      </c>
      <c r="AE19" s="18" t="s">
        <v>25</v>
      </c>
      <c r="AF19" s="35" t="str">
        <f t="array" ref="AF19">IFERROR(IF(#REF!="×",0,_xlfn.IFS(AE19="多面",W19*0.6/1.6*0.5,AE19="治水ダム等",W19*0.75/1.75*0.5)),"")</f>
        <v/>
      </c>
      <c r="AG19" s="74" t="str">
        <f t="array" ref="AG19">IFERROR(_xlfn.IFS(#REF!="×",W19,#REF!="○",(W19-AF19)*0.7),"")</f>
        <v/>
      </c>
      <c r="AH19" s="25">
        <v>100000</v>
      </c>
      <c r="AI19" s="85">
        <f t="array" ref="AI19">_xlfn.IFS(AH19=0,0,AH19&gt;W19,0,W19-AH19&gt;AG19,AG19,W19-AH19&lt;AG19,W19-AH19)</f>
        <v>0</v>
      </c>
      <c r="AJ19" s="35">
        <f t="shared" si="9"/>
        <v>0</v>
      </c>
    </row>
    <row r="20" spans="1:36" ht="24" customHeight="1">
      <c r="A20" s="5">
        <v>9</v>
      </c>
      <c r="B20" s="15"/>
      <c r="C20" s="12"/>
      <c r="D20" s="12"/>
      <c r="E20" s="18"/>
      <c r="F20" s="18"/>
      <c r="G20" s="18"/>
      <c r="H20" s="18"/>
      <c r="I20" s="33">
        <f t="shared" si="0"/>
        <v>0</v>
      </c>
      <c r="J20" s="35">
        <f t="shared" si="1"/>
        <v>0</v>
      </c>
      <c r="K20" s="37">
        <f>IF(D20="",0,VLOOKUP(D20,リスト!$F$4:$G$29,2,FALSE))</f>
        <v>0</v>
      </c>
      <c r="L20" s="39">
        <f>IF(D20="",0,VLOOKUP(D20,リスト!$F$4:$H$29,3,FALSE))</f>
        <v>0</v>
      </c>
      <c r="M20" s="35">
        <f t="shared" si="2"/>
        <v>0</v>
      </c>
      <c r="N20" s="35">
        <f t="shared" si="3"/>
        <v>0</v>
      </c>
      <c r="O20" s="25"/>
      <c r="P20" s="35">
        <f t="shared" si="4"/>
        <v>0</v>
      </c>
      <c r="Q20" s="12"/>
      <c r="R20" s="18"/>
      <c r="S20" s="39" t="str">
        <f>IF(Q20="","",VLOOKUP(Q20,リスト!$J$4:$K$31,2,FALSE))</f>
        <v/>
      </c>
      <c r="T20" s="35">
        <f t="shared" si="5"/>
        <v>0</v>
      </c>
      <c r="U20" s="35" t="str">
        <f t="shared" si="6"/>
        <v/>
      </c>
      <c r="V20" s="35">
        <f t="shared" si="7"/>
        <v>0</v>
      </c>
      <c r="W20" s="35">
        <f t="shared" si="8"/>
        <v>0</v>
      </c>
      <c r="AE20" s="18" t="s">
        <v>25</v>
      </c>
      <c r="AF20" s="35" t="str">
        <f t="array" ref="AF20">IFERROR(IF(#REF!="×",0,_xlfn.IFS(AE20="多面",W20*0.6/1.6*0.5,AE20="治水ダム等",W20*0.75/1.75*0.5)),"")</f>
        <v/>
      </c>
      <c r="AG20" s="74" t="str">
        <f t="array" ref="AG20">IFERROR(_xlfn.IFS(#REF!="×",W20,#REF!="○",(W20-AF20)*0.7),"")</f>
        <v/>
      </c>
      <c r="AH20" s="25"/>
      <c r="AI20" s="85">
        <f t="array" ref="AI20">_xlfn.IFS(AH20=0,0,AH20&gt;W20,0,W20-AH20&gt;AG20,AG20,W20-AH20&lt;AG20,W20-AH20)</f>
        <v>0</v>
      </c>
      <c r="AJ20" s="35" t="str">
        <f t="shared" si="9"/>
        <v/>
      </c>
    </row>
    <row r="21" spans="1:36" ht="24" customHeight="1">
      <c r="A21" s="8">
        <v>10</v>
      </c>
      <c r="B21" s="15"/>
      <c r="C21" s="12"/>
      <c r="D21" s="12"/>
      <c r="E21" s="18"/>
      <c r="F21" s="18"/>
      <c r="G21" s="18"/>
      <c r="H21" s="18"/>
      <c r="I21" s="33">
        <f t="shared" si="0"/>
        <v>0</v>
      </c>
      <c r="J21" s="35">
        <f t="shared" si="1"/>
        <v>0</v>
      </c>
      <c r="K21" s="37">
        <f>IF(D21="",0,VLOOKUP(D21,リスト!$F$4:$G$29,2,FALSE))</f>
        <v>0</v>
      </c>
      <c r="L21" s="39">
        <f>IF(D21="",0,VLOOKUP(D21,リスト!$F$4:$H$29,3,FALSE))</f>
        <v>0</v>
      </c>
      <c r="M21" s="35">
        <f t="shared" si="2"/>
        <v>0</v>
      </c>
      <c r="N21" s="35">
        <f t="shared" si="3"/>
        <v>0</v>
      </c>
      <c r="O21" s="25"/>
      <c r="P21" s="35">
        <f t="shared" si="4"/>
        <v>0</v>
      </c>
      <c r="Q21" s="12"/>
      <c r="R21" s="18"/>
      <c r="S21" s="39" t="str">
        <f>IF(Q21="","",VLOOKUP(Q21,リスト!$J$4:$K$31,2,FALSE))</f>
        <v/>
      </c>
      <c r="T21" s="35">
        <f t="shared" si="5"/>
        <v>0</v>
      </c>
      <c r="U21" s="35" t="str">
        <f t="shared" si="6"/>
        <v/>
      </c>
      <c r="V21" s="35">
        <f t="shared" si="7"/>
        <v>0</v>
      </c>
      <c r="W21" s="35">
        <f t="shared" si="8"/>
        <v>0</v>
      </c>
      <c r="AE21" s="18" t="s">
        <v>25</v>
      </c>
      <c r="AF21" s="35" t="str">
        <f t="array" ref="AF21">IFERROR(IF(#REF!="×",0,_xlfn.IFS(AE21="多面",W21*0.6/1.6*0.5,AE21="治水ダム等",W21*0.75/1.75*0.5)),"")</f>
        <v/>
      </c>
      <c r="AG21" s="74" t="str">
        <f t="array" ref="AG21">IFERROR(_xlfn.IFS(#REF!="×",W21,#REF!="○",(W21-AF21)*0.7),"")</f>
        <v/>
      </c>
      <c r="AH21" s="25"/>
      <c r="AI21" s="85">
        <f t="array" ref="AI21">_xlfn.IFS(AH21=0,0,AH21&gt;W21,0,W21-AH21&gt;AG21,AG21,W21-AH21&lt;AG21,W21-AH21)</f>
        <v>0</v>
      </c>
      <c r="AJ21" s="35" t="str">
        <f t="shared" si="9"/>
        <v/>
      </c>
    </row>
    <row r="22" spans="1:36" ht="24" customHeight="1">
      <c r="A22" s="5">
        <v>11</v>
      </c>
      <c r="B22" s="15"/>
      <c r="C22" s="12"/>
      <c r="D22" s="12"/>
      <c r="E22" s="18"/>
      <c r="F22" s="18"/>
      <c r="G22" s="18"/>
      <c r="H22" s="18"/>
      <c r="I22" s="33">
        <f t="shared" si="0"/>
        <v>0</v>
      </c>
      <c r="J22" s="35">
        <f t="shared" si="1"/>
        <v>0</v>
      </c>
      <c r="K22" s="37">
        <f>IF(D22="",0,VLOOKUP(D22,リスト!$F$4:$G$29,2,FALSE))</f>
        <v>0</v>
      </c>
      <c r="L22" s="39">
        <f>IF(D22="",0,VLOOKUP(D22,リスト!$F$4:$H$29,3,FALSE))</f>
        <v>0</v>
      </c>
      <c r="M22" s="35">
        <f t="shared" si="2"/>
        <v>0</v>
      </c>
      <c r="N22" s="35">
        <f t="shared" si="3"/>
        <v>0</v>
      </c>
      <c r="O22" s="25"/>
      <c r="P22" s="35">
        <f t="shared" si="4"/>
        <v>0</v>
      </c>
      <c r="Q22" s="12"/>
      <c r="R22" s="18"/>
      <c r="S22" s="39" t="str">
        <f>IF(Q22="","",VLOOKUP(Q22,リスト!$J$4:$K$31,2,FALSE))</f>
        <v/>
      </c>
      <c r="T22" s="35">
        <f t="shared" si="5"/>
        <v>0</v>
      </c>
      <c r="U22" s="35" t="str">
        <f t="shared" si="6"/>
        <v/>
      </c>
      <c r="V22" s="35">
        <f t="shared" si="7"/>
        <v>0</v>
      </c>
      <c r="W22" s="35">
        <f t="shared" si="8"/>
        <v>0</v>
      </c>
      <c r="AE22" s="18" t="s">
        <v>25</v>
      </c>
      <c r="AF22" s="35" t="str">
        <f t="array" ref="AF22">IFERROR(IF(#REF!="×",0,_xlfn.IFS(AE22="多面",W22*0.6/1.6*0.5,AE22="治水ダム等",W22*0.75/1.75*0.5)),"")</f>
        <v/>
      </c>
      <c r="AG22" s="74" t="str">
        <f t="array" ref="AG22">IFERROR(_xlfn.IFS(#REF!="×",W22,#REF!="○",(W22-AF22)*0.7),"")</f>
        <v/>
      </c>
      <c r="AH22" s="25"/>
      <c r="AI22" s="85">
        <f t="array" ref="AI22">_xlfn.IFS(AH22=0,0,AH22&gt;W22,0,W22-AH22&gt;AG22,AG22,W22-AH22&lt;AG22,W22-AH22)</f>
        <v>0</v>
      </c>
      <c r="AJ22" s="35" t="str">
        <f t="shared" si="9"/>
        <v/>
      </c>
    </row>
    <row r="23" spans="1:36" ht="24" customHeight="1">
      <c r="A23" s="8">
        <v>12</v>
      </c>
      <c r="B23" s="15"/>
      <c r="C23" s="12"/>
      <c r="D23" s="12"/>
      <c r="E23" s="18"/>
      <c r="F23" s="18"/>
      <c r="G23" s="18"/>
      <c r="H23" s="18"/>
      <c r="I23" s="33">
        <f t="shared" si="0"/>
        <v>0</v>
      </c>
      <c r="J23" s="35">
        <f t="shared" si="1"/>
        <v>0</v>
      </c>
      <c r="K23" s="37">
        <f>IF(D23="",0,VLOOKUP(D23,リスト!$F$4:$G$29,2,FALSE))</f>
        <v>0</v>
      </c>
      <c r="L23" s="39">
        <f>IF(D23="",0,VLOOKUP(D23,リスト!$F$4:$H$29,3,FALSE))</f>
        <v>0</v>
      </c>
      <c r="M23" s="35">
        <f t="shared" si="2"/>
        <v>0</v>
      </c>
      <c r="N23" s="35">
        <f t="shared" si="3"/>
        <v>0</v>
      </c>
      <c r="O23" s="25"/>
      <c r="P23" s="35">
        <f t="shared" si="4"/>
        <v>0</v>
      </c>
      <c r="Q23" s="12"/>
      <c r="R23" s="18"/>
      <c r="S23" s="39" t="str">
        <f>IF(Q23="","",VLOOKUP(Q23,リスト!$J$4:$K$31,2,FALSE))</f>
        <v/>
      </c>
      <c r="T23" s="35">
        <f t="shared" si="5"/>
        <v>0</v>
      </c>
      <c r="U23" s="35" t="str">
        <f t="shared" si="6"/>
        <v/>
      </c>
      <c r="V23" s="35">
        <f t="shared" si="7"/>
        <v>0</v>
      </c>
      <c r="W23" s="35">
        <f t="shared" si="8"/>
        <v>0</v>
      </c>
      <c r="AE23" s="18"/>
      <c r="AF23" s="35" t="str">
        <f t="array" ref="AF23">IFERROR(IF(#REF!="×",0,_xlfn.IFS(AE23="多面",W23*0.6/1.6*0.5,AE23="治水ダム等",W23*0.75/1.75*0.5)),"")</f>
        <v/>
      </c>
      <c r="AG23" s="74" t="str">
        <f t="array" ref="AG23">IFERROR(_xlfn.IFS(#REF!="×",W23,#REF!="○",(W23-AF23)*0.7),"")</f>
        <v/>
      </c>
      <c r="AH23" s="25">
        <v>1000000</v>
      </c>
      <c r="AI23" s="85">
        <f t="array" ref="AI23">_xlfn.IFS(AH23=0,0,AH23&gt;W23,0,W23-AH23&gt;AG23,AG23,W23-AH23&lt;AG23,W23-AH23)</f>
        <v>0</v>
      </c>
      <c r="AJ23" s="35">
        <f t="shared" si="9"/>
        <v>0</v>
      </c>
    </row>
    <row r="24" spans="1:36" ht="24" customHeight="1">
      <c r="A24" s="5">
        <v>13</v>
      </c>
      <c r="B24" s="15"/>
      <c r="C24" s="12"/>
      <c r="D24" s="12"/>
      <c r="E24" s="18"/>
      <c r="F24" s="18"/>
      <c r="G24" s="18"/>
      <c r="H24" s="18"/>
      <c r="I24" s="33">
        <f t="shared" si="0"/>
        <v>0</v>
      </c>
      <c r="J24" s="35">
        <f t="shared" si="1"/>
        <v>0</v>
      </c>
      <c r="K24" s="37">
        <f>IF(D24="",0,VLOOKUP(D24,リスト!$F$4:$G$29,2,FALSE))</f>
        <v>0</v>
      </c>
      <c r="L24" s="39">
        <f>IF(D24="",0,VLOOKUP(D24,リスト!$F$4:$H$29,3,FALSE))</f>
        <v>0</v>
      </c>
      <c r="M24" s="35">
        <f t="shared" si="2"/>
        <v>0</v>
      </c>
      <c r="N24" s="35">
        <f t="shared" si="3"/>
        <v>0</v>
      </c>
      <c r="O24" s="25"/>
      <c r="P24" s="35">
        <f t="shared" si="4"/>
        <v>0</v>
      </c>
      <c r="Q24" s="12"/>
      <c r="R24" s="18"/>
      <c r="S24" s="39" t="str">
        <f>IF(Q24="","",VLOOKUP(Q24,リスト!$J$4:$K$31,2,FALSE))</f>
        <v/>
      </c>
      <c r="T24" s="35">
        <f t="shared" si="5"/>
        <v>0</v>
      </c>
      <c r="U24" s="35" t="str">
        <f t="shared" si="6"/>
        <v/>
      </c>
      <c r="V24" s="35">
        <f t="shared" si="7"/>
        <v>0</v>
      </c>
      <c r="W24" s="35">
        <f t="shared" si="8"/>
        <v>0</v>
      </c>
      <c r="AE24" s="18"/>
      <c r="AF24" s="35" t="str">
        <f t="array" ref="AF24">IFERROR(IF(#REF!="×",0,_xlfn.IFS(AE24="多面",W24*0.6/1.6*0.5,AE24="治水ダム等",W24*0.75/1.75*0.5)),"")</f>
        <v/>
      </c>
      <c r="AG24" s="74" t="str">
        <f t="array" ref="AG24">IFERROR(_xlfn.IFS(#REF!="×",W24,#REF!="○",(W24-AF24)*0.7),"")</f>
        <v/>
      </c>
      <c r="AH24" s="25"/>
      <c r="AI24" s="85">
        <f t="array" ref="AI24">_xlfn.IFS(AH24=0,0,AH24&gt;W24,0,W24-AH24&gt;AG24,AG24,W24-AH24&lt;AG24,W24-AH24)</f>
        <v>0</v>
      </c>
      <c r="AJ24" s="35" t="str">
        <f t="shared" si="9"/>
        <v/>
      </c>
    </row>
    <row r="25" spans="1:36" ht="24" customHeight="1">
      <c r="A25" s="8">
        <v>14</v>
      </c>
      <c r="B25" s="15"/>
      <c r="C25" s="12"/>
      <c r="D25" s="12"/>
      <c r="E25" s="18"/>
      <c r="F25" s="18"/>
      <c r="G25" s="18"/>
      <c r="H25" s="18"/>
      <c r="I25" s="33">
        <f t="shared" si="0"/>
        <v>0</v>
      </c>
      <c r="J25" s="35">
        <f t="shared" si="1"/>
        <v>0</v>
      </c>
      <c r="K25" s="37">
        <f>IF(D25="",0,VLOOKUP(D25,リスト!$F$4:$G$29,2,FALSE))</f>
        <v>0</v>
      </c>
      <c r="L25" s="39">
        <f>IF(D25="",0,VLOOKUP(D25,リスト!$F$4:$H$29,3,FALSE))</f>
        <v>0</v>
      </c>
      <c r="M25" s="35">
        <f t="shared" si="2"/>
        <v>0</v>
      </c>
      <c r="N25" s="35">
        <f t="shared" si="3"/>
        <v>0</v>
      </c>
      <c r="O25" s="25"/>
      <c r="P25" s="35">
        <f t="shared" si="4"/>
        <v>0</v>
      </c>
      <c r="Q25" s="12"/>
      <c r="R25" s="25"/>
      <c r="S25" s="39" t="str">
        <f>IF(Q25="","",VLOOKUP(Q25,リスト!$J$4:$K$31,2,FALSE))</f>
        <v/>
      </c>
      <c r="T25" s="35">
        <f t="shared" si="5"/>
        <v>0</v>
      </c>
      <c r="U25" s="35" t="str">
        <f t="shared" si="6"/>
        <v/>
      </c>
      <c r="V25" s="35">
        <f t="shared" si="7"/>
        <v>0</v>
      </c>
      <c r="W25" s="35">
        <f t="shared" si="8"/>
        <v>0</v>
      </c>
      <c r="AE25" s="18"/>
      <c r="AF25" s="35" t="str">
        <f t="array" ref="AF25">IFERROR(IF(#REF!="×",0,_xlfn.IFS(AE25="多面",W25*0.6/1.6*0.5,AE25="治水ダム等",W25*0.75/1.75*0.5)),"")</f>
        <v/>
      </c>
      <c r="AG25" s="74" t="str">
        <f t="array" ref="AG25">IFERROR(_xlfn.IFS(#REF!="×",W25,#REF!="○",(W25-AF25)*0.7),"")</f>
        <v/>
      </c>
      <c r="AH25" s="25"/>
      <c r="AI25" s="85">
        <f t="array" ref="AI25">_xlfn.IFS(AH25=0,0,AH25&gt;W25,0,W25-AH25&gt;AG25,AG25,W25-AH25&lt;AG25,W25-AH25)</f>
        <v>0</v>
      </c>
      <c r="AJ25" s="35" t="str">
        <f t="shared" si="9"/>
        <v/>
      </c>
    </row>
    <row r="26" spans="1:36" ht="24" customHeight="1">
      <c r="A26" s="5">
        <v>15</v>
      </c>
      <c r="B26" s="15"/>
      <c r="C26" s="12"/>
      <c r="D26" s="12"/>
      <c r="E26" s="18"/>
      <c r="F26" s="18"/>
      <c r="G26" s="18"/>
      <c r="H26" s="18"/>
      <c r="I26" s="33">
        <f t="shared" si="0"/>
        <v>0</v>
      </c>
      <c r="J26" s="35">
        <f t="shared" si="1"/>
        <v>0</v>
      </c>
      <c r="K26" s="37">
        <f>IF(D26="",0,VLOOKUP(D26,リスト!$F$4:$G$29,2,FALSE))</f>
        <v>0</v>
      </c>
      <c r="L26" s="39">
        <f>IF(D26="",0,VLOOKUP(D26,リスト!$F$4:$H$29,3,FALSE))</f>
        <v>0</v>
      </c>
      <c r="M26" s="35">
        <f t="shared" si="2"/>
        <v>0</v>
      </c>
      <c r="N26" s="35">
        <f t="shared" si="3"/>
        <v>0</v>
      </c>
      <c r="O26" s="25"/>
      <c r="P26" s="35">
        <f t="shared" si="4"/>
        <v>0</v>
      </c>
      <c r="Q26" s="12"/>
      <c r="R26" s="25"/>
      <c r="S26" s="39" t="str">
        <f>IF(Q26="","",VLOOKUP(Q26,リスト!$J$4:$K$31,2,FALSE))</f>
        <v/>
      </c>
      <c r="T26" s="35">
        <f t="shared" si="5"/>
        <v>0</v>
      </c>
      <c r="U26" s="35" t="str">
        <f t="shared" si="6"/>
        <v/>
      </c>
      <c r="V26" s="35">
        <f t="shared" si="7"/>
        <v>0</v>
      </c>
      <c r="W26" s="35">
        <f t="shared" si="8"/>
        <v>0</v>
      </c>
      <c r="AE26" s="18"/>
      <c r="AF26" s="35" t="str">
        <f t="array" ref="AF26">IFERROR(IF(#REF!="×",0,_xlfn.IFS(AE26="多面",W26*0.6/1.6*0.5,AE26="治水ダム等",W26*0.75/1.75*0.5)),"")</f>
        <v/>
      </c>
      <c r="AG26" s="74" t="str">
        <f t="array" ref="AG26">IFERROR(_xlfn.IFS(#REF!="×",W26,#REF!="○",(W26-AF26)*0.7),"")</f>
        <v/>
      </c>
      <c r="AH26" s="25"/>
      <c r="AI26" s="85">
        <f t="array" ref="AI26">_xlfn.IFS(AH26=0,0,AH26&gt;W26,0,W26-AH26&gt;AG26,AG26,W26-AH26&lt;AG26,W26-AH26)</f>
        <v>0</v>
      </c>
      <c r="AJ26" s="35" t="str">
        <f t="shared" si="9"/>
        <v/>
      </c>
    </row>
    <row r="27" spans="1:36" s="1" customFormat="1" ht="24" hidden="1" customHeight="1">
      <c r="A27" s="9">
        <v>36</v>
      </c>
      <c r="B27" s="15"/>
      <c r="C27" s="12"/>
      <c r="D27" s="12"/>
      <c r="E27" s="25"/>
      <c r="F27" s="25"/>
      <c r="G27" s="25"/>
      <c r="H27" s="25"/>
      <c r="I27" s="33">
        <f t="shared" si="0"/>
        <v>0</v>
      </c>
      <c r="J27" s="35">
        <f t="shared" si="1"/>
        <v>0</v>
      </c>
      <c r="K27" s="35"/>
      <c r="L27" s="39">
        <f>IF(D27="",0,VLOOKUP(D27,リスト!$F$4:$H$29,3,FALSE))</f>
        <v>0</v>
      </c>
      <c r="M27" s="35">
        <f t="shared" ref="M27:M90" si="10">IF(J27=0,0,E27+(F27+G27)/L27+H27/1.035)</f>
        <v>0</v>
      </c>
      <c r="N27" s="35">
        <f t="shared" si="3"/>
        <v>0</v>
      </c>
      <c r="O27" s="25"/>
      <c r="P27" s="35">
        <f t="shared" si="4"/>
        <v>0</v>
      </c>
      <c r="Q27" s="12"/>
      <c r="R27" s="25"/>
      <c r="S27" s="39" t="str">
        <f>IF(Q27="","",VLOOKUP(Q27,リスト!$J$4:$K$31,2,FALSE))</f>
        <v/>
      </c>
      <c r="T27" s="35">
        <f t="shared" si="5"/>
        <v>0</v>
      </c>
      <c r="U27" s="35" t="str">
        <f t="shared" si="6"/>
        <v/>
      </c>
      <c r="V27" s="35">
        <f t="shared" ref="V27:V90" si="11">IF(R27=0,0,R27-T27)</f>
        <v>0</v>
      </c>
      <c r="W27" s="35">
        <f t="shared" ref="W27:W90" si="12">IF(P27+V27=0,0,P27+V27)</f>
        <v>0</v>
      </c>
      <c r="AD27" s="79"/>
      <c r="AE27" s="18"/>
      <c r="AF27" s="35" t="str">
        <f t="array" ref="AF27">IFERROR(IF(#REF!="×",0,_xlfn.IFS(AE27="多面",W27*0.6/1.6*0.5,AE27="治水ダム等",W27*0.75/1.75*0.5)),"")</f>
        <v/>
      </c>
      <c r="AG27" s="74" t="str">
        <f t="array" ref="AG27">IFERROR(_xlfn.IFS(#REF!="×",W27,#REF!="○",(W27-AF27)*0.7),"")</f>
        <v/>
      </c>
      <c r="AH27" s="25"/>
      <c r="AI27" s="85">
        <f t="array" ref="AI27">_xlfn.IFS(AH27=0,0,AH27&gt;W27,0,W27-AH27&gt;AG27,AG27,W27-AH27&lt;AG27,W27-AH27)</f>
        <v>0</v>
      </c>
      <c r="AJ27" s="35" t="str">
        <f t="shared" si="9"/>
        <v/>
      </c>
    </row>
    <row r="28" spans="1:36" s="1" customFormat="1" ht="24" hidden="1" customHeight="1">
      <c r="A28" s="9">
        <v>37</v>
      </c>
      <c r="B28" s="15"/>
      <c r="C28" s="12"/>
      <c r="D28" s="12"/>
      <c r="E28" s="25"/>
      <c r="F28" s="25"/>
      <c r="G28" s="25"/>
      <c r="H28" s="25"/>
      <c r="I28" s="33">
        <f t="shared" si="0"/>
        <v>0</v>
      </c>
      <c r="J28" s="35">
        <f t="shared" si="1"/>
        <v>0</v>
      </c>
      <c r="K28" s="35"/>
      <c r="L28" s="39">
        <f>IF(D28="",0,VLOOKUP(D28,リスト!$F$4:$H$29,3,FALSE))</f>
        <v>0</v>
      </c>
      <c r="M28" s="35">
        <f t="shared" si="10"/>
        <v>0</v>
      </c>
      <c r="N28" s="35">
        <f t="shared" si="3"/>
        <v>0</v>
      </c>
      <c r="O28" s="25"/>
      <c r="P28" s="35">
        <f t="shared" si="4"/>
        <v>0</v>
      </c>
      <c r="Q28" s="12"/>
      <c r="R28" s="25"/>
      <c r="S28" s="39" t="str">
        <f>IF(Q28="","",VLOOKUP(Q28,リスト!$J$4:$K$31,2,FALSE))</f>
        <v/>
      </c>
      <c r="T28" s="35">
        <f t="shared" si="5"/>
        <v>0</v>
      </c>
      <c r="U28" s="35" t="str">
        <f t="shared" si="6"/>
        <v/>
      </c>
      <c r="V28" s="35">
        <f t="shared" si="11"/>
        <v>0</v>
      </c>
      <c r="W28" s="35">
        <f t="shared" si="12"/>
        <v>0</v>
      </c>
      <c r="AD28" s="79"/>
      <c r="AE28" s="18"/>
      <c r="AF28" s="35" t="str">
        <f t="array" ref="AF28">IFERROR(IF(#REF!="×",0,_xlfn.IFS(AE28="多面",W28*0.6/1.6*0.5,AE28="治水ダム等",W28*0.75/1.75*0.5)),"")</f>
        <v/>
      </c>
      <c r="AG28" s="74" t="str">
        <f t="array" ref="AG28">IFERROR(_xlfn.IFS(#REF!="×",W28,#REF!="○",(W28-AF28)*0.7),"")</f>
        <v/>
      </c>
      <c r="AH28" s="25"/>
      <c r="AI28" s="85">
        <f t="array" ref="AI28">_xlfn.IFS(AH28=0,0,AH28&gt;W28,0,W28-AH28&gt;AG28,AG28,W28-AH28&lt;AG28,W28-AH28)</f>
        <v>0</v>
      </c>
      <c r="AJ28" s="35" t="str">
        <f t="shared" si="9"/>
        <v/>
      </c>
    </row>
    <row r="29" spans="1:36" s="1" customFormat="1" ht="24" hidden="1" customHeight="1">
      <c r="A29" s="9">
        <v>38</v>
      </c>
      <c r="B29" s="15"/>
      <c r="C29" s="12"/>
      <c r="D29" s="12"/>
      <c r="E29" s="25"/>
      <c r="F29" s="25"/>
      <c r="G29" s="25"/>
      <c r="H29" s="25"/>
      <c r="I29" s="33">
        <f t="shared" si="0"/>
        <v>0</v>
      </c>
      <c r="J29" s="35">
        <f t="shared" si="1"/>
        <v>0</v>
      </c>
      <c r="K29" s="35"/>
      <c r="L29" s="39">
        <f>IF(D29="",0,VLOOKUP(D29,リスト!$F$4:$H$29,3,FALSE))</f>
        <v>0</v>
      </c>
      <c r="M29" s="35">
        <f t="shared" si="10"/>
        <v>0</v>
      </c>
      <c r="N29" s="35">
        <f t="shared" si="3"/>
        <v>0</v>
      </c>
      <c r="O29" s="25"/>
      <c r="P29" s="35">
        <f t="shared" si="4"/>
        <v>0</v>
      </c>
      <c r="Q29" s="12"/>
      <c r="R29" s="25"/>
      <c r="S29" s="39" t="str">
        <f>IF(Q29="","",VLOOKUP(Q29,リスト!$J$4:$K$31,2,FALSE))</f>
        <v/>
      </c>
      <c r="T29" s="35">
        <f t="shared" si="5"/>
        <v>0</v>
      </c>
      <c r="U29" s="35" t="str">
        <f t="shared" si="6"/>
        <v/>
      </c>
      <c r="V29" s="35">
        <f t="shared" si="11"/>
        <v>0</v>
      </c>
      <c r="W29" s="35">
        <f t="shared" si="12"/>
        <v>0</v>
      </c>
      <c r="AD29" s="79"/>
      <c r="AE29" s="18"/>
      <c r="AF29" s="35" t="str">
        <f t="array" ref="AF29">IFERROR(IF(#REF!="×",0,_xlfn.IFS(AE29="多面",W29*0.6/1.6*0.5,AE29="治水ダム等",W29*0.75/1.75*0.5)),"")</f>
        <v/>
      </c>
      <c r="AG29" s="74" t="str">
        <f t="array" ref="AG29">IFERROR(_xlfn.IFS(#REF!="×",W29,#REF!="○",(W29-AF29)*0.7),"")</f>
        <v/>
      </c>
      <c r="AH29" s="25"/>
      <c r="AI29" s="85">
        <f t="array" ref="AI29">_xlfn.IFS(AH29=0,0,AH29&gt;W29,0,W29-AH29&gt;AG29,AG29,W29-AH29&lt;AG29,W29-AH29)</f>
        <v>0</v>
      </c>
      <c r="AJ29" s="35" t="str">
        <f t="shared" si="9"/>
        <v/>
      </c>
    </row>
    <row r="30" spans="1:36" s="1" customFormat="1" ht="24" hidden="1" customHeight="1">
      <c r="A30" s="9">
        <v>39</v>
      </c>
      <c r="B30" s="15"/>
      <c r="C30" s="12"/>
      <c r="D30" s="12"/>
      <c r="E30" s="25"/>
      <c r="F30" s="25"/>
      <c r="G30" s="25"/>
      <c r="H30" s="25"/>
      <c r="I30" s="33">
        <f t="shared" si="0"/>
        <v>0</v>
      </c>
      <c r="J30" s="35">
        <f t="shared" si="1"/>
        <v>0</v>
      </c>
      <c r="K30" s="35"/>
      <c r="L30" s="39">
        <f>IF(D30="",0,VLOOKUP(D30,リスト!$F$4:$H$29,3,FALSE))</f>
        <v>0</v>
      </c>
      <c r="M30" s="35">
        <f t="shared" si="10"/>
        <v>0</v>
      </c>
      <c r="N30" s="35">
        <f t="shared" si="3"/>
        <v>0</v>
      </c>
      <c r="O30" s="25"/>
      <c r="P30" s="35">
        <f t="shared" si="4"/>
        <v>0</v>
      </c>
      <c r="Q30" s="12"/>
      <c r="R30" s="25"/>
      <c r="S30" s="39" t="str">
        <f>IF(Q30="","",VLOOKUP(Q30,リスト!$J$4:$K$31,2,FALSE))</f>
        <v/>
      </c>
      <c r="T30" s="35">
        <f t="shared" si="5"/>
        <v>0</v>
      </c>
      <c r="U30" s="35" t="str">
        <f t="shared" si="6"/>
        <v/>
      </c>
      <c r="V30" s="35">
        <f t="shared" si="11"/>
        <v>0</v>
      </c>
      <c r="W30" s="35">
        <f t="shared" si="12"/>
        <v>0</v>
      </c>
      <c r="AD30" s="79"/>
      <c r="AE30" s="18"/>
      <c r="AF30" s="35" t="str">
        <f t="array" ref="AF30">IFERROR(IF(#REF!="×",0,_xlfn.IFS(AE30="多面",W30*0.6/1.6*0.5,AE30="治水ダム等",W30*0.75/1.75*0.5)),"")</f>
        <v/>
      </c>
      <c r="AG30" s="74" t="str">
        <f t="array" ref="AG30">IFERROR(_xlfn.IFS(#REF!="×",W30,#REF!="○",(W30-AF30)*0.7),"")</f>
        <v/>
      </c>
      <c r="AH30" s="25"/>
      <c r="AI30" s="85">
        <f t="array" ref="AI30">_xlfn.IFS(AH30=0,0,AH30&gt;W30,0,W30-AH30&gt;AG30,AG30,W30-AH30&lt;AG30,W30-AH30)</f>
        <v>0</v>
      </c>
      <c r="AJ30" s="35" t="str">
        <f t="shared" si="9"/>
        <v/>
      </c>
    </row>
    <row r="31" spans="1:36" s="1" customFormat="1" ht="24" hidden="1" customHeight="1">
      <c r="A31" s="9">
        <v>40</v>
      </c>
      <c r="B31" s="15"/>
      <c r="C31" s="12"/>
      <c r="D31" s="12"/>
      <c r="E31" s="25"/>
      <c r="F31" s="25"/>
      <c r="G31" s="25"/>
      <c r="H31" s="25"/>
      <c r="I31" s="33">
        <f t="shared" si="0"/>
        <v>0</v>
      </c>
      <c r="J31" s="35">
        <f t="shared" si="1"/>
        <v>0</v>
      </c>
      <c r="K31" s="35"/>
      <c r="L31" s="39">
        <f>IF(D31="",0,VLOOKUP(D31,リスト!$F$4:$H$29,3,FALSE))</f>
        <v>0</v>
      </c>
      <c r="M31" s="35">
        <f t="shared" si="10"/>
        <v>0</v>
      </c>
      <c r="N31" s="35">
        <f t="shared" si="3"/>
        <v>0</v>
      </c>
      <c r="O31" s="25"/>
      <c r="P31" s="35">
        <f t="shared" si="4"/>
        <v>0</v>
      </c>
      <c r="Q31" s="12"/>
      <c r="R31" s="25"/>
      <c r="S31" s="39" t="str">
        <f>IF(Q31="","",VLOOKUP(Q31,リスト!$J$4:$K$31,2,FALSE))</f>
        <v/>
      </c>
      <c r="T31" s="35">
        <f t="shared" si="5"/>
        <v>0</v>
      </c>
      <c r="U31" s="35" t="str">
        <f t="shared" si="6"/>
        <v/>
      </c>
      <c r="V31" s="35">
        <f t="shared" si="11"/>
        <v>0</v>
      </c>
      <c r="W31" s="35">
        <f t="shared" si="12"/>
        <v>0</v>
      </c>
      <c r="AD31" s="79"/>
      <c r="AE31" s="18"/>
      <c r="AF31" s="35" t="str">
        <f t="array" ref="AF31">IFERROR(IF(#REF!="×",0,_xlfn.IFS(AE31="多面",W31*0.6/1.6*0.5,AE31="治水ダム等",W31*0.75/1.75*0.5)),"")</f>
        <v/>
      </c>
      <c r="AG31" s="74" t="str">
        <f t="array" ref="AG31">IFERROR(_xlfn.IFS(#REF!="×",W31,#REF!="○",(W31-AF31)*0.7),"")</f>
        <v/>
      </c>
      <c r="AH31" s="25"/>
      <c r="AI31" s="85">
        <f t="array" ref="AI31">_xlfn.IFS(AH31=0,0,AH31&gt;W31,0,W31-AH31&gt;AG31,AG31,W31-AH31&lt;AG31,W31-AH31)</f>
        <v>0</v>
      </c>
      <c r="AJ31" s="35" t="str">
        <f t="shared" si="9"/>
        <v/>
      </c>
    </row>
    <row r="32" spans="1:36" s="1" customFormat="1" ht="24" hidden="1" customHeight="1">
      <c r="A32" s="9">
        <v>41</v>
      </c>
      <c r="B32" s="15"/>
      <c r="C32" s="12"/>
      <c r="D32" s="12"/>
      <c r="E32" s="25"/>
      <c r="F32" s="25"/>
      <c r="G32" s="25"/>
      <c r="H32" s="25"/>
      <c r="I32" s="33">
        <f t="shared" si="0"/>
        <v>0</v>
      </c>
      <c r="J32" s="35">
        <f t="shared" si="1"/>
        <v>0</v>
      </c>
      <c r="K32" s="35"/>
      <c r="L32" s="39">
        <f>IF(D32="",0,VLOOKUP(D32,リスト!$F$4:$H$29,3,FALSE))</f>
        <v>0</v>
      </c>
      <c r="M32" s="35">
        <f t="shared" si="10"/>
        <v>0</v>
      </c>
      <c r="N32" s="35">
        <f t="shared" si="3"/>
        <v>0</v>
      </c>
      <c r="O32" s="25"/>
      <c r="P32" s="35">
        <f t="shared" si="4"/>
        <v>0</v>
      </c>
      <c r="Q32" s="12"/>
      <c r="R32" s="25"/>
      <c r="S32" s="39" t="str">
        <f>IF(Q32="","",VLOOKUP(Q32,リスト!$J$4:$K$31,2,FALSE))</f>
        <v/>
      </c>
      <c r="T32" s="35">
        <f t="shared" si="5"/>
        <v>0</v>
      </c>
      <c r="U32" s="35" t="str">
        <f t="shared" si="6"/>
        <v/>
      </c>
      <c r="V32" s="35">
        <f t="shared" si="11"/>
        <v>0</v>
      </c>
      <c r="W32" s="35">
        <f t="shared" si="12"/>
        <v>0</v>
      </c>
      <c r="AD32" s="79"/>
      <c r="AE32" s="18"/>
      <c r="AF32" s="35" t="str">
        <f t="array" ref="AF32">IFERROR(IF(#REF!="×",0,_xlfn.IFS(AE32="多面",W32*0.6/1.6*0.5,AE32="治水ダム等",W32*0.75/1.75*0.5)),"")</f>
        <v/>
      </c>
      <c r="AG32" s="74" t="str">
        <f t="array" ref="AG32">IFERROR(_xlfn.IFS(#REF!="×",W32,#REF!="○",(W32-AF32)*0.7),"")</f>
        <v/>
      </c>
      <c r="AH32" s="25"/>
      <c r="AI32" s="85">
        <f t="array" ref="AI32">_xlfn.IFS(AH32=0,0,AH32&gt;W32,0,W32-AH32&gt;AG32,AG32,W32-AH32&lt;AG32,W32-AH32)</f>
        <v>0</v>
      </c>
      <c r="AJ32" s="35" t="str">
        <f t="shared" si="9"/>
        <v/>
      </c>
    </row>
    <row r="33" spans="1:36" s="1" customFormat="1" ht="24" hidden="1" customHeight="1">
      <c r="A33" s="9">
        <v>42</v>
      </c>
      <c r="B33" s="15"/>
      <c r="C33" s="12"/>
      <c r="D33" s="12"/>
      <c r="E33" s="25"/>
      <c r="F33" s="25"/>
      <c r="G33" s="25"/>
      <c r="H33" s="25"/>
      <c r="I33" s="33">
        <f t="shared" si="0"/>
        <v>0</v>
      </c>
      <c r="J33" s="35">
        <f t="shared" si="1"/>
        <v>0</v>
      </c>
      <c r="K33" s="35"/>
      <c r="L33" s="39">
        <f>IF(D33="",0,VLOOKUP(D33,リスト!$F$4:$H$29,3,FALSE))</f>
        <v>0</v>
      </c>
      <c r="M33" s="35">
        <f t="shared" si="10"/>
        <v>0</v>
      </c>
      <c r="N33" s="35">
        <f t="shared" si="3"/>
        <v>0</v>
      </c>
      <c r="O33" s="25"/>
      <c r="P33" s="35">
        <f t="shared" si="4"/>
        <v>0</v>
      </c>
      <c r="Q33" s="12"/>
      <c r="R33" s="25"/>
      <c r="S33" s="39" t="str">
        <f>IF(Q33="","",VLOOKUP(Q33,リスト!$J$4:$K$31,2,FALSE))</f>
        <v/>
      </c>
      <c r="T33" s="35">
        <f t="shared" si="5"/>
        <v>0</v>
      </c>
      <c r="U33" s="35" t="str">
        <f t="shared" si="6"/>
        <v/>
      </c>
      <c r="V33" s="35">
        <f t="shared" si="11"/>
        <v>0</v>
      </c>
      <c r="W33" s="35">
        <f t="shared" si="12"/>
        <v>0</v>
      </c>
      <c r="AD33" s="79"/>
      <c r="AE33" s="18"/>
      <c r="AF33" s="35" t="str">
        <f t="array" ref="AF33">IFERROR(IF(#REF!="×",0,_xlfn.IFS(AE33="多面",W33*0.6/1.6*0.5,AE33="治水ダム等",W33*0.75/1.75*0.5)),"")</f>
        <v/>
      </c>
      <c r="AG33" s="74" t="str">
        <f t="array" ref="AG33">IFERROR(_xlfn.IFS(#REF!="×",W33,#REF!="○",(W33-AF33)*0.7),"")</f>
        <v/>
      </c>
      <c r="AH33" s="25"/>
      <c r="AI33" s="85">
        <f t="array" ref="AI33">_xlfn.IFS(AH33=0,0,AH33&gt;W33,0,W33-AH33&gt;AG33,AG33,W33-AH33&lt;AG33,W33-AH33)</f>
        <v>0</v>
      </c>
      <c r="AJ33" s="35" t="str">
        <f t="shared" si="9"/>
        <v/>
      </c>
    </row>
    <row r="34" spans="1:36" s="1" customFormat="1" ht="24" hidden="1" customHeight="1">
      <c r="A34" s="9">
        <v>43</v>
      </c>
      <c r="B34" s="15"/>
      <c r="C34" s="12"/>
      <c r="D34" s="12"/>
      <c r="E34" s="25"/>
      <c r="F34" s="25"/>
      <c r="G34" s="25"/>
      <c r="H34" s="25"/>
      <c r="I34" s="33">
        <f t="shared" si="0"/>
        <v>0</v>
      </c>
      <c r="J34" s="35">
        <f t="shared" si="1"/>
        <v>0</v>
      </c>
      <c r="K34" s="35"/>
      <c r="L34" s="39">
        <f>IF(D34="",0,VLOOKUP(D34,リスト!$F$4:$H$29,3,FALSE))</f>
        <v>0</v>
      </c>
      <c r="M34" s="35">
        <f t="shared" si="10"/>
        <v>0</v>
      </c>
      <c r="N34" s="35">
        <f t="shared" si="3"/>
        <v>0</v>
      </c>
      <c r="O34" s="25"/>
      <c r="P34" s="35">
        <f t="shared" si="4"/>
        <v>0</v>
      </c>
      <c r="Q34" s="12"/>
      <c r="R34" s="25"/>
      <c r="S34" s="39" t="str">
        <f>IF(Q34="","",VLOOKUP(Q34,リスト!$J$4:$K$31,2,FALSE))</f>
        <v/>
      </c>
      <c r="T34" s="35">
        <f t="shared" si="5"/>
        <v>0</v>
      </c>
      <c r="U34" s="35" t="str">
        <f t="shared" si="6"/>
        <v/>
      </c>
      <c r="V34" s="35">
        <f t="shared" si="11"/>
        <v>0</v>
      </c>
      <c r="W34" s="35">
        <f t="shared" si="12"/>
        <v>0</v>
      </c>
      <c r="AD34" s="79"/>
      <c r="AE34" s="18"/>
      <c r="AF34" s="35" t="str">
        <f t="array" ref="AF34">IFERROR(IF(#REF!="×",0,_xlfn.IFS(AE34="多面",W34*0.6/1.6*0.5,AE34="治水ダム等",W34*0.75/1.75*0.5)),"")</f>
        <v/>
      </c>
      <c r="AG34" s="74" t="str">
        <f t="array" ref="AG34">IFERROR(_xlfn.IFS(#REF!="×",W34,#REF!="○",(W34-AF34)*0.7),"")</f>
        <v/>
      </c>
      <c r="AH34" s="25"/>
      <c r="AI34" s="85">
        <f t="array" ref="AI34">_xlfn.IFS(AH34=0,0,AH34&gt;W34,0,W34-AH34&gt;AG34,AG34,W34-AH34&lt;AG34,W34-AH34)</f>
        <v>0</v>
      </c>
      <c r="AJ34" s="35" t="str">
        <f t="shared" si="9"/>
        <v/>
      </c>
    </row>
    <row r="35" spans="1:36" s="1" customFormat="1" ht="24" hidden="1" customHeight="1">
      <c r="A35" s="9">
        <v>44</v>
      </c>
      <c r="B35" s="15"/>
      <c r="C35" s="12"/>
      <c r="D35" s="12"/>
      <c r="E35" s="25"/>
      <c r="F35" s="25"/>
      <c r="G35" s="25"/>
      <c r="H35" s="25"/>
      <c r="I35" s="33">
        <f t="shared" si="0"/>
        <v>0</v>
      </c>
      <c r="J35" s="35">
        <f t="shared" si="1"/>
        <v>0</v>
      </c>
      <c r="K35" s="35"/>
      <c r="L35" s="39">
        <f>IF(D35="",0,VLOOKUP(D35,リスト!$F$4:$H$29,3,FALSE))</f>
        <v>0</v>
      </c>
      <c r="M35" s="35">
        <f t="shared" si="10"/>
        <v>0</v>
      </c>
      <c r="N35" s="35">
        <f t="shared" si="3"/>
        <v>0</v>
      </c>
      <c r="O35" s="25"/>
      <c r="P35" s="35">
        <f t="shared" si="4"/>
        <v>0</v>
      </c>
      <c r="Q35" s="12"/>
      <c r="R35" s="25"/>
      <c r="S35" s="39" t="str">
        <f>IF(Q35="","",VLOOKUP(Q35,リスト!$J$4:$K$31,2,FALSE))</f>
        <v/>
      </c>
      <c r="T35" s="35">
        <f t="shared" si="5"/>
        <v>0</v>
      </c>
      <c r="U35" s="35" t="str">
        <f t="shared" si="6"/>
        <v/>
      </c>
      <c r="V35" s="35">
        <f t="shared" si="11"/>
        <v>0</v>
      </c>
      <c r="W35" s="35">
        <f t="shared" si="12"/>
        <v>0</v>
      </c>
      <c r="AD35" s="79"/>
      <c r="AE35" s="18"/>
      <c r="AF35" s="35" t="str">
        <f t="array" ref="AF35">IFERROR(IF(#REF!="×",0,_xlfn.IFS(AE35="多面",W35*0.6/1.6*0.5,AE35="治水ダム等",W35*0.75/1.75*0.5)),"")</f>
        <v/>
      </c>
      <c r="AG35" s="74" t="str">
        <f t="array" ref="AG35">IFERROR(_xlfn.IFS(#REF!="×",W35,#REF!="○",(W35-AF35)*0.7),"")</f>
        <v/>
      </c>
      <c r="AH35" s="25"/>
      <c r="AI35" s="85">
        <f t="array" ref="AI35">_xlfn.IFS(AH35=0,0,AH35&gt;W35,0,W35-AH35&gt;AG35,AG35,W35-AH35&lt;AG35,W35-AH35)</f>
        <v>0</v>
      </c>
      <c r="AJ35" s="35" t="str">
        <f t="shared" si="9"/>
        <v/>
      </c>
    </row>
    <row r="36" spans="1:36" s="1" customFormat="1" ht="24" hidden="1" customHeight="1">
      <c r="A36" s="9">
        <v>45</v>
      </c>
      <c r="B36" s="15"/>
      <c r="C36" s="12"/>
      <c r="D36" s="12"/>
      <c r="E36" s="25"/>
      <c r="F36" s="25"/>
      <c r="G36" s="25"/>
      <c r="H36" s="25"/>
      <c r="I36" s="33">
        <f t="shared" si="0"/>
        <v>0</v>
      </c>
      <c r="J36" s="35">
        <f t="shared" si="1"/>
        <v>0</v>
      </c>
      <c r="K36" s="35"/>
      <c r="L36" s="39">
        <f>IF(D36="",0,VLOOKUP(D36,リスト!$F$4:$H$29,3,FALSE))</f>
        <v>0</v>
      </c>
      <c r="M36" s="35">
        <f t="shared" si="10"/>
        <v>0</v>
      </c>
      <c r="N36" s="35">
        <f t="shared" si="3"/>
        <v>0</v>
      </c>
      <c r="O36" s="25"/>
      <c r="P36" s="35">
        <f t="shared" si="4"/>
        <v>0</v>
      </c>
      <c r="Q36" s="12"/>
      <c r="R36" s="25"/>
      <c r="S36" s="39" t="str">
        <f>IF(Q36="","",VLOOKUP(Q36,リスト!$J$4:$K$31,2,FALSE))</f>
        <v/>
      </c>
      <c r="T36" s="35">
        <f t="shared" si="5"/>
        <v>0</v>
      </c>
      <c r="U36" s="35" t="str">
        <f t="shared" si="6"/>
        <v/>
      </c>
      <c r="V36" s="35">
        <f t="shared" si="11"/>
        <v>0</v>
      </c>
      <c r="W36" s="35">
        <f t="shared" si="12"/>
        <v>0</v>
      </c>
      <c r="AD36" s="79"/>
      <c r="AE36" s="18"/>
      <c r="AF36" s="35" t="str">
        <f t="array" ref="AF36">IFERROR(IF(#REF!="×",0,_xlfn.IFS(AE36="多面",W36*0.6/1.6*0.5,AE36="治水ダム等",W36*0.75/1.75*0.5)),"")</f>
        <v/>
      </c>
      <c r="AG36" s="74" t="str">
        <f t="array" ref="AG36">IFERROR(_xlfn.IFS(#REF!="×",W36,#REF!="○",(W36-AF36)*0.7),"")</f>
        <v/>
      </c>
      <c r="AH36" s="25"/>
      <c r="AI36" s="85">
        <f t="array" ref="AI36">_xlfn.IFS(AH36=0,0,AH36&gt;W36,0,W36-AH36&gt;AG36,AG36,W36-AH36&lt;AG36,W36-AH36)</f>
        <v>0</v>
      </c>
      <c r="AJ36" s="35" t="str">
        <f t="shared" si="9"/>
        <v/>
      </c>
    </row>
    <row r="37" spans="1:36" s="1" customFormat="1" ht="24" hidden="1" customHeight="1">
      <c r="A37" s="9">
        <v>46</v>
      </c>
      <c r="B37" s="15"/>
      <c r="C37" s="12"/>
      <c r="D37" s="12"/>
      <c r="E37" s="25"/>
      <c r="F37" s="25"/>
      <c r="G37" s="25"/>
      <c r="H37" s="25"/>
      <c r="I37" s="33">
        <f t="shared" si="0"/>
        <v>0</v>
      </c>
      <c r="J37" s="35">
        <f t="shared" si="1"/>
        <v>0</v>
      </c>
      <c r="K37" s="35"/>
      <c r="L37" s="39">
        <f>IF(D37="",0,VLOOKUP(D37,リスト!$F$4:$H$29,3,FALSE))</f>
        <v>0</v>
      </c>
      <c r="M37" s="35">
        <f t="shared" si="10"/>
        <v>0</v>
      </c>
      <c r="N37" s="35">
        <f t="shared" si="3"/>
        <v>0</v>
      </c>
      <c r="O37" s="25"/>
      <c r="P37" s="35">
        <f t="shared" si="4"/>
        <v>0</v>
      </c>
      <c r="Q37" s="12"/>
      <c r="R37" s="25"/>
      <c r="S37" s="39" t="str">
        <f>IF(Q37="","",VLOOKUP(Q37,リスト!$J$4:$K$31,2,FALSE))</f>
        <v/>
      </c>
      <c r="T37" s="35">
        <f t="shared" si="5"/>
        <v>0</v>
      </c>
      <c r="U37" s="35" t="str">
        <f t="shared" si="6"/>
        <v/>
      </c>
      <c r="V37" s="35">
        <f t="shared" si="11"/>
        <v>0</v>
      </c>
      <c r="W37" s="35">
        <f t="shared" si="12"/>
        <v>0</v>
      </c>
      <c r="AD37" s="79"/>
      <c r="AE37" s="18"/>
      <c r="AF37" s="35" t="str">
        <f t="array" ref="AF37">IFERROR(IF(#REF!="×",0,_xlfn.IFS(AE37="多面",W37*0.6/1.6*0.5,AE37="治水ダム等",W37*0.75/1.75*0.5)),"")</f>
        <v/>
      </c>
      <c r="AG37" s="74" t="str">
        <f t="array" ref="AG37">IFERROR(_xlfn.IFS(#REF!="×",W37,#REF!="○",(W37-AF37)*0.7),"")</f>
        <v/>
      </c>
      <c r="AH37" s="25"/>
      <c r="AI37" s="85">
        <f t="array" ref="AI37">_xlfn.IFS(AH37=0,0,AH37&gt;W37,0,W37-AH37&gt;AG37,AG37,W37-AH37&lt;AG37,W37-AH37)</f>
        <v>0</v>
      </c>
      <c r="AJ37" s="35" t="str">
        <f t="shared" si="9"/>
        <v/>
      </c>
    </row>
    <row r="38" spans="1:36" s="1" customFormat="1" ht="24" hidden="1" customHeight="1">
      <c r="A38" s="9">
        <v>47</v>
      </c>
      <c r="B38" s="15"/>
      <c r="C38" s="12"/>
      <c r="D38" s="12"/>
      <c r="E38" s="25"/>
      <c r="F38" s="25"/>
      <c r="G38" s="25"/>
      <c r="H38" s="25"/>
      <c r="I38" s="33">
        <f t="shared" si="0"/>
        <v>0</v>
      </c>
      <c r="J38" s="35">
        <f t="shared" si="1"/>
        <v>0</v>
      </c>
      <c r="K38" s="35"/>
      <c r="L38" s="39">
        <f>IF(D38="",0,VLOOKUP(D38,リスト!$F$4:$H$29,3,FALSE))</f>
        <v>0</v>
      </c>
      <c r="M38" s="35">
        <f t="shared" si="10"/>
        <v>0</v>
      </c>
      <c r="N38" s="35">
        <f t="shared" si="3"/>
        <v>0</v>
      </c>
      <c r="O38" s="25"/>
      <c r="P38" s="35">
        <f t="shared" si="4"/>
        <v>0</v>
      </c>
      <c r="Q38" s="12"/>
      <c r="R38" s="25"/>
      <c r="S38" s="39" t="str">
        <f>IF(Q38="","",VLOOKUP(Q38,リスト!$J$4:$K$31,2,FALSE))</f>
        <v/>
      </c>
      <c r="T38" s="35">
        <f t="shared" si="5"/>
        <v>0</v>
      </c>
      <c r="U38" s="35" t="str">
        <f t="shared" si="6"/>
        <v/>
      </c>
      <c r="V38" s="35">
        <f t="shared" si="11"/>
        <v>0</v>
      </c>
      <c r="W38" s="35">
        <f t="shared" si="12"/>
        <v>0</v>
      </c>
      <c r="AD38" s="79"/>
      <c r="AE38" s="18"/>
      <c r="AF38" s="35" t="str">
        <f t="array" ref="AF38">IFERROR(IF(#REF!="×",0,_xlfn.IFS(AE38="多面",W38*0.6/1.6*0.5,AE38="治水ダム等",W38*0.75/1.75*0.5)),"")</f>
        <v/>
      </c>
      <c r="AG38" s="74" t="str">
        <f t="array" ref="AG38">IFERROR(_xlfn.IFS(#REF!="×",W38,#REF!="○",(W38-AF38)*0.7),"")</f>
        <v/>
      </c>
      <c r="AH38" s="25"/>
      <c r="AI38" s="85">
        <f t="array" ref="AI38">_xlfn.IFS(AH38=0,0,AH38&gt;W38,0,W38-AH38&gt;AG38,AG38,W38-AH38&lt;AG38,W38-AH38)</f>
        <v>0</v>
      </c>
      <c r="AJ38" s="35" t="str">
        <f t="shared" si="9"/>
        <v/>
      </c>
    </row>
    <row r="39" spans="1:36" s="1" customFormat="1" ht="24" hidden="1" customHeight="1">
      <c r="A39" s="9">
        <v>48</v>
      </c>
      <c r="B39" s="15"/>
      <c r="C39" s="12"/>
      <c r="D39" s="12"/>
      <c r="E39" s="25"/>
      <c r="F39" s="25"/>
      <c r="G39" s="25"/>
      <c r="H39" s="25"/>
      <c r="I39" s="33">
        <f t="shared" si="0"/>
        <v>0</v>
      </c>
      <c r="J39" s="35">
        <f t="shared" si="1"/>
        <v>0</v>
      </c>
      <c r="K39" s="35"/>
      <c r="L39" s="39">
        <f>IF(D39="",0,VLOOKUP(D39,リスト!$F$4:$H$29,3,FALSE))</f>
        <v>0</v>
      </c>
      <c r="M39" s="35">
        <f t="shared" si="10"/>
        <v>0</v>
      </c>
      <c r="N39" s="35">
        <f t="shared" si="3"/>
        <v>0</v>
      </c>
      <c r="O39" s="25"/>
      <c r="P39" s="35">
        <f t="shared" si="4"/>
        <v>0</v>
      </c>
      <c r="Q39" s="12"/>
      <c r="R39" s="25"/>
      <c r="S39" s="39" t="str">
        <f>IF(Q39="","",VLOOKUP(Q39,リスト!$J$4:$K$31,2,FALSE))</f>
        <v/>
      </c>
      <c r="T39" s="35">
        <f t="shared" si="5"/>
        <v>0</v>
      </c>
      <c r="U39" s="35" t="str">
        <f t="shared" si="6"/>
        <v/>
      </c>
      <c r="V39" s="35">
        <f t="shared" si="11"/>
        <v>0</v>
      </c>
      <c r="W39" s="35">
        <f t="shared" si="12"/>
        <v>0</v>
      </c>
      <c r="AD39" s="79"/>
      <c r="AE39" s="18"/>
      <c r="AF39" s="35" t="str">
        <f t="array" ref="AF39">IFERROR(IF(#REF!="×",0,_xlfn.IFS(AE39="多面",W39*0.6/1.6*0.5,AE39="治水ダム等",W39*0.75/1.75*0.5)),"")</f>
        <v/>
      </c>
      <c r="AG39" s="74" t="str">
        <f t="array" ref="AG39">IFERROR(_xlfn.IFS(#REF!="×",W39,#REF!="○",(W39-AF39)*0.7),"")</f>
        <v/>
      </c>
      <c r="AH39" s="25"/>
      <c r="AI39" s="85">
        <f t="array" ref="AI39">_xlfn.IFS(AH39=0,0,AH39&gt;W39,0,W39-AH39&gt;AG39,AG39,W39-AH39&lt;AG39,W39-AH39)</f>
        <v>0</v>
      </c>
      <c r="AJ39" s="35" t="str">
        <f t="shared" si="9"/>
        <v/>
      </c>
    </row>
    <row r="40" spans="1:36" s="1" customFormat="1" ht="24" hidden="1" customHeight="1">
      <c r="A40" s="9">
        <v>49</v>
      </c>
      <c r="B40" s="15"/>
      <c r="C40" s="12"/>
      <c r="D40" s="12"/>
      <c r="E40" s="25"/>
      <c r="F40" s="25"/>
      <c r="G40" s="25"/>
      <c r="H40" s="25"/>
      <c r="I40" s="33">
        <f t="shared" si="0"/>
        <v>0</v>
      </c>
      <c r="J40" s="35">
        <f t="shared" si="1"/>
        <v>0</v>
      </c>
      <c r="K40" s="35"/>
      <c r="L40" s="39">
        <f>IF(D40="",0,VLOOKUP(D40,リスト!$F$4:$H$29,3,FALSE))</f>
        <v>0</v>
      </c>
      <c r="M40" s="35">
        <f t="shared" si="10"/>
        <v>0</v>
      </c>
      <c r="N40" s="35">
        <f t="shared" si="3"/>
        <v>0</v>
      </c>
      <c r="O40" s="25"/>
      <c r="P40" s="35">
        <f t="shared" si="4"/>
        <v>0</v>
      </c>
      <c r="Q40" s="12"/>
      <c r="R40" s="25"/>
      <c r="S40" s="39" t="str">
        <f>IF(Q40="","",VLOOKUP(Q40,リスト!$J$4:$K$31,2,FALSE))</f>
        <v/>
      </c>
      <c r="T40" s="35">
        <f t="shared" si="5"/>
        <v>0</v>
      </c>
      <c r="U40" s="35" t="str">
        <f t="shared" si="6"/>
        <v/>
      </c>
      <c r="V40" s="35">
        <f t="shared" si="11"/>
        <v>0</v>
      </c>
      <c r="W40" s="35">
        <f t="shared" si="12"/>
        <v>0</v>
      </c>
      <c r="AD40" s="79"/>
      <c r="AE40" s="18"/>
      <c r="AF40" s="35" t="str">
        <f t="array" ref="AF40">IFERROR(IF(#REF!="×",0,_xlfn.IFS(AE40="多面",W40*0.6/1.6*0.5,AE40="治水ダム等",W40*0.75/1.75*0.5)),"")</f>
        <v/>
      </c>
      <c r="AG40" s="74" t="str">
        <f t="array" ref="AG40">IFERROR(_xlfn.IFS(#REF!="×",W40,#REF!="○",(W40-AF40)*0.7),"")</f>
        <v/>
      </c>
      <c r="AH40" s="25"/>
      <c r="AI40" s="85">
        <f t="array" ref="AI40">_xlfn.IFS(AH40=0,0,AH40&gt;W40,0,W40-AH40&gt;AG40,AG40,W40-AH40&lt;AG40,W40-AH40)</f>
        <v>0</v>
      </c>
      <c r="AJ40" s="35" t="str">
        <f t="shared" si="9"/>
        <v/>
      </c>
    </row>
    <row r="41" spans="1:36" s="1" customFormat="1" ht="24" hidden="1" customHeight="1">
      <c r="A41" s="9">
        <v>50</v>
      </c>
      <c r="B41" s="15"/>
      <c r="C41" s="12"/>
      <c r="D41" s="12"/>
      <c r="E41" s="25"/>
      <c r="F41" s="25"/>
      <c r="G41" s="25"/>
      <c r="H41" s="25"/>
      <c r="I41" s="33">
        <f t="shared" si="0"/>
        <v>0</v>
      </c>
      <c r="J41" s="35">
        <f t="shared" si="1"/>
        <v>0</v>
      </c>
      <c r="K41" s="35"/>
      <c r="L41" s="39">
        <f>IF(D41="",0,VLOOKUP(D41,リスト!$F$4:$H$29,3,FALSE))</f>
        <v>0</v>
      </c>
      <c r="M41" s="35">
        <f t="shared" si="10"/>
        <v>0</v>
      </c>
      <c r="N41" s="35">
        <f t="shared" si="3"/>
        <v>0</v>
      </c>
      <c r="O41" s="25"/>
      <c r="P41" s="35">
        <f t="shared" si="4"/>
        <v>0</v>
      </c>
      <c r="Q41" s="12"/>
      <c r="R41" s="25"/>
      <c r="S41" s="39" t="str">
        <f>IF(Q41="","",VLOOKUP(Q41,リスト!$J$4:$K$31,2,FALSE))</f>
        <v/>
      </c>
      <c r="T41" s="35">
        <f t="shared" si="5"/>
        <v>0</v>
      </c>
      <c r="U41" s="35" t="str">
        <f t="shared" si="6"/>
        <v/>
      </c>
      <c r="V41" s="35">
        <f t="shared" si="11"/>
        <v>0</v>
      </c>
      <c r="W41" s="35">
        <f t="shared" si="12"/>
        <v>0</v>
      </c>
      <c r="AD41" s="79"/>
      <c r="AE41" s="18"/>
      <c r="AF41" s="35" t="str">
        <f t="array" ref="AF41">IFERROR(IF(#REF!="×",0,_xlfn.IFS(AE41="多面",W41*0.6/1.6*0.5,AE41="治水ダム等",W41*0.75/1.75*0.5)),"")</f>
        <v/>
      </c>
      <c r="AG41" s="74" t="str">
        <f t="array" ref="AG41">IFERROR(_xlfn.IFS(#REF!="×",W41,#REF!="○",(W41-AF41)*0.7),"")</f>
        <v/>
      </c>
      <c r="AH41" s="25"/>
      <c r="AI41" s="85">
        <f t="array" ref="AI41">_xlfn.IFS(AH41=0,0,AH41&gt;W41,0,W41-AH41&gt;AG41,AG41,W41-AH41&lt;AG41,W41-AH41)</f>
        <v>0</v>
      </c>
      <c r="AJ41" s="35" t="str">
        <f t="shared" si="9"/>
        <v/>
      </c>
    </row>
    <row r="42" spans="1:36" s="1" customFormat="1" ht="24" hidden="1" customHeight="1">
      <c r="A42" s="9">
        <v>51</v>
      </c>
      <c r="B42" s="15"/>
      <c r="C42" s="12"/>
      <c r="D42" s="12"/>
      <c r="E42" s="25"/>
      <c r="F42" s="25"/>
      <c r="G42" s="25"/>
      <c r="H42" s="25"/>
      <c r="I42" s="33">
        <f t="shared" si="0"/>
        <v>0</v>
      </c>
      <c r="J42" s="35">
        <f t="shared" si="1"/>
        <v>0</v>
      </c>
      <c r="K42" s="35"/>
      <c r="L42" s="39">
        <f>IF(D42="",0,VLOOKUP(D42,リスト!$F$4:$H$29,3,FALSE))</f>
        <v>0</v>
      </c>
      <c r="M42" s="35">
        <f t="shared" si="10"/>
        <v>0</v>
      </c>
      <c r="N42" s="35">
        <f t="shared" si="3"/>
        <v>0</v>
      </c>
      <c r="O42" s="25"/>
      <c r="P42" s="35">
        <f t="shared" si="4"/>
        <v>0</v>
      </c>
      <c r="Q42" s="12"/>
      <c r="R42" s="25"/>
      <c r="S42" s="39" t="str">
        <f>IF(Q42="","",VLOOKUP(Q42,リスト!$J$4:$K$31,2,FALSE))</f>
        <v/>
      </c>
      <c r="T42" s="35">
        <f t="shared" si="5"/>
        <v>0</v>
      </c>
      <c r="U42" s="35" t="str">
        <f t="shared" si="6"/>
        <v/>
      </c>
      <c r="V42" s="35">
        <f t="shared" si="11"/>
        <v>0</v>
      </c>
      <c r="W42" s="35">
        <f t="shared" si="12"/>
        <v>0</v>
      </c>
      <c r="AD42" s="79"/>
      <c r="AE42" s="18"/>
      <c r="AF42" s="35" t="str">
        <f t="array" ref="AF42">IFERROR(IF(#REF!="×",0,_xlfn.IFS(AE42="多面",W42*0.6/1.6*0.5,AE42="治水ダム等",W42*0.75/1.75*0.5)),"")</f>
        <v/>
      </c>
      <c r="AG42" s="74" t="str">
        <f t="array" ref="AG42">IFERROR(_xlfn.IFS(#REF!="×",W42,#REF!="○",(W42-AF42)*0.7),"")</f>
        <v/>
      </c>
      <c r="AH42" s="25"/>
      <c r="AI42" s="85">
        <f t="array" ref="AI42">_xlfn.IFS(AH42=0,0,AH42&gt;W42,0,W42-AH42&gt;AG42,AG42,W42-AH42&lt;AG42,W42-AH42)</f>
        <v>0</v>
      </c>
      <c r="AJ42" s="35" t="str">
        <f t="shared" si="9"/>
        <v/>
      </c>
    </row>
    <row r="43" spans="1:36" s="1" customFormat="1" ht="24" hidden="1" customHeight="1">
      <c r="A43" s="9">
        <v>52</v>
      </c>
      <c r="B43" s="15"/>
      <c r="C43" s="12"/>
      <c r="D43" s="12"/>
      <c r="E43" s="25"/>
      <c r="F43" s="25"/>
      <c r="G43" s="25"/>
      <c r="H43" s="25"/>
      <c r="I43" s="33">
        <f t="shared" si="0"/>
        <v>0</v>
      </c>
      <c r="J43" s="35">
        <f t="shared" si="1"/>
        <v>0</v>
      </c>
      <c r="K43" s="35"/>
      <c r="L43" s="39">
        <f>IF(D43="",0,VLOOKUP(D43,リスト!$F$4:$H$29,3,FALSE))</f>
        <v>0</v>
      </c>
      <c r="M43" s="35">
        <f t="shared" si="10"/>
        <v>0</v>
      </c>
      <c r="N43" s="35">
        <f t="shared" si="3"/>
        <v>0</v>
      </c>
      <c r="O43" s="25"/>
      <c r="P43" s="35">
        <f t="shared" si="4"/>
        <v>0</v>
      </c>
      <c r="Q43" s="12"/>
      <c r="R43" s="25"/>
      <c r="S43" s="39" t="str">
        <f>IF(Q43="","",VLOOKUP(Q43,リスト!$J$4:$K$31,2,FALSE))</f>
        <v/>
      </c>
      <c r="T43" s="35">
        <f t="shared" si="5"/>
        <v>0</v>
      </c>
      <c r="U43" s="35" t="str">
        <f t="shared" si="6"/>
        <v/>
      </c>
      <c r="V43" s="35">
        <f t="shared" si="11"/>
        <v>0</v>
      </c>
      <c r="W43" s="35">
        <f t="shared" si="12"/>
        <v>0</v>
      </c>
      <c r="AD43" s="79"/>
      <c r="AE43" s="18"/>
      <c r="AF43" s="35" t="str">
        <f t="array" ref="AF43">IFERROR(IF(#REF!="×",0,_xlfn.IFS(AE43="多面",W43*0.6/1.6*0.5,AE43="治水ダム等",W43*0.75/1.75*0.5)),"")</f>
        <v/>
      </c>
      <c r="AG43" s="74" t="str">
        <f t="array" ref="AG43">IFERROR(_xlfn.IFS(#REF!="×",W43,#REF!="○",(W43-AF43)*0.7),"")</f>
        <v/>
      </c>
      <c r="AH43" s="25"/>
      <c r="AI43" s="85">
        <f t="array" ref="AI43">_xlfn.IFS(AH43=0,0,AH43&gt;W43,0,W43-AH43&gt;AG43,AG43,W43-AH43&lt;AG43,W43-AH43)</f>
        <v>0</v>
      </c>
      <c r="AJ43" s="35" t="str">
        <f t="shared" si="9"/>
        <v/>
      </c>
    </row>
    <row r="44" spans="1:36" s="1" customFormat="1" ht="24" hidden="1" customHeight="1">
      <c r="A44" s="9">
        <v>53</v>
      </c>
      <c r="B44" s="15"/>
      <c r="C44" s="12"/>
      <c r="D44" s="12"/>
      <c r="E44" s="25"/>
      <c r="F44" s="25"/>
      <c r="G44" s="25"/>
      <c r="H44" s="25"/>
      <c r="I44" s="33">
        <f t="shared" si="0"/>
        <v>0</v>
      </c>
      <c r="J44" s="35">
        <f t="shared" si="1"/>
        <v>0</v>
      </c>
      <c r="K44" s="35"/>
      <c r="L44" s="39">
        <f>IF(D44="",0,VLOOKUP(D44,リスト!$F$4:$H$29,3,FALSE))</f>
        <v>0</v>
      </c>
      <c r="M44" s="35">
        <f t="shared" si="10"/>
        <v>0</v>
      </c>
      <c r="N44" s="35">
        <f t="shared" si="3"/>
        <v>0</v>
      </c>
      <c r="O44" s="25"/>
      <c r="P44" s="35">
        <f t="shared" si="4"/>
        <v>0</v>
      </c>
      <c r="Q44" s="12"/>
      <c r="R44" s="25"/>
      <c r="S44" s="39" t="str">
        <f>IF(Q44="","",VLOOKUP(Q44,リスト!$J$4:$K$31,2,FALSE))</f>
        <v/>
      </c>
      <c r="T44" s="35">
        <f t="shared" si="5"/>
        <v>0</v>
      </c>
      <c r="U44" s="35" t="str">
        <f t="shared" si="6"/>
        <v/>
      </c>
      <c r="V44" s="35">
        <f t="shared" si="11"/>
        <v>0</v>
      </c>
      <c r="W44" s="35">
        <f t="shared" si="12"/>
        <v>0</v>
      </c>
      <c r="AD44" s="79"/>
      <c r="AE44" s="18"/>
      <c r="AF44" s="35" t="str">
        <f t="array" ref="AF44">IFERROR(IF(#REF!="×",0,_xlfn.IFS(AE44="多面",W44*0.6/1.6*0.5,AE44="治水ダム等",W44*0.75/1.75*0.5)),"")</f>
        <v/>
      </c>
      <c r="AG44" s="74" t="str">
        <f t="array" ref="AG44">IFERROR(_xlfn.IFS(#REF!="×",W44,#REF!="○",(W44-AF44)*0.7),"")</f>
        <v/>
      </c>
      <c r="AH44" s="25"/>
      <c r="AI44" s="85">
        <f t="array" ref="AI44">_xlfn.IFS(AH44=0,0,AH44&gt;W44,0,W44-AH44&gt;AG44,AG44,W44-AH44&lt;AG44,W44-AH44)</f>
        <v>0</v>
      </c>
      <c r="AJ44" s="35" t="str">
        <f t="shared" si="9"/>
        <v/>
      </c>
    </row>
    <row r="45" spans="1:36" s="1" customFormat="1" ht="24" hidden="1" customHeight="1">
      <c r="A45" s="9">
        <v>54</v>
      </c>
      <c r="B45" s="15"/>
      <c r="C45" s="12"/>
      <c r="D45" s="12"/>
      <c r="E45" s="25"/>
      <c r="F45" s="25"/>
      <c r="G45" s="25"/>
      <c r="H45" s="25"/>
      <c r="I45" s="33">
        <f t="shared" si="0"/>
        <v>0</v>
      </c>
      <c r="J45" s="35">
        <f t="shared" si="1"/>
        <v>0</v>
      </c>
      <c r="K45" s="35"/>
      <c r="L45" s="39">
        <f>IF(D45="",0,VLOOKUP(D45,リスト!$F$4:$H$29,3,FALSE))</f>
        <v>0</v>
      </c>
      <c r="M45" s="35">
        <f t="shared" si="10"/>
        <v>0</v>
      </c>
      <c r="N45" s="35">
        <f t="shared" si="3"/>
        <v>0</v>
      </c>
      <c r="O45" s="25"/>
      <c r="P45" s="35">
        <f t="shared" si="4"/>
        <v>0</v>
      </c>
      <c r="Q45" s="12"/>
      <c r="R45" s="25"/>
      <c r="S45" s="39" t="str">
        <f>IF(Q45="","",VLOOKUP(Q45,リスト!$J$4:$K$31,2,FALSE))</f>
        <v/>
      </c>
      <c r="T45" s="35">
        <f t="shared" si="5"/>
        <v>0</v>
      </c>
      <c r="U45" s="35" t="str">
        <f t="shared" si="6"/>
        <v/>
      </c>
      <c r="V45" s="35">
        <f t="shared" si="11"/>
        <v>0</v>
      </c>
      <c r="W45" s="35">
        <f t="shared" si="12"/>
        <v>0</v>
      </c>
      <c r="AD45" s="79"/>
      <c r="AE45" s="18"/>
      <c r="AF45" s="35" t="str">
        <f t="array" ref="AF45">IFERROR(IF(#REF!="×",0,_xlfn.IFS(AE45="多面",W45*0.6/1.6*0.5,AE45="治水ダム等",W45*0.75/1.75*0.5)),"")</f>
        <v/>
      </c>
      <c r="AG45" s="74" t="str">
        <f t="array" ref="AG45">IFERROR(_xlfn.IFS(#REF!="×",W45,#REF!="○",(W45-AF45)*0.7),"")</f>
        <v/>
      </c>
      <c r="AH45" s="25"/>
      <c r="AI45" s="85">
        <f t="array" ref="AI45">_xlfn.IFS(AH45=0,0,AH45&gt;W45,0,W45-AH45&gt;AG45,AG45,W45-AH45&lt;AG45,W45-AH45)</f>
        <v>0</v>
      </c>
      <c r="AJ45" s="35" t="str">
        <f t="shared" si="9"/>
        <v/>
      </c>
    </row>
    <row r="46" spans="1:36" s="1" customFormat="1" ht="24" hidden="1" customHeight="1">
      <c r="A46" s="9">
        <v>55</v>
      </c>
      <c r="B46" s="15"/>
      <c r="C46" s="12"/>
      <c r="D46" s="12"/>
      <c r="E46" s="25"/>
      <c r="F46" s="25"/>
      <c r="G46" s="25"/>
      <c r="H46" s="25"/>
      <c r="I46" s="33">
        <f t="shared" si="0"/>
        <v>0</v>
      </c>
      <c r="J46" s="35">
        <f t="shared" si="1"/>
        <v>0</v>
      </c>
      <c r="K46" s="35"/>
      <c r="L46" s="39">
        <f>IF(D46="",0,VLOOKUP(D46,リスト!$F$4:$H$29,3,FALSE))</f>
        <v>0</v>
      </c>
      <c r="M46" s="35">
        <f t="shared" si="10"/>
        <v>0</v>
      </c>
      <c r="N46" s="35">
        <f t="shared" si="3"/>
        <v>0</v>
      </c>
      <c r="O46" s="25"/>
      <c r="P46" s="35">
        <f t="shared" si="4"/>
        <v>0</v>
      </c>
      <c r="Q46" s="12"/>
      <c r="R46" s="25"/>
      <c r="S46" s="39" t="str">
        <f>IF(Q46="","",VLOOKUP(Q46,リスト!$J$4:$K$31,2,FALSE))</f>
        <v/>
      </c>
      <c r="T46" s="35">
        <f t="shared" si="5"/>
        <v>0</v>
      </c>
      <c r="U46" s="35" t="str">
        <f t="shared" si="6"/>
        <v/>
      </c>
      <c r="V46" s="35">
        <f t="shared" si="11"/>
        <v>0</v>
      </c>
      <c r="W46" s="35">
        <f t="shared" si="12"/>
        <v>0</v>
      </c>
      <c r="AD46" s="79"/>
      <c r="AE46" s="18"/>
      <c r="AF46" s="35" t="str">
        <f t="array" ref="AF46">IFERROR(IF(#REF!="×",0,_xlfn.IFS(AE46="多面",W46*0.6/1.6*0.5,AE46="治水ダム等",W46*0.75/1.75*0.5)),"")</f>
        <v/>
      </c>
      <c r="AG46" s="74" t="str">
        <f t="array" ref="AG46">IFERROR(_xlfn.IFS(#REF!="×",W46,#REF!="○",(W46-AF46)*0.7),"")</f>
        <v/>
      </c>
      <c r="AH46" s="25"/>
      <c r="AI46" s="85">
        <f t="array" ref="AI46">_xlfn.IFS(AH46=0,0,AH46&gt;W46,0,W46-AH46&gt;AG46,AG46,W46-AH46&lt;AG46,W46-AH46)</f>
        <v>0</v>
      </c>
      <c r="AJ46" s="35" t="str">
        <f t="shared" si="9"/>
        <v/>
      </c>
    </row>
    <row r="47" spans="1:36" s="1" customFormat="1" ht="24" hidden="1" customHeight="1">
      <c r="A47" s="9">
        <v>56</v>
      </c>
      <c r="B47" s="15"/>
      <c r="C47" s="12"/>
      <c r="D47" s="12"/>
      <c r="E47" s="25"/>
      <c r="F47" s="25"/>
      <c r="G47" s="25"/>
      <c r="H47" s="25"/>
      <c r="I47" s="33">
        <f t="shared" si="0"/>
        <v>0</v>
      </c>
      <c r="J47" s="35">
        <f t="shared" si="1"/>
        <v>0</v>
      </c>
      <c r="K47" s="35"/>
      <c r="L47" s="39">
        <f>IF(D47="",0,VLOOKUP(D47,リスト!$F$4:$H$29,3,FALSE))</f>
        <v>0</v>
      </c>
      <c r="M47" s="35">
        <f t="shared" si="10"/>
        <v>0</v>
      </c>
      <c r="N47" s="35">
        <f t="shared" si="3"/>
        <v>0</v>
      </c>
      <c r="O47" s="25"/>
      <c r="P47" s="35">
        <f t="shared" si="4"/>
        <v>0</v>
      </c>
      <c r="Q47" s="12"/>
      <c r="R47" s="25"/>
      <c r="S47" s="39" t="str">
        <f>IF(Q47="","",VLOOKUP(Q47,リスト!$J$4:$K$31,2,FALSE))</f>
        <v/>
      </c>
      <c r="T47" s="35">
        <f t="shared" si="5"/>
        <v>0</v>
      </c>
      <c r="U47" s="35" t="str">
        <f t="shared" si="6"/>
        <v/>
      </c>
      <c r="V47" s="35">
        <f t="shared" si="11"/>
        <v>0</v>
      </c>
      <c r="W47" s="35">
        <f t="shared" si="12"/>
        <v>0</v>
      </c>
      <c r="AD47" s="79"/>
      <c r="AE47" s="18"/>
      <c r="AF47" s="35" t="str">
        <f t="array" ref="AF47">IFERROR(IF(#REF!="×",0,_xlfn.IFS(AE47="多面",W47*0.6/1.6*0.5,AE47="治水ダム等",W47*0.75/1.75*0.5)),"")</f>
        <v/>
      </c>
      <c r="AG47" s="74" t="str">
        <f t="array" ref="AG47">IFERROR(_xlfn.IFS(#REF!="×",W47,#REF!="○",(W47-AF47)*0.7),"")</f>
        <v/>
      </c>
      <c r="AH47" s="25"/>
      <c r="AI47" s="85">
        <f t="array" ref="AI47">_xlfn.IFS(AH47=0,0,AH47&gt;W47,0,W47-AH47&gt;AG47,AG47,W47-AH47&lt;AG47,W47-AH47)</f>
        <v>0</v>
      </c>
      <c r="AJ47" s="35" t="str">
        <f t="shared" si="9"/>
        <v/>
      </c>
    </row>
    <row r="48" spans="1:36" s="1" customFormat="1" ht="24" hidden="1" customHeight="1">
      <c r="A48" s="9">
        <v>57</v>
      </c>
      <c r="B48" s="15"/>
      <c r="C48" s="12"/>
      <c r="D48" s="12"/>
      <c r="E48" s="25"/>
      <c r="F48" s="25"/>
      <c r="G48" s="25"/>
      <c r="H48" s="25"/>
      <c r="I48" s="33">
        <f t="shared" si="0"/>
        <v>0</v>
      </c>
      <c r="J48" s="35">
        <f t="shared" si="1"/>
        <v>0</v>
      </c>
      <c r="K48" s="35"/>
      <c r="L48" s="39">
        <f>IF(D48="",0,VLOOKUP(D48,リスト!$F$4:$H$29,3,FALSE))</f>
        <v>0</v>
      </c>
      <c r="M48" s="35">
        <f t="shared" si="10"/>
        <v>0</v>
      </c>
      <c r="N48" s="35">
        <f t="shared" si="3"/>
        <v>0</v>
      </c>
      <c r="O48" s="25"/>
      <c r="P48" s="35">
        <f t="shared" si="4"/>
        <v>0</v>
      </c>
      <c r="Q48" s="12"/>
      <c r="R48" s="25"/>
      <c r="S48" s="39" t="str">
        <f>IF(Q48="","",VLOOKUP(Q48,リスト!$J$4:$K$31,2,FALSE))</f>
        <v/>
      </c>
      <c r="T48" s="35">
        <f t="shared" si="5"/>
        <v>0</v>
      </c>
      <c r="U48" s="35" t="str">
        <f t="shared" si="6"/>
        <v/>
      </c>
      <c r="V48" s="35">
        <f t="shared" si="11"/>
        <v>0</v>
      </c>
      <c r="W48" s="35">
        <f t="shared" si="12"/>
        <v>0</v>
      </c>
      <c r="AD48" s="79"/>
      <c r="AE48" s="18"/>
      <c r="AF48" s="35" t="str">
        <f t="array" ref="AF48">IFERROR(IF(#REF!="×",0,_xlfn.IFS(AE48="多面",W48*0.6/1.6*0.5,AE48="治水ダム等",W48*0.75/1.75*0.5)),"")</f>
        <v/>
      </c>
      <c r="AG48" s="74" t="str">
        <f t="array" ref="AG48">IFERROR(_xlfn.IFS(#REF!="×",W48,#REF!="○",(W48-AF48)*0.7),"")</f>
        <v/>
      </c>
      <c r="AH48" s="25"/>
      <c r="AI48" s="85">
        <f t="array" ref="AI48">_xlfn.IFS(AH48=0,0,AH48&gt;W48,0,W48-AH48&gt;AG48,AG48,W48-AH48&lt;AG48,W48-AH48)</f>
        <v>0</v>
      </c>
      <c r="AJ48" s="35" t="str">
        <f t="shared" si="9"/>
        <v/>
      </c>
    </row>
    <row r="49" spans="1:36" s="1" customFormat="1" ht="24" hidden="1" customHeight="1">
      <c r="A49" s="9">
        <v>58</v>
      </c>
      <c r="B49" s="15"/>
      <c r="C49" s="12"/>
      <c r="D49" s="12"/>
      <c r="E49" s="25"/>
      <c r="F49" s="25"/>
      <c r="G49" s="25"/>
      <c r="H49" s="25"/>
      <c r="I49" s="33">
        <f t="shared" si="0"/>
        <v>0</v>
      </c>
      <c r="J49" s="35">
        <f t="shared" si="1"/>
        <v>0</v>
      </c>
      <c r="K49" s="35"/>
      <c r="L49" s="39">
        <f>IF(D49="",0,VLOOKUP(D49,リスト!$F$4:$H$29,3,FALSE))</f>
        <v>0</v>
      </c>
      <c r="M49" s="35">
        <f t="shared" si="10"/>
        <v>0</v>
      </c>
      <c r="N49" s="35">
        <f t="shared" si="3"/>
        <v>0</v>
      </c>
      <c r="O49" s="25"/>
      <c r="P49" s="35">
        <f t="shared" si="4"/>
        <v>0</v>
      </c>
      <c r="Q49" s="12"/>
      <c r="R49" s="25"/>
      <c r="S49" s="39" t="str">
        <f>IF(Q49="","",VLOOKUP(Q49,リスト!$J$4:$K$31,2,FALSE))</f>
        <v/>
      </c>
      <c r="T49" s="35">
        <f t="shared" si="5"/>
        <v>0</v>
      </c>
      <c r="U49" s="35" t="str">
        <f t="shared" si="6"/>
        <v/>
      </c>
      <c r="V49" s="35">
        <f t="shared" si="11"/>
        <v>0</v>
      </c>
      <c r="W49" s="35">
        <f t="shared" si="12"/>
        <v>0</v>
      </c>
      <c r="AD49" s="79"/>
      <c r="AE49" s="18"/>
      <c r="AF49" s="35" t="str">
        <f t="array" ref="AF49">IFERROR(IF(#REF!="×",0,_xlfn.IFS(AE49="多面",W49*0.6/1.6*0.5,AE49="治水ダム等",W49*0.75/1.75*0.5)),"")</f>
        <v/>
      </c>
      <c r="AG49" s="74" t="str">
        <f t="array" ref="AG49">IFERROR(_xlfn.IFS(#REF!="×",W49,#REF!="○",(W49-AF49)*0.7),"")</f>
        <v/>
      </c>
      <c r="AH49" s="25"/>
      <c r="AI49" s="85">
        <f t="array" ref="AI49">_xlfn.IFS(AH49=0,0,AH49&gt;W49,0,W49-AH49&gt;AG49,AG49,W49-AH49&lt;AG49,W49-AH49)</f>
        <v>0</v>
      </c>
      <c r="AJ49" s="35" t="str">
        <f t="shared" si="9"/>
        <v/>
      </c>
    </row>
    <row r="50" spans="1:36" s="1" customFormat="1" ht="24" hidden="1" customHeight="1">
      <c r="A50" s="9">
        <v>59</v>
      </c>
      <c r="B50" s="15"/>
      <c r="C50" s="12"/>
      <c r="D50" s="12"/>
      <c r="E50" s="25"/>
      <c r="F50" s="25"/>
      <c r="G50" s="25"/>
      <c r="H50" s="25"/>
      <c r="I50" s="33">
        <f t="shared" si="0"/>
        <v>0</v>
      </c>
      <c r="J50" s="35">
        <f t="shared" si="1"/>
        <v>0</v>
      </c>
      <c r="K50" s="35"/>
      <c r="L50" s="39">
        <f>IF(D50="",0,VLOOKUP(D50,リスト!$F$4:$H$29,3,FALSE))</f>
        <v>0</v>
      </c>
      <c r="M50" s="35">
        <f t="shared" si="10"/>
        <v>0</v>
      </c>
      <c r="N50" s="35">
        <f t="shared" si="3"/>
        <v>0</v>
      </c>
      <c r="O50" s="25"/>
      <c r="P50" s="35">
        <f t="shared" si="4"/>
        <v>0</v>
      </c>
      <c r="Q50" s="12"/>
      <c r="R50" s="25"/>
      <c r="S50" s="39" t="str">
        <f>IF(Q50="","",VLOOKUP(Q50,リスト!$J$4:$K$31,2,FALSE))</f>
        <v/>
      </c>
      <c r="T50" s="35">
        <f t="shared" si="5"/>
        <v>0</v>
      </c>
      <c r="U50" s="35" t="str">
        <f t="shared" si="6"/>
        <v/>
      </c>
      <c r="V50" s="35">
        <f t="shared" si="11"/>
        <v>0</v>
      </c>
      <c r="W50" s="35">
        <f t="shared" si="12"/>
        <v>0</v>
      </c>
      <c r="AD50" s="79"/>
      <c r="AE50" s="18"/>
      <c r="AF50" s="35" t="str">
        <f t="array" ref="AF50">IFERROR(IF(#REF!="×",0,_xlfn.IFS(AE50="多面",W50*0.6/1.6*0.5,AE50="治水ダム等",W50*0.75/1.75*0.5)),"")</f>
        <v/>
      </c>
      <c r="AG50" s="74" t="str">
        <f t="array" ref="AG50">IFERROR(_xlfn.IFS(#REF!="×",W50,#REF!="○",(W50-AF50)*0.7),"")</f>
        <v/>
      </c>
      <c r="AH50" s="25"/>
      <c r="AI50" s="85">
        <f t="array" ref="AI50">_xlfn.IFS(AH50=0,0,AH50&gt;W50,0,W50-AH50&gt;AG50,AG50,W50-AH50&lt;AG50,W50-AH50)</f>
        <v>0</v>
      </c>
      <c r="AJ50" s="35" t="str">
        <f t="shared" si="9"/>
        <v/>
      </c>
    </row>
    <row r="51" spans="1:36" s="1" customFormat="1" ht="24" hidden="1" customHeight="1">
      <c r="A51" s="9">
        <v>60</v>
      </c>
      <c r="B51" s="15"/>
      <c r="C51" s="12"/>
      <c r="D51" s="12"/>
      <c r="E51" s="25"/>
      <c r="F51" s="25"/>
      <c r="G51" s="25"/>
      <c r="H51" s="25"/>
      <c r="I51" s="33">
        <f t="shared" si="0"/>
        <v>0</v>
      </c>
      <c r="J51" s="35">
        <f t="shared" si="1"/>
        <v>0</v>
      </c>
      <c r="K51" s="35"/>
      <c r="L51" s="39">
        <f>IF(D51="",0,VLOOKUP(D51,リスト!$F$4:$H$29,3,FALSE))</f>
        <v>0</v>
      </c>
      <c r="M51" s="35">
        <f t="shared" si="10"/>
        <v>0</v>
      </c>
      <c r="N51" s="35">
        <f t="shared" si="3"/>
        <v>0</v>
      </c>
      <c r="O51" s="25"/>
      <c r="P51" s="35">
        <f t="shared" si="4"/>
        <v>0</v>
      </c>
      <c r="Q51" s="12"/>
      <c r="R51" s="25"/>
      <c r="S51" s="39" t="str">
        <f>IF(Q51="","",VLOOKUP(Q51,リスト!$J$4:$K$31,2,FALSE))</f>
        <v/>
      </c>
      <c r="T51" s="35">
        <f t="shared" si="5"/>
        <v>0</v>
      </c>
      <c r="U51" s="35" t="str">
        <f t="shared" si="6"/>
        <v/>
      </c>
      <c r="V51" s="35">
        <f t="shared" si="11"/>
        <v>0</v>
      </c>
      <c r="W51" s="35">
        <f t="shared" si="12"/>
        <v>0</v>
      </c>
      <c r="AD51" s="79"/>
      <c r="AE51" s="18"/>
      <c r="AF51" s="35" t="str">
        <f t="array" ref="AF51">IFERROR(IF(#REF!="×",0,_xlfn.IFS(AE51="多面",W51*0.6/1.6*0.5,AE51="治水ダム等",W51*0.75/1.75*0.5)),"")</f>
        <v/>
      </c>
      <c r="AG51" s="74" t="str">
        <f t="array" ref="AG51">IFERROR(_xlfn.IFS(#REF!="×",W51,#REF!="○",(W51-AF51)*0.7),"")</f>
        <v/>
      </c>
      <c r="AH51" s="25"/>
      <c r="AI51" s="85">
        <f t="array" ref="AI51">_xlfn.IFS(AH51=0,0,AH51&gt;W51,0,W51-AH51&gt;AG51,AG51,W51-AH51&lt;AG51,W51-AH51)</f>
        <v>0</v>
      </c>
      <c r="AJ51" s="35" t="str">
        <f t="shared" si="9"/>
        <v/>
      </c>
    </row>
    <row r="52" spans="1:36" s="1" customFormat="1" ht="24" hidden="1" customHeight="1">
      <c r="A52" s="9">
        <v>61</v>
      </c>
      <c r="B52" s="15"/>
      <c r="C52" s="12"/>
      <c r="D52" s="12"/>
      <c r="E52" s="25"/>
      <c r="F52" s="25"/>
      <c r="G52" s="25"/>
      <c r="H52" s="25"/>
      <c r="I52" s="33">
        <f t="shared" si="0"/>
        <v>0</v>
      </c>
      <c r="J52" s="35">
        <f t="shared" si="1"/>
        <v>0</v>
      </c>
      <c r="K52" s="35"/>
      <c r="L52" s="39">
        <f>IF(D52="",0,VLOOKUP(D52,リスト!$F$4:$H$29,3,FALSE))</f>
        <v>0</v>
      </c>
      <c r="M52" s="35">
        <f t="shared" si="10"/>
        <v>0</v>
      </c>
      <c r="N52" s="35">
        <f t="shared" si="3"/>
        <v>0</v>
      </c>
      <c r="O52" s="25"/>
      <c r="P52" s="35">
        <f t="shared" si="4"/>
        <v>0</v>
      </c>
      <c r="Q52" s="12"/>
      <c r="R52" s="25"/>
      <c r="S52" s="39" t="str">
        <f>IF(Q52="","",VLOOKUP(Q52,リスト!$J$4:$K$31,2,FALSE))</f>
        <v/>
      </c>
      <c r="T52" s="35">
        <f t="shared" si="5"/>
        <v>0</v>
      </c>
      <c r="U52" s="35" t="str">
        <f t="shared" si="6"/>
        <v/>
      </c>
      <c r="V52" s="35">
        <f t="shared" si="11"/>
        <v>0</v>
      </c>
      <c r="W52" s="35">
        <f t="shared" si="12"/>
        <v>0</v>
      </c>
      <c r="AD52" s="79"/>
      <c r="AE52" s="18"/>
      <c r="AF52" s="35" t="str">
        <f t="array" ref="AF52">IFERROR(IF(#REF!="×",0,_xlfn.IFS(AE52="多面",W52*0.6/1.6*0.5,AE52="治水ダム等",W52*0.75/1.75*0.5)),"")</f>
        <v/>
      </c>
      <c r="AG52" s="74" t="str">
        <f t="array" ref="AG52">IFERROR(_xlfn.IFS(#REF!="×",W52,#REF!="○",(W52-AF52)*0.7),"")</f>
        <v/>
      </c>
      <c r="AH52" s="25"/>
      <c r="AI52" s="85">
        <f t="array" ref="AI52">_xlfn.IFS(AH52=0,0,AH52&gt;W52,0,W52-AH52&gt;AG52,AG52,W52-AH52&lt;AG52,W52-AH52)</f>
        <v>0</v>
      </c>
      <c r="AJ52" s="35" t="str">
        <f t="shared" si="9"/>
        <v/>
      </c>
    </row>
    <row r="53" spans="1:36" s="1" customFormat="1" ht="24" hidden="1" customHeight="1">
      <c r="A53" s="9">
        <v>62</v>
      </c>
      <c r="B53" s="15"/>
      <c r="C53" s="12"/>
      <c r="D53" s="12"/>
      <c r="E53" s="25"/>
      <c r="F53" s="25"/>
      <c r="G53" s="25"/>
      <c r="H53" s="25"/>
      <c r="I53" s="33">
        <f t="shared" si="0"/>
        <v>0</v>
      </c>
      <c r="J53" s="35">
        <f t="shared" si="1"/>
        <v>0</v>
      </c>
      <c r="K53" s="35"/>
      <c r="L53" s="39">
        <f>IF(D53="",0,VLOOKUP(D53,リスト!$F$4:$H$29,3,FALSE))</f>
        <v>0</v>
      </c>
      <c r="M53" s="35">
        <f t="shared" si="10"/>
        <v>0</v>
      </c>
      <c r="N53" s="35">
        <f t="shared" si="3"/>
        <v>0</v>
      </c>
      <c r="O53" s="25"/>
      <c r="P53" s="35">
        <f t="shared" si="4"/>
        <v>0</v>
      </c>
      <c r="Q53" s="12"/>
      <c r="R53" s="25"/>
      <c r="S53" s="39" t="str">
        <f>IF(Q53="","",VLOOKUP(Q53,リスト!$J$4:$K$31,2,FALSE))</f>
        <v/>
      </c>
      <c r="T53" s="35">
        <f t="shared" si="5"/>
        <v>0</v>
      </c>
      <c r="U53" s="35" t="str">
        <f t="shared" si="6"/>
        <v/>
      </c>
      <c r="V53" s="35">
        <f t="shared" si="11"/>
        <v>0</v>
      </c>
      <c r="W53" s="35">
        <f t="shared" si="12"/>
        <v>0</v>
      </c>
      <c r="AD53" s="79"/>
      <c r="AE53" s="18"/>
      <c r="AF53" s="35" t="str">
        <f t="array" ref="AF53">IFERROR(IF(#REF!="×",0,_xlfn.IFS(AE53="多面",W53*0.6/1.6*0.5,AE53="治水ダム等",W53*0.75/1.75*0.5)),"")</f>
        <v/>
      </c>
      <c r="AG53" s="74" t="str">
        <f t="array" ref="AG53">IFERROR(_xlfn.IFS(#REF!="×",W53,#REF!="○",(W53-AF53)*0.7),"")</f>
        <v/>
      </c>
      <c r="AH53" s="25"/>
      <c r="AI53" s="85">
        <f t="array" ref="AI53">_xlfn.IFS(AH53=0,0,AH53&gt;W53,0,W53-AH53&gt;AG53,AG53,W53-AH53&lt;AG53,W53-AH53)</f>
        <v>0</v>
      </c>
      <c r="AJ53" s="35" t="str">
        <f t="shared" si="9"/>
        <v/>
      </c>
    </row>
    <row r="54" spans="1:36" s="1" customFormat="1" ht="24" hidden="1" customHeight="1">
      <c r="A54" s="9">
        <v>63</v>
      </c>
      <c r="B54" s="15"/>
      <c r="C54" s="12"/>
      <c r="D54" s="12"/>
      <c r="E54" s="25"/>
      <c r="F54" s="25"/>
      <c r="G54" s="25"/>
      <c r="H54" s="25"/>
      <c r="I54" s="33">
        <f t="shared" si="0"/>
        <v>0</v>
      </c>
      <c r="J54" s="35">
        <f t="shared" si="1"/>
        <v>0</v>
      </c>
      <c r="K54" s="35"/>
      <c r="L54" s="39">
        <f>IF(D54="",0,VLOOKUP(D54,リスト!$F$4:$H$29,3,FALSE))</f>
        <v>0</v>
      </c>
      <c r="M54" s="35">
        <f t="shared" si="10"/>
        <v>0</v>
      </c>
      <c r="N54" s="35">
        <f t="shared" si="3"/>
        <v>0</v>
      </c>
      <c r="O54" s="25"/>
      <c r="P54" s="35">
        <f t="shared" si="4"/>
        <v>0</v>
      </c>
      <c r="Q54" s="12"/>
      <c r="R54" s="25"/>
      <c r="S54" s="39" t="str">
        <f>IF(Q54="","",VLOOKUP(Q54,リスト!$J$4:$K$31,2,FALSE))</f>
        <v/>
      </c>
      <c r="T54" s="35">
        <f t="shared" si="5"/>
        <v>0</v>
      </c>
      <c r="U54" s="35" t="str">
        <f t="shared" si="6"/>
        <v/>
      </c>
      <c r="V54" s="35">
        <f t="shared" si="11"/>
        <v>0</v>
      </c>
      <c r="W54" s="35">
        <f t="shared" si="12"/>
        <v>0</v>
      </c>
      <c r="AD54" s="79"/>
      <c r="AE54" s="18"/>
      <c r="AF54" s="35" t="str">
        <f t="array" ref="AF54">IFERROR(IF(#REF!="×",0,_xlfn.IFS(AE54="多面",W54*0.6/1.6*0.5,AE54="治水ダム等",W54*0.75/1.75*0.5)),"")</f>
        <v/>
      </c>
      <c r="AG54" s="74" t="str">
        <f t="array" ref="AG54">IFERROR(_xlfn.IFS(#REF!="×",W54,#REF!="○",(W54-AF54)*0.7),"")</f>
        <v/>
      </c>
      <c r="AH54" s="25"/>
      <c r="AI54" s="85">
        <f t="array" ref="AI54">_xlfn.IFS(AH54=0,0,AH54&gt;W54,0,W54-AH54&gt;AG54,AG54,W54-AH54&lt;AG54,W54-AH54)</f>
        <v>0</v>
      </c>
      <c r="AJ54" s="35" t="str">
        <f t="shared" si="9"/>
        <v/>
      </c>
    </row>
    <row r="55" spans="1:36" s="1" customFormat="1" ht="24" hidden="1" customHeight="1">
      <c r="A55" s="9">
        <v>64</v>
      </c>
      <c r="B55" s="15"/>
      <c r="C55" s="12"/>
      <c r="D55" s="12"/>
      <c r="E55" s="25"/>
      <c r="F55" s="25"/>
      <c r="G55" s="25"/>
      <c r="H55" s="25"/>
      <c r="I55" s="33">
        <f t="shared" si="0"/>
        <v>0</v>
      </c>
      <c r="J55" s="35">
        <f t="shared" si="1"/>
        <v>0</v>
      </c>
      <c r="K55" s="35"/>
      <c r="L55" s="39">
        <f>IF(D55="",0,VLOOKUP(D55,リスト!$F$4:$H$29,3,FALSE))</f>
        <v>0</v>
      </c>
      <c r="M55" s="35">
        <f t="shared" si="10"/>
        <v>0</v>
      </c>
      <c r="N55" s="35">
        <f t="shared" si="3"/>
        <v>0</v>
      </c>
      <c r="O55" s="25"/>
      <c r="P55" s="35">
        <f t="shared" si="4"/>
        <v>0</v>
      </c>
      <c r="Q55" s="12"/>
      <c r="R55" s="25"/>
      <c r="S55" s="39" t="str">
        <f>IF(Q55="","",VLOOKUP(Q55,リスト!$J$4:$K$31,2,FALSE))</f>
        <v/>
      </c>
      <c r="T55" s="35">
        <f t="shared" si="5"/>
        <v>0</v>
      </c>
      <c r="U55" s="35" t="str">
        <f t="shared" si="6"/>
        <v/>
      </c>
      <c r="V55" s="35">
        <f t="shared" si="11"/>
        <v>0</v>
      </c>
      <c r="W55" s="35">
        <f t="shared" si="12"/>
        <v>0</v>
      </c>
      <c r="AD55" s="79"/>
      <c r="AE55" s="18"/>
      <c r="AF55" s="35" t="str">
        <f t="array" ref="AF55">IFERROR(IF(#REF!="×",0,_xlfn.IFS(AE55="多面",W55*0.6/1.6*0.5,AE55="治水ダム等",W55*0.75/1.75*0.5)),"")</f>
        <v/>
      </c>
      <c r="AG55" s="74" t="str">
        <f t="array" ref="AG55">IFERROR(_xlfn.IFS(#REF!="×",W55,#REF!="○",(W55-AF55)*0.7),"")</f>
        <v/>
      </c>
      <c r="AH55" s="25"/>
      <c r="AI55" s="85">
        <f t="array" ref="AI55">_xlfn.IFS(AH55=0,0,AH55&gt;W55,0,W55-AH55&gt;AG55,AG55,W55-AH55&lt;AG55,W55-AH55)</f>
        <v>0</v>
      </c>
      <c r="AJ55" s="35" t="str">
        <f t="shared" si="9"/>
        <v/>
      </c>
    </row>
    <row r="56" spans="1:36" s="1" customFormat="1" ht="24" hidden="1" customHeight="1">
      <c r="A56" s="9">
        <v>65</v>
      </c>
      <c r="B56" s="15"/>
      <c r="C56" s="12"/>
      <c r="D56" s="12"/>
      <c r="E56" s="25"/>
      <c r="F56" s="25"/>
      <c r="G56" s="25"/>
      <c r="H56" s="25"/>
      <c r="I56" s="33">
        <f t="shared" si="0"/>
        <v>0</v>
      </c>
      <c r="J56" s="35">
        <f t="shared" si="1"/>
        <v>0</v>
      </c>
      <c r="K56" s="35"/>
      <c r="L56" s="39">
        <f>IF(D56="",0,VLOOKUP(D56,リスト!$F$4:$H$29,3,FALSE))</f>
        <v>0</v>
      </c>
      <c r="M56" s="35">
        <f t="shared" si="10"/>
        <v>0</v>
      </c>
      <c r="N56" s="35">
        <f t="shared" si="3"/>
        <v>0</v>
      </c>
      <c r="O56" s="25"/>
      <c r="P56" s="35">
        <f t="shared" si="4"/>
        <v>0</v>
      </c>
      <c r="Q56" s="12"/>
      <c r="R56" s="25"/>
      <c r="S56" s="39" t="str">
        <f>IF(Q56="","",VLOOKUP(Q56,リスト!$J$4:$K$31,2,FALSE))</f>
        <v/>
      </c>
      <c r="T56" s="35">
        <f t="shared" si="5"/>
        <v>0</v>
      </c>
      <c r="U56" s="35" t="str">
        <f t="shared" si="6"/>
        <v/>
      </c>
      <c r="V56" s="35">
        <f t="shared" si="11"/>
        <v>0</v>
      </c>
      <c r="W56" s="35">
        <f t="shared" si="12"/>
        <v>0</v>
      </c>
      <c r="AD56" s="79"/>
      <c r="AE56" s="18"/>
      <c r="AF56" s="35" t="str">
        <f t="array" ref="AF56">IFERROR(IF(#REF!="×",0,_xlfn.IFS(AE56="多面",W56*0.6/1.6*0.5,AE56="治水ダム等",W56*0.75/1.75*0.5)),"")</f>
        <v/>
      </c>
      <c r="AG56" s="74" t="str">
        <f t="array" ref="AG56">IFERROR(_xlfn.IFS(#REF!="×",W56,#REF!="○",(W56-AF56)*0.7),"")</f>
        <v/>
      </c>
      <c r="AH56" s="25"/>
      <c r="AI56" s="85">
        <f t="array" ref="AI56">_xlfn.IFS(AH56=0,0,AH56&gt;W56,0,W56-AH56&gt;AG56,AG56,W56-AH56&lt;AG56,W56-AH56)</f>
        <v>0</v>
      </c>
      <c r="AJ56" s="35" t="str">
        <f t="shared" si="9"/>
        <v/>
      </c>
    </row>
    <row r="57" spans="1:36" s="1" customFormat="1" ht="24" hidden="1" customHeight="1">
      <c r="A57" s="9">
        <v>66</v>
      </c>
      <c r="B57" s="15"/>
      <c r="C57" s="12"/>
      <c r="D57" s="12"/>
      <c r="E57" s="25"/>
      <c r="F57" s="25"/>
      <c r="G57" s="25"/>
      <c r="H57" s="25"/>
      <c r="I57" s="33">
        <f t="shared" si="0"/>
        <v>0</v>
      </c>
      <c r="J57" s="35">
        <f t="shared" si="1"/>
        <v>0</v>
      </c>
      <c r="K57" s="35"/>
      <c r="L57" s="39">
        <f>IF(D57="",0,VLOOKUP(D57,リスト!$F$4:$H$29,3,FALSE))</f>
        <v>0</v>
      </c>
      <c r="M57" s="35">
        <f t="shared" si="10"/>
        <v>0</v>
      </c>
      <c r="N57" s="35">
        <f t="shared" si="3"/>
        <v>0</v>
      </c>
      <c r="O57" s="25"/>
      <c r="P57" s="35">
        <f t="shared" si="4"/>
        <v>0</v>
      </c>
      <c r="Q57" s="12"/>
      <c r="R57" s="25"/>
      <c r="S57" s="39" t="str">
        <f>IF(Q57="","",VLOOKUP(Q57,リスト!$J$4:$K$31,2,FALSE))</f>
        <v/>
      </c>
      <c r="T57" s="35">
        <f t="shared" si="5"/>
        <v>0</v>
      </c>
      <c r="U57" s="35" t="str">
        <f t="shared" si="6"/>
        <v/>
      </c>
      <c r="V57" s="35">
        <f t="shared" si="11"/>
        <v>0</v>
      </c>
      <c r="W57" s="35">
        <f t="shared" si="12"/>
        <v>0</v>
      </c>
      <c r="AD57" s="79"/>
      <c r="AE57" s="18"/>
      <c r="AF57" s="35" t="str">
        <f t="array" ref="AF57">IFERROR(IF(#REF!="×",0,_xlfn.IFS(AE57="多面",W57*0.6/1.6*0.5,AE57="治水ダム等",W57*0.75/1.75*0.5)),"")</f>
        <v/>
      </c>
      <c r="AG57" s="74" t="str">
        <f t="array" ref="AG57">IFERROR(_xlfn.IFS(#REF!="×",W57,#REF!="○",(W57-AF57)*0.7),"")</f>
        <v/>
      </c>
      <c r="AH57" s="25"/>
      <c r="AI57" s="85">
        <f t="array" ref="AI57">_xlfn.IFS(AH57=0,0,AH57&gt;W57,0,W57-AH57&gt;AG57,AG57,W57-AH57&lt;AG57,W57-AH57)</f>
        <v>0</v>
      </c>
      <c r="AJ57" s="35" t="str">
        <f t="shared" si="9"/>
        <v/>
      </c>
    </row>
    <row r="58" spans="1:36" s="1" customFormat="1" ht="24" hidden="1" customHeight="1">
      <c r="A58" s="9">
        <v>67</v>
      </c>
      <c r="B58" s="15"/>
      <c r="C58" s="12"/>
      <c r="D58" s="12"/>
      <c r="E58" s="25"/>
      <c r="F58" s="25"/>
      <c r="G58" s="25"/>
      <c r="H58" s="25"/>
      <c r="I58" s="33">
        <f t="shared" si="0"/>
        <v>0</v>
      </c>
      <c r="J58" s="35">
        <f t="shared" si="1"/>
        <v>0</v>
      </c>
      <c r="K58" s="35"/>
      <c r="L58" s="39">
        <f>IF(D58="",0,VLOOKUP(D58,リスト!$F$4:$H$29,3,FALSE))</f>
        <v>0</v>
      </c>
      <c r="M58" s="35">
        <f t="shared" si="10"/>
        <v>0</v>
      </c>
      <c r="N58" s="35">
        <f t="shared" si="3"/>
        <v>0</v>
      </c>
      <c r="O58" s="25"/>
      <c r="P58" s="35">
        <f t="shared" si="4"/>
        <v>0</v>
      </c>
      <c r="Q58" s="12"/>
      <c r="R58" s="25"/>
      <c r="S58" s="39" t="str">
        <f>IF(Q58="","",VLOOKUP(Q58,リスト!$J$4:$K$31,2,FALSE))</f>
        <v/>
      </c>
      <c r="T58" s="35">
        <f t="shared" si="5"/>
        <v>0</v>
      </c>
      <c r="U58" s="35" t="str">
        <f t="shared" si="6"/>
        <v/>
      </c>
      <c r="V58" s="35">
        <f t="shared" si="11"/>
        <v>0</v>
      </c>
      <c r="W58" s="35">
        <f t="shared" si="12"/>
        <v>0</v>
      </c>
      <c r="AD58" s="79"/>
      <c r="AE58" s="18"/>
      <c r="AF58" s="35" t="str">
        <f t="array" ref="AF58">IFERROR(IF(#REF!="×",0,_xlfn.IFS(AE58="多面",W58*0.6/1.6*0.5,AE58="治水ダム等",W58*0.75/1.75*0.5)),"")</f>
        <v/>
      </c>
      <c r="AG58" s="74" t="str">
        <f t="array" ref="AG58">IFERROR(_xlfn.IFS(#REF!="×",W58,#REF!="○",(W58-AF58)*0.7),"")</f>
        <v/>
      </c>
      <c r="AH58" s="25"/>
      <c r="AI58" s="85">
        <f t="array" ref="AI58">_xlfn.IFS(AH58=0,0,AH58&gt;W58,0,W58-AH58&gt;AG58,AG58,W58-AH58&lt;AG58,W58-AH58)</f>
        <v>0</v>
      </c>
      <c r="AJ58" s="35" t="str">
        <f t="shared" si="9"/>
        <v/>
      </c>
    </row>
    <row r="59" spans="1:36" s="1" customFormat="1" ht="24" hidden="1" customHeight="1">
      <c r="A59" s="9">
        <v>68</v>
      </c>
      <c r="B59" s="15"/>
      <c r="C59" s="12"/>
      <c r="D59" s="12"/>
      <c r="E59" s="25"/>
      <c r="F59" s="25"/>
      <c r="G59" s="25"/>
      <c r="H59" s="25"/>
      <c r="I59" s="33">
        <f t="shared" si="0"/>
        <v>0</v>
      </c>
      <c r="J59" s="35">
        <f t="shared" si="1"/>
        <v>0</v>
      </c>
      <c r="K59" s="35"/>
      <c r="L59" s="39">
        <f>IF(D59="",0,VLOOKUP(D59,リスト!$F$4:$H$29,3,FALSE))</f>
        <v>0</v>
      </c>
      <c r="M59" s="35">
        <f t="shared" si="10"/>
        <v>0</v>
      </c>
      <c r="N59" s="35">
        <f t="shared" si="3"/>
        <v>0</v>
      </c>
      <c r="O59" s="25"/>
      <c r="P59" s="35">
        <f t="shared" si="4"/>
        <v>0</v>
      </c>
      <c r="Q59" s="12"/>
      <c r="R59" s="25"/>
      <c r="S59" s="39" t="str">
        <f>IF(Q59="","",VLOOKUP(Q59,リスト!$J$4:$K$31,2,FALSE))</f>
        <v/>
      </c>
      <c r="T59" s="35">
        <f t="shared" si="5"/>
        <v>0</v>
      </c>
      <c r="U59" s="35" t="str">
        <f t="shared" si="6"/>
        <v/>
      </c>
      <c r="V59" s="35">
        <f t="shared" si="11"/>
        <v>0</v>
      </c>
      <c r="W59" s="35">
        <f t="shared" si="12"/>
        <v>0</v>
      </c>
      <c r="AD59" s="79"/>
      <c r="AE59" s="18"/>
      <c r="AF59" s="35" t="str">
        <f t="array" ref="AF59">IFERROR(IF(#REF!="×",0,_xlfn.IFS(AE59="多面",W59*0.6/1.6*0.5,AE59="治水ダム等",W59*0.75/1.75*0.5)),"")</f>
        <v/>
      </c>
      <c r="AG59" s="74" t="str">
        <f t="array" ref="AG59">IFERROR(_xlfn.IFS(#REF!="×",W59,#REF!="○",(W59-AF59)*0.7),"")</f>
        <v/>
      </c>
      <c r="AH59" s="25"/>
      <c r="AI59" s="85">
        <f t="array" ref="AI59">_xlfn.IFS(AH59=0,0,AH59&gt;W59,0,W59-AH59&gt;AG59,AG59,W59-AH59&lt;AG59,W59-AH59)</f>
        <v>0</v>
      </c>
      <c r="AJ59" s="35" t="str">
        <f t="shared" si="9"/>
        <v/>
      </c>
    </row>
    <row r="60" spans="1:36" s="1" customFormat="1" ht="24" hidden="1" customHeight="1">
      <c r="A60" s="9">
        <v>69</v>
      </c>
      <c r="B60" s="15"/>
      <c r="C60" s="12"/>
      <c r="D60" s="12"/>
      <c r="E60" s="25"/>
      <c r="F60" s="25"/>
      <c r="G60" s="25"/>
      <c r="H60" s="25"/>
      <c r="I60" s="33">
        <f t="shared" si="0"/>
        <v>0</v>
      </c>
      <c r="J60" s="35">
        <f t="shared" si="1"/>
        <v>0</v>
      </c>
      <c r="K60" s="35"/>
      <c r="L60" s="39">
        <f>IF(D60="",0,VLOOKUP(D60,リスト!$F$4:$H$29,3,FALSE))</f>
        <v>0</v>
      </c>
      <c r="M60" s="35">
        <f t="shared" si="10"/>
        <v>0</v>
      </c>
      <c r="N60" s="35">
        <f t="shared" si="3"/>
        <v>0</v>
      </c>
      <c r="O60" s="25"/>
      <c r="P60" s="35">
        <f t="shared" si="4"/>
        <v>0</v>
      </c>
      <c r="Q60" s="12"/>
      <c r="R60" s="25"/>
      <c r="S60" s="39" t="str">
        <f>IF(Q60="","",VLOOKUP(Q60,リスト!$J$4:$K$31,2,FALSE))</f>
        <v/>
      </c>
      <c r="T60" s="35">
        <f t="shared" si="5"/>
        <v>0</v>
      </c>
      <c r="U60" s="35" t="str">
        <f t="shared" si="6"/>
        <v/>
      </c>
      <c r="V60" s="35">
        <f t="shared" si="11"/>
        <v>0</v>
      </c>
      <c r="W60" s="35">
        <f t="shared" si="12"/>
        <v>0</v>
      </c>
      <c r="AD60" s="79"/>
      <c r="AE60" s="18"/>
      <c r="AF60" s="35" t="str">
        <f t="array" ref="AF60">IFERROR(IF(#REF!="×",0,_xlfn.IFS(AE60="多面",W60*0.6/1.6*0.5,AE60="治水ダム等",W60*0.75/1.75*0.5)),"")</f>
        <v/>
      </c>
      <c r="AG60" s="74" t="str">
        <f t="array" ref="AG60">IFERROR(_xlfn.IFS(#REF!="×",W60,#REF!="○",(W60-AF60)*0.7),"")</f>
        <v/>
      </c>
      <c r="AH60" s="25"/>
      <c r="AI60" s="85">
        <f t="array" ref="AI60">_xlfn.IFS(AH60=0,0,AH60&gt;W60,0,W60-AH60&gt;AG60,AG60,W60-AH60&lt;AG60,W60-AH60)</f>
        <v>0</v>
      </c>
      <c r="AJ60" s="35" t="str">
        <f t="shared" si="9"/>
        <v/>
      </c>
    </row>
    <row r="61" spans="1:36" s="1" customFormat="1" ht="24" hidden="1" customHeight="1">
      <c r="A61" s="9">
        <v>70</v>
      </c>
      <c r="B61" s="15"/>
      <c r="C61" s="12"/>
      <c r="D61" s="12"/>
      <c r="E61" s="25"/>
      <c r="F61" s="25"/>
      <c r="G61" s="25"/>
      <c r="H61" s="25"/>
      <c r="I61" s="33">
        <f t="shared" si="0"/>
        <v>0</v>
      </c>
      <c r="J61" s="35">
        <f t="shared" si="1"/>
        <v>0</v>
      </c>
      <c r="K61" s="35"/>
      <c r="L61" s="39">
        <f>IF(D61="",0,VLOOKUP(D61,リスト!$F$4:$H$29,3,FALSE))</f>
        <v>0</v>
      </c>
      <c r="M61" s="35">
        <f t="shared" si="10"/>
        <v>0</v>
      </c>
      <c r="N61" s="35">
        <f t="shared" si="3"/>
        <v>0</v>
      </c>
      <c r="O61" s="25"/>
      <c r="P61" s="35">
        <f t="shared" si="4"/>
        <v>0</v>
      </c>
      <c r="Q61" s="12"/>
      <c r="R61" s="25"/>
      <c r="S61" s="39" t="str">
        <f>IF(Q61="","",VLOOKUP(Q61,リスト!$J$4:$K$31,2,FALSE))</f>
        <v/>
      </c>
      <c r="T61" s="35">
        <f t="shared" si="5"/>
        <v>0</v>
      </c>
      <c r="U61" s="35" t="str">
        <f t="shared" si="6"/>
        <v/>
      </c>
      <c r="V61" s="35">
        <f t="shared" si="11"/>
        <v>0</v>
      </c>
      <c r="W61" s="35">
        <f t="shared" si="12"/>
        <v>0</v>
      </c>
      <c r="AD61" s="79"/>
      <c r="AE61" s="18"/>
      <c r="AF61" s="35" t="str">
        <f t="array" ref="AF61">IFERROR(IF(#REF!="×",0,_xlfn.IFS(AE61="多面",W61*0.6/1.6*0.5,AE61="治水ダム等",W61*0.75/1.75*0.5)),"")</f>
        <v/>
      </c>
      <c r="AG61" s="74" t="str">
        <f t="array" ref="AG61">IFERROR(_xlfn.IFS(#REF!="×",W61,#REF!="○",(W61-AF61)*0.7),"")</f>
        <v/>
      </c>
      <c r="AH61" s="25"/>
      <c r="AI61" s="85">
        <f t="array" ref="AI61">_xlfn.IFS(AH61=0,0,AH61&gt;W61,0,W61-AH61&gt;AG61,AG61,W61-AH61&lt;AG61,W61-AH61)</f>
        <v>0</v>
      </c>
      <c r="AJ61" s="35" t="str">
        <f t="shared" si="9"/>
        <v/>
      </c>
    </row>
    <row r="62" spans="1:36" s="1" customFormat="1" ht="24" hidden="1" customHeight="1">
      <c r="A62" s="9">
        <v>71</v>
      </c>
      <c r="B62" s="15"/>
      <c r="C62" s="12"/>
      <c r="D62" s="12"/>
      <c r="E62" s="25"/>
      <c r="F62" s="25"/>
      <c r="G62" s="25"/>
      <c r="H62" s="25"/>
      <c r="I62" s="33">
        <f t="shared" si="0"/>
        <v>0</v>
      </c>
      <c r="J62" s="35">
        <f t="shared" si="1"/>
        <v>0</v>
      </c>
      <c r="K62" s="35"/>
      <c r="L62" s="39">
        <f>IF(D62="",0,VLOOKUP(D62,リスト!$F$4:$H$29,3,FALSE))</f>
        <v>0</v>
      </c>
      <c r="M62" s="35">
        <f t="shared" si="10"/>
        <v>0</v>
      </c>
      <c r="N62" s="35">
        <f t="shared" si="3"/>
        <v>0</v>
      </c>
      <c r="O62" s="25"/>
      <c r="P62" s="35">
        <f t="shared" si="4"/>
        <v>0</v>
      </c>
      <c r="Q62" s="12"/>
      <c r="R62" s="25"/>
      <c r="S62" s="39" t="str">
        <f>IF(Q62="","",VLOOKUP(Q62,リスト!$J$4:$K$31,2,FALSE))</f>
        <v/>
      </c>
      <c r="T62" s="35">
        <f t="shared" si="5"/>
        <v>0</v>
      </c>
      <c r="U62" s="35" t="str">
        <f t="shared" si="6"/>
        <v/>
      </c>
      <c r="V62" s="35">
        <f t="shared" si="11"/>
        <v>0</v>
      </c>
      <c r="W62" s="35">
        <f t="shared" si="12"/>
        <v>0</v>
      </c>
      <c r="AD62" s="79"/>
      <c r="AE62" s="18"/>
      <c r="AF62" s="35" t="str">
        <f t="array" ref="AF62">IFERROR(IF(#REF!="×",0,_xlfn.IFS(AE62="多面",W62*0.6/1.6*0.5,AE62="治水ダム等",W62*0.75/1.75*0.5)),"")</f>
        <v/>
      </c>
      <c r="AG62" s="74" t="str">
        <f t="array" ref="AG62">IFERROR(_xlfn.IFS(#REF!="×",W62,#REF!="○",(W62-AF62)*0.7),"")</f>
        <v/>
      </c>
      <c r="AH62" s="25"/>
      <c r="AI62" s="85">
        <f t="array" ref="AI62">_xlfn.IFS(AH62=0,0,AH62&gt;W62,0,W62-AH62&gt;AG62,AG62,W62-AH62&lt;AG62,W62-AH62)</f>
        <v>0</v>
      </c>
      <c r="AJ62" s="35" t="str">
        <f t="shared" si="9"/>
        <v/>
      </c>
    </row>
    <row r="63" spans="1:36" s="1" customFormat="1" ht="24" hidden="1" customHeight="1">
      <c r="A63" s="9">
        <v>72</v>
      </c>
      <c r="B63" s="15"/>
      <c r="C63" s="12"/>
      <c r="D63" s="12"/>
      <c r="E63" s="25"/>
      <c r="F63" s="25"/>
      <c r="G63" s="25"/>
      <c r="H63" s="25"/>
      <c r="I63" s="33">
        <f t="shared" si="0"/>
        <v>0</v>
      </c>
      <c r="J63" s="35">
        <f t="shared" si="1"/>
        <v>0</v>
      </c>
      <c r="K63" s="35"/>
      <c r="L63" s="39">
        <f>IF(D63="",0,VLOOKUP(D63,リスト!$F$4:$H$29,3,FALSE))</f>
        <v>0</v>
      </c>
      <c r="M63" s="35">
        <f t="shared" si="10"/>
        <v>0</v>
      </c>
      <c r="N63" s="35">
        <f t="shared" si="3"/>
        <v>0</v>
      </c>
      <c r="O63" s="25"/>
      <c r="P63" s="35">
        <f t="shared" si="4"/>
        <v>0</v>
      </c>
      <c r="Q63" s="12"/>
      <c r="R63" s="25"/>
      <c r="S63" s="39" t="str">
        <f>IF(Q63="","",VLOOKUP(Q63,リスト!$J$4:$K$31,2,FALSE))</f>
        <v/>
      </c>
      <c r="T63" s="35">
        <f t="shared" si="5"/>
        <v>0</v>
      </c>
      <c r="U63" s="35" t="str">
        <f t="shared" si="6"/>
        <v/>
      </c>
      <c r="V63" s="35">
        <f t="shared" si="11"/>
        <v>0</v>
      </c>
      <c r="W63" s="35">
        <f t="shared" si="12"/>
        <v>0</v>
      </c>
      <c r="AD63" s="79"/>
      <c r="AE63" s="18"/>
      <c r="AF63" s="35" t="str">
        <f t="array" ref="AF63">IFERROR(IF(#REF!="×",0,_xlfn.IFS(AE63="多面",W63*0.6/1.6*0.5,AE63="治水ダム等",W63*0.75/1.75*0.5)),"")</f>
        <v/>
      </c>
      <c r="AG63" s="74" t="str">
        <f t="array" ref="AG63">IFERROR(_xlfn.IFS(#REF!="×",W63,#REF!="○",(W63-AF63)*0.7),"")</f>
        <v/>
      </c>
      <c r="AH63" s="25"/>
      <c r="AI63" s="85">
        <f t="array" ref="AI63">_xlfn.IFS(AH63=0,0,AH63&gt;W63,0,W63-AH63&gt;AG63,AG63,W63-AH63&lt;AG63,W63-AH63)</f>
        <v>0</v>
      </c>
      <c r="AJ63" s="35" t="str">
        <f t="shared" si="9"/>
        <v/>
      </c>
    </row>
    <row r="64" spans="1:36" s="1" customFormat="1" ht="24" hidden="1" customHeight="1">
      <c r="A64" s="9">
        <v>73</v>
      </c>
      <c r="B64" s="15"/>
      <c r="C64" s="12"/>
      <c r="D64" s="12"/>
      <c r="E64" s="25"/>
      <c r="F64" s="25"/>
      <c r="G64" s="25"/>
      <c r="H64" s="25"/>
      <c r="I64" s="33">
        <f t="shared" si="0"/>
        <v>0</v>
      </c>
      <c r="J64" s="35">
        <f t="shared" si="1"/>
        <v>0</v>
      </c>
      <c r="K64" s="35"/>
      <c r="L64" s="39">
        <f>IF(D64="",0,VLOOKUP(D64,リスト!$F$4:$H$29,3,FALSE))</f>
        <v>0</v>
      </c>
      <c r="M64" s="35">
        <f t="shared" si="10"/>
        <v>0</v>
      </c>
      <c r="N64" s="35">
        <f t="shared" si="3"/>
        <v>0</v>
      </c>
      <c r="O64" s="25"/>
      <c r="P64" s="35">
        <f t="shared" si="4"/>
        <v>0</v>
      </c>
      <c r="Q64" s="12"/>
      <c r="R64" s="25"/>
      <c r="S64" s="39" t="str">
        <f>IF(Q64="","",VLOOKUP(Q64,リスト!$J$4:$K$31,2,FALSE))</f>
        <v/>
      </c>
      <c r="T64" s="35">
        <f t="shared" si="5"/>
        <v>0</v>
      </c>
      <c r="U64" s="35" t="str">
        <f t="shared" si="6"/>
        <v/>
      </c>
      <c r="V64" s="35">
        <f t="shared" si="11"/>
        <v>0</v>
      </c>
      <c r="W64" s="35">
        <f t="shared" si="12"/>
        <v>0</v>
      </c>
      <c r="AD64" s="79"/>
      <c r="AE64" s="18"/>
      <c r="AF64" s="35" t="str">
        <f t="array" ref="AF64">IFERROR(IF(#REF!="×",0,_xlfn.IFS(AE64="多面",W64*0.6/1.6*0.5,AE64="治水ダム等",W64*0.75/1.75*0.5)),"")</f>
        <v/>
      </c>
      <c r="AG64" s="74" t="str">
        <f t="array" ref="AG64">IFERROR(_xlfn.IFS(#REF!="×",W64,#REF!="○",(W64-AF64)*0.7),"")</f>
        <v/>
      </c>
      <c r="AH64" s="25"/>
      <c r="AI64" s="85">
        <f t="array" ref="AI64">_xlfn.IFS(AH64=0,0,AH64&gt;W64,0,W64-AH64&gt;AG64,AG64,W64-AH64&lt;AG64,W64-AH64)</f>
        <v>0</v>
      </c>
      <c r="AJ64" s="35" t="str">
        <f t="shared" si="9"/>
        <v/>
      </c>
    </row>
    <row r="65" spans="1:36" s="1" customFormat="1" ht="24" hidden="1" customHeight="1">
      <c r="A65" s="9">
        <v>74</v>
      </c>
      <c r="B65" s="15"/>
      <c r="C65" s="12"/>
      <c r="D65" s="12"/>
      <c r="E65" s="25"/>
      <c r="F65" s="25"/>
      <c r="G65" s="25"/>
      <c r="H65" s="25"/>
      <c r="I65" s="33">
        <f t="shared" si="0"/>
        <v>0</v>
      </c>
      <c r="J65" s="35">
        <f t="shared" si="1"/>
        <v>0</v>
      </c>
      <c r="K65" s="35"/>
      <c r="L65" s="39">
        <f>IF(D65="",0,VLOOKUP(D65,リスト!$F$4:$H$29,3,FALSE))</f>
        <v>0</v>
      </c>
      <c r="M65" s="35">
        <f t="shared" si="10"/>
        <v>0</v>
      </c>
      <c r="N65" s="35">
        <f t="shared" si="3"/>
        <v>0</v>
      </c>
      <c r="O65" s="25"/>
      <c r="P65" s="35">
        <f t="shared" si="4"/>
        <v>0</v>
      </c>
      <c r="Q65" s="12"/>
      <c r="R65" s="25"/>
      <c r="S65" s="39" t="str">
        <f>IF(Q65="","",VLOOKUP(Q65,リスト!$J$4:$K$31,2,FALSE))</f>
        <v/>
      </c>
      <c r="T65" s="35">
        <f t="shared" si="5"/>
        <v>0</v>
      </c>
      <c r="U65" s="35" t="str">
        <f t="shared" si="6"/>
        <v/>
      </c>
      <c r="V65" s="35">
        <f t="shared" si="11"/>
        <v>0</v>
      </c>
      <c r="W65" s="35">
        <f t="shared" si="12"/>
        <v>0</v>
      </c>
      <c r="AD65" s="79"/>
      <c r="AE65" s="18"/>
      <c r="AF65" s="35" t="str">
        <f t="array" ref="AF65">IFERROR(IF(#REF!="×",0,_xlfn.IFS(AE65="多面",W65*0.6/1.6*0.5,AE65="治水ダム等",W65*0.75/1.75*0.5)),"")</f>
        <v/>
      </c>
      <c r="AG65" s="74" t="str">
        <f t="array" ref="AG65">IFERROR(_xlfn.IFS(#REF!="×",W65,#REF!="○",(W65-AF65)*0.7),"")</f>
        <v/>
      </c>
      <c r="AH65" s="25"/>
      <c r="AI65" s="85">
        <f t="array" ref="AI65">_xlfn.IFS(AH65=0,0,AH65&gt;W65,0,W65-AH65&gt;AG65,AG65,W65-AH65&lt;AG65,W65-AH65)</f>
        <v>0</v>
      </c>
      <c r="AJ65" s="35" t="str">
        <f t="shared" si="9"/>
        <v/>
      </c>
    </row>
    <row r="66" spans="1:36" s="1" customFormat="1" ht="24" hidden="1" customHeight="1">
      <c r="A66" s="9">
        <v>75</v>
      </c>
      <c r="B66" s="15"/>
      <c r="C66" s="12"/>
      <c r="D66" s="12"/>
      <c r="E66" s="25"/>
      <c r="F66" s="25"/>
      <c r="G66" s="25"/>
      <c r="H66" s="25"/>
      <c r="I66" s="33">
        <f t="shared" si="0"/>
        <v>0</v>
      </c>
      <c r="J66" s="35">
        <f t="shared" si="1"/>
        <v>0</v>
      </c>
      <c r="K66" s="35"/>
      <c r="L66" s="39">
        <f>IF(D66="",0,VLOOKUP(D66,リスト!$F$4:$H$29,3,FALSE))</f>
        <v>0</v>
      </c>
      <c r="M66" s="35">
        <f t="shared" si="10"/>
        <v>0</v>
      </c>
      <c r="N66" s="35">
        <f t="shared" si="3"/>
        <v>0</v>
      </c>
      <c r="O66" s="25"/>
      <c r="P66" s="35">
        <f t="shared" si="4"/>
        <v>0</v>
      </c>
      <c r="Q66" s="12"/>
      <c r="R66" s="25"/>
      <c r="S66" s="39" t="str">
        <f>IF(Q66="","",VLOOKUP(Q66,リスト!$J$4:$K$31,2,FALSE))</f>
        <v/>
      </c>
      <c r="T66" s="35">
        <f t="shared" si="5"/>
        <v>0</v>
      </c>
      <c r="U66" s="35" t="str">
        <f t="shared" si="6"/>
        <v/>
      </c>
      <c r="V66" s="35">
        <f t="shared" si="11"/>
        <v>0</v>
      </c>
      <c r="W66" s="35">
        <f t="shared" si="12"/>
        <v>0</v>
      </c>
      <c r="AD66" s="79"/>
      <c r="AE66" s="18"/>
      <c r="AF66" s="35" t="str">
        <f t="array" ref="AF66">IFERROR(IF(#REF!="×",0,_xlfn.IFS(AE66="多面",W66*0.6/1.6*0.5,AE66="治水ダム等",W66*0.75/1.75*0.5)),"")</f>
        <v/>
      </c>
      <c r="AG66" s="74" t="str">
        <f t="array" ref="AG66">IFERROR(_xlfn.IFS(#REF!="×",W66,#REF!="○",(W66-AF66)*0.7),"")</f>
        <v/>
      </c>
      <c r="AH66" s="25"/>
      <c r="AI66" s="85">
        <f t="array" ref="AI66">_xlfn.IFS(AH66=0,0,AH66&gt;W66,0,W66-AH66&gt;AG66,AG66,W66-AH66&lt;AG66,W66-AH66)</f>
        <v>0</v>
      </c>
      <c r="AJ66" s="35" t="str">
        <f t="shared" si="9"/>
        <v/>
      </c>
    </row>
    <row r="67" spans="1:36" s="1" customFormat="1" ht="24" hidden="1" customHeight="1">
      <c r="A67" s="9">
        <v>76</v>
      </c>
      <c r="B67" s="15"/>
      <c r="C67" s="12"/>
      <c r="D67" s="12"/>
      <c r="E67" s="25"/>
      <c r="F67" s="25"/>
      <c r="G67" s="25"/>
      <c r="H67" s="25"/>
      <c r="I67" s="33">
        <f t="shared" si="0"/>
        <v>0</v>
      </c>
      <c r="J67" s="35">
        <f t="shared" si="1"/>
        <v>0</v>
      </c>
      <c r="K67" s="35"/>
      <c r="L67" s="39">
        <f>IF(D67="",0,VLOOKUP(D67,リスト!$F$4:$H$29,3,FALSE))</f>
        <v>0</v>
      </c>
      <c r="M67" s="35">
        <f t="shared" si="10"/>
        <v>0</v>
      </c>
      <c r="N67" s="35">
        <f t="shared" si="3"/>
        <v>0</v>
      </c>
      <c r="O67" s="25"/>
      <c r="P67" s="35">
        <f t="shared" si="4"/>
        <v>0</v>
      </c>
      <c r="Q67" s="12"/>
      <c r="R67" s="25"/>
      <c r="S67" s="39" t="str">
        <f>IF(Q67="","",VLOOKUP(Q67,リスト!$J$4:$K$31,2,FALSE))</f>
        <v/>
      </c>
      <c r="T67" s="35">
        <f t="shared" si="5"/>
        <v>0</v>
      </c>
      <c r="U67" s="35" t="str">
        <f t="shared" si="6"/>
        <v/>
      </c>
      <c r="V67" s="35">
        <f t="shared" si="11"/>
        <v>0</v>
      </c>
      <c r="W67" s="35">
        <f t="shared" si="12"/>
        <v>0</v>
      </c>
      <c r="AD67" s="79"/>
      <c r="AE67" s="18"/>
      <c r="AF67" s="35" t="str">
        <f t="array" ref="AF67">IFERROR(IF(#REF!="×",0,_xlfn.IFS(AE67="多面",W67*0.6/1.6*0.5,AE67="治水ダム等",W67*0.75/1.75*0.5)),"")</f>
        <v/>
      </c>
      <c r="AG67" s="74" t="str">
        <f t="array" ref="AG67">IFERROR(_xlfn.IFS(#REF!="×",W67,#REF!="○",(W67-AF67)*0.7),"")</f>
        <v/>
      </c>
      <c r="AH67" s="25"/>
      <c r="AI67" s="85">
        <f t="array" ref="AI67">_xlfn.IFS(AH67=0,0,AH67&gt;W67,0,W67-AH67&gt;AG67,AG67,W67-AH67&lt;AG67,W67-AH67)</f>
        <v>0</v>
      </c>
      <c r="AJ67" s="35" t="str">
        <f t="shared" si="9"/>
        <v/>
      </c>
    </row>
    <row r="68" spans="1:36" s="1" customFormat="1" ht="24" hidden="1" customHeight="1">
      <c r="A68" s="9">
        <v>77</v>
      </c>
      <c r="B68" s="15"/>
      <c r="C68" s="12"/>
      <c r="D68" s="12"/>
      <c r="E68" s="25"/>
      <c r="F68" s="25"/>
      <c r="G68" s="25"/>
      <c r="H68" s="25"/>
      <c r="I68" s="33">
        <f t="shared" si="0"/>
        <v>0</v>
      </c>
      <c r="J68" s="35">
        <f t="shared" si="1"/>
        <v>0</v>
      </c>
      <c r="K68" s="35"/>
      <c r="L68" s="39">
        <f>IF(D68="",0,VLOOKUP(D68,リスト!$F$4:$H$29,3,FALSE))</f>
        <v>0</v>
      </c>
      <c r="M68" s="35">
        <f t="shared" si="10"/>
        <v>0</v>
      </c>
      <c r="N68" s="35">
        <f t="shared" si="3"/>
        <v>0</v>
      </c>
      <c r="O68" s="25"/>
      <c r="P68" s="35">
        <f t="shared" si="4"/>
        <v>0</v>
      </c>
      <c r="Q68" s="12"/>
      <c r="R68" s="25"/>
      <c r="S68" s="39" t="str">
        <f>IF(Q68="","",VLOOKUP(Q68,リスト!$J$4:$K$31,2,FALSE))</f>
        <v/>
      </c>
      <c r="T68" s="35">
        <f t="shared" si="5"/>
        <v>0</v>
      </c>
      <c r="U68" s="35" t="str">
        <f t="shared" si="6"/>
        <v/>
      </c>
      <c r="V68" s="35">
        <f t="shared" si="11"/>
        <v>0</v>
      </c>
      <c r="W68" s="35">
        <f t="shared" si="12"/>
        <v>0</v>
      </c>
      <c r="AD68" s="79"/>
      <c r="AE68" s="18"/>
      <c r="AF68" s="35" t="str">
        <f t="array" ref="AF68">IFERROR(IF(#REF!="×",0,_xlfn.IFS(AE68="多面",W68*0.6/1.6*0.5,AE68="治水ダム等",W68*0.75/1.75*0.5)),"")</f>
        <v/>
      </c>
      <c r="AG68" s="74" t="str">
        <f t="array" ref="AG68">IFERROR(_xlfn.IFS(#REF!="×",W68,#REF!="○",(W68-AF68)*0.7),"")</f>
        <v/>
      </c>
      <c r="AH68" s="25"/>
      <c r="AI68" s="85">
        <f t="array" ref="AI68">_xlfn.IFS(AH68=0,0,AH68&gt;W68,0,W68-AH68&gt;AG68,AG68,W68-AH68&lt;AG68,W68-AH68)</f>
        <v>0</v>
      </c>
      <c r="AJ68" s="35" t="str">
        <f t="shared" si="9"/>
        <v/>
      </c>
    </row>
    <row r="69" spans="1:36" s="1" customFormat="1" ht="24" hidden="1" customHeight="1">
      <c r="A69" s="9">
        <v>78</v>
      </c>
      <c r="B69" s="15"/>
      <c r="C69" s="12"/>
      <c r="D69" s="12"/>
      <c r="E69" s="25"/>
      <c r="F69" s="25"/>
      <c r="G69" s="25"/>
      <c r="H69" s="25"/>
      <c r="I69" s="33">
        <f t="shared" si="0"/>
        <v>0</v>
      </c>
      <c r="J69" s="35">
        <f t="shared" si="1"/>
        <v>0</v>
      </c>
      <c r="K69" s="35"/>
      <c r="L69" s="39">
        <f>IF(D69="",0,VLOOKUP(D69,リスト!$F$4:$H$29,3,FALSE))</f>
        <v>0</v>
      </c>
      <c r="M69" s="35">
        <f t="shared" si="10"/>
        <v>0</v>
      </c>
      <c r="N69" s="35">
        <f t="shared" si="3"/>
        <v>0</v>
      </c>
      <c r="O69" s="25"/>
      <c r="P69" s="35">
        <f t="shared" si="4"/>
        <v>0</v>
      </c>
      <c r="Q69" s="12"/>
      <c r="R69" s="25"/>
      <c r="S69" s="39" t="str">
        <f>IF(Q69="","",VLOOKUP(Q69,リスト!$J$4:$K$31,2,FALSE))</f>
        <v/>
      </c>
      <c r="T69" s="35">
        <f t="shared" si="5"/>
        <v>0</v>
      </c>
      <c r="U69" s="35" t="str">
        <f t="shared" si="6"/>
        <v/>
      </c>
      <c r="V69" s="35">
        <f t="shared" si="11"/>
        <v>0</v>
      </c>
      <c r="W69" s="35">
        <f t="shared" si="12"/>
        <v>0</v>
      </c>
      <c r="AD69" s="79"/>
      <c r="AE69" s="18"/>
      <c r="AF69" s="35" t="str">
        <f t="array" ref="AF69">IFERROR(IF(#REF!="×",0,_xlfn.IFS(AE69="多面",W69*0.6/1.6*0.5,AE69="治水ダム等",W69*0.75/1.75*0.5)),"")</f>
        <v/>
      </c>
      <c r="AG69" s="74" t="str">
        <f t="array" ref="AG69">IFERROR(_xlfn.IFS(#REF!="×",W69,#REF!="○",(W69-AF69)*0.7),"")</f>
        <v/>
      </c>
      <c r="AH69" s="25"/>
      <c r="AI69" s="85">
        <f t="array" ref="AI69">_xlfn.IFS(AH69=0,0,AH69&gt;W69,0,W69-AH69&gt;AG69,AG69,W69-AH69&lt;AG69,W69-AH69)</f>
        <v>0</v>
      </c>
      <c r="AJ69" s="35" t="str">
        <f t="shared" si="9"/>
        <v/>
      </c>
    </row>
    <row r="70" spans="1:36" s="1" customFormat="1" ht="24" hidden="1" customHeight="1">
      <c r="A70" s="9">
        <v>79</v>
      </c>
      <c r="B70" s="15"/>
      <c r="C70" s="12"/>
      <c r="D70" s="12"/>
      <c r="E70" s="25"/>
      <c r="F70" s="25"/>
      <c r="G70" s="25"/>
      <c r="H70" s="25"/>
      <c r="I70" s="33">
        <f t="shared" si="0"/>
        <v>0</v>
      </c>
      <c r="J70" s="35">
        <f t="shared" si="1"/>
        <v>0</v>
      </c>
      <c r="K70" s="35"/>
      <c r="L70" s="39">
        <f>IF(D70="",0,VLOOKUP(D70,リスト!$F$4:$H$29,3,FALSE))</f>
        <v>0</v>
      </c>
      <c r="M70" s="35">
        <f t="shared" si="10"/>
        <v>0</v>
      </c>
      <c r="N70" s="35">
        <f t="shared" si="3"/>
        <v>0</v>
      </c>
      <c r="O70" s="25"/>
      <c r="P70" s="35">
        <f t="shared" si="4"/>
        <v>0</v>
      </c>
      <c r="Q70" s="12"/>
      <c r="R70" s="25"/>
      <c r="S70" s="39" t="str">
        <f>IF(Q70="","",VLOOKUP(Q70,リスト!$J$4:$K$31,2,FALSE))</f>
        <v/>
      </c>
      <c r="T70" s="35">
        <f t="shared" si="5"/>
        <v>0</v>
      </c>
      <c r="U70" s="35" t="str">
        <f t="shared" si="6"/>
        <v/>
      </c>
      <c r="V70" s="35">
        <f t="shared" si="11"/>
        <v>0</v>
      </c>
      <c r="W70" s="35">
        <f t="shared" si="12"/>
        <v>0</v>
      </c>
      <c r="AD70" s="79"/>
      <c r="AE70" s="18"/>
      <c r="AF70" s="35" t="str">
        <f t="array" ref="AF70">IFERROR(IF(#REF!="×",0,_xlfn.IFS(AE70="多面",W70*0.6/1.6*0.5,AE70="治水ダム等",W70*0.75/1.75*0.5)),"")</f>
        <v/>
      </c>
      <c r="AG70" s="74" t="str">
        <f t="array" ref="AG70">IFERROR(_xlfn.IFS(#REF!="×",W70,#REF!="○",(W70-AF70)*0.7),"")</f>
        <v/>
      </c>
      <c r="AH70" s="25"/>
      <c r="AI70" s="85">
        <f t="array" ref="AI70">_xlfn.IFS(AH70=0,0,AH70&gt;W70,0,W70-AH70&gt;AG70,AG70,W70-AH70&lt;AG70,W70-AH70)</f>
        <v>0</v>
      </c>
      <c r="AJ70" s="35" t="str">
        <f t="shared" si="9"/>
        <v/>
      </c>
    </row>
    <row r="71" spans="1:36" s="1" customFormat="1" ht="24" hidden="1" customHeight="1">
      <c r="A71" s="9">
        <v>80</v>
      </c>
      <c r="B71" s="15"/>
      <c r="C71" s="12"/>
      <c r="D71" s="12"/>
      <c r="E71" s="25"/>
      <c r="F71" s="25"/>
      <c r="G71" s="25"/>
      <c r="H71" s="25"/>
      <c r="I71" s="33">
        <f t="shared" si="0"/>
        <v>0</v>
      </c>
      <c r="J71" s="35">
        <f t="shared" si="1"/>
        <v>0</v>
      </c>
      <c r="K71" s="35"/>
      <c r="L71" s="39">
        <f>IF(D71="",0,VLOOKUP(D71,リスト!$F$4:$H$29,3,FALSE))</f>
        <v>0</v>
      </c>
      <c r="M71" s="35">
        <f t="shared" si="10"/>
        <v>0</v>
      </c>
      <c r="N71" s="35">
        <f t="shared" si="3"/>
        <v>0</v>
      </c>
      <c r="O71" s="25"/>
      <c r="P71" s="35">
        <f t="shared" si="4"/>
        <v>0</v>
      </c>
      <c r="Q71" s="12"/>
      <c r="R71" s="25"/>
      <c r="S71" s="39" t="str">
        <f>IF(Q71="","",VLOOKUP(Q71,リスト!$J$4:$K$31,2,FALSE))</f>
        <v/>
      </c>
      <c r="T71" s="35">
        <f t="shared" si="5"/>
        <v>0</v>
      </c>
      <c r="U71" s="35" t="str">
        <f t="shared" si="6"/>
        <v/>
      </c>
      <c r="V71" s="35">
        <f t="shared" si="11"/>
        <v>0</v>
      </c>
      <c r="W71" s="35">
        <f t="shared" si="12"/>
        <v>0</v>
      </c>
      <c r="AD71" s="79"/>
      <c r="AE71" s="18"/>
      <c r="AF71" s="35" t="str">
        <f t="array" ref="AF71">IFERROR(IF(#REF!="×",0,_xlfn.IFS(AE71="多面",W71*0.6/1.6*0.5,AE71="治水ダム等",W71*0.75/1.75*0.5)),"")</f>
        <v/>
      </c>
      <c r="AG71" s="74" t="str">
        <f t="array" ref="AG71">IFERROR(_xlfn.IFS(#REF!="×",W71,#REF!="○",(W71-AF71)*0.7),"")</f>
        <v/>
      </c>
      <c r="AH71" s="25"/>
      <c r="AI71" s="85">
        <f t="array" ref="AI71">_xlfn.IFS(AH71=0,0,AH71&gt;W71,0,W71-AH71&gt;AG71,AG71,W71-AH71&lt;AG71,W71-AH71)</f>
        <v>0</v>
      </c>
      <c r="AJ71" s="35" t="str">
        <f t="shared" si="9"/>
        <v/>
      </c>
    </row>
    <row r="72" spans="1:36" s="1" customFormat="1" ht="24" hidden="1" customHeight="1">
      <c r="A72" s="9">
        <v>81</v>
      </c>
      <c r="B72" s="15"/>
      <c r="C72" s="12"/>
      <c r="D72" s="12"/>
      <c r="E72" s="25"/>
      <c r="F72" s="25"/>
      <c r="G72" s="25"/>
      <c r="H72" s="25"/>
      <c r="I72" s="33">
        <f t="shared" si="0"/>
        <v>0</v>
      </c>
      <c r="J72" s="35">
        <f t="shared" si="1"/>
        <v>0</v>
      </c>
      <c r="K72" s="35"/>
      <c r="L72" s="39">
        <f>IF(D72="",0,VLOOKUP(D72,リスト!$F$4:$H$29,3,FALSE))</f>
        <v>0</v>
      </c>
      <c r="M72" s="35">
        <f t="shared" si="10"/>
        <v>0</v>
      </c>
      <c r="N72" s="35">
        <f t="shared" si="3"/>
        <v>0</v>
      </c>
      <c r="O72" s="25"/>
      <c r="P72" s="35">
        <f t="shared" si="4"/>
        <v>0</v>
      </c>
      <c r="Q72" s="12"/>
      <c r="R72" s="25"/>
      <c r="S72" s="39" t="str">
        <f>IF(Q72="","",VLOOKUP(Q72,リスト!$J$4:$K$31,2,FALSE))</f>
        <v/>
      </c>
      <c r="T72" s="35">
        <f t="shared" si="5"/>
        <v>0</v>
      </c>
      <c r="U72" s="35" t="str">
        <f t="shared" si="6"/>
        <v/>
      </c>
      <c r="V72" s="35">
        <f t="shared" si="11"/>
        <v>0</v>
      </c>
      <c r="W72" s="35">
        <f t="shared" si="12"/>
        <v>0</v>
      </c>
      <c r="AD72" s="79"/>
      <c r="AE72" s="18"/>
      <c r="AF72" s="35" t="str">
        <f t="array" ref="AF72">IFERROR(IF(#REF!="×",0,_xlfn.IFS(AE72="多面",W72*0.6/1.6*0.5,AE72="治水ダム等",W72*0.75/1.75*0.5)),"")</f>
        <v/>
      </c>
      <c r="AG72" s="74" t="str">
        <f t="array" ref="AG72">IFERROR(_xlfn.IFS(#REF!="×",W72,#REF!="○",(W72-AF72)*0.7),"")</f>
        <v/>
      </c>
      <c r="AH72" s="25"/>
      <c r="AI72" s="85">
        <f t="array" ref="AI72">_xlfn.IFS(AH72=0,0,AH72&gt;W72,0,W72-AH72&gt;AG72,AG72,W72-AH72&lt;AG72,W72-AH72)</f>
        <v>0</v>
      </c>
      <c r="AJ72" s="35" t="str">
        <f t="shared" si="9"/>
        <v/>
      </c>
    </row>
    <row r="73" spans="1:36" s="1" customFormat="1" ht="24" hidden="1" customHeight="1">
      <c r="A73" s="9">
        <v>82</v>
      </c>
      <c r="B73" s="15"/>
      <c r="C73" s="12"/>
      <c r="D73" s="12"/>
      <c r="E73" s="25"/>
      <c r="F73" s="25"/>
      <c r="G73" s="25"/>
      <c r="H73" s="25"/>
      <c r="I73" s="33">
        <f t="shared" si="0"/>
        <v>0</v>
      </c>
      <c r="J73" s="35">
        <f t="shared" si="1"/>
        <v>0</v>
      </c>
      <c r="K73" s="35"/>
      <c r="L73" s="39">
        <f>IF(D73="",0,VLOOKUP(D73,リスト!$F$4:$H$29,3,FALSE))</f>
        <v>0</v>
      </c>
      <c r="M73" s="35">
        <f t="shared" si="10"/>
        <v>0</v>
      </c>
      <c r="N73" s="35">
        <f t="shared" si="3"/>
        <v>0</v>
      </c>
      <c r="O73" s="25"/>
      <c r="P73" s="35">
        <f t="shared" si="4"/>
        <v>0</v>
      </c>
      <c r="Q73" s="12"/>
      <c r="R73" s="25"/>
      <c r="S73" s="39" t="str">
        <f>IF(Q73="","",VLOOKUP(Q73,リスト!$J$4:$K$31,2,FALSE))</f>
        <v/>
      </c>
      <c r="T73" s="35">
        <f t="shared" si="5"/>
        <v>0</v>
      </c>
      <c r="U73" s="35" t="str">
        <f t="shared" si="6"/>
        <v/>
      </c>
      <c r="V73" s="35">
        <f t="shared" si="11"/>
        <v>0</v>
      </c>
      <c r="W73" s="35">
        <f t="shared" si="12"/>
        <v>0</v>
      </c>
      <c r="AD73" s="79"/>
      <c r="AE73" s="18"/>
      <c r="AF73" s="35" t="str">
        <f t="array" ref="AF73">IFERROR(IF(#REF!="×",0,_xlfn.IFS(AE73="多面",W73*0.6/1.6*0.5,AE73="治水ダム等",W73*0.75/1.75*0.5)),"")</f>
        <v/>
      </c>
      <c r="AG73" s="74" t="str">
        <f t="array" ref="AG73">IFERROR(_xlfn.IFS(#REF!="×",W73,#REF!="○",(W73-AF73)*0.7),"")</f>
        <v/>
      </c>
      <c r="AH73" s="25"/>
      <c r="AI73" s="85">
        <f t="array" ref="AI73">_xlfn.IFS(AH73=0,0,AH73&gt;W73,0,W73-AH73&gt;AG73,AG73,W73-AH73&lt;AG73,W73-AH73)</f>
        <v>0</v>
      </c>
      <c r="AJ73" s="35" t="str">
        <f t="shared" si="9"/>
        <v/>
      </c>
    </row>
    <row r="74" spans="1:36" s="1" customFormat="1" ht="24" hidden="1" customHeight="1">
      <c r="A74" s="9">
        <v>83</v>
      </c>
      <c r="B74" s="15"/>
      <c r="C74" s="12"/>
      <c r="D74" s="12"/>
      <c r="E74" s="25"/>
      <c r="F74" s="25"/>
      <c r="G74" s="25"/>
      <c r="H74" s="25"/>
      <c r="I74" s="33">
        <f t="shared" si="0"/>
        <v>0</v>
      </c>
      <c r="J74" s="35">
        <f t="shared" si="1"/>
        <v>0</v>
      </c>
      <c r="K74" s="35"/>
      <c r="L74" s="39">
        <f>IF(D74="",0,VLOOKUP(D74,リスト!$F$4:$H$29,3,FALSE))</f>
        <v>0</v>
      </c>
      <c r="M74" s="35">
        <f t="shared" si="10"/>
        <v>0</v>
      </c>
      <c r="N74" s="35">
        <f t="shared" si="3"/>
        <v>0</v>
      </c>
      <c r="O74" s="25"/>
      <c r="P74" s="35">
        <f t="shared" si="4"/>
        <v>0</v>
      </c>
      <c r="Q74" s="12"/>
      <c r="R74" s="25"/>
      <c r="S74" s="39" t="str">
        <f>IF(Q74="","",VLOOKUP(Q74,リスト!$J$4:$K$31,2,FALSE))</f>
        <v/>
      </c>
      <c r="T74" s="35">
        <f t="shared" si="5"/>
        <v>0</v>
      </c>
      <c r="U74" s="35" t="str">
        <f t="shared" si="6"/>
        <v/>
      </c>
      <c r="V74" s="35">
        <f t="shared" si="11"/>
        <v>0</v>
      </c>
      <c r="W74" s="35">
        <f t="shared" si="12"/>
        <v>0</v>
      </c>
      <c r="AD74" s="79"/>
      <c r="AE74" s="18"/>
      <c r="AF74" s="35" t="str">
        <f t="array" ref="AF74">IFERROR(IF(#REF!="×",0,_xlfn.IFS(AE74="多面",W74*0.6/1.6*0.5,AE74="治水ダム等",W74*0.75/1.75*0.5)),"")</f>
        <v/>
      </c>
      <c r="AG74" s="74" t="str">
        <f t="array" ref="AG74">IFERROR(_xlfn.IFS(#REF!="×",W74,#REF!="○",(W74-AF74)*0.7),"")</f>
        <v/>
      </c>
      <c r="AH74" s="25"/>
      <c r="AI74" s="85">
        <f t="array" ref="AI74">_xlfn.IFS(AH74=0,0,AH74&gt;W74,0,W74-AH74&gt;AG74,AG74,W74-AH74&lt;AG74,W74-AH74)</f>
        <v>0</v>
      </c>
      <c r="AJ74" s="35" t="str">
        <f t="shared" si="9"/>
        <v/>
      </c>
    </row>
    <row r="75" spans="1:36" s="1" customFormat="1" ht="24" hidden="1" customHeight="1">
      <c r="A75" s="9">
        <v>84</v>
      </c>
      <c r="B75" s="15"/>
      <c r="C75" s="12"/>
      <c r="D75" s="12"/>
      <c r="E75" s="25"/>
      <c r="F75" s="25"/>
      <c r="G75" s="25"/>
      <c r="H75" s="25"/>
      <c r="I75" s="33">
        <f t="shared" si="0"/>
        <v>0</v>
      </c>
      <c r="J75" s="35">
        <f t="shared" si="1"/>
        <v>0</v>
      </c>
      <c r="K75" s="35"/>
      <c r="L75" s="39">
        <f>IF(D75="",0,VLOOKUP(D75,リスト!$F$4:$H$29,3,FALSE))</f>
        <v>0</v>
      </c>
      <c r="M75" s="35">
        <f t="shared" si="10"/>
        <v>0</v>
      </c>
      <c r="N75" s="35">
        <f t="shared" si="3"/>
        <v>0</v>
      </c>
      <c r="O75" s="25"/>
      <c r="P75" s="35">
        <f t="shared" si="4"/>
        <v>0</v>
      </c>
      <c r="Q75" s="12"/>
      <c r="R75" s="25"/>
      <c r="S75" s="39" t="str">
        <f>IF(Q75="","",VLOOKUP(Q75,リスト!$J$4:$K$31,2,FALSE))</f>
        <v/>
      </c>
      <c r="T75" s="35">
        <f t="shared" si="5"/>
        <v>0</v>
      </c>
      <c r="U75" s="35" t="str">
        <f t="shared" si="6"/>
        <v/>
      </c>
      <c r="V75" s="35">
        <f t="shared" si="11"/>
        <v>0</v>
      </c>
      <c r="W75" s="35">
        <f t="shared" si="12"/>
        <v>0</v>
      </c>
      <c r="AD75" s="79"/>
      <c r="AE75" s="18"/>
      <c r="AF75" s="35" t="str">
        <f t="array" ref="AF75">IFERROR(IF(#REF!="×",0,_xlfn.IFS(AE75="多面",W75*0.6/1.6*0.5,AE75="治水ダム等",W75*0.75/1.75*0.5)),"")</f>
        <v/>
      </c>
      <c r="AG75" s="74" t="str">
        <f t="array" ref="AG75">IFERROR(_xlfn.IFS(#REF!="×",W75,#REF!="○",(W75-AF75)*0.7),"")</f>
        <v/>
      </c>
      <c r="AH75" s="25"/>
      <c r="AI75" s="85">
        <f t="array" ref="AI75">_xlfn.IFS(AH75=0,0,AH75&gt;W75,0,W75-AH75&gt;AG75,AG75,W75-AH75&lt;AG75,W75-AH75)</f>
        <v>0</v>
      </c>
      <c r="AJ75" s="35" t="str">
        <f t="shared" si="9"/>
        <v/>
      </c>
    </row>
    <row r="76" spans="1:36" s="1" customFormat="1" ht="24" hidden="1" customHeight="1">
      <c r="A76" s="9">
        <v>85</v>
      </c>
      <c r="B76" s="15"/>
      <c r="C76" s="12"/>
      <c r="D76" s="12"/>
      <c r="E76" s="25"/>
      <c r="F76" s="25"/>
      <c r="G76" s="25"/>
      <c r="H76" s="25"/>
      <c r="I76" s="33">
        <f t="shared" ref="I76:I139" si="13">SUM(E76:H76)</f>
        <v>0</v>
      </c>
      <c r="J76" s="35">
        <f t="shared" ref="J76:J139" si="14">SUM(E76:G76)</f>
        <v>0</v>
      </c>
      <c r="K76" s="35"/>
      <c r="L76" s="39">
        <f>IF(D76="",0,VLOOKUP(D76,リスト!$F$4:$H$29,3,FALSE))</f>
        <v>0</v>
      </c>
      <c r="M76" s="35">
        <f t="shared" si="10"/>
        <v>0</v>
      </c>
      <c r="N76" s="35">
        <f t="shared" ref="N76:N139" si="15">IF(C76="",0,IF(C76="多面",M76*0.6/1.6*0.5,IF(C76="治水ダム等",M76*0.75/1.75*0.5)))</f>
        <v>0</v>
      </c>
      <c r="O76" s="25"/>
      <c r="P76" s="35">
        <f t="shared" ref="P76:P139" si="16">IF(I76=0,0,IF((E76+F76+G76)-(E76/K76+(F76+G76)/L76)+O76&lt;0,0,(E76+F76+G76)-(E76/K76+(F76+G76)/L76)+O76))</f>
        <v>0</v>
      </c>
      <c r="Q76" s="12"/>
      <c r="R76" s="25"/>
      <c r="S76" s="39" t="str">
        <f>IF(Q76="","",VLOOKUP(Q76,リスト!$J$4:$K$31,2,FALSE))</f>
        <v/>
      </c>
      <c r="T76" s="35">
        <f t="shared" ref="T76:T139" si="17">IF(R76=0,0,R76/S76)</f>
        <v>0</v>
      </c>
      <c r="U76" s="35" t="str">
        <f t="shared" ref="U76:U139" si="18">IF(C76="","",IF(C76="多面",T76*0.6/1.6*0.5,IF(C76="治水ダム等",T76*0.75/1.75*0.5)))</f>
        <v/>
      </c>
      <c r="V76" s="35">
        <f t="shared" si="11"/>
        <v>0</v>
      </c>
      <c r="W76" s="35">
        <f t="shared" si="12"/>
        <v>0</v>
      </c>
      <c r="AD76" s="79"/>
      <c r="AE76" s="18"/>
      <c r="AF76" s="35" t="str">
        <f t="array" ref="AF76">IFERROR(IF(#REF!="×",0,_xlfn.IFS(AE76="多面",W76*0.6/1.6*0.5,AE76="治水ダム等",W76*0.75/1.75*0.5)),"")</f>
        <v/>
      </c>
      <c r="AG76" s="74" t="str">
        <f t="array" ref="AG76">IFERROR(_xlfn.IFS(#REF!="×",W76,#REF!="○",(W76-AF76)*0.7),"")</f>
        <v/>
      </c>
      <c r="AH76" s="25"/>
      <c r="AI76" s="85">
        <f t="array" ref="AI76">_xlfn.IFS(AH76=0,0,AH76&gt;W76,0,W76-AH76&gt;AG76,AG76,W76-AH76&lt;AG76,W76-AH76)</f>
        <v>0</v>
      </c>
      <c r="AJ76" s="35" t="str">
        <f t="shared" ref="AJ76:AJ139" si="19">IF(AH76=0,AG76,0)</f>
        <v/>
      </c>
    </row>
    <row r="77" spans="1:36" s="1" customFormat="1" ht="24" hidden="1" customHeight="1">
      <c r="A77" s="9">
        <v>86</v>
      </c>
      <c r="B77" s="15"/>
      <c r="C77" s="12"/>
      <c r="D77" s="12"/>
      <c r="E77" s="25"/>
      <c r="F77" s="25"/>
      <c r="G77" s="25"/>
      <c r="H77" s="25"/>
      <c r="I77" s="33">
        <f t="shared" si="13"/>
        <v>0</v>
      </c>
      <c r="J77" s="35">
        <f t="shared" si="14"/>
        <v>0</v>
      </c>
      <c r="K77" s="35"/>
      <c r="L77" s="39">
        <f>IF(D77="",0,VLOOKUP(D77,リスト!$F$4:$H$29,3,FALSE))</f>
        <v>0</v>
      </c>
      <c r="M77" s="35">
        <f t="shared" si="10"/>
        <v>0</v>
      </c>
      <c r="N77" s="35">
        <f t="shared" si="15"/>
        <v>0</v>
      </c>
      <c r="O77" s="25"/>
      <c r="P77" s="35">
        <f t="shared" si="16"/>
        <v>0</v>
      </c>
      <c r="Q77" s="12"/>
      <c r="R77" s="25"/>
      <c r="S77" s="39" t="str">
        <f>IF(Q77="","",VLOOKUP(Q77,リスト!$J$4:$K$31,2,FALSE))</f>
        <v/>
      </c>
      <c r="T77" s="35">
        <f t="shared" si="17"/>
        <v>0</v>
      </c>
      <c r="U77" s="35" t="str">
        <f t="shared" si="18"/>
        <v/>
      </c>
      <c r="V77" s="35">
        <f t="shared" si="11"/>
        <v>0</v>
      </c>
      <c r="W77" s="35">
        <f t="shared" si="12"/>
        <v>0</v>
      </c>
      <c r="AD77" s="79"/>
      <c r="AE77" s="18"/>
      <c r="AF77" s="35" t="str">
        <f t="array" ref="AF77">IFERROR(IF(#REF!="×",0,_xlfn.IFS(AE77="多面",W77*0.6/1.6*0.5,AE77="治水ダム等",W77*0.75/1.75*0.5)),"")</f>
        <v/>
      </c>
      <c r="AG77" s="74" t="str">
        <f t="array" ref="AG77">IFERROR(_xlfn.IFS(#REF!="×",W77,#REF!="○",(W77-AF77)*0.7),"")</f>
        <v/>
      </c>
      <c r="AH77" s="25"/>
      <c r="AI77" s="85">
        <f t="array" ref="AI77">_xlfn.IFS(AH77=0,0,AH77&gt;W77,0,W77-AH77&gt;AG77,AG77,W77-AH77&lt;AG77,W77-AH77)</f>
        <v>0</v>
      </c>
      <c r="AJ77" s="35" t="str">
        <f t="shared" si="19"/>
        <v/>
      </c>
    </row>
    <row r="78" spans="1:36" s="1" customFormat="1" ht="24" hidden="1" customHeight="1">
      <c r="A78" s="9">
        <v>87</v>
      </c>
      <c r="B78" s="15"/>
      <c r="C78" s="12"/>
      <c r="D78" s="12"/>
      <c r="E78" s="25"/>
      <c r="F78" s="25"/>
      <c r="G78" s="25"/>
      <c r="H78" s="25"/>
      <c r="I78" s="33">
        <f t="shared" si="13"/>
        <v>0</v>
      </c>
      <c r="J78" s="35">
        <f t="shared" si="14"/>
        <v>0</v>
      </c>
      <c r="K78" s="35"/>
      <c r="L78" s="39">
        <f>IF(D78="",0,VLOOKUP(D78,リスト!$F$4:$H$29,3,FALSE))</f>
        <v>0</v>
      </c>
      <c r="M78" s="35">
        <f t="shared" si="10"/>
        <v>0</v>
      </c>
      <c r="N78" s="35">
        <f t="shared" si="15"/>
        <v>0</v>
      </c>
      <c r="O78" s="25"/>
      <c r="P78" s="35">
        <f t="shared" si="16"/>
        <v>0</v>
      </c>
      <c r="Q78" s="12"/>
      <c r="R78" s="25"/>
      <c r="S78" s="39" t="str">
        <f>IF(Q78="","",VLOOKUP(Q78,リスト!$J$4:$K$31,2,FALSE))</f>
        <v/>
      </c>
      <c r="T78" s="35">
        <f t="shared" si="17"/>
        <v>0</v>
      </c>
      <c r="U78" s="35" t="str">
        <f t="shared" si="18"/>
        <v/>
      </c>
      <c r="V78" s="35">
        <f t="shared" si="11"/>
        <v>0</v>
      </c>
      <c r="W78" s="35">
        <f t="shared" si="12"/>
        <v>0</v>
      </c>
      <c r="AD78" s="79"/>
      <c r="AE78" s="18"/>
      <c r="AF78" s="35" t="str">
        <f t="array" ref="AF78">IFERROR(IF(#REF!="×",0,_xlfn.IFS(AE78="多面",W78*0.6/1.6*0.5,AE78="治水ダム等",W78*0.75/1.75*0.5)),"")</f>
        <v/>
      </c>
      <c r="AG78" s="74" t="str">
        <f t="array" ref="AG78">IFERROR(_xlfn.IFS(#REF!="×",W78,#REF!="○",(W78-AF78)*0.7),"")</f>
        <v/>
      </c>
      <c r="AH78" s="25"/>
      <c r="AI78" s="85">
        <f t="array" ref="AI78">_xlfn.IFS(AH78=0,0,AH78&gt;W78,0,W78-AH78&gt;AG78,AG78,W78-AH78&lt;AG78,W78-AH78)</f>
        <v>0</v>
      </c>
      <c r="AJ78" s="35" t="str">
        <f t="shared" si="19"/>
        <v/>
      </c>
    </row>
    <row r="79" spans="1:36" s="1" customFormat="1" ht="24" hidden="1" customHeight="1">
      <c r="A79" s="9">
        <v>88</v>
      </c>
      <c r="B79" s="15"/>
      <c r="C79" s="12"/>
      <c r="D79" s="12"/>
      <c r="E79" s="25"/>
      <c r="F79" s="25"/>
      <c r="G79" s="25"/>
      <c r="H79" s="25"/>
      <c r="I79" s="33">
        <f t="shared" si="13"/>
        <v>0</v>
      </c>
      <c r="J79" s="35">
        <f t="shared" si="14"/>
        <v>0</v>
      </c>
      <c r="K79" s="35"/>
      <c r="L79" s="39">
        <f>IF(D79="",0,VLOOKUP(D79,リスト!$F$4:$H$29,3,FALSE))</f>
        <v>0</v>
      </c>
      <c r="M79" s="35">
        <f t="shared" si="10"/>
        <v>0</v>
      </c>
      <c r="N79" s="35">
        <f t="shared" si="15"/>
        <v>0</v>
      </c>
      <c r="O79" s="25"/>
      <c r="P79" s="35">
        <f t="shared" si="16"/>
        <v>0</v>
      </c>
      <c r="Q79" s="12"/>
      <c r="R79" s="25"/>
      <c r="S79" s="39" t="str">
        <f>IF(Q79="","",VLOOKUP(Q79,リスト!$J$4:$K$31,2,FALSE))</f>
        <v/>
      </c>
      <c r="T79" s="35">
        <f t="shared" si="17"/>
        <v>0</v>
      </c>
      <c r="U79" s="35" t="str">
        <f t="shared" si="18"/>
        <v/>
      </c>
      <c r="V79" s="35">
        <f t="shared" si="11"/>
        <v>0</v>
      </c>
      <c r="W79" s="35">
        <f t="shared" si="12"/>
        <v>0</v>
      </c>
      <c r="AD79" s="79"/>
      <c r="AE79" s="18"/>
      <c r="AF79" s="35" t="str">
        <f t="array" ref="AF79">IFERROR(IF(#REF!="×",0,_xlfn.IFS(AE79="多面",W79*0.6/1.6*0.5,AE79="治水ダム等",W79*0.75/1.75*0.5)),"")</f>
        <v/>
      </c>
      <c r="AG79" s="74" t="str">
        <f t="array" ref="AG79">IFERROR(_xlfn.IFS(#REF!="×",W79,#REF!="○",(W79-AF79)*0.7),"")</f>
        <v/>
      </c>
      <c r="AH79" s="25"/>
      <c r="AI79" s="85">
        <f t="array" ref="AI79">_xlfn.IFS(AH79=0,0,AH79&gt;W79,0,W79-AH79&gt;AG79,AG79,W79-AH79&lt;AG79,W79-AH79)</f>
        <v>0</v>
      </c>
      <c r="AJ79" s="35" t="str">
        <f t="shared" si="19"/>
        <v/>
      </c>
    </row>
    <row r="80" spans="1:36" s="1" customFormat="1" ht="24" hidden="1" customHeight="1">
      <c r="A80" s="9">
        <v>89</v>
      </c>
      <c r="B80" s="15"/>
      <c r="C80" s="12"/>
      <c r="D80" s="12"/>
      <c r="E80" s="25"/>
      <c r="F80" s="25"/>
      <c r="G80" s="25"/>
      <c r="H80" s="25"/>
      <c r="I80" s="33">
        <f t="shared" si="13"/>
        <v>0</v>
      </c>
      <c r="J80" s="35">
        <f t="shared" si="14"/>
        <v>0</v>
      </c>
      <c r="K80" s="35"/>
      <c r="L80" s="39">
        <f>IF(D80="",0,VLOOKUP(D80,リスト!$F$4:$H$29,3,FALSE))</f>
        <v>0</v>
      </c>
      <c r="M80" s="35">
        <f t="shared" si="10"/>
        <v>0</v>
      </c>
      <c r="N80" s="35">
        <f t="shared" si="15"/>
        <v>0</v>
      </c>
      <c r="O80" s="25"/>
      <c r="P80" s="35">
        <f t="shared" si="16"/>
        <v>0</v>
      </c>
      <c r="Q80" s="12"/>
      <c r="R80" s="25"/>
      <c r="S80" s="39" t="str">
        <f>IF(Q80="","",VLOOKUP(Q80,リスト!$J$4:$K$31,2,FALSE))</f>
        <v/>
      </c>
      <c r="T80" s="35">
        <f t="shared" si="17"/>
        <v>0</v>
      </c>
      <c r="U80" s="35" t="str">
        <f t="shared" si="18"/>
        <v/>
      </c>
      <c r="V80" s="35">
        <f t="shared" si="11"/>
        <v>0</v>
      </c>
      <c r="W80" s="35">
        <f t="shared" si="12"/>
        <v>0</v>
      </c>
      <c r="AD80" s="79"/>
      <c r="AE80" s="18"/>
      <c r="AF80" s="35" t="str">
        <f t="array" ref="AF80">IFERROR(IF(#REF!="×",0,_xlfn.IFS(AE80="多面",W80*0.6/1.6*0.5,AE80="治水ダム等",W80*0.75/1.75*0.5)),"")</f>
        <v/>
      </c>
      <c r="AG80" s="74" t="str">
        <f t="array" ref="AG80">IFERROR(_xlfn.IFS(#REF!="×",W80,#REF!="○",(W80-AF80)*0.7),"")</f>
        <v/>
      </c>
      <c r="AH80" s="25"/>
      <c r="AI80" s="85">
        <f t="array" ref="AI80">_xlfn.IFS(AH80=0,0,AH80&gt;W80,0,W80-AH80&gt;AG80,AG80,W80-AH80&lt;AG80,W80-AH80)</f>
        <v>0</v>
      </c>
      <c r="AJ80" s="35" t="str">
        <f t="shared" si="19"/>
        <v/>
      </c>
    </row>
    <row r="81" spans="1:36" s="1" customFormat="1" ht="24" hidden="1" customHeight="1">
      <c r="A81" s="9">
        <v>90</v>
      </c>
      <c r="B81" s="15"/>
      <c r="C81" s="12"/>
      <c r="D81" s="12"/>
      <c r="E81" s="25"/>
      <c r="F81" s="25"/>
      <c r="G81" s="25"/>
      <c r="H81" s="25"/>
      <c r="I81" s="33">
        <f t="shared" si="13"/>
        <v>0</v>
      </c>
      <c r="J81" s="35">
        <f t="shared" si="14"/>
        <v>0</v>
      </c>
      <c r="K81" s="35"/>
      <c r="L81" s="39">
        <f>IF(D81="",0,VLOOKUP(D81,リスト!$F$4:$H$29,3,FALSE))</f>
        <v>0</v>
      </c>
      <c r="M81" s="35">
        <f t="shared" si="10"/>
        <v>0</v>
      </c>
      <c r="N81" s="35">
        <f t="shared" si="15"/>
        <v>0</v>
      </c>
      <c r="O81" s="25"/>
      <c r="P81" s="35">
        <f t="shared" si="16"/>
        <v>0</v>
      </c>
      <c r="Q81" s="12"/>
      <c r="R81" s="25"/>
      <c r="S81" s="39" t="str">
        <f>IF(Q81="","",VLOOKUP(Q81,リスト!$J$4:$K$31,2,FALSE))</f>
        <v/>
      </c>
      <c r="T81" s="35">
        <f t="shared" si="17"/>
        <v>0</v>
      </c>
      <c r="U81" s="35" t="str">
        <f t="shared" si="18"/>
        <v/>
      </c>
      <c r="V81" s="35">
        <f t="shared" si="11"/>
        <v>0</v>
      </c>
      <c r="W81" s="35">
        <f t="shared" si="12"/>
        <v>0</v>
      </c>
      <c r="AD81" s="79"/>
      <c r="AE81" s="18"/>
      <c r="AF81" s="35" t="str">
        <f t="array" ref="AF81">IFERROR(IF(#REF!="×",0,_xlfn.IFS(AE81="多面",W81*0.6/1.6*0.5,AE81="治水ダム等",W81*0.75/1.75*0.5)),"")</f>
        <v/>
      </c>
      <c r="AG81" s="74" t="str">
        <f t="array" ref="AG81">IFERROR(_xlfn.IFS(#REF!="×",W81,#REF!="○",(W81-AF81)*0.7),"")</f>
        <v/>
      </c>
      <c r="AH81" s="25"/>
      <c r="AI81" s="85">
        <f t="array" ref="AI81">_xlfn.IFS(AH81=0,0,AH81&gt;W81,0,W81-AH81&gt;AG81,AG81,W81-AH81&lt;AG81,W81-AH81)</f>
        <v>0</v>
      </c>
      <c r="AJ81" s="35" t="str">
        <f t="shared" si="19"/>
        <v/>
      </c>
    </row>
    <row r="82" spans="1:36" s="1" customFormat="1" ht="24" hidden="1" customHeight="1">
      <c r="A82" s="9">
        <v>91</v>
      </c>
      <c r="B82" s="15"/>
      <c r="C82" s="12"/>
      <c r="D82" s="12"/>
      <c r="E82" s="25"/>
      <c r="F82" s="25"/>
      <c r="G82" s="25"/>
      <c r="H82" s="25"/>
      <c r="I82" s="33">
        <f t="shared" si="13"/>
        <v>0</v>
      </c>
      <c r="J82" s="35">
        <f t="shared" si="14"/>
        <v>0</v>
      </c>
      <c r="K82" s="35"/>
      <c r="L82" s="39">
        <f>IF(D82="",0,VLOOKUP(D82,リスト!$F$4:$H$29,3,FALSE))</f>
        <v>0</v>
      </c>
      <c r="M82" s="35">
        <f t="shared" si="10"/>
        <v>0</v>
      </c>
      <c r="N82" s="35">
        <f t="shared" si="15"/>
        <v>0</v>
      </c>
      <c r="O82" s="25"/>
      <c r="P82" s="35">
        <f t="shared" si="16"/>
        <v>0</v>
      </c>
      <c r="Q82" s="12"/>
      <c r="R82" s="25"/>
      <c r="S82" s="39" t="str">
        <f>IF(Q82="","",VLOOKUP(Q82,リスト!$J$4:$K$31,2,FALSE))</f>
        <v/>
      </c>
      <c r="T82" s="35">
        <f t="shared" si="17"/>
        <v>0</v>
      </c>
      <c r="U82" s="35" t="str">
        <f t="shared" si="18"/>
        <v/>
      </c>
      <c r="V82" s="35">
        <f t="shared" si="11"/>
        <v>0</v>
      </c>
      <c r="W82" s="35">
        <f t="shared" si="12"/>
        <v>0</v>
      </c>
      <c r="AD82" s="79"/>
      <c r="AE82" s="18"/>
      <c r="AF82" s="35" t="str">
        <f t="array" ref="AF82">IFERROR(IF(#REF!="×",0,_xlfn.IFS(AE82="多面",W82*0.6/1.6*0.5,AE82="治水ダム等",W82*0.75/1.75*0.5)),"")</f>
        <v/>
      </c>
      <c r="AG82" s="74" t="str">
        <f t="array" ref="AG82">IFERROR(_xlfn.IFS(#REF!="×",W82,#REF!="○",(W82-AF82)*0.7),"")</f>
        <v/>
      </c>
      <c r="AH82" s="25"/>
      <c r="AI82" s="85">
        <f t="array" ref="AI82">_xlfn.IFS(AH82=0,0,AH82&gt;W82,0,W82-AH82&gt;AG82,AG82,W82-AH82&lt;AG82,W82-AH82)</f>
        <v>0</v>
      </c>
      <c r="AJ82" s="35" t="str">
        <f t="shared" si="19"/>
        <v/>
      </c>
    </row>
    <row r="83" spans="1:36" s="1" customFormat="1" ht="24" hidden="1" customHeight="1">
      <c r="A83" s="9">
        <v>92</v>
      </c>
      <c r="B83" s="15"/>
      <c r="C83" s="12"/>
      <c r="D83" s="12"/>
      <c r="E83" s="25"/>
      <c r="F83" s="25"/>
      <c r="G83" s="25"/>
      <c r="H83" s="25"/>
      <c r="I83" s="33">
        <f t="shared" si="13"/>
        <v>0</v>
      </c>
      <c r="J83" s="35">
        <f t="shared" si="14"/>
        <v>0</v>
      </c>
      <c r="K83" s="35"/>
      <c r="L83" s="39">
        <f>IF(D83="",0,VLOOKUP(D83,リスト!$F$4:$H$29,3,FALSE))</f>
        <v>0</v>
      </c>
      <c r="M83" s="35">
        <f t="shared" si="10"/>
        <v>0</v>
      </c>
      <c r="N83" s="35">
        <f t="shared" si="15"/>
        <v>0</v>
      </c>
      <c r="O83" s="25"/>
      <c r="P83" s="35">
        <f t="shared" si="16"/>
        <v>0</v>
      </c>
      <c r="Q83" s="12"/>
      <c r="R83" s="25"/>
      <c r="S83" s="39" t="str">
        <f>IF(Q83="","",VLOOKUP(Q83,リスト!$J$4:$K$31,2,FALSE))</f>
        <v/>
      </c>
      <c r="T83" s="35">
        <f t="shared" si="17"/>
        <v>0</v>
      </c>
      <c r="U83" s="35" t="str">
        <f t="shared" si="18"/>
        <v/>
      </c>
      <c r="V83" s="35">
        <f t="shared" si="11"/>
        <v>0</v>
      </c>
      <c r="W83" s="35">
        <f t="shared" si="12"/>
        <v>0</v>
      </c>
      <c r="AD83" s="79"/>
      <c r="AE83" s="18"/>
      <c r="AF83" s="35" t="str">
        <f t="array" ref="AF83">IFERROR(IF(#REF!="×",0,_xlfn.IFS(AE83="多面",W83*0.6/1.6*0.5,AE83="治水ダム等",W83*0.75/1.75*0.5)),"")</f>
        <v/>
      </c>
      <c r="AG83" s="74" t="str">
        <f t="array" ref="AG83">IFERROR(_xlfn.IFS(#REF!="×",W83,#REF!="○",(W83-AF83)*0.7),"")</f>
        <v/>
      </c>
      <c r="AH83" s="25"/>
      <c r="AI83" s="85">
        <f t="array" ref="AI83">_xlfn.IFS(AH83=0,0,AH83&gt;W83,0,W83-AH83&gt;AG83,AG83,W83-AH83&lt;AG83,W83-AH83)</f>
        <v>0</v>
      </c>
      <c r="AJ83" s="35" t="str">
        <f t="shared" si="19"/>
        <v/>
      </c>
    </row>
    <row r="84" spans="1:36" s="1" customFormat="1" ht="24" hidden="1" customHeight="1">
      <c r="A84" s="9">
        <v>93</v>
      </c>
      <c r="B84" s="15"/>
      <c r="C84" s="12"/>
      <c r="D84" s="12"/>
      <c r="E84" s="25"/>
      <c r="F84" s="25"/>
      <c r="G84" s="25"/>
      <c r="H84" s="25"/>
      <c r="I84" s="33">
        <f t="shared" si="13"/>
        <v>0</v>
      </c>
      <c r="J84" s="35">
        <f t="shared" si="14"/>
        <v>0</v>
      </c>
      <c r="K84" s="35"/>
      <c r="L84" s="39">
        <f>IF(D84="",0,VLOOKUP(D84,リスト!$F$4:$H$29,3,FALSE))</f>
        <v>0</v>
      </c>
      <c r="M84" s="35">
        <f t="shared" si="10"/>
        <v>0</v>
      </c>
      <c r="N84" s="35">
        <f t="shared" si="15"/>
        <v>0</v>
      </c>
      <c r="O84" s="25"/>
      <c r="P84" s="35">
        <f t="shared" si="16"/>
        <v>0</v>
      </c>
      <c r="Q84" s="12"/>
      <c r="R84" s="25"/>
      <c r="S84" s="39" t="str">
        <f>IF(Q84="","",VLOOKUP(Q84,リスト!$J$4:$K$31,2,FALSE))</f>
        <v/>
      </c>
      <c r="T84" s="35">
        <f t="shared" si="17"/>
        <v>0</v>
      </c>
      <c r="U84" s="35" t="str">
        <f t="shared" si="18"/>
        <v/>
      </c>
      <c r="V84" s="35">
        <f t="shared" si="11"/>
        <v>0</v>
      </c>
      <c r="W84" s="35">
        <f t="shared" si="12"/>
        <v>0</v>
      </c>
      <c r="AD84" s="79"/>
      <c r="AE84" s="18"/>
      <c r="AF84" s="35" t="str">
        <f t="array" ref="AF84">IFERROR(IF(#REF!="×",0,_xlfn.IFS(AE84="多面",W84*0.6/1.6*0.5,AE84="治水ダム等",W84*0.75/1.75*0.5)),"")</f>
        <v/>
      </c>
      <c r="AG84" s="74" t="str">
        <f t="array" ref="AG84">IFERROR(_xlfn.IFS(#REF!="×",W84,#REF!="○",(W84-AF84)*0.7),"")</f>
        <v/>
      </c>
      <c r="AH84" s="25"/>
      <c r="AI84" s="85">
        <f t="array" ref="AI84">_xlfn.IFS(AH84=0,0,AH84&gt;W84,0,W84-AH84&gt;AG84,AG84,W84-AH84&lt;AG84,W84-AH84)</f>
        <v>0</v>
      </c>
      <c r="AJ84" s="35" t="str">
        <f t="shared" si="19"/>
        <v/>
      </c>
    </row>
    <row r="85" spans="1:36" s="1" customFormat="1" ht="24" hidden="1" customHeight="1">
      <c r="A85" s="9">
        <v>94</v>
      </c>
      <c r="B85" s="15"/>
      <c r="C85" s="12"/>
      <c r="D85" s="12"/>
      <c r="E85" s="25"/>
      <c r="F85" s="25"/>
      <c r="G85" s="25"/>
      <c r="H85" s="25"/>
      <c r="I85" s="33">
        <f t="shared" si="13"/>
        <v>0</v>
      </c>
      <c r="J85" s="35">
        <f t="shared" si="14"/>
        <v>0</v>
      </c>
      <c r="K85" s="35"/>
      <c r="L85" s="39">
        <f>IF(D85="",0,VLOOKUP(D85,リスト!$F$4:$H$29,3,FALSE))</f>
        <v>0</v>
      </c>
      <c r="M85" s="35">
        <f t="shared" si="10"/>
        <v>0</v>
      </c>
      <c r="N85" s="35">
        <f t="shared" si="15"/>
        <v>0</v>
      </c>
      <c r="O85" s="25"/>
      <c r="P85" s="35">
        <f t="shared" si="16"/>
        <v>0</v>
      </c>
      <c r="Q85" s="12"/>
      <c r="R85" s="25"/>
      <c r="S85" s="39" t="str">
        <f>IF(Q85="","",VLOOKUP(Q85,リスト!$J$4:$K$31,2,FALSE))</f>
        <v/>
      </c>
      <c r="T85" s="35">
        <f t="shared" si="17"/>
        <v>0</v>
      </c>
      <c r="U85" s="35" t="str">
        <f t="shared" si="18"/>
        <v/>
      </c>
      <c r="V85" s="35">
        <f t="shared" si="11"/>
        <v>0</v>
      </c>
      <c r="W85" s="35">
        <f t="shared" si="12"/>
        <v>0</v>
      </c>
      <c r="AD85" s="79"/>
      <c r="AE85" s="18"/>
      <c r="AF85" s="35" t="str">
        <f t="array" ref="AF85">IFERROR(IF(#REF!="×",0,_xlfn.IFS(AE85="多面",W85*0.6/1.6*0.5,AE85="治水ダム等",W85*0.75/1.75*0.5)),"")</f>
        <v/>
      </c>
      <c r="AG85" s="74" t="str">
        <f t="array" ref="AG85">IFERROR(_xlfn.IFS(#REF!="×",W85,#REF!="○",(W85-AF85)*0.7),"")</f>
        <v/>
      </c>
      <c r="AH85" s="25"/>
      <c r="AI85" s="85">
        <f t="array" ref="AI85">_xlfn.IFS(AH85=0,0,AH85&gt;W85,0,W85-AH85&gt;AG85,AG85,W85-AH85&lt;AG85,W85-AH85)</f>
        <v>0</v>
      </c>
      <c r="AJ85" s="35" t="str">
        <f t="shared" si="19"/>
        <v/>
      </c>
    </row>
    <row r="86" spans="1:36" s="1" customFormat="1" ht="24" hidden="1" customHeight="1">
      <c r="A86" s="9">
        <v>95</v>
      </c>
      <c r="B86" s="15"/>
      <c r="C86" s="12"/>
      <c r="D86" s="12"/>
      <c r="E86" s="25"/>
      <c r="F86" s="25"/>
      <c r="G86" s="25"/>
      <c r="H86" s="25"/>
      <c r="I86" s="33">
        <f t="shared" si="13"/>
        <v>0</v>
      </c>
      <c r="J86" s="35">
        <f t="shared" si="14"/>
        <v>0</v>
      </c>
      <c r="K86" s="35"/>
      <c r="L86" s="39">
        <f>IF(D86="",0,VLOOKUP(D86,リスト!$F$4:$H$29,3,FALSE))</f>
        <v>0</v>
      </c>
      <c r="M86" s="35">
        <f t="shared" si="10"/>
        <v>0</v>
      </c>
      <c r="N86" s="35">
        <f t="shared" si="15"/>
        <v>0</v>
      </c>
      <c r="O86" s="25"/>
      <c r="P86" s="35">
        <f t="shared" si="16"/>
        <v>0</v>
      </c>
      <c r="Q86" s="12"/>
      <c r="R86" s="25"/>
      <c r="S86" s="39" t="str">
        <f>IF(Q86="","",VLOOKUP(Q86,リスト!$J$4:$K$31,2,FALSE))</f>
        <v/>
      </c>
      <c r="T86" s="35">
        <f t="shared" si="17"/>
        <v>0</v>
      </c>
      <c r="U86" s="35" t="str">
        <f t="shared" si="18"/>
        <v/>
      </c>
      <c r="V86" s="35">
        <f t="shared" si="11"/>
        <v>0</v>
      </c>
      <c r="W86" s="35">
        <f t="shared" si="12"/>
        <v>0</v>
      </c>
      <c r="AD86" s="79"/>
      <c r="AE86" s="18"/>
      <c r="AF86" s="35" t="str">
        <f t="array" ref="AF86">IFERROR(IF(#REF!="×",0,_xlfn.IFS(AE86="多面",W86*0.6/1.6*0.5,AE86="治水ダム等",W86*0.75/1.75*0.5)),"")</f>
        <v/>
      </c>
      <c r="AG86" s="74" t="str">
        <f t="array" ref="AG86">IFERROR(_xlfn.IFS(#REF!="×",W86,#REF!="○",(W86-AF86)*0.7),"")</f>
        <v/>
      </c>
      <c r="AH86" s="25"/>
      <c r="AI86" s="85">
        <f t="array" ref="AI86">_xlfn.IFS(AH86=0,0,AH86&gt;W86,0,W86-AH86&gt;AG86,AG86,W86-AH86&lt;AG86,W86-AH86)</f>
        <v>0</v>
      </c>
      <c r="AJ86" s="35" t="str">
        <f t="shared" si="19"/>
        <v/>
      </c>
    </row>
    <row r="87" spans="1:36" s="1" customFormat="1" ht="24" hidden="1" customHeight="1">
      <c r="A87" s="9">
        <v>96</v>
      </c>
      <c r="B87" s="15"/>
      <c r="C87" s="12"/>
      <c r="D87" s="12"/>
      <c r="E87" s="25"/>
      <c r="F87" s="25"/>
      <c r="G87" s="25"/>
      <c r="H87" s="25"/>
      <c r="I87" s="33">
        <f t="shared" si="13"/>
        <v>0</v>
      </c>
      <c r="J87" s="35">
        <f t="shared" si="14"/>
        <v>0</v>
      </c>
      <c r="K87" s="35"/>
      <c r="L87" s="39">
        <f>IF(D87="",0,VLOOKUP(D87,リスト!$F$4:$H$29,3,FALSE))</f>
        <v>0</v>
      </c>
      <c r="M87" s="35">
        <f t="shared" si="10"/>
        <v>0</v>
      </c>
      <c r="N87" s="35">
        <f t="shared" si="15"/>
        <v>0</v>
      </c>
      <c r="O87" s="25"/>
      <c r="P87" s="35">
        <f t="shared" si="16"/>
        <v>0</v>
      </c>
      <c r="Q87" s="12"/>
      <c r="R87" s="25"/>
      <c r="S87" s="39" t="str">
        <f>IF(Q87="","",VLOOKUP(Q87,リスト!$J$4:$K$31,2,FALSE))</f>
        <v/>
      </c>
      <c r="T87" s="35">
        <f t="shared" si="17"/>
        <v>0</v>
      </c>
      <c r="U87" s="35" t="str">
        <f t="shared" si="18"/>
        <v/>
      </c>
      <c r="V87" s="35">
        <f t="shared" si="11"/>
        <v>0</v>
      </c>
      <c r="W87" s="35">
        <f t="shared" si="12"/>
        <v>0</v>
      </c>
      <c r="AD87" s="79"/>
      <c r="AE87" s="18"/>
      <c r="AF87" s="35" t="str">
        <f t="array" ref="AF87">IFERROR(IF(#REF!="×",0,_xlfn.IFS(AE87="多面",W87*0.6/1.6*0.5,AE87="治水ダム等",W87*0.75/1.75*0.5)),"")</f>
        <v/>
      </c>
      <c r="AG87" s="74" t="str">
        <f t="array" ref="AG87">IFERROR(_xlfn.IFS(#REF!="×",W87,#REF!="○",(W87-AF87)*0.7),"")</f>
        <v/>
      </c>
      <c r="AH87" s="25"/>
      <c r="AI87" s="85">
        <f t="array" ref="AI87">_xlfn.IFS(AH87=0,0,AH87&gt;W87,0,W87-AH87&gt;AG87,AG87,W87-AH87&lt;AG87,W87-AH87)</f>
        <v>0</v>
      </c>
      <c r="AJ87" s="35" t="str">
        <f t="shared" si="19"/>
        <v/>
      </c>
    </row>
    <row r="88" spans="1:36" s="1" customFormat="1" ht="24" hidden="1" customHeight="1">
      <c r="A88" s="9">
        <v>97</v>
      </c>
      <c r="B88" s="15"/>
      <c r="C88" s="12"/>
      <c r="D88" s="12"/>
      <c r="E88" s="25"/>
      <c r="F88" s="25"/>
      <c r="G88" s="25"/>
      <c r="H88" s="25"/>
      <c r="I88" s="33">
        <f t="shared" si="13"/>
        <v>0</v>
      </c>
      <c r="J88" s="35">
        <f t="shared" si="14"/>
        <v>0</v>
      </c>
      <c r="K88" s="35"/>
      <c r="L88" s="39">
        <f>IF(D88="",0,VLOOKUP(D88,リスト!$F$4:$H$29,3,FALSE))</f>
        <v>0</v>
      </c>
      <c r="M88" s="35">
        <f t="shared" si="10"/>
        <v>0</v>
      </c>
      <c r="N88" s="35">
        <f t="shared" si="15"/>
        <v>0</v>
      </c>
      <c r="O88" s="25"/>
      <c r="P88" s="35">
        <f t="shared" si="16"/>
        <v>0</v>
      </c>
      <c r="Q88" s="12"/>
      <c r="R88" s="25"/>
      <c r="S88" s="39" t="str">
        <f>IF(Q88="","",VLOOKUP(Q88,リスト!$J$4:$K$31,2,FALSE))</f>
        <v/>
      </c>
      <c r="T88" s="35">
        <f t="shared" si="17"/>
        <v>0</v>
      </c>
      <c r="U88" s="35" t="str">
        <f t="shared" si="18"/>
        <v/>
      </c>
      <c r="V88" s="35">
        <f t="shared" si="11"/>
        <v>0</v>
      </c>
      <c r="W88" s="35">
        <f t="shared" si="12"/>
        <v>0</v>
      </c>
      <c r="AD88" s="79"/>
      <c r="AE88" s="18"/>
      <c r="AF88" s="35" t="str">
        <f t="array" ref="AF88">IFERROR(IF(#REF!="×",0,_xlfn.IFS(AE88="多面",W88*0.6/1.6*0.5,AE88="治水ダム等",W88*0.75/1.75*0.5)),"")</f>
        <v/>
      </c>
      <c r="AG88" s="74" t="str">
        <f t="array" ref="AG88">IFERROR(_xlfn.IFS(#REF!="×",W88,#REF!="○",(W88-AF88)*0.7),"")</f>
        <v/>
      </c>
      <c r="AH88" s="25"/>
      <c r="AI88" s="85">
        <f t="array" ref="AI88">_xlfn.IFS(AH88=0,0,AH88&gt;W88,0,W88-AH88&gt;AG88,AG88,W88-AH88&lt;AG88,W88-AH88)</f>
        <v>0</v>
      </c>
      <c r="AJ88" s="35" t="str">
        <f t="shared" si="19"/>
        <v/>
      </c>
    </row>
    <row r="89" spans="1:36" s="1" customFormat="1" ht="24" hidden="1" customHeight="1">
      <c r="A89" s="9">
        <v>98</v>
      </c>
      <c r="B89" s="15"/>
      <c r="C89" s="12"/>
      <c r="D89" s="12"/>
      <c r="E89" s="25"/>
      <c r="F89" s="25"/>
      <c r="G89" s="25"/>
      <c r="H89" s="25"/>
      <c r="I89" s="33">
        <f t="shared" si="13"/>
        <v>0</v>
      </c>
      <c r="J89" s="35">
        <f t="shared" si="14"/>
        <v>0</v>
      </c>
      <c r="K89" s="35"/>
      <c r="L89" s="39">
        <f>IF(D89="",0,VLOOKUP(D89,リスト!$F$4:$H$29,3,FALSE))</f>
        <v>0</v>
      </c>
      <c r="M89" s="35">
        <f t="shared" si="10"/>
        <v>0</v>
      </c>
      <c r="N89" s="35">
        <f t="shared" si="15"/>
        <v>0</v>
      </c>
      <c r="O89" s="25"/>
      <c r="P89" s="35">
        <f t="shared" si="16"/>
        <v>0</v>
      </c>
      <c r="Q89" s="12"/>
      <c r="R89" s="25"/>
      <c r="S89" s="39" t="str">
        <f>IF(Q89="","",VLOOKUP(Q89,リスト!$J$4:$K$31,2,FALSE))</f>
        <v/>
      </c>
      <c r="T89" s="35">
        <f t="shared" si="17"/>
        <v>0</v>
      </c>
      <c r="U89" s="35" t="str">
        <f t="shared" si="18"/>
        <v/>
      </c>
      <c r="V89" s="35">
        <f t="shared" si="11"/>
        <v>0</v>
      </c>
      <c r="W89" s="35">
        <f t="shared" si="12"/>
        <v>0</v>
      </c>
      <c r="AD89" s="79"/>
      <c r="AE89" s="18"/>
      <c r="AF89" s="35" t="str">
        <f t="array" ref="AF89">IFERROR(IF(#REF!="×",0,_xlfn.IFS(AE89="多面",W89*0.6/1.6*0.5,AE89="治水ダム等",W89*0.75/1.75*0.5)),"")</f>
        <v/>
      </c>
      <c r="AG89" s="74" t="str">
        <f t="array" ref="AG89">IFERROR(_xlfn.IFS(#REF!="×",W89,#REF!="○",(W89-AF89)*0.7),"")</f>
        <v/>
      </c>
      <c r="AH89" s="25"/>
      <c r="AI89" s="85">
        <f t="array" ref="AI89">_xlfn.IFS(AH89=0,0,AH89&gt;W89,0,W89-AH89&gt;AG89,AG89,W89-AH89&lt;AG89,W89-AH89)</f>
        <v>0</v>
      </c>
      <c r="AJ89" s="35" t="str">
        <f t="shared" si="19"/>
        <v/>
      </c>
    </row>
    <row r="90" spans="1:36" s="1" customFormat="1" ht="24" hidden="1" customHeight="1">
      <c r="A90" s="9">
        <v>99</v>
      </c>
      <c r="B90" s="15"/>
      <c r="C90" s="12"/>
      <c r="D90" s="12"/>
      <c r="E90" s="25"/>
      <c r="F90" s="25"/>
      <c r="G90" s="25"/>
      <c r="H90" s="25"/>
      <c r="I90" s="33">
        <f t="shared" si="13"/>
        <v>0</v>
      </c>
      <c r="J90" s="35">
        <f t="shared" si="14"/>
        <v>0</v>
      </c>
      <c r="K90" s="35"/>
      <c r="L90" s="39">
        <f>IF(D90="",0,VLOOKUP(D90,リスト!$F$4:$H$29,3,FALSE))</f>
        <v>0</v>
      </c>
      <c r="M90" s="35">
        <f t="shared" si="10"/>
        <v>0</v>
      </c>
      <c r="N90" s="35">
        <f t="shared" si="15"/>
        <v>0</v>
      </c>
      <c r="O90" s="25"/>
      <c r="P90" s="35">
        <f t="shared" si="16"/>
        <v>0</v>
      </c>
      <c r="Q90" s="12"/>
      <c r="R90" s="25"/>
      <c r="S90" s="39" t="str">
        <f>IF(Q90="","",VLOOKUP(Q90,リスト!$J$4:$K$31,2,FALSE))</f>
        <v/>
      </c>
      <c r="T90" s="35">
        <f t="shared" si="17"/>
        <v>0</v>
      </c>
      <c r="U90" s="35" t="str">
        <f t="shared" si="18"/>
        <v/>
      </c>
      <c r="V90" s="35">
        <f t="shared" si="11"/>
        <v>0</v>
      </c>
      <c r="W90" s="35">
        <f t="shared" si="12"/>
        <v>0</v>
      </c>
      <c r="AD90" s="79"/>
      <c r="AE90" s="18"/>
      <c r="AF90" s="35" t="str">
        <f t="array" ref="AF90">IFERROR(IF(#REF!="×",0,_xlfn.IFS(AE90="多面",W90*0.6/1.6*0.5,AE90="治水ダム等",W90*0.75/1.75*0.5)),"")</f>
        <v/>
      </c>
      <c r="AG90" s="74" t="str">
        <f t="array" ref="AG90">IFERROR(_xlfn.IFS(#REF!="×",W90,#REF!="○",(W90-AF90)*0.7),"")</f>
        <v/>
      </c>
      <c r="AH90" s="25"/>
      <c r="AI90" s="85">
        <f t="array" ref="AI90">_xlfn.IFS(AH90=0,0,AH90&gt;W90,0,W90-AH90&gt;AG90,AG90,W90-AH90&lt;AG90,W90-AH90)</f>
        <v>0</v>
      </c>
      <c r="AJ90" s="35" t="str">
        <f t="shared" si="19"/>
        <v/>
      </c>
    </row>
    <row r="91" spans="1:36" s="1" customFormat="1" ht="24" hidden="1" customHeight="1">
      <c r="A91" s="9">
        <v>100</v>
      </c>
      <c r="B91" s="15"/>
      <c r="C91" s="12"/>
      <c r="D91" s="12"/>
      <c r="E91" s="25"/>
      <c r="F91" s="25"/>
      <c r="G91" s="25"/>
      <c r="H91" s="25"/>
      <c r="I91" s="33">
        <f t="shared" si="13"/>
        <v>0</v>
      </c>
      <c r="J91" s="35">
        <f t="shared" si="14"/>
        <v>0</v>
      </c>
      <c r="K91" s="35"/>
      <c r="L91" s="39">
        <f>IF(D91="",0,VLOOKUP(D91,リスト!$F$4:$H$29,3,FALSE))</f>
        <v>0</v>
      </c>
      <c r="M91" s="35">
        <f t="shared" ref="M91:M154" si="20">IF(J91=0,0,E91+(F91+G91)/L91+H91/1.035)</f>
        <v>0</v>
      </c>
      <c r="N91" s="35">
        <f t="shared" si="15"/>
        <v>0</v>
      </c>
      <c r="O91" s="25"/>
      <c r="P91" s="35">
        <f t="shared" si="16"/>
        <v>0</v>
      </c>
      <c r="Q91" s="12"/>
      <c r="R91" s="25"/>
      <c r="S91" s="39" t="str">
        <f>IF(Q91="","",VLOOKUP(Q91,リスト!$J$4:$K$31,2,FALSE))</f>
        <v/>
      </c>
      <c r="T91" s="35">
        <f t="shared" si="17"/>
        <v>0</v>
      </c>
      <c r="U91" s="35" t="str">
        <f t="shared" si="18"/>
        <v/>
      </c>
      <c r="V91" s="35">
        <f t="shared" ref="V91:V154" si="21">IF(R91=0,0,R91-T91)</f>
        <v>0</v>
      </c>
      <c r="W91" s="35">
        <f t="shared" ref="W91:W154" si="22">IF(P91+V91=0,0,P91+V91)</f>
        <v>0</v>
      </c>
      <c r="AD91" s="79"/>
      <c r="AE91" s="18"/>
      <c r="AF91" s="35" t="str">
        <f t="array" ref="AF91">IFERROR(IF(#REF!="×",0,_xlfn.IFS(AE91="多面",W91*0.6/1.6*0.5,AE91="治水ダム等",W91*0.75/1.75*0.5)),"")</f>
        <v/>
      </c>
      <c r="AG91" s="74" t="str">
        <f t="array" ref="AG91">IFERROR(_xlfn.IFS(#REF!="×",W91,#REF!="○",(W91-AF91)*0.7),"")</f>
        <v/>
      </c>
      <c r="AH91" s="25"/>
      <c r="AI91" s="85">
        <f t="array" ref="AI91">_xlfn.IFS(AH91=0,0,AH91&gt;W91,0,W91-AH91&gt;AG91,AG91,W91-AH91&lt;AG91,W91-AH91)</f>
        <v>0</v>
      </c>
      <c r="AJ91" s="35" t="str">
        <f t="shared" si="19"/>
        <v/>
      </c>
    </row>
    <row r="92" spans="1:36" s="1" customFormat="1" ht="24" hidden="1" customHeight="1">
      <c r="A92" s="9">
        <v>101</v>
      </c>
      <c r="B92" s="15"/>
      <c r="C92" s="12"/>
      <c r="D92" s="12"/>
      <c r="E92" s="25"/>
      <c r="F92" s="25"/>
      <c r="G92" s="25"/>
      <c r="H92" s="25"/>
      <c r="I92" s="33">
        <f t="shared" si="13"/>
        <v>0</v>
      </c>
      <c r="J92" s="35">
        <f t="shared" si="14"/>
        <v>0</v>
      </c>
      <c r="K92" s="35"/>
      <c r="L92" s="39">
        <f>IF(D92="",0,VLOOKUP(D92,リスト!$F$4:$H$29,3,FALSE))</f>
        <v>0</v>
      </c>
      <c r="M92" s="35">
        <f t="shared" si="20"/>
        <v>0</v>
      </c>
      <c r="N92" s="35">
        <f t="shared" si="15"/>
        <v>0</v>
      </c>
      <c r="O92" s="25"/>
      <c r="P92" s="35">
        <f t="shared" si="16"/>
        <v>0</v>
      </c>
      <c r="Q92" s="12"/>
      <c r="R92" s="25"/>
      <c r="S92" s="39" t="str">
        <f>IF(Q92="","",VLOOKUP(Q92,リスト!$J$4:$K$31,2,FALSE))</f>
        <v/>
      </c>
      <c r="T92" s="35">
        <f t="shared" si="17"/>
        <v>0</v>
      </c>
      <c r="U92" s="35" t="str">
        <f t="shared" si="18"/>
        <v/>
      </c>
      <c r="V92" s="35">
        <f t="shared" si="21"/>
        <v>0</v>
      </c>
      <c r="W92" s="35">
        <f t="shared" si="22"/>
        <v>0</v>
      </c>
      <c r="AD92" s="79"/>
      <c r="AE92" s="18"/>
      <c r="AF92" s="35" t="str">
        <f t="array" ref="AF92">IFERROR(IF(#REF!="×",0,_xlfn.IFS(AE92="多面",W92*0.6/1.6*0.5,AE92="治水ダム等",W92*0.75/1.75*0.5)),"")</f>
        <v/>
      </c>
      <c r="AG92" s="74" t="str">
        <f t="array" ref="AG92">IFERROR(_xlfn.IFS(#REF!="×",W92,#REF!="○",(W92-AF92)*0.7),"")</f>
        <v/>
      </c>
      <c r="AH92" s="25"/>
      <c r="AI92" s="85">
        <f t="array" ref="AI92">_xlfn.IFS(AH92=0,0,AH92&gt;W92,0,W92-AH92&gt;AG92,AG92,W92-AH92&lt;AG92,W92-AH92)</f>
        <v>0</v>
      </c>
      <c r="AJ92" s="35" t="str">
        <f t="shared" si="19"/>
        <v/>
      </c>
    </row>
    <row r="93" spans="1:36" s="1" customFormat="1" ht="24" hidden="1" customHeight="1">
      <c r="A93" s="9">
        <v>102</v>
      </c>
      <c r="B93" s="15"/>
      <c r="C93" s="12"/>
      <c r="D93" s="12"/>
      <c r="E93" s="25"/>
      <c r="F93" s="25"/>
      <c r="G93" s="25"/>
      <c r="H93" s="25"/>
      <c r="I93" s="33">
        <f t="shared" si="13"/>
        <v>0</v>
      </c>
      <c r="J93" s="35">
        <f t="shared" si="14"/>
        <v>0</v>
      </c>
      <c r="K93" s="35"/>
      <c r="L93" s="39">
        <f>IF(D93="",0,VLOOKUP(D93,リスト!$F$4:$H$29,3,FALSE))</f>
        <v>0</v>
      </c>
      <c r="M93" s="35">
        <f t="shared" si="20"/>
        <v>0</v>
      </c>
      <c r="N93" s="35">
        <f t="shared" si="15"/>
        <v>0</v>
      </c>
      <c r="O93" s="25"/>
      <c r="P93" s="35">
        <f t="shared" si="16"/>
        <v>0</v>
      </c>
      <c r="Q93" s="12"/>
      <c r="R93" s="25"/>
      <c r="S93" s="39" t="str">
        <f>IF(Q93="","",VLOOKUP(Q93,リスト!$J$4:$K$31,2,FALSE))</f>
        <v/>
      </c>
      <c r="T93" s="35">
        <f t="shared" si="17"/>
        <v>0</v>
      </c>
      <c r="U93" s="35" t="str">
        <f t="shared" si="18"/>
        <v/>
      </c>
      <c r="V93" s="35">
        <f t="shared" si="21"/>
        <v>0</v>
      </c>
      <c r="W93" s="35">
        <f t="shared" si="22"/>
        <v>0</v>
      </c>
      <c r="AD93" s="79"/>
      <c r="AE93" s="18"/>
      <c r="AF93" s="35" t="str">
        <f t="array" ref="AF93">IFERROR(IF(#REF!="×",0,_xlfn.IFS(AE93="多面",W93*0.6/1.6*0.5,AE93="治水ダム等",W93*0.75/1.75*0.5)),"")</f>
        <v/>
      </c>
      <c r="AG93" s="74" t="str">
        <f t="array" ref="AG93">IFERROR(_xlfn.IFS(#REF!="×",W93,#REF!="○",(W93-AF93)*0.7),"")</f>
        <v/>
      </c>
      <c r="AH93" s="25"/>
      <c r="AI93" s="85">
        <f t="array" ref="AI93">_xlfn.IFS(AH93=0,0,AH93&gt;W93,0,W93-AH93&gt;AG93,AG93,W93-AH93&lt;AG93,W93-AH93)</f>
        <v>0</v>
      </c>
      <c r="AJ93" s="35" t="str">
        <f t="shared" si="19"/>
        <v/>
      </c>
    </row>
    <row r="94" spans="1:36" s="1" customFormat="1" ht="24" hidden="1" customHeight="1">
      <c r="A94" s="9">
        <v>103</v>
      </c>
      <c r="B94" s="15"/>
      <c r="C94" s="12"/>
      <c r="D94" s="12"/>
      <c r="E94" s="25"/>
      <c r="F94" s="25"/>
      <c r="G94" s="25"/>
      <c r="H94" s="25"/>
      <c r="I94" s="33">
        <f t="shared" si="13"/>
        <v>0</v>
      </c>
      <c r="J94" s="35">
        <f t="shared" si="14"/>
        <v>0</v>
      </c>
      <c r="K94" s="35"/>
      <c r="L94" s="39">
        <f>IF(D94="",0,VLOOKUP(D94,リスト!$F$4:$H$29,3,FALSE))</f>
        <v>0</v>
      </c>
      <c r="M94" s="35">
        <f t="shared" si="20"/>
        <v>0</v>
      </c>
      <c r="N94" s="35">
        <f t="shared" si="15"/>
        <v>0</v>
      </c>
      <c r="O94" s="25"/>
      <c r="P94" s="35">
        <f t="shared" si="16"/>
        <v>0</v>
      </c>
      <c r="Q94" s="12"/>
      <c r="R94" s="25"/>
      <c r="S94" s="39" t="str">
        <f>IF(Q94="","",VLOOKUP(Q94,リスト!$J$4:$K$31,2,FALSE))</f>
        <v/>
      </c>
      <c r="T94" s="35">
        <f t="shared" si="17"/>
        <v>0</v>
      </c>
      <c r="U94" s="35" t="str">
        <f t="shared" si="18"/>
        <v/>
      </c>
      <c r="V94" s="35">
        <f t="shared" si="21"/>
        <v>0</v>
      </c>
      <c r="W94" s="35">
        <f t="shared" si="22"/>
        <v>0</v>
      </c>
      <c r="AD94" s="79"/>
      <c r="AE94" s="18"/>
      <c r="AF94" s="35" t="str">
        <f t="array" ref="AF94">IFERROR(IF(#REF!="×",0,_xlfn.IFS(AE94="多面",W94*0.6/1.6*0.5,AE94="治水ダム等",W94*0.75/1.75*0.5)),"")</f>
        <v/>
      </c>
      <c r="AG94" s="74" t="str">
        <f t="array" ref="AG94">IFERROR(_xlfn.IFS(#REF!="×",W94,#REF!="○",(W94-AF94)*0.7),"")</f>
        <v/>
      </c>
      <c r="AH94" s="25"/>
      <c r="AI94" s="85">
        <f t="array" ref="AI94">_xlfn.IFS(AH94=0,0,AH94&gt;W94,0,W94-AH94&gt;AG94,AG94,W94-AH94&lt;AG94,W94-AH94)</f>
        <v>0</v>
      </c>
      <c r="AJ94" s="35" t="str">
        <f t="shared" si="19"/>
        <v/>
      </c>
    </row>
    <row r="95" spans="1:36" s="1" customFormat="1" ht="24" hidden="1" customHeight="1">
      <c r="A95" s="9">
        <v>104</v>
      </c>
      <c r="B95" s="15"/>
      <c r="C95" s="12"/>
      <c r="D95" s="12"/>
      <c r="E95" s="25"/>
      <c r="F95" s="25"/>
      <c r="G95" s="25"/>
      <c r="H95" s="25"/>
      <c r="I95" s="33">
        <f t="shared" si="13"/>
        <v>0</v>
      </c>
      <c r="J95" s="35">
        <f t="shared" si="14"/>
        <v>0</v>
      </c>
      <c r="K95" s="35"/>
      <c r="L95" s="39">
        <f>IF(D95="",0,VLOOKUP(D95,リスト!$F$4:$H$29,3,FALSE))</f>
        <v>0</v>
      </c>
      <c r="M95" s="35">
        <f t="shared" si="20"/>
        <v>0</v>
      </c>
      <c r="N95" s="35">
        <f t="shared" si="15"/>
        <v>0</v>
      </c>
      <c r="O95" s="25"/>
      <c r="P95" s="35">
        <f t="shared" si="16"/>
        <v>0</v>
      </c>
      <c r="Q95" s="12"/>
      <c r="R95" s="25"/>
      <c r="S95" s="39" t="str">
        <f>IF(Q95="","",VLOOKUP(Q95,リスト!$J$4:$K$31,2,FALSE))</f>
        <v/>
      </c>
      <c r="T95" s="35">
        <f t="shared" si="17"/>
        <v>0</v>
      </c>
      <c r="U95" s="35" t="str">
        <f t="shared" si="18"/>
        <v/>
      </c>
      <c r="V95" s="35">
        <f t="shared" si="21"/>
        <v>0</v>
      </c>
      <c r="W95" s="35">
        <f t="shared" si="22"/>
        <v>0</v>
      </c>
      <c r="AD95" s="79"/>
      <c r="AE95" s="18"/>
      <c r="AF95" s="35" t="str">
        <f t="array" ref="AF95">IFERROR(IF(#REF!="×",0,_xlfn.IFS(AE95="多面",W95*0.6/1.6*0.5,AE95="治水ダム等",W95*0.75/1.75*0.5)),"")</f>
        <v/>
      </c>
      <c r="AG95" s="74" t="str">
        <f t="array" ref="AG95">IFERROR(_xlfn.IFS(#REF!="×",W95,#REF!="○",(W95-AF95)*0.7),"")</f>
        <v/>
      </c>
      <c r="AH95" s="25"/>
      <c r="AI95" s="85">
        <f t="array" ref="AI95">_xlfn.IFS(AH95=0,0,AH95&gt;W95,0,W95-AH95&gt;AG95,AG95,W95-AH95&lt;AG95,W95-AH95)</f>
        <v>0</v>
      </c>
      <c r="AJ95" s="35" t="str">
        <f t="shared" si="19"/>
        <v/>
      </c>
    </row>
    <row r="96" spans="1:36" s="1" customFormat="1" ht="24" hidden="1" customHeight="1">
      <c r="A96" s="9">
        <v>105</v>
      </c>
      <c r="B96" s="15"/>
      <c r="C96" s="12"/>
      <c r="D96" s="12"/>
      <c r="E96" s="25"/>
      <c r="F96" s="25"/>
      <c r="G96" s="25"/>
      <c r="H96" s="25"/>
      <c r="I96" s="33">
        <f t="shared" si="13"/>
        <v>0</v>
      </c>
      <c r="J96" s="35">
        <f t="shared" si="14"/>
        <v>0</v>
      </c>
      <c r="K96" s="35"/>
      <c r="L96" s="39">
        <f>IF(D96="",0,VLOOKUP(D96,リスト!$F$4:$H$29,3,FALSE))</f>
        <v>0</v>
      </c>
      <c r="M96" s="35">
        <f t="shared" si="20"/>
        <v>0</v>
      </c>
      <c r="N96" s="35">
        <f t="shared" si="15"/>
        <v>0</v>
      </c>
      <c r="O96" s="25"/>
      <c r="P96" s="35">
        <f t="shared" si="16"/>
        <v>0</v>
      </c>
      <c r="Q96" s="12"/>
      <c r="R96" s="25"/>
      <c r="S96" s="39" t="str">
        <f>IF(Q96="","",VLOOKUP(Q96,リスト!$J$4:$K$31,2,FALSE))</f>
        <v/>
      </c>
      <c r="T96" s="35">
        <f t="shared" si="17"/>
        <v>0</v>
      </c>
      <c r="U96" s="35" t="str">
        <f t="shared" si="18"/>
        <v/>
      </c>
      <c r="V96" s="35">
        <f t="shared" si="21"/>
        <v>0</v>
      </c>
      <c r="W96" s="35">
        <f t="shared" si="22"/>
        <v>0</v>
      </c>
      <c r="AD96" s="79"/>
      <c r="AE96" s="18"/>
      <c r="AF96" s="35" t="str">
        <f t="array" ref="AF96">IFERROR(IF(#REF!="×",0,_xlfn.IFS(AE96="多面",W96*0.6/1.6*0.5,AE96="治水ダム等",W96*0.75/1.75*0.5)),"")</f>
        <v/>
      </c>
      <c r="AG96" s="74" t="str">
        <f t="array" ref="AG96">IFERROR(_xlfn.IFS(#REF!="×",W96,#REF!="○",(W96-AF96)*0.7),"")</f>
        <v/>
      </c>
      <c r="AH96" s="25"/>
      <c r="AI96" s="85">
        <f t="array" ref="AI96">_xlfn.IFS(AH96=0,0,AH96&gt;W96,0,W96-AH96&gt;AG96,AG96,W96-AH96&lt;AG96,W96-AH96)</f>
        <v>0</v>
      </c>
      <c r="AJ96" s="35" t="str">
        <f t="shared" si="19"/>
        <v/>
      </c>
    </row>
    <row r="97" spans="1:36" s="1" customFormat="1" ht="24" hidden="1" customHeight="1">
      <c r="A97" s="9">
        <v>106</v>
      </c>
      <c r="B97" s="15"/>
      <c r="C97" s="12"/>
      <c r="D97" s="12"/>
      <c r="E97" s="25"/>
      <c r="F97" s="25"/>
      <c r="G97" s="25"/>
      <c r="H97" s="25"/>
      <c r="I97" s="33">
        <f t="shared" si="13"/>
        <v>0</v>
      </c>
      <c r="J97" s="35">
        <f t="shared" si="14"/>
        <v>0</v>
      </c>
      <c r="K97" s="35"/>
      <c r="L97" s="39">
        <f>IF(D97="",0,VLOOKUP(D97,リスト!$F$4:$H$29,3,FALSE))</f>
        <v>0</v>
      </c>
      <c r="M97" s="35">
        <f t="shared" si="20"/>
        <v>0</v>
      </c>
      <c r="N97" s="35">
        <f t="shared" si="15"/>
        <v>0</v>
      </c>
      <c r="O97" s="25"/>
      <c r="P97" s="35">
        <f t="shared" si="16"/>
        <v>0</v>
      </c>
      <c r="Q97" s="12"/>
      <c r="R97" s="25"/>
      <c r="S97" s="39" t="str">
        <f>IF(Q97="","",VLOOKUP(Q97,リスト!$J$4:$K$31,2,FALSE))</f>
        <v/>
      </c>
      <c r="T97" s="35">
        <f t="shared" si="17"/>
        <v>0</v>
      </c>
      <c r="U97" s="35" t="str">
        <f t="shared" si="18"/>
        <v/>
      </c>
      <c r="V97" s="35">
        <f t="shared" si="21"/>
        <v>0</v>
      </c>
      <c r="W97" s="35">
        <f t="shared" si="22"/>
        <v>0</v>
      </c>
      <c r="AD97" s="79"/>
      <c r="AE97" s="18"/>
      <c r="AF97" s="35" t="str">
        <f t="array" ref="AF97">IFERROR(IF(#REF!="×",0,_xlfn.IFS(AE97="多面",W97*0.6/1.6*0.5,AE97="治水ダム等",W97*0.75/1.75*0.5)),"")</f>
        <v/>
      </c>
      <c r="AG97" s="74" t="str">
        <f t="array" ref="AG97">IFERROR(_xlfn.IFS(#REF!="×",W97,#REF!="○",(W97-AF97)*0.7),"")</f>
        <v/>
      </c>
      <c r="AH97" s="25"/>
      <c r="AI97" s="85">
        <f t="array" ref="AI97">_xlfn.IFS(AH97=0,0,AH97&gt;W97,0,W97-AH97&gt;AG97,AG97,W97-AH97&lt;AG97,W97-AH97)</f>
        <v>0</v>
      </c>
      <c r="AJ97" s="35" t="str">
        <f t="shared" si="19"/>
        <v/>
      </c>
    </row>
    <row r="98" spans="1:36" s="1" customFormat="1" ht="24" hidden="1" customHeight="1">
      <c r="A98" s="9">
        <v>107</v>
      </c>
      <c r="B98" s="15"/>
      <c r="C98" s="12"/>
      <c r="D98" s="12"/>
      <c r="E98" s="25"/>
      <c r="F98" s="25"/>
      <c r="G98" s="25"/>
      <c r="H98" s="25"/>
      <c r="I98" s="33">
        <f t="shared" si="13"/>
        <v>0</v>
      </c>
      <c r="J98" s="35">
        <f t="shared" si="14"/>
        <v>0</v>
      </c>
      <c r="K98" s="35"/>
      <c r="L98" s="39">
        <f>IF(D98="",0,VLOOKUP(D98,リスト!$F$4:$H$29,3,FALSE))</f>
        <v>0</v>
      </c>
      <c r="M98" s="35">
        <f t="shared" si="20"/>
        <v>0</v>
      </c>
      <c r="N98" s="35">
        <f t="shared" si="15"/>
        <v>0</v>
      </c>
      <c r="O98" s="25"/>
      <c r="P98" s="35">
        <f t="shared" si="16"/>
        <v>0</v>
      </c>
      <c r="Q98" s="12"/>
      <c r="R98" s="25"/>
      <c r="S98" s="39" t="str">
        <f>IF(Q98="","",VLOOKUP(Q98,リスト!$J$4:$K$31,2,FALSE))</f>
        <v/>
      </c>
      <c r="T98" s="35">
        <f t="shared" si="17"/>
        <v>0</v>
      </c>
      <c r="U98" s="35" t="str">
        <f t="shared" si="18"/>
        <v/>
      </c>
      <c r="V98" s="35">
        <f t="shared" si="21"/>
        <v>0</v>
      </c>
      <c r="W98" s="35">
        <f t="shared" si="22"/>
        <v>0</v>
      </c>
      <c r="AD98" s="79"/>
      <c r="AE98" s="18"/>
      <c r="AF98" s="35" t="str">
        <f t="array" ref="AF98">IFERROR(IF(#REF!="×",0,_xlfn.IFS(AE98="多面",W98*0.6/1.6*0.5,AE98="治水ダム等",W98*0.75/1.75*0.5)),"")</f>
        <v/>
      </c>
      <c r="AG98" s="74" t="str">
        <f t="array" ref="AG98">IFERROR(_xlfn.IFS(#REF!="×",W98,#REF!="○",(W98-AF98)*0.7),"")</f>
        <v/>
      </c>
      <c r="AH98" s="25"/>
      <c r="AI98" s="85">
        <f t="array" ref="AI98">_xlfn.IFS(AH98=0,0,AH98&gt;W98,0,W98-AH98&gt;AG98,AG98,W98-AH98&lt;AG98,W98-AH98)</f>
        <v>0</v>
      </c>
      <c r="AJ98" s="35" t="str">
        <f t="shared" si="19"/>
        <v/>
      </c>
    </row>
    <row r="99" spans="1:36" s="1" customFormat="1" ht="24" hidden="1" customHeight="1">
      <c r="A99" s="9">
        <v>108</v>
      </c>
      <c r="B99" s="15"/>
      <c r="C99" s="12"/>
      <c r="D99" s="12"/>
      <c r="E99" s="25"/>
      <c r="F99" s="25"/>
      <c r="G99" s="25"/>
      <c r="H99" s="25"/>
      <c r="I99" s="33">
        <f t="shared" si="13"/>
        <v>0</v>
      </c>
      <c r="J99" s="35">
        <f t="shared" si="14"/>
        <v>0</v>
      </c>
      <c r="K99" s="35"/>
      <c r="L99" s="39">
        <f>IF(D99="",0,VLOOKUP(D99,リスト!$F$4:$H$29,3,FALSE))</f>
        <v>0</v>
      </c>
      <c r="M99" s="35">
        <f t="shared" si="20"/>
        <v>0</v>
      </c>
      <c r="N99" s="35">
        <f t="shared" si="15"/>
        <v>0</v>
      </c>
      <c r="O99" s="25"/>
      <c r="P99" s="35">
        <f t="shared" si="16"/>
        <v>0</v>
      </c>
      <c r="Q99" s="12"/>
      <c r="R99" s="25"/>
      <c r="S99" s="39" t="str">
        <f>IF(Q99="","",VLOOKUP(Q99,リスト!$J$4:$K$31,2,FALSE))</f>
        <v/>
      </c>
      <c r="T99" s="35">
        <f t="shared" si="17"/>
        <v>0</v>
      </c>
      <c r="U99" s="35" t="str">
        <f t="shared" si="18"/>
        <v/>
      </c>
      <c r="V99" s="35">
        <f t="shared" si="21"/>
        <v>0</v>
      </c>
      <c r="W99" s="35">
        <f t="shared" si="22"/>
        <v>0</v>
      </c>
      <c r="AD99" s="79"/>
      <c r="AE99" s="18"/>
      <c r="AF99" s="35" t="str">
        <f t="array" ref="AF99">IFERROR(IF(#REF!="×",0,_xlfn.IFS(AE99="多面",W99*0.6/1.6*0.5,AE99="治水ダム等",W99*0.75/1.75*0.5)),"")</f>
        <v/>
      </c>
      <c r="AG99" s="74" t="str">
        <f t="array" ref="AG99">IFERROR(_xlfn.IFS(#REF!="×",W99,#REF!="○",(W99-AF99)*0.7),"")</f>
        <v/>
      </c>
      <c r="AH99" s="25"/>
      <c r="AI99" s="85">
        <f t="array" ref="AI99">_xlfn.IFS(AH99=0,0,AH99&gt;W99,0,W99-AH99&gt;AG99,AG99,W99-AH99&lt;AG99,W99-AH99)</f>
        <v>0</v>
      </c>
      <c r="AJ99" s="35" t="str">
        <f t="shared" si="19"/>
        <v/>
      </c>
    </row>
    <row r="100" spans="1:36" s="1" customFormat="1" ht="24" hidden="1" customHeight="1">
      <c r="A100" s="9">
        <v>109</v>
      </c>
      <c r="B100" s="15"/>
      <c r="C100" s="12"/>
      <c r="D100" s="12"/>
      <c r="E100" s="25"/>
      <c r="F100" s="25"/>
      <c r="G100" s="25"/>
      <c r="H100" s="25"/>
      <c r="I100" s="33">
        <f t="shared" si="13"/>
        <v>0</v>
      </c>
      <c r="J100" s="35">
        <f t="shared" si="14"/>
        <v>0</v>
      </c>
      <c r="K100" s="35"/>
      <c r="L100" s="39">
        <f>IF(D100="",0,VLOOKUP(D100,リスト!$F$4:$H$29,3,FALSE))</f>
        <v>0</v>
      </c>
      <c r="M100" s="35">
        <f t="shared" si="20"/>
        <v>0</v>
      </c>
      <c r="N100" s="35">
        <f t="shared" si="15"/>
        <v>0</v>
      </c>
      <c r="O100" s="25"/>
      <c r="P100" s="35">
        <f t="shared" si="16"/>
        <v>0</v>
      </c>
      <c r="Q100" s="12"/>
      <c r="R100" s="25"/>
      <c r="S100" s="39" t="str">
        <f>IF(Q100="","",VLOOKUP(Q100,リスト!$J$4:$K$31,2,FALSE))</f>
        <v/>
      </c>
      <c r="T100" s="35">
        <f t="shared" si="17"/>
        <v>0</v>
      </c>
      <c r="U100" s="35" t="str">
        <f t="shared" si="18"/>
        <v/>
      </c>
      <c r="V100" s="35">
        <f t="shared" si="21"/>
        <v>0</v>
      </c>
      <c r="W100" s="35">
        <f t="shared" si="22"/>
        <v>0</v>
      </c>
      <c r="AD100" s="79"/>
      <c r="AE100" s="18"/>
      <c r="AF100" s="35" t="str">
        <f t="array" ref="AF100">IFERROR(IF(#REF!="×",0,_xlfn.IFS(AE100="多面",W100*0.6/1.6*0.5,AE100="治水ダム等",W100*0.75/1.75*0.5)),"")</f>
        <v/>
      </c>
      <c r="AG100" s="74" t="str">
        <f t="array" ref="AG100">IFERROR(_xlfn.IFS(#REF!="×",W100,#REF!="○",(W100-AF100)*0.7),"")</f>
        <v/>
      </c>
      <c r="AH100" s="25"/>
      <c r="AI100" s="85">
        <f t="array" ref="AI100">_xlfn.IFS(AH100=0,0,AH100&gt;W100,0,W100-AH100&gt;AG100,AG100,W100-AH100&lt;AG100,W100-AH100)</f>
        <v>0</v>
      </c>
      <c r="AJ100" s="35" t="str">
        <f t="shared" si="19"/>
        <v/>
      </c>
    </row>
    <row r="101" spans="1:36" s="1" customFormat="1" ht="24" hidden="1" customHeight="1">
      <c r="A101" s="9">
        <v>110</v>
      </c>
      <c r="B101" s="15"/>
      <c r="C101" s="12"/>
      <c r="D101" s="12"/>
      <c r="E101" s="25"/>
      <c r="F101" s="25"/>
      <c r="G101" s="25"/>
      <c r="H101" s="25"/>
      <c r="I101" s="33">
        <f t="shared" si="13"/>
        <v>0</v>
      </c>
      <c r="J101" s="35">
        <f t="shared" si="14"/>
        <v>0</v>
      </c>
      <c r="K101" s="35"/>
      <c r="L101" s="39">
        <f>IF(D101="",0,VLOOKUP(D101,リスト!$F$4:$H$29,3,FALSE))</f>
        <v>0</v>
      </c>
      <c r="M101" s="35">
        <f t="shared" si="20"/>
        <v>0</v>
      </c>
      <c r="N101" s="35">
        <f t="shared" si="15"/>
        <v>0</v>
      </c>
      <c r="O101" s="25"/>
      <c r="P101" s="35">
        <f t="shared" si="16"/>
        <v>0</v>
      </c>
      <c r="Q101" s="12"/>
      <c r="R101" s="25"/>
      <c r="S101" s="39" t="str">
        <f>IF(Q101="","",VLOOKUP(Q101,リスト!$J$4:$K$31,2,FALSE))</f>
        <v/>
      </c>
      <c r="T101" s="35">
        <f t="shared" si="17"/>
        <v>0</v>
      </c>
      <c r="U101" s="35" t="str">
        <f t="shared" si="18"/>
        <v/>
      </c>
      <c r="V101" s="35">
        <f t="shared" si="21"/>
        <v>0</v>
      </c>
      <c r="W101" s="35">
        <f t="shared" si="22"/>
        <v>0</v>
      </c>
      <c r="AD101" s="79"/>
      <c r="AE101" s="18"/>
      <c r="AF101" s="35" t="str">
        <f t="array" ref="AF101">IFERROR(IF(#REF!="×",0,_xlfn.IFS(AE101="多面",W101*0.6/1.6*0.5,AE101="治水ダム等",W101*0.75/1.75*0.5)),"")</f>
        <v/>
      </c>
      <c r="AG101" s="74" t="str">
        <f t="array" ref="AG101">IFERROR(_xlfn.IFS(#REF!="×",W101,#REF!="○",(W101-AF101)*0.7),"")</f>
        <v/>
      </c>
      <c r="AH101" s="25"/>
      <c r="AI101" s="85">
        <f t="array" ref="AI101">_xlfn.IFS(AH101=0,0,AH101&gt;W101,0,W101-AH101&gt;AG101,AG101,W101-AH101&lt;AG101,W101-AH101)</f>
        <v>0</v>
      </c>
      <c r="AJ101" s="35" t="str">
        <f t="shared" si="19"/>
        <v/>
      </c>
    </row>
    <row r="102" spans="1:36" s="1" customFormat="1" ht="24" hidden="1" customHeight="1">
      <c r="A102" s="9">
        <v>111</v>
      </c>
      <c r="B102" s="15"/>
      <c r="C102" s="12"/>
      <c r="D102" s="12"/>
      <c r="E102" s="25"/>
      <c r="F102" s="25"/>
      <c r="G102" s="25"/>
      <c r="H102" s="25"/>
      <c r="I102" s="33">
        <f t="shared" si="13"/>
        <v>0</v>
      </c>
      <c r="J102" s="35">
        <f t="shared" si="14"/>
        <v>0</v>
      </c>
      <c r="K102" s="35"/>
      <c r="L102" s="39">
        <f>IF(D102="",0,VLOOKUP(D102,リスト!$F$4:$H$29,3,FALSE))</f>
        <v>0</v>
      </c>
      <c r="M102" s="35">
        <f t="shared" si="20"/>
        <v>0</v>
      </c>
      <c r="N102" s="35">
        <f t="shared" si="15"/>
        <v>0</v>
      </c>
      <c r="O102" s="25"/>
      <c r="P102" s="35">
        <f t="shared" si="16"/>
        <v>0</v>
      </c>
      <c r="Q102" s="12"/>
      <c r="R102" s="25"/>
      <c r="S102" s="39" t="str">
        <f>IF(Q102="","",VLOOKUP(Q102,リスト!$J$4:$K$31,2,FALSE))</f>
        <v/>
      </c>
      <c r="T102" s="35">
        <f t="shared" si="17"/>
        <v>0</v>
      </c>
      <c r="U102" s="35" t="str">
        <f t="shared" si="18"/>
        <v/>
      </c>
      <c r="V102" s="35">
        <f t="shared" si="21"/>
        <v>0</v>
      </c>
      <c r="W102" s="35">
        <f t="shared" si="22"/>
        <v>0</v>
      </c>
      <c r="AD102" s="79"/>
      <c r="AE102" s="18"/>
      <c r="AF102" s="35" t="str">
        <f t="array" ref="AF102">IFERROR(IF(#REF!="×",0,_xlfn.IFS(AE102="多面",W102*0.6/1.6*0.5,AE102="治水ダム等",W102*0.75/1.75*0.5)),"")</f>
        <v/>
      </c>
      <c r="AG102" s="74" t="str">
        <f t="array" ref="AG102">IFERROR(_xlfn.IFS(#REF!="×",W102,#REF!="○",(W102-AF102)*0.7),"")</f>
        <v/>
      </c>
      <c r="AH102" s="25"/>
      <c r="AI102" s="85">
        <f t="array" ref="AI102">_xlfn.IFS(AH102=0,0,AH102&gt;W102,0,W102-AH102&gt;AG102,AG102,W102-AH102&lt;AG102,W102-AH102)</f>
        <v>0</v>
      </c>
      <c r="AJ102" s="35" t="str">
        <f t="shared" si="19"/>
        <v/>
      </c>
    </row>
    <row r="103" spans="1:36" s="1" customFormat="1" ht="24" hidden="1" customHeight="1">
      <c r="A103" s="9">
        <v>112</v>
      </c>
      <c r="B103" s="15"/>
      <c r="C103" s="12"/>
      <c r="D103" s="12"/>
      <c r="E103" s="25"/>
      <c r="F103" s="25"/>
      <c r="G103" s="25"/>
      <c r="H103" s="25"/>
      <c r="I103" s="33">
        <f t="shared" si="13"/>
        <v>0</v>
      </c>
      <c r="J103" s="35">
        <f t="shared" si="14"/>
        <v>0</v>
      </c>
      <c r="K103" s="35"/>
      <c r="L103" s="39">
        <f>IF(D103="",0,VLOOKUP(D103,リスト!$F$4:$H$29,3,FALSE))</f>
        <v>0</v>
      </c>
      <c r="M103" s="35">
        <f t="shared" si="20"/>
        <v>0</v>
      </c>
      <c r="N103" s="35">
        <f t="shared" si="15"/>
        <v>0</v>
      </c>
      <c r="O103" s="25"/>
      <c r="P103" s="35">
        <f t="shared" si="16"/>
        <v>0</v>
      </c>
      <c r="Q103" s="12"/>
      <c r="R103" s="25"/>
      <c r="S103" s="39" t="str">
        <f>IF(Q103="","",VLOOKUP(Q103,リスト!$J$4:$K$31,2,FALSE))</f>
        <v/>
      </c>
      <c r="T103" s="35">
        <f t="shared" si="17"/>
        <v>0</v>
      </c>
      <c r="U103" s="35" t="str">
        <f t="shared" si="18"/>
        <v/>
      </c>
      <c r="V103" s="35">
        <f t="shared" si="21"/>
        <v>0</v>
      </c>
      <c r="W103" s="35">
        <f t="shared" si="22"/>
        <v>0</v>
      </c>
      <c r="AD103" s="79"/>
      <c r="AE103" s="18"/>
      <c r="AF103" s="35" t="str">
        <f t="array" ref="AF103">IFERROR(IF(#REF!="×",0,_xlfn.IFS(AE103="多面",W103*0.6/1.6*0.5,AE103="治水ダム等",W103*0.75/1.75*0.5)),"")</f>
        <v/>
      </c>
      <c r="AG103" s="74" t="str">
        <f t="array" ref="AG103">IFERROR(_xlfn.IFS(#REF!="×",W103,#REF!="○",(W103-AF103)*0.7),"")</f>
        <v/>
      </c>
      <c r="AH103" s="25"/>
      <c r="AI103" s="85">
        <f t="array" ref="AI103">_xlfn.IFS(AH103=0,0,AH103&gt;W103,0,W103-AH103&gt;AG103,AG103,W103-AH103&lt;AG103,W103-AH103)</f>
        <v>0</v>
      </c>
      <c r="AJ103" s="35" t="str">
        <f t="shared" si="19"/>
        <v/>
      </c>
    </row>
    <row r="104" spans="1:36" s="1" customFormat="1" ht="24" hidden="1" customHeight="1">
      <c r="A104" s="9">
        <v>113</v>
      </c>
      <c r="B104" s="15"/>
      <c r="C104" s="12"/>
      <c r="D104" s="12"/>
      <c r="E104" s="25"/>
      <c r="F104" s="25"/>
      <c r="G104" s="25"/>
      <c r="H104" s="25"/>
      <c r="I104" s="33">
        <f t="shared" si="13"/>
        <v>0</v>
      </c>
      <c r="J104" s="35">
        <f t="shared" si="14"/>
        <v>0</v>
      </c>
      <c r="K104" s="35"/>
      <c r="L104" s="39">
        <f>IF(D104="",0,VLOOKUP(D104,リスト!$F$4:$H$29,3,FALSE))</f>
        <v>0</v>
      </c>
      <c r="M104" s="35">
        <f t="shared" si="20"/>
        <v>0</v>
      </c>
      <c r="N104" s="35">
        <f t="shared" si="15"/>
        <v>0</v>
      </c>
      <c r="O104" s="25"/>
      <c r="P104" s="35">
        <f t="shared" si="16"/>
        <v>0</v>
      </c>
      <c r="Q104" s="12"/>
      <c r="R104" s="25"/>
      <c r="S104" s="39" t="str">
        <f>IF(Q104="","",VLOOKUP(Q104,リスト!$J$4:$K$31,2,FALSE))</f>
        <v/>
      </c>
      <c r="T104" s="35">
        <f t="shared" si="17"/>
        <v>0</v>
      </c>
      <c r="U104" s="35" t="str">
        <f t="shared" si="18"/>
        <v/>
      </c>
      <c r="V104" s="35">
        <f t="shared" si="21"/>
        <v>0</v>
      </c>
      <c r="W104" s="35">
        <f t="shared" si="22"/>
        <v>0</v>
      </c>
      <c r="AD104" s="79"/>
      <c r="AE104" s="18"/>
      <c r="AF104" s="35" t="str">
        <f t="array" ref="AF104">IFERROR(IF(#REF!="×",0,_xlfn.IFS(AE104="多面",W104*0.6/1.6*0.5,AE104="治水ダム等",W104*0.75/1.75*0.5)),"")</f>
        <v/>
      </c>
      <c r="AG104" s="74" t="str">
        <f t="array" ref="AG104">IFERROR(_xlfn.IFS(#REF!="×",W104,#REF!="○",(W104-AF104)*0.7),"")</f>
        <v/>
      </c>
      <c r="AH104" s="25"/>
      <c r="AI104" s="85">
        <f t="array" ref="AI104">_xlfn.IFS(AH104=0,0,AH104&gt;W104,0,W104-AH104&gt;AG104,AG104,W104-AH104&lt;AG104,W104-AH104)</f>
        <v>0</v>
      </c>
      <c r="AJ104" s="35" t="str">
        <f t="shared" si="19"/>
        <v/>
      </c>
    </row>
    <row r="105" spans="1:36" s="1" customFormat="1" ht="24" hidden="1" customHeight="1">
      <c r="A105" s="9">
        <v>114</v>
      </c>
      <c r="B105" s="15"/>
      <c r="C105" s="12"/>
      <c r="D105" s="12"/>
      <c r="E105" s="25"/>
      <c r="F105" s="25"/>
      <c r="G105" s="25"/>
      <c r="H105" s="25"/>
      <c r="I105" s="33">
        <f t="shared" si="13"/>
        <v>0</v>
      </c>
      <c r="J105" s="35">
        <f t="shared" si="14"/>
        <v>0</v>
      </c>
      <c r="K105" s="35"/>
      <c r="L105" s="39">
        <f>IF(D105="",0,VLOOKUP(D105,リスト!$F$4:$H$29,3,FALSE))</f>
        <v>0</v>
      </c>
      <c r="M105" s="35">
        <f t="shared" si="20"/>
        <v>0</v>
      </c>
      <c r="N105" s="35">
        <f t="shared" si="15"/>
        <v>0</v>
      </c>
      <c r="O105" s="25"/>
      <c r="P105" s="35">
        <f t="shared" si="16"/>
        <v>0</v>
      </c>
      <c r="Q105" s="12"/>
      <c r="R105" s="25"/>
      <c r="S105" s="39" t="str">
        <f>IF(Q105="","",VLOOKUP(Q105,リスト!$J$4:$K$31,2,FALSE))</f>
        <v/>
      </c>
      <c r="T105" s="35">
        <f t="shared" si="17"/>
        <v>0</v>
      </c>
      <c r="U105" s="35" t="str">
        <f t="shared" si="18"/>
        <v/>
      </c>
      <c r="V105" s="35">
        <f t="shared" si="21"/>
        <v>0</v>
      </c>
      <c r="W105" s="35">
        <f t="shared" si="22"/>
        <v>0</v>
      </c>
      <c r="AD105" s="79"/>
      <c r="AE105" s="18"/>
      <c r="AF105" s="35" t="str">
        <f t="array" ref="AF105">IFERROR(IF(#REF!="×",0,_xlfn.IFS(AE105="多面",W105*0.6/1.6*0.5,AE105="治水ダム等",W105*0.75/1.75*0.5)),"")</f>
        <v/>
      </c>
      <c r="AG105" s="74" t="str">
        <f t="array" ref="AG105">IFERROR(_xlfn.IFS(#REF!="×",W105,#REF!="○",(W105-AF105)*0.7),"")</f>
        <v/>
      </c>
      <c r="AH105" s="25"/>
      <c r="AI105" s="85">
        <f t="array" ref="AI105">_xlfn.IFS(AH105=0,0,AH105&gt;W105,0,W105-AH105&gt;AG105,AG105,W105-AH105&lt;AG105,W105-AH105)</f>
        <v>0</v>
      </c>
      <c r="AJ105" s="35" t="str">
        <f t="shared" si="19"/>
        <v/>
      </c>
    </row>
    <row r="106" spans="1:36" s="1" customFormat="1" ht="24" hidden="1" customHeight="1">
      <c r="A106" s="9">
        <v>115</v>
      </c>
      <c r="B106" s="15"/>
      <c r="C106" s="12"/>
      <c r="D106" s="12"/>
      <c r="E106" s="25"/>
      <c r="F106" s="25"/>
      <c r="G106" s="25"/>
      <c r="H106" s="25"/>
      <c r="I106" s="33">
        <f t="shared" si="13"/>
        <v>0</v>
      </c>
      <c r="J106" s="35">
        <f t="shared" si="14"/>
        <v>0</v>
      </c>
      <c r="K106" s="35"/>
      <c r="L106" s="39">
        <f>IF(D106="",0,VLOOKUP(D106,リスト!$F$4:$H$29,3,FALSE))</f>
        <v>0</v>
      </c>
      <c r="M106" s="35">
        <f t="shared" si="20"/>
        <v>0</v>
      </c>
      <c r="N106" s="35">
        <f t="shared" si="15"/>
        <v>0</v>
      </c>
      <c r="O106" s="25"/>
      <c r="P106" s="35">
        <f t="shared" si="16"/>
        <v>0</v>
      </c>
      <c r="Q106" s="12"/>
      <c r="R106" s="25"/>
      <c r="S106" s="39" t="str">
        <f>IF(Q106="","",VLOOKUP(Q106,リスト!$J$4:$K$31,2,FALSE))</f>
        <v/>
      </c>
      <c r="T106" s="35">
        <f t="shared" si="17"/>
        <v>0</v>
      </c>
      <c r="U106" s="35" t="str">
        <f t="shared" si="18"/>
        <v/>
      </c>
      <c r="V106" s="35">
        <f t="shared" si="21"/>
        <v>0</v>
      </c>
      <c r="W106" s="35">
        <f t="shared" si="22"/>
        <v>0</v>
      </c>
      <c r="AD106" s="79"/>
      <c r="AE106" s="18"/>
      <c r="AF106" s="35" t="str">
        <f t="array" ref="AF106">IFERROR(IF(#REF!="×",0,_xlfn.IFS(AE106="多面",W106*0.6/1.6*0.5,AE106="治水ダム等",W106*0.75/1.75*0.5)),"")</f>
        <v/>
      </c>
      <c r="AG106" s="74" t="str">
        <f t="array" ref="AG106">IFERROR(_xlfn.IFS(#REF!="×",W106,#REF!="○",(W106-AF106)*0.7),"")</f>
        <v/>
      </c>
      <c r="AH106" s="25"/>
      <c r="AI106" s="85">
        <f t="array" ref="AI106">_xlfn.IFS(AH106=0,0,AH106&gt;W106,0,W106-AH106&gt;AG106,AG106,W106-AH106&lt;AG106,W106-AH106)</f>
        <v>0</v>
      </c>
      <c r="AJ106" s="35" t="str">
        <f t="shared" si="19"/>
        <v/>
      </c>
    </row>
    <row r="107" spans="1:36" s="1" customFormat="1" ht="24" hidden="1" customHeight="1">
      <c r="A107" s="9">
        <v>116</v>
      </c>
      <c r="B107" s="15"/>
      <c r="C107" s="12"/>
      <c r="D107" s="12"/>
      <c r="E107" s="25"/>
      <c r="F107" s="25"/>
      <c r="G107" s="25"/>
      <c r="H107" s="25"/>
      <c r="I107" s="33">
        <f t="shared" si="13"/>
        <v>0</v>
      </c>
      <c r="J107" s="35">
        <f t="shared" si="14"/>
        <v>0</v>
      </c>
      <c r="K107" s="35"/>
      <c r="L107" s="39">
        <f>IF(D107="",0,VLOOKUP(D107,リスト!$F$4:$H$29,3,FALSE))</f>
        <v>0</v>
      </c>
      <c r="M107" s="35">
        <f t="shared" si="20"/>
        <v>0</v>
      </c>
      <c r="N107" s="35">
        <f t="shared" si="15"/>
        <v>0</v>
      </c>
      <c r="O107" s="25"/>
      <c r="P107" s="35">
        <f t="shared" si="16"/>
        <v>0</v>
      </c>
      <c r="Q107" s="12"/>
      <c r="R107" s="25"/>
      <c r="S107" s="39" t="str">
        <f>IF(Q107="","",VLOOKUP(Q107,リスト!$J$4:$K$31,2,FALSE))</f>
        <v/>
      </c>
      <c r="T107" s="35">
        <f t="shared" si="17"/>
        <v>0</v>
      </c>
      <c r="U107" s="35" t="str">
        <f t="shared" si="18"/>
        <v/>
      </c>
      <c r="V107" s="35">
        <f t="shared" si="21"/>
        <v>0</v>
      </c>
      <c r="W107" s="35">
        <f t="shared" si="22"/>
        <v>0</v>
      </c>
      <c r="AD107" s="79"/>
      <c r="AE107" s="18"/>
      <c r="AF107" s="35" t="str">
        <f t="array" ref="AF107">IFERROR(IF(#REF!="×",0,_xlfn.IFS(AE107="多面",W107*0.6/1.6*0.5,AE107="治水ダム等",W107*0.75/1.75*0.5)),"")</f>
        <v/>
      </c>
      <c r="AG107" s="74" t="str">
        <f t="array" ref="AG107">IFERROR(_xlfn.IFS(#REF!="×",W107,#REF!="○",(W107-AF107)*0.7),"")</f>
        <v/>
      </c>
      <c r="AH107" s="25"/>
      <c r="AI107" s="85">
        <f t="array" ref="AI107">_xlfn.IFS(AH107=0,0,AH107&gt;W107,0,W107-AH107&gt;AG107,AG107,W107-AH107&lt;AG107,W107-AH107)</f>
        <v>0</v>
      </c>
      <c r="AJ107" s="35" t="str">
        <f t="shared" si="19"/>
        <v/>
      </c>
    </row>
    <row r="108" spans="1:36" s="1" customFormat="1" ht="24" hidden="1" customHeight="1">
      <c r="A108" s="9">
        <v>117</v>
      </c>
      <c r="B108" s="15"/>
      <c r="C108" s="12"/>
      <c r="D108" s="12"/>
      <c r="E108" s="25"/>
      <c r="F108" s="25"/>
      <c r="G108" s="25"/>
      <c r="H108" s="25"/>
      <c r="I108" s="33">
        <f t="shared" si="13"/>
        <v>0</v>
      </c>
      <c r="J108" s="35">
        <f t="shared" si="14"/>
        <v>0</v>
      </c>
      <c r="K108" s="35"/>
      <c r="L108" s="39">
        <f>IF(D108="",0,VLOOKUP(D108,リスト!$F$4:$H$29,3,FALSE))</f>
        <v>0</v>
      </c>
      <c r="M108" s="35">
        <f t="shared" si="20"/>
        <v>0</v>
      </c>
      <c r="N108" s="35">
        <f t="shared" si="15"/>
        <v>0</v>
      </c>
      <c r="O108" s="25"/>
      <c r="P108" s="35">
        <f t="shared" si="16"/>
        <v>0</v>
      </c>
      <c r="Q108" s="12"/>
      <c r="R108" s="25"/>
      <c r="S108" s="39" t="str">
        <f>IF(Q108="","",VLOOKUP(Q108,リスト!$J$4:$K$31,2,FALSE))</f>
        <v/>
      </c>
      <c r="T108" s="35">
        <f t="shared" si="17"/>
        <v>0</v>
      </c>
      <c r="U108" s="35" t="str">
        <f t="shared" si="18"/>
        <v/>
      </c>
      <c r="V108" s="35">
        <f t="shared" si="21"/>
        <v>0</v>
      </c>
      <c r="W108" s="35">
        <f t="shared" si="22"/>
        <v>0</v>
      </c>
      <c r="AD108" s="79"/>
      <c r="AE108" s="18"/>
      <c r="AF108" s="35" t="str">
        <f t="array" ref="AF108">IFERROR(IF(#REF!="×",0,_xlfn.IFS(AE108="多面",W108*0.6/1.6*0.5,AE108="治水ダム等",W108*0.75/1.75*0.5)),"")</f>
        <v/>
      </c>
      <c r="AG108" s="74" t="str">
        <f t="array" ref="AG108">IFERROR(_xlfn.IFS(#REF!="×",W108,#REF!="○",(W108-AF108)*0.7),"")</f>
        <v/>
      </c>
      <c r="AH108" s="25"/>
      <c r="AI108" s="85">
        <f t="array" ref="AI108">_xlfn.IFS(AH108=0,0,AH108&gt;W108,0,W108-AH108&gt;AG108,AG108,W108-AH108&lt;AG108,W108-AH108)</f>
        <v>0</v>
      </c>
      <c r="AJ108" s="35" t="str">
        <f t="shared" si="19"/>
        <v/>
      </c>
    </row>
    <row r="109" spans="1:36" s="1" customFormat="1" ht="24" hidden="1" customHeight="1">
      <c r="A109" s="9">
        <v>118</v>
      </c>
      <c r="B109" s="15"/>
      <c r="C109" s="12"/>
      <c r="D109" s="12"/>
      <c r="E109" s="25"/>
      <c r="F109" s="25"/>
      <c r="G109" s="25"/>
      <c r="H109" s="25"/>
      <c r="I109" s="33">
        <f t="shared" si="13"/>
        <v>0</v>
      </c>
      <c r="J109" s="35">
        <f t="shared" si="14"/>
        <v>0</v>
      </c>
      <c r="K109" s="35"/>
      <c r="L109" s="39">
        <f>IF(D109="",0,VLOOKUP(D109,リスト!$F$4:$H$29,3,FALSE))</f>
        <v>0</v>
      </c>
      <c r="M109" s="35">
        <f t="shared" si="20"/>
        <v>0</v>
      </c>
      <c r="N109" s="35">
        <f t="shared" si="15"/>
        <v>0</v>
      </c>
      <c r="O109" s="25"/>
      <c r="P109" s="35">
        <f t="shared" si="16"/>
        <v>0</v>
      </c>
      <c r="Q109" s="12"/>
      <c r="R109" s="25"/>
      <c r="S109" s="39" t="str">
        <f>IF(Q109="","",VLOOKUP(Q109,リスト!$J$4:$K$31,2,FALSE))</f>
        <v/>
      </c>
      <c r="T109" s="35">
        <f t="shared" si="17"/>
        <v>0</v>
      </c>
      <c r="U109" s="35" t="str">
        <f t="shared" si="18"/>
        <v/>
      </c>
      <c r="V109" s="35">
        <f t="shared" si="21"/>
        <v>0</v>
      </c>
      <c r="W109" s="35">
        <f t="shared" si="22"/>
        <v>0</v>
      </c>
      <c r="AD109" s="79"/>
      <c r="AE109" s="18"/>
      <c r="AF109" s="35" t="str">
        <f t="array" ref="AF109">IFERROR(IF(#REF!="×",0,_xlfn.IFS(AE109="多面",W109*0.6/1.6*0.5,AE109="治水ダム等",W109*0.75/1.75*0.5)),"")</f>
        <v/>
      </c>
      <c r="AG109" s="74" t="str">
        <f t="array" ref="AG109">IFERROR(_xlfn.IFS(#REF!="×",W109,#REF!="○",(W109-AF109)*0.7),"")</f>
        <v/>
      </c>
      <c r="AH109" s="25"/>
      <c r="AI109" s="85">
        <f t="array" ref="AI109">_xlfn.IFS(AH109=0,0,AH109&gt;W109,0,W109-AH109&gt;AG109,AG109,W109-AH109&lt;AG109,W109-AH109)</f>
        <v>0</v>
      </c>
      <c r="AJ109" s="35" t="str">
        <f t="shared" si="19"/>
        <v/>
      </c>
    </row>
    <row r="110" spans="1:36" s="1" customFormat="1" ht="24" hidden="1" customHeight="1">
      <c r="A110" s="9">
        <v>119</v>
      </c>
      <c r="B110" s="15"/>
      <c r="C110" s="12"/>
      <c r="D110" s="12"/>
      <c r="E110" s="25"/>
      <c r="F110" s="25"/>
      <c r="G110" s="25"/>
      <c r="H110" s="25"/>
      <c r="I110" s="33">
        <f t="shared" si="13"/>
        <v>0</v>
      </c>
      <c r="J110" s="35">
        <f t="shared" si="14"/>
        <v>0</v>
      </c>
      <c r="K110" s="35"/>
      <c r="L110" s="39">
        <f>IF(D110="",0,VLOOKUP(D110,リスト!$F$4:$H$29,3,FALSE))</f>
        <v>0</v>
      </c>
      <c r="M110" s="35">
        <f t="shared" si="20"/>
        <v>0</v>
      </c>
      <c r="N110" s="35">
        <f t="shared" si="15"/>
        <v>0</v>
      </c>
      <c r="O110" s="25"/>
      <c r="P110" s="35">
        <f t="shared" si="16"/>
        <v>0</v>
      </c>
      <c r="Q110" s="12"/>
      <c r="R110" s="25"/>
      <c r="S110" s="39" t="str">
        <f>IF(Q110="","",VLOOKUP(Q110,リスト!$J$4:$K$31,2,FALSE))</f>
        <v/>
      </c>
      <c r="T110" s="35">
        <f t="shared" si="17"/>
        <v>0</v>
      </c>
      <c r="U110" s="35" t="str">
        <f t="shared" si="18"/>
        <v/>
      </c>
      <c r="V110" s="35">
        <f t="shared" si="21"/>
        <v>0</v>
      </c>
      <c r="W110" s="35">
        <f t="shared" si="22"/>
        <v>0</v>
      </c>
      <c r="AD110" s="79"/>
      <c r="AE110" s="18"/>
      <c r="AF110" s="35" t="str">
        <f t="array" ref="AF110">IFERROR(IF(#REF!="×",0,_xlfn.IFS(AE110="多面",W110*0.6/1.6*0.5,AE110="治水ダム等",W110*0.75/1.75*0.5)),"")</f>
        <v/>
      </c>
      <c r="AG110" s="74" t="str">
        <f t="array" ref="AG110">IFERROR(_xlfn.IFS(#REF!="×",W110,#REF!="○",(W110-AF110)*0.7),"")</f>
        <v/>
      </c>
      <c r="AH110" s="25"/>
      <c r="AI110" s="85">
        <f t="array" ref="AI110">_xlfn.IFS(AH110=0,0,AH110&gt;W110,0,W110-AH110&gt;AG110,AG110,W110-AH110&lt;AG110,W110-AH110)</f>
        <v>0</v>
      </c>
      <c r="AJ110" s="35" t="str">
        <f t="shared" si="19"/>
        <v/>
      </c>
    </row>
    <row r="111" spans="1:36" s="1" customFormat="1" ht="24" hidden="1" customHeight="1">
      <c r="A111" s="9">
        <v>120</v>
      </c>
      <c r="B111" s="15"/>
      <c r="C111" s="12"/>
      <c r="D111" s="12"/>
      <c r="E111" s="25"/>
      <c r="F111" s="25"/>
      <c r="G111" s="25"/>
      <c r="H111" s="25"/>
      <c r="I111" s="33">
        <f t="shared" si="13"/>
        <v>0</v>
      </c>
      <c r="J111" s="35">
        <f t="shared" si="14"/>
        <v>0</v>
      </c>
      <c r="K111" s="35"/>
      <c r="L111" s="39">
        <f>IF(D111="",0,VLOOKUP(D111,リスト!$F$4:$H$29,3,FALSE))</f>
        <v>0</v>
      </c>
      <c r="M111" s="35">
        <f t="shared" si="20"/>
        <v>0</v>
      </c>
      <c r="N111" s="35">
        <f t="shared" si="15"/>
        <v>0</v>
      </c>
      <c r="O111" s="25"/>
      <c r="P111" s="35">
        <f t="shared" si="16"/>
        <v>0</v>
      </c>
      <c r="Q111" s="12"/>
      <c r="R111" s="25"/>
      <c r="S111" s="39" t="str">
        <f>IF(Q111="","",VLOOKUP(Q111,リスト!$J$4:$K$31,2,FALSE))</f>
        <v/>
      </c>
      <c r="T111" s="35">
        <f t="shared" si="17"/>
        <v>0</v>
      </c>
      <c r="U111" s="35" t="str">
        <f t="shared" si="18"/>
        <v/>
      </c>
      <c r="V111" s="35">
        <f t="shared" si="21"/>
        <v>0</v>
      </c>
      <c r="W111" s="35">
        <f t="shared" si="22"/>
        <v>0</v>
      </c>
      <c r="AD111" s="79"/>
      <c r="AE111" s="18"/>
      <c r="AF111" s="35" t="str">
        <f t="array" ref="AF111">IFERROR(IF(#REF!="×",0,_xlfn.IFS(AE111="多面",W111*0.6/1.6*0.5,AE111="治水ダム等",W111*0.75/1.75*0.5)),"")</f>
        <v/>
      </c>
      <c r="AG111" s="74" t="str">
        <f t="array" ref="AG111">IFERROR(_xlfn.IFS(#REF!="×",W111,#REF!="○",(W111-AF111)*0.7),"")</f>
        <v/>
      </c>
      <c r="AH111" s="25"/>
      <c r="AI111" s="85">
        <f t="array" ref="AI111">_xlfn.IFS(AH111=0,0,AH111&gt;W111,0,W111-AH111&gt;AG111,AG111,W111-AH111&lt;AG111,W111-AH111)</f>
        <v>0</v>
      </c>
      <c r="AJ111" s="35" t="str">
        <f t="shared" si="19"/>
        <v/>
      </c>
    </row>
    <row r="112" spans="1:36" s="1" customFormat="1" ht="24" hidden="1" customHeight="1">
      <c r="A112" s="9">
        <v>121</v>
      </c>
      <c r="B112" s="15"/>
      <c r="C112" s="12"/>
      <c r="D112" s="12"/>
      <c r="E112" s="25"/>
      <c r="F112" s="25"/>
      <c r="G112" s="25"/>
      <c r="H112" s="25"/>
      <c r="I112" s="33">
        <f t="shared" si="13"/>
        <v>0</v>
      </c>
      <c r="J112" s="35">
        <f t="shared" si="14"/>
        <v>0</v>
      </c>
      <c r="K112" s="35"/>
      <c r="L112" s="39">
        <f>IF(D112="",0,VLOOKUP(D112,リスト!$F$4:$H$29,3,FALSE))</f>
        <v>0</v>
      </c>
      <c r="M112" s="35">
        <f t="shared" si="20"/>
        <v>0</v>
      </c>
      <c r="N112" s="35">
        <f t="shared" si="15"/>
        <v>0</v>
      </c>
      <c r="O112" s="25"/>
      <c r="P112" s="35">
        <f t="shared" si="16"/>
        <v>0</v>
      </c>
      <c r="Q112" s="12"/>
      <c r="R112" s="25"/>
      <c r="S112" s="39" t="str">
        <f>IF(Q112="","",VLOOKUP(Q112,リスト!$J$4:$K$31,2,FALSE))</f>
        <v/>
      </c>
      <c r="T112" s="35">
        <f t="shared" si="17"/>
        <v>0</v>
      </c>
      <c r="U112" s="35" t="str">
        <f t="shared" si="18"/>
        <v/>
      </c>
      <c r="V112" s="35">
        <f t="shared" si="21"/>
        <v>0</v>
      </c>
      <c r="W112" s="35">
        <f t="shared" si="22"/>
        <v>0</v>
      </c>
      <c r="AD112" s="79"/>
      <c r="AE112" s="18"/>
      <c r="AF112" s="35" t="str">
        <f t="array" ref="AF112">IFERROR(IF(#REF!="×",0,_xlfn.IFS(AE112="多面",W112*0.6/1.6*0.5,AE112="治水ダム等",W112*0.75/1.75*0.5)),"")</f>
        <v/>
      </c>
      <c r="AG112" s="74" t="str">
        <f t="array" ref="AG112">IFERROR(_xlfn.IFS(#REF!="×",W112,#REF!="○",(W112-AF112)*0.7),"")</f>
        <v/>
      </c>
      <c r="AH112" s="25"/>
      <c r="AI112" s="85">
        <f t="array" ref="AI112">_xlfn.IFS(AH112=0,0,AH112&gt;W112,0,W112-AH112&gt;AG112,AG112,W112-AH112&lt;AG112,W112-AH112)</f>
        <v>0</v>
      </c>
      <c r="AJ112" s="35" t="str">
        <f t="shared" si="19"/>
        <v/>
      </c>
    </row>
    <row r="113" spans="1:36" s="1" customFormat="1" ht="24" hidden="1" customHeight="1">
      <c r="A113" s="9">
        <v>122</v>
      </c>
      <c r="B113" s="15"/>
      <c r="C113" s="12"/>
      <c r="D113" s="12"/>
      <c r="E113" s="25"/>
      <c r="F113" s="25"/>
      <c r="G113" s="25"/>
      <c r="H113" s="25"/>
      <c r="I113" s="33">
        <f t="shared" si="13"/>
        <v>0</v>
      </c>
      <c r="J113" s="35">
        <f t="shared" si="14"/>
        <v>0</v>
      </c>
      <c r="K113" s="35"/>
      <c r="L113" s="39">
        <f>IF(D113="",0,VLOOKUP(D113,リスト!$F$4:$H$29,3,FALSE))</f>
        <v>0</v>
      </c>
      <c r="M113" s="35">
        <f t="shared" si="20"/>
        <v>0</v>
      </c>
      <c r="N113" s="35">
        <f t="shared" si="15"/>
        <v>0</v>
      </c>
      <c r="O113" s="25"/>
      <c r="P113" s="35">
        <f t="shared" si="16"/>
        <v>0</v>
      </c>
      <c r="Q113" s="12"/>
      <c r="R113" s="25"/>
      <c r="S113" s="39" t="str">
        <f>IF(Q113="","",VLOOKUP(Q113,リスト!$J$4:$K$31,2,FALSE))</f>
        <v/>
      </c>
      <c r="T113" s="35">
        <f t="shared" si="17"/>
        <v>0</v>
      </c>
      <c r="U113" s="35" t="str">
        <f t="shared" si="18"/>
        <v/>
      </c>
      <c r="V113" s="35">
        <f t="shared" si="21"/>
        <v>0</v>
      </c>
      <c r="W113" s="35">
        <f t="shared" si="22"/>
        <v>0</v>
      </c>
      <c r="AD113" s="79"/>
      <c r="AE113" s="18"/>
      <c r="AF113" s="35" t="str">
        <f t="array" ref="AF113">IFERROR(IF(#REF!="×",0,_xlfn.IFS(AE113="多面",W113*0.6/1.6*0.5,AE113="治水ダム等",W113*0.75/1.75*0.5)),"")</f>
        <v/>
      </c>
      <c r="AG113" s="74" t="str">
        <f t="array" ref="AG113">IFERROR(_xlfn.IFS(#REF!="×",W113,#REF!="○",(W113-AF113)*0.7),"")</f>
        <v/>
      </c>
      <c r="AH113" s="25"/>
      <c r="AI113" s="85">
        <f t="array" ref="AI113">_xlfn.IFS(AH113=0,0,AH113&gt;W113,0,W113-AH113&gt;AG113,AG113,W113-AH113&lt;AG113,W113-AH113)</f>
        <v>0</v>
      </c>
      <c r="AJ113" s="35" t="str">
        <f t="shared" si="19"/>
        <v/>
      </c>
    </row>
    <row r="114" spans="1:36" s="1" customFormat="1" ht="24" hidden="1" customHeight="1">
      <c r="A114" s="9">
        <v>123</v>
      </c>
      <c r="B114" s="15"/>
      <c r="C114" s="12"/>
      <c r="D114" s="12"/>
      <c r="E114" s="25"/>
      <c r="F114" s="25"/>
      <c r="G114" s="25"/>
      <c r="H114" s="25"/>
      <c r="I114" s="33">
        <f t="shared" si="13"/>
        <v>0</v>
      </c>
      <c r="J114" s="35">
        <f t="shared" si="14"/>
        <v>0</v>
      </c>
      <c r="K114" s="35"/>
      <c r="L114" s="39">
        <f>IF(D114="",0,VLOOKUP(D114,リスト!$F$4:$H$29,3,FALSE))</f>
        <v>0</v>
      </c>
      <c r="M114" s="35">
        <f t="shared" si="20"/>
        <v>0</v>
      </c>
      <c r="N114" s="35">
        <f t="shared" si="15"/>
        <v>0</v>
      </c>
      <c r="O114" s="25"/>
      <c r="P114" s="35">
        <f t="shared" si="16"/>
        <v>0</v>
      </c>
      <c r="Q114" s="12"/>
      <c r="R114" s="25"/>
      <c r="S114" s="39" t="str">
        <f>IF(Q114="","",VLOOKUP(Q114,リスト!$J$4:$K$31,2,FALSE))</f>
        <v/>
      </c>
      <c r="T114" s="35">
        <f t="shared" si="17"/>
        <v>0</v>
      </c>
      <c r="U114" s="35" t="str">
        <f t="shared" si="18"/>
        <v/>
      </c>
      <c r="V114" s="35">
        <f t="shared" si="21"/>
        <v>0</v>
      </c>
      <c r="W114" s="35">
        <f t="shared" si="22"/>
        <v>0</v>
      </c>
      <c r="AD114" s="79"/>
      <c r="AE114" s="18"/>
      <c r="AF114" s="35" t="str">
        <f t="array" ref="AF114">IFERROR(IF(#REF!="×",0,_xlfn.IFS(AE114="多面",W114*0.6/1.6*0.5,AE114="治水ダム等",W114*0.75/1.75*0.5)),"")</f>
        <v/>
      </c>
      <c r="AG114" s="74" t="str">
        <f t="array" ref="AG114">IFERROR(_xlfn.IFS(#REF!="×",W114,#REF!="○",(W114-AF114)*0.7),"")</f>
        <v/>
      </c>
      <c r="AH114" s="25"/>
      <c r="AI114" s="85">
        <f t="array" ref="AI114">_xlfn.IFS(AH114=0,0,AH114&gt;W114,0,W114-AH114&gt;AG114,AG114,W114-AH114&lt;AG114,W114-AH114)</f>
        <v>0</v>
      </c>
      <c r="AJ114" s="35" t="str">
        <f t="shared" si="19"/>
        <v/>
      </c>
    </row>
    <row r="115" spans="1:36" s="1" customFormat="1" ht="24" hidden="1" customHeight="1">
      <c r="A115" s="9">
        <v>124</v>
      </c>
      <c r="B115" s="15"/>
      <c r="C115" s="12"/>
      <c r="D115" s="12"/>
      <c r="E115" s="25"/>
      <c r="F115" s="25"/>
      <c r="G115" s="25"/>
      <c r="H115" s="25"/>
      <c r="I115" s="33">
        <f t="shared" si="13"/>
        <v>0</v>
      </c>
      <c r="J115" s="35">
        <f t="shared" si="14"/>
        <v>0</v>
      </c>
      <c r="K115" s="35"/>
      <c r="L115" s="39">
        <f>IF(D115="",0,VLOOKUP(D115,リスト!$F$4:$H$29,3,FALSE))</f>
        <v>0</v>
      </c>
      <c r="M115" s="35">
        <f t="shared" si="20"/>
        <v>0</v>
      </c>
      <c r="N115" s="35">
        <f t="shared" si="15"/>
        <v>0</v>
      </c>
      <c r="O115" s="25"/>
      <c r="P115" s="35">
        <f t="shared" si="16"/>
        <v>0</v>
      </c>
      <c r="Q115" s="12"/>
      <c r="R115" s="25"/>
      <c r="S115" s="39" t="str">
        <f>IF(Q115="","",VLOOKUP(Q115,リスト!$J$4:$K$31,2,FALSE))</f>
        <v/>
      </c>
      <c r="T115" s="35">
        <f t="shared" si="17"/>
        <v>0</v>
      </c>
      <c r="U115" s="35" t="str">
        <f t="shared" si="18"/>
        <v/>
      </c>
      <c r="V115" s="35">
        <f t="shared" si="21"/>
        <v>0</v>
      </c>
      <c r="W115" s="35">
        <f t="shared" si="22"/>
        <v>0</v>
      </c>
      <c r="AD115" s="79"/>
      <c r="AE115" s="18"/>
      <c r="AF115" s="35" t="str">
        <f t="array" ref="AF115">IFERROR(IF(#REF!="×",0,_xlfn.IFS(AE115="多面",W115*0.6/1.6*0.5,AE115="治水ダム等",W115*0.75/1.75*0.5)),"")</f>
        <v/>
      </c>
      <c r="AG115" s="74" t="str">
        <f t="array" ref="AG115">IFERROR(_xlfn.IFS(#REF!="×",W115,#REF!="○",(W115-AF115)*0.7),"")</f>
        <v/>
      </c>
      <c r="AH115" s="25"/>
      <c r="AI115" s="85">
        <f t="array" ref="AI115">_xlfn.IFS(AH115=0,0,AH115&gt;W115,0,W115-AH115&gt;AG115,AG115,W115-AH115&lt;AG115,W115-AH115)</f>
        <v>0</v>
      </c>
      <c r="AJ115" s="35" t="str">
        <f t="shared" si="19"/>
        <v/>
      </c>
    </row>
    <row r="116" spans="1:36" s="1" customFormat="1" ht="24" hidden="1" customHeight="1">
      <c r="A116" s="9">
        <v>125</v>
      </c>
      <c r="B116" s="15"/>
      <c r="C116" s="12"/>
      <c r="D116" s="12"/>
      <c r="E116" s="25"/>
      <c r="F116" s="25"/>
      <c r="G116" s="25"/>
      <c r="H116" s="25"/>
      <c r="I116" s="33">
        <f t="shared" si="13"/>
        <v>0</v>
      </c>
      <c r="J116" s="35">
        <f t="shared" si="14"/>
        <v>0</v>
      </c>
      <c r="K116" s="35"/>
      <c r="L116" s="39">
        <f>IF(D116="",0,VLOOKUP(D116,リスト!$F$4:$H$29,3,FALSE))</f>
        <v>0</v>
      </c>
      <c r="M116" s="35">
        <f t="shared" si="20"/>
        <v>0</v>
      </c>
      <c r="N116" s="35">
        <f t="shared" si="15"/>
        <v>0</v>
      </c>
      <c r="O116" s="25"/>
      <c r="P116" s="35">
        <f t="shared" si="16"/>
        <v>0</v>
      </c>
      <c r="Q116" s="12"/>
      <c r="R116" s="25"/>
      <c r="S116" s="39" t="str">
        <f>IF(Q116="","",VLOOKUP(Q116,リスト!$J$4:$K$31,2,FALSE))</f>
        <v/>
      </c>
      <c r="T116" s="35">
        <f t="shared" si="17"/>
        <v>0</v>
      </c>
      <c r="U116" s="35" t="str">
        <f t="shared" si="18"/>
        <v/>
      </c>
      <c r="V116" s="35">
        <f t="shared" si="21"/>
        <v>0</v>
      </c>
      <c r="W116" s="35">
        <f t="shared" si="22"/>
        <v>0</v>
      </c>
      <c r="AD116" s="79"/>
      <c r="AE116" s="18"/>
      <c r="AF116" s="35" t="str">
        <f t="array" ref="AF116">IFERROR(IF(#REF!="×",0,_xlfn.IFS(AE116="多面",W116*0.6/1.6*0.5,AE116="治水ダム等",W116*0.75/1.75*0.5)),"")</f>
        <v/>
      </c>
      <c r="AG116" s="74" t="str">
        <f t="array" ref="AG116">IFERROR(_xlfn.IFS(#REF!="×",W116,#REF!="○",(W116-AF116)*0.7),"")</f>
        <v/>
      </c>
      <c r="AH116" s="25"/>
      <c r="AI116" s="85">
        <f t="array" ref="AI116">_xlfn.IFS(AH116=0,0,AH116&gt;W116,0,W116-AH116&gt;AG116,AG116,W116-AH116&lt;AG116,W116-AH116)</f>
        <v>0</v>
      </c>
      <c r="AJ116" s="35" t="str">
        <f t="shared" si="19"/>
        <v/>
      </c>
    </row>
    <row r="117" spans="1:36" s="1" customFormat="1" ht="24" hidden="1" customHeight="1">
      <c r="A117" s="9">
        <v>126</v>
      </c>
      <c r="B117" s="15"/>
      <c r="C117" s="12"/>
      <c r="D117" s="12"/>
      <c r="E117" s="25"/>
      <c r="F117" s="25"/>
      <c r="G117" s="25"/>
      <c r="H117" s="25"/>
      <c r="I117" s="33">
        <f t="shared" si="13"/>
        <v>0</v>
      </c>
      <c r="J117" s="35">
        <f t="shared" si="14"/>
        <v>0</v>
      </c>
      <c r="K117" s="35"/>
      <c r="L117" s="39">
        <f>IF(D117="",0,VLOOKUP(D117,リスト!$F$4:$H$29,3,FALSE))</f>
        <v>0</v>
      </c>
      <c r="M117" s="35">
        <f t="shared" si="20"/>
        <v>0</v>
      </c>
      <c r="N117" s="35">
        <f t="shared" si="15"/>
        <v>0</v>
      </c>
      <c r="O117" s="25"/>
      <c r="P117" s="35">
        <f t="shared" si="16"/>
        <v>0</v>
      </c>
      <c r="Q117" s="12"/>
      <c r="R117" s="25"/>
      <c r="S117" s="39" t="str">
        <f>IF(Q117="","",VLOOKUP(Q117,リスト!$J$4:$K$31,2,FALSE))</f>
        <v/>
      </c>
      <c r="T117" s="35">
        <f t="shared" si="17"/>
        <v>0</v>
      </c>
      <c r="U117" s="35" t="str">
        <f t="shared" si="18"/>
        <v/>
      </c>
      <c r="V117" s="35">
        <f t="shared" si="21"/>
        <v>0</v>
      </c>
      <c r="W117" s="35">
        <f t="shared" si="22"/>
        <v>0</v>
      </c>
      <c r="AD117" s="79"/>
      <c r="AE117" s="18"/>
      <c r="AF117" s="35" t="str">
        <f t="array" ref="AF117">IFERROR(IF(#REF!="×",0,_xlfn.IFS(AE117="多面",W117*0.6/1.6*0.5,AE117="治水ダム等",W117*0.75/1.75*0.5)),"")</f>
        <v/>
      </c>
      <c r="AG117" s="74" t="str">
        <f t="array" ref="AG117">IFERROR(_xlfn.IFS(#REF!="×",W117,#REF!="○",(W117-AF117)*0.7),"")</f>
        <v/>
      </c>
      <c r="AH117" s="25"/>
      <c r="AI117" s="85">
        <f t="array" ref="AI117">_xlfn.IFS(AH117=0,0,AH117&gt;W117,0,W117-AH117&gt;AG117,AG117,W117-AH117&lt;AG117,W117-AH117)</f>
        <v>0</v>
      </c>
      <c r="AJ117" s="35" t="str">
        <f t="shared" si="19"/>
        <v/>
      </c>
    </row>
    <row r="118" spans="1:36" s="1" customFormat="1" ht="24" hidden="1" customHeight="1">
      <c r="A118" s="9">
        <v>127</v>
      </c>
      <c r="B118" s="15"/>
      <c r="C118" s="12"/>
      <c r="D118" s="12"/>
      <c r="E118" s="25"/>
      <c r="F118" s="25"/>
      <c r="G118" s="25"/>
      <c r="H118" s="25"/>
      <c r="I118" s="33">
        <f t="shared" si="13"/>
        <v>0</v>
      </c>
      <c r="J118" s="35">
        <f t="shared" si="14"/>
        <v>0</v>
      </c>
      <c r="K118" s="35"/>
      <c r="L118" s="39">
        <f>IF(D118="",0,VLOOKUP(D118,リスト!$F$4:$H$29,3,FALSE))</f>
        <v>0</v>
      </c>
      <c r="M118" s="35">
        <f t="shared" si="20"/>
        <v>0</v>
      </c>
      <c r="N118" s="35">
        <f t="shared" si="15"/>
        <v>0</v>
      </c>
      <c r="O118" s="25"/>
      <c r="P118" s="35">
        <f t="shared" si="16"/>
        <v>0</v>
      </c>
      <c r="Q118" s="12"/>
      <c r="R118" s="25"/>
      <c r="S118" s="39" t="str">
        <f>IF(Q118="","",VLOOKUP(Q118,リスト!$J$4:$K$31,2,FALSE))</f>
        <v/>
      </c>
      <c r="T118" s="35">
        <f t="shared" si="17"/>
        <v>0</v>
      </c>
      <c r="U118" s="35" t="str">
        <f t="shared" si="18"/>
        <v/>
      </c>
      <c r="V118" s="35">
        <f t="shared" si="21"/>
        <v>0</v>
      </c>
      <c r="W118" s="35">
        <f t="shared" si="22"/>
        <v>0</v>
      </c>
      <c r="AD118" s="79"/>
      <c r="AE118" s="18"/>
      <c r="AF118" s="35" t="str">
        <f t="array" ref="AF118">IFERROR(IF(#REF!="×",0,_xlfn.IFS(AE118="多面",W118*0.6/1.6*0.5,AE118="治水ダム等",W118*0.75/1.75*0.5)),"")</f>
        <v/>
      </c>
      <c r="AG118" s="74" t="str">
        <f t="array" ref="AG118">IFERROR(_xlfn.IFS(#REF!="×",W118,#REF!="○",(W118-AF118)*0.7),"")</f>
        <v/>
      </c>
      <c r="AH118" s="25"/>
      <c r="AI118" s="85">
        <f t="array" ref="AI118">_xlfn.IFS(AH118=0,0,AH118&gt;W118,0,W118-AH118&gt;AG118,AG118,W118-AH118&lt;AG118,W118-AH118)</f>
        <v>0</v>
      </c>
      <c r="AJ118" s="35" t="str">
        <f t="shared" si="19"/>
        <v/>
      </c>
    </row>
    <row r="119" spans="1:36" s="1" customFormat="1" ht="24" hidden="1" customHeight="1">
      <c r="A119" s="9">
        <v>128</v>
      </c>
      <c r="B119" s="15"/>
      <c r="C119" s="12"/>
      <c r="D119" s="12"/>
      <c r="E119" s="25"/>
      <c r="F119" s="25"/>
      <c r="G119" s="25"/>
      <c r="H119" s="25"/>
      <c r="I119" s="33">
        <f t="shared" si="13"/>
        <v>0</v>
      </c>
      <c r="J119" s="35">
        <f t="shared" si="14"/>
        <v>0</v>
      </c>
      <c r="K119" s="35"/>
      <c r="L119" s="39">
        <f>IF(D119="",0,VLOOKUP(D119,リスト!$F$4:$H$29,3,FALSE))</f>
        <v>0</v>
      </c>
      <c r="M119" s="35">
        <f t="shared" si="20"/>
        <v>0</v>
      </c>
      <c r="N119" s="35">
        <f t="shared" si="15"/>
        <v>0</v>
      </c>
      <c r="O119" s="25"/>
      <c r="P119" s="35">
        <f t="shared" si="16"/>
        <v>0</v>
      </c>
      <c r="Q119" s="12"/>
      <c r="R119" s="25"/>
      <c r="S119" s="39" t="str">
        <f>IF(Q119="","",VLOOKUP(Q119,リスト!$J$4:$K$31,2,FALSE))</f>
        <v/>
      </c>
      <c r="T119" s="35">
        <f t="shared" si="17"/>
        <v>0</v>
      </c>
      <c r="U119" s="35" t="str">
        <f t="shared" si="18"/>
        <v/>
      </c>
      <c r="V119" s="35">
        <f t="shared" si="21"/>
        <v>0</v>
      </c>
      <c r="W119" s="35">
        <f t="shared" si="22"/>
        <v>0</v>
      </c>
      <c r="AD119" s="79"/>
      <c r="AE119" s="18"/>
      <c r="AF119" s="35" t="str">
        <f t="array" ref="AF119">IFERROR(IF(#REF!="×",0,_xlfn.IFS(AE119="多面",W119*0.6/1.6*0.5,AE119="治水ダム等",W119*0.75/1.75*0.5)),"")</f>
        <v/>
      </c>
      <c r="AG119" s="74" t="str">
        <f t="array" ref="AG119">IFERROR(_xlfn.IFS(#REF!="×",W119,#REF!="○",(W119-AF119)*0.7),"")</f>
        <v/>
      </c>
      <c r="AH119" s="25"/>
      <c r="AI119" s="85">
        <f t="array" ref="AI119">_xlfn.IFS(AH119=0,0,AH119&gt;W119,0,W119-AH119&gt;AG119,AG119,W119-AH119&lt;AG119,W119-AH119)</f>
        <v>0</v>
      </c>
      <c r="AJ119" s="35" t="str">
        <f t="shared" si="19"/>
        <v/>
      </c>
    </row>
    <row r="120" spans="1:36" s="1" customFormat="1" ht="24" hidden="1" customHeight="1">
      <c r="A120" s="9">
        <v>129</v>
      </c>
      <c r="B120" s="15"/>
      <c r="C120" s="12"/>
      <c r="D120" s="12"/>
      <c r="E120" s="25"/>
      <c r="F120" s="25"/>
      <c r="G120" s="25"/>
      <c r="H120" s="25"/>
      <c r="I120" s="33">
        <f t="shared" si="13"/>
        <v>0</v>
      </c>
      <c r="J120" s="35">
        <f t="shared" si="14"/>
        <v>0</v>
      </c>
      <c r="K120" s="35"/>
      <c r="L120" s="39">
        <f>IF(D120="",0,VLOOKUP(D120,リスト!$F$4:$H$29,3,FALSE))</f>
        <v>0</v>
      </c>
      <c r="M120" s="35">
        <f t="shared" si="20"/>
        <v>0</v>
      </c>
      <c r="N120" s="35">
        <f t="shared" si="15"/>
        <v>0</v>
      </c>
      <c r="O120" s="25"/>
      <c r="P120" s="35">
        <f t="shared" si="16"/>
        <v>0</v>
      </c>
      <c r="Q120" s="12"/>
      <c r="R120" s="25"/>
      <c r="S120" s="39" t="str">
        <f>IF(Q120="","",VLOOKUP(Q120,リスト!$J$4:$K$31,2,FALSE))</f>
        <v/>
      </c>
      <c r="T120" s="35">
        <f t="shared" si="17"/>
        <v>0</v>
      </c>
      <c r="U120" s="35" t="str">
        <f t="shared" si="18"/>
        <v/>
      </c>
      <c r="V120" s="35">
        <f t="shared" si="21"/>
        <v>0</v>
      </c>
      <c r="W120" s="35">
        <f t="shared" si="22"/>
        <v>0</v>
      </c>
      <c r="AD120" s="79"/>
      <c r="AE120" s="18"/>
      <c r="AF120" s="35" t="str">
        <f t="array" ref="AF120">IFERROR(IF(#REF!="×",0,_xlfn.IFS(AE120="多面",W120*0.6/1.6*0.5,AE120="治水ダム等",W120*0.75/1.75*0.5)),"")</f>
        <v/>
      </c>
      <c r="AG120" s="74" t="str">
        <f t="array" ref="AG120">IFERROR(_xlfn.IFS(#REF!="×",W120,#REF!="○",(W120-AF120)*0.7),"")</f>
        <v/>
      </c>
      <c r="AH120" s="25"/>
      <c r="AI120" s="85">
        <f t="array" ref="AI120">_xlfn.IFS(AH120=0,0,AH120&gt;W120,0,W120-AH120&gt;AG120,AG120,W120-AH120&lt;AG120,W120-AH120)</f>
        <v>0</v>
      </c>
      <c r="AJ120" s="35" t="str">
        <f t="shared" si="19"/>
        <v/>
      </c>
    </row>
    <row r="121" spans="1:36" s="1" customFormat="1" ht="24" hidden="1" customHeight="1">
      <c r="A121" s="9">
        <v>130</v>
      </c>
      <c r="B121" s="15"/>
      <c r="C121" s="12"/>
      <c r="D121" s="12"/>
      <c r="E121" s="25"/>
      <c r="F121" s="25"/>
      <c r="G121" s="25"/>
      <c r="H121" s="25"/>
      <c r="I121" s="33">
        <f t="shared" si="13"/>
        <v>0</v>
      </c>
      <c r="J121" s="35">
        <f t="shared" si="14"/>
        <v>0</v>
      </c>
      <c r="K121" s="35"/>
      <c r="L121" s="39">
        <f>IF(D121="",0,VLOOKUP(D121,リスト!$F$4:$H$29,3,FALSE))</f>
        <v>0</v>
      </c>
      <c r="M121" s="35">
        <f t="shared" si="20"/>
        <v>0</v>
      </c>
      <c r="N121" s="35">
        <f t="shared" si="15"/>
        <v>0</v>
      </c>
      <c r="O121" s="25"/>
      <c r="P121" s="35">
        <f t="shared" si="16"/>
        <v>0</v>
      </c>
      <c r="Q121" s="12"/>
      <c r="R121" s="25"/>
      <c r="S121" s="39" t="str">
        <f>IF(Q121="","",VLOOKUP(Q121,リスト!$J$4:$K$31,2,FALSE))</f>
        <v/>
      </c>
      <c r="T121" s="35">
        <f t="shared" si="17"/>
        <v>0</v>
      </c>
      <c r="U121" s="35" t="str">
        <f t="shared" si="18"/>
        <v/>
      </c>
      <c r="V121" s="35">
        <f t="shared" si="21"/>
        <v>0</v>
      </c>
      <c r="W121" s="35">
        <f t="shared" si="22"/>
        <v>0</v>
      </c>
      <c r="AD121" s="79"/>
      <c r="AE121" s="18"/>
      <c r="AF121" s="35" t="str">
        <f t="array" ref="AF121">IFERROR(IF(#REF!="×",0,_xlfn.IFS(AE121="多面",W121*0.6/1.6*0.5,AE121="治水ダム等",W121*0.75/1.75*0.5)),"")</f>
        <v/>
      </c>
      <c r="AG121" s="74" t="str">
        <f t="array" ref="AG121">IFERROR(_xlfn.IFS(#REF!="×",W121,#REF!="○",(W121-AF121)*0.7),"")</f>
        <v/>
      </c>
      <c r="AH121" s="25"/>
      <c r="AI121" s="85">
        <f t="array" ref="AI121">_xlfn.IFS(AH121=0,0,AH121&gt;W121,0,W121-AH121&gt;AG121,AG121,W121-AH121&lt;AG121,W121-AH121)</f>
        <v>0</v>
      </c>
      <c r="AJ121" s="35" t="str">
        <f t="shared" si="19"/>
        <v/>
      </c>
    </row>
    <row r="122" spans="1:36" s="1" customFormat="1" ht="24" hidden="1" customHeight="1">
      <c r="A122" s="9">
        <v>131</v>
      </c>
      <c r="B122" s="15"/>
      <c r="C122" s="12"/>
      <c r="D122" s="12"/>
      <c r="E122" s="25"/>
      <c r="F122" s="25"/>
      <c r="G122" s="25"/>
      <c r="H122" s="25"/>
      <c r="I122" s="33">
        <f t="shared" si="13"/>
        <v>0</v>
      </c>
      <c r="J122" s="35">
        <f t="shared" si="14"/>
        <v>0</v>
      </c>
      <c r="K122" s="35"/>
      <c r="L122" s="39">
        <f>IF(D122="",0,VLOOKUP(D122,リスト!$F$4:$H$29,3,FALSE))</f>
        <v>0</v>
      </c>
      <c r="M122" s="35">
        <f t="shared" si="20"/>
        <v>0</v>
      </c>
      <c r="N122" s="35">
        <f t="shared" si="15"/>
        <v>0</v>
      </c>
      <c r="O122" s="25"/>
      <c r="P122" s="35">
        <f t="shared" si="16"/>
        <v>0</v>
      </c>
      <c r="Q122" s="12"/>
      <c r="R122" s="25"/>
      <c r="S122" s="39" t="str">
        <f>IF(Q122="","",VLOOKUP(Q122,リスト!$J$4:$K$31,2,FALSE))</f>
        <v/>
      </c>
      <c r="T122" s="35">
        <f t="shared" si="17"/>
        <v>0</v>
      </c>
      <c r="U122" s="35" t="str">
        <f t="shared" si="18"/>
        <v/>
      </c>
      <c r="V122" s="35">
        <f t="shared" si="21"/>
        <v>0</v>
      </c>
      <c r="W122" s="35">
        <f t="shared" si="22"/>
        <v>0</v>
      </c>
      <c r="AD122" s="79"/>
      <c r="AE122" s="18"/>
      <c r="AF122" s="35" t="str">
        <f t="array" ref="AF122">IFERROR(IF(#REF!="×",0,_xlfn.IFS(AE122="多面",W122*0.6/1.6*0.5,AE122="治水ダム等",W122*0.75/1.75*0.5)),"")</f>
        <v/>
      </c>
      <c r="AG122" s="74" t="str">
        <f t="array" ref="AG122">IFERROR(_xlfn.IFS(#REF!="×",W122,#REF!="○",(W122-AF122)*0.7),"")</f>
        <v/>
      </c>
      <c r="AH122" s="25"/>
      <c r="AI122" s="85">
        <f t="array" ref="AI122">_xlfn.IFS(AH122=0,0,AH122&gt;W122,0,W122-AH122&gt;AG122,AG122,W122-AH122&lt;AG122,W122-AH122)</f>
        <v>0</v>
      </c>
      <c r="AJ122" s="35" t="str">
        <f t="shared" si="19"/>
        <v/>
      </c>
    </row>
    <row r="123" spans="1:36" s="1" customFormat="1" ht="24" hidden="1" customHeight="1">
      <c r="A123" s="9">
        <v>132</v>
      </c>
      <c r="B123" s="15"/>
      <c r="C123" s="12"/>
      <c r="D123" s="12"/>
      <c r="E123" s="25"/>
      <c r="F123" s="25"/>
      <c r="G123" s="25"/>
      <c r="H123" s="25"/>
      <c r="I123" s="33">
        <f t="shared" si="13"/>
        <v>0</v>
      </c>
      <c r="J123" s="35">
        <f t="shared" si="14"/>
        <v>0</v>
      </c>
      <c r="K123" s="35"/>
      <c r="L123" s="39">
        <f>IF(D123="",0,VLOOKUP(D123,リスト!$F$4:$H$29,3,FALSE))</f>
        <v>0</v>
      </c>
      <c r="M123" s="35">
        <f t="shared" si="20"/>
        <v>0</v>
      </c>
      <c r="N123" s="35">
        <f t="shared" si="15"/>
        <v>0</v>
      </c>
      <c r="O123" s="25"/>
      <c r="P123" s="35">
        <f t="shared" si="16"/>
        <v>0</v>
      </c>
      <c r="Q123" s="12"/>
      <c r="R123" s="25"/>
      <c r="S123" s="39" t="str">
        <f>IF(Q123="","",VLOOKUP(Q123,リスト!$J$4:$K$31,2,FALSE))</f>
        <v/>
      </c>
      <c r="T123" s="35">
        <f t="shared" si="17"/>
        <v>0</v>
      </c>
      <c r="U123" s="35" t="str">
        <f t="shared" si="18"/>
        <v/>
      </c>
      <c r="V123" s="35">
        <f t="shared" si="21"/>
        <v>0</v>
      </c>
      <c r="W123" s="35">
        <f t="shared" si="22"/>
        <v>0</v>
      </c>
      <c r="AD123" s="79"/>
      <c r="AE123" s="18"/>
      <c r="AF123" s="35" t="str">
        <f t="array" ref="AF123">IFERROR(IF(#REF!="×",0,_xlfn.IFS(AE123="多面",W123*0.6/1.6*0.5,AE123="治水ダム等",W123*0.75/1.75*0.5)),"")</f>
        <v/>
      </c>
      <c r="AG123" s="74" t="str">
        <f t="array" ref="AG123">IFERROR(_xlfn.IFS(#REF!="×",W123,#REF!="○",(W123-AF123)*0.7),"")</f>
        <v/>
      </c>
      <c r="AH123" s="25"/>
      <c r="AI123" s="85">
        <f t="array" ref="AI123">_xlfn.IFS(AH123=0,0,AH123&gt;W123,0,W123-AH123&gt;AG123,AG123,W123-AH123&lt;AG123,W123-AH123)</f>
        <v>0</v>
      </c>
      <c r="AJ123" s="35" t="str">
        <f t="shared" si="19"/>
        <v/>
      </c>
    </row>
    <row r="124" spans="1:36" s="1" customFormat="1" ht="24" hidden="1" customHeight="1">
      <c r="A124" s="9">
        <v>133</v>
      </c>
      <c r="B124" s="15"/>
      <c r="C124" s="12"/>
      <c r="D124" s="12"/>
      <c r="E124" s="25"/>
      <c r="F124" s="25"/>
      <c r="G124" s="25"/>
      <c r="H124" s="25"/>
      <c r="I124" s="33">
        <f t="shared" si="13"/>
        <v>0</v>
      </c>
      <c r="J124" s="35">
        <f t="shared" si="14"/>
        <v>0</v>
      </c>
      <c r="K124" s="35"/>
      <c r="L124" s="39">
        <f>IF(D124="",0,VLOOKUP(D124,リスト!$F$4:$H$29,3,FALSE))</f>
        <v>0</v>
      </c>
      <c r="M124" s="35">
        <f t="shared" si="20"/>
        <v>0</v>
      </c>
      <c r="N124" s="35">
        <f t="shared" si="15"/>
        <v>0</v>
      </c>
      <c r="O124" s="25"/>
      <c r="P124" s="35">
        <f t="shared" si="16"/>
        <v>0</v>
      </c>
      <c r="Q124" s="12"/>
      <c r="R124" s="25"/>
      <c r="S124" s="39" t="str">
        <f>IF(Q124="","",VLOOKUP(Q124,リスト!$J$4:$K$31,2,FALSE))</f>
        <v/>
      </c>
      <c r="T124" s="35">
        <f t="shared" si="17"/>
        <v>0</v>
      </c>
      <c r="U124" s="35" t="str">
        <f t="shared" si="18"/>
        <v/>
      </c>
      <c r="V124" s="35">
        <f t="shared" si="21"/>
        <v>0</v>
      </c>
      <c r="W124" s="35">
        <f t="shared" si="22"/>
        <v>0</v>
      </c>
      <c r="AD124" s="79"/>
      <c r="AE124" s="18"/>
      <c r="AF124" s="35" t="str">
        <f t="array" ref="AF124">IFERROR(IF(#REF!="×",0,_xlfn.IFS(AE124="多面",W124*0.6/1.6*0.5,AE124="治水ダム等",W124*0.75/1.75*0.5)),"")</f>
        <v/>
      </c>
      <c r="AG124" s="74" t="str">
        <f t="array" ref="AG124">IFERROR(_xlfn.IFS(#REF!="×",W124,#REF!="○",(W124-AF124)*0.7),"")</f>
        <v/>
      </c>
      <c r="AH124" s="25"/>
      <c r="AI124" s="85">
        <f t="array" ref="AI124">_xlfn.IFS(AH124=0,0,AH124&gt;W124,0,W124-AH124&gt;AG124,AG124,W124-AH124&lt;AG124,W124-AH124)</f>
        <v>0</v>
      </c>
      <c r="AJ124" s="35" t="str">
        <f t="shared" si="19"/>
        <v/>
      </c>
    </row>
    <row r="125" spans="1:36" s="1" customFormat="1" ht="24" hidden="1" customHeight="1">
      <c r="A125" s="9">
        <v>134</v>
      </c>
      <c r="B125" s="15"/>
      <c r="C125" s="12"/>
      <c r="D125" s="12"/>
      <c r="E125" s="25"/>
      <c r="F125" s="25"/>
      <c r="G125" s="25"/>
      <c r="H125" s="25"/>
      <c r="I125" s="33">
        <f t="shared" si="13"/>
        <v>0</v>
      </c>
      <c r="J125" s="35">
        <f t="shared" si="14"/>
        <v>0</v>
      </c>
      <c r="K125" s="35"/>
      <c r="L125" s="39">
        <f>IF(D125="",0,VLOOKUP(D125,リスト!$F$4:$H$29,3,FALSE))</f>
        <v>0</v>
      </c>
      <c r="M125" s="35">
        <f t="shared" si="20"/>
        <v>0</v>
      </c>
      <c r="N125" s="35">
        <f t="shared" si="15"/>
        <v>0</v>
      </c>
      <c r="O125" s="25"/>
      <c r="P125" s="35">
        <f t="shared" si="16"/>
        <v>0</v>
      </c>
      <c r="Q125" s="12"/>
      <c r="R125" s="25"/>
      <c r="S125" s="39" t="str">
        <f>IF(Q125="","",VLOOKUP(Q125,リスト!$J$4:$K$31,2,FALSE))</f>
        <v/>
      </c>
      <c r="T125" s="35">
        <f t="shared" si="17"/>
        <v>0</v>
      </c>
      <c r="U125" s="35" t="str">
        <f t="shared" si="18"/>
        <v/>
      </c>
      <c r="V125" s="35">
        <f t="shared" si="21"/>
        <v>0</v>
      </c>
      <c r="W125" s="35">
        <f t="shared" si="22"/>
        <v>0</v>
      </c>
      <c r="AD125" s="79"/>
      <c r="AE125" s="18"/>
      <c r="AF125" s="35" t="str">
        <f t="array" ref="AF125">IFERROR(IF(#REF!="×",0,_xlfn.IFS(AE125="多面",W125*0.6/1.6*0.5,AE125="治水ダム等",W125*0.75/1.75*0.5)),"")</f>
        <v/>
      </c>
      <c r="AG125" s="74" t="str">
        <f t="array" ref="AG125">IFERROR(_xlfn.IFS(#REF!="×",W125,#REF!="○",(W125-AF125)*0.7),"")</f>
        <v/>
      </c>
      <c r="AH125" s="25"/>
      <c r="AI125" s="85">
        <f t="array" ref="AI125">_xlfn.IFS(AH125=0,0,AH125&gt;W125,0,W125-AH125&gt;AG125,AG125,W125-AH125&lt;AG125,W125-AH125)</f>
        <v>0</v>
      </c>
      <c r="AJ125" s="35" t="str">
        <f t="shared" si="19"/>
        <v/>
      </c>
    </row>
    <row r="126" spans="1:36" s="1" customFormat="1" ht="24" hidden="1" customHeight="1">
      <c r="A126" s="9">
        <v>135</v>
      </c>
      <c r="B126" s="15"/>
      <c r="C126" s="12"/>
      <c r="D126" s="12"/>
      <c r="E126" s="25"/>
      <c r="F126" s="25"/>
      <c r="G126" s="25"/>
      <c r="H126" s="25"/>
      <c r="I126" s="33">
        <f t="shared" si="13"/>
        <v>0</v>
      </c>
      <c r="J126" s="35">
        <f t="shared" si="14"/>
        <v>0</v>
      </c>
      <c r="K126" s="35"/>
      <c r="L126" s="39">
        <f>IF(D126="",0,VLOOKUP(D126,リスト!$F$4:$H$29,3,FALSE))</f>
        <v>0</v>
      </c>
      <c r="M126" s="35">
        <f t="shared" si="20"/>
        <v>0</v>
      </c>
      <c r="N126" s="35">
        <f t="shared" si="15"/>
        <v>0</v>
      </c>
      <c r="O126" s="25"/>
      <c r="P126" s="35">
        <f t="shared" si="16"/>
        <v>0</v>
      </c>
      <c r="Q126" s="12"/>
      <c r="R126" s="25"/>
      <c r="S126" s="39" t="str">
        <f>IF(Q126="","",VLOOKUP(Q126,リスト!$J$4:$K$31,2,FALSE))</f>
        <v/>
      </c>
      <c r="T126" s="35">
        <f t="shared" si="17"/>
        <v>0</v>
      </c>
      <c r="U126" s="35" t="str">
        <f t="shared" si="18"/>
        <v/>
      </c>
      <c r="V126" s="35">
        <f t="shared" si="21"/>
        <v>0</v>
      </c>
      <c r="W126" s="35">
        <f t="shared" si="22"/>
        <v>0</v>
      </c>
      <c r="AD126" s="79"/>
      <c r="AE126" s="18"/>
      <c r="AF126" s="35" t="str">
        <f t="array" ref="AF126">IFERROR(IF(#REF!="×",0,_xlfn.IFS(AE126="多面",W126*0.6/1.6*0.5,AE126="治水ダム等",W126*0.75/1.75*0.5)),"")</f>
        <v/>
      </c>
      <c r="AG126" s="74" t="str">
        <f t="array" ref="AG126">IFERROR(_xlfn.IFS(#REF!="×",W126,#REF!="○",(W126-AF126)*0.7),"")</f>
        <v/>
      </c>
      <c r="AH126" s="25"/>
      <c r="AI126" s="85">
        <f t="array" ref="AI126">_xlfn.IFS(AH126=0,0,AH126&gt;W126,0,W126-AH126&gt;AG126,AG126,W126-AH126&lt;AG126,W126-AH126)</f>
        <v>0</v>
      </c>
      <c r="AJ126" s="35" t="str">
        <f t="shared" si="19"/>
        <v/>
      </c>
    </row>
    <row r="127" spans="1:36" s="1" customFormat="1" ht="24" hidden="1" customHeight="1">
      <c r="A127" s="9">
        <v>136</v>
      </c>
      <c r="B127" s="15"/>
      <c r="C127" s="12"/>
      <c r="D127" s="12"/>
      <c r="E127" s="25"/>
      <c r="F127" s="25"/>
      <c r="G127" s="25"/>
      <c r="H127" s="25"/>
      <c r="I127" s="33">
        <f t="shared" si="13"/>
        <v>0</v>
      </c>
      <c r="J127" s="35">
        <f t="shared" si="14"/>
        <v>0</v>
      </c>
      <c r="K127" s="35"/>
      <c r="L127" s="39">
        <f>IF(D127="",0,VLOOKUP(D127,リスト!$F$4:$H$29,3,FALSE))</f>
        <v>0</v>
      </c>
      <c r="M127" s="35">
        <f t="shared" si="20"/>
        <v>0</v>
      </c>
      <c r="N127" s="35">
        <f t="shared" si="15"/>
        <v>0</v>
      </c>
      <c r="O127" s="25"/>
      <c r="P127" s="35">
        <f t="shared" si="16"/>
        <v>0</v>
      </c>
      <c r="Q127" s="12"/>
      <c r="R127" s="25"/>
      <c r="S127" s="39" t="str">
        <f>IF(Q127="","",VLOOKUP(Q127,リスト!$J$4:$K$31,2,FALSE))</f>
        <v/>
      </c>
      <c r="T127" s="35">
        <f t="shared" si="17"/>
        <v>0</v>
      </c>
      <c r="U127" s="35" t="str">
        <f t="shared" si="18"/>
        <v/>
      </c>
      <c r="V127" s="35">
        <f t="shared" si="21"/>
        <v>0</v>
      </c>
      <c r="W127" s="35">
        <f t="shared" si="22"/>
        <v>0</v>
      </c>
      <c r="AD127" s="79"/>
      <c r="AE127" s="18"/>
      <c r="AF127" s="35" t="str">
        <f t="array" ref="AF127">IFERROR(IF(#REF!="×",0,_xlfn.IFS(AE127="多面",W127*0.6/1.6*0.5,AE127="治水ダム等",W127*0.75/1.75*0.5)),"")</f>
        <v/>
      </c>
      <c r="AG127" s="74" t="str">
        <f t="array" ref="AG127">IFERROR(_xlfn.IFS(#REF!="×",W127,#REF!="○",(W127-AF127)*0.7),"")</f>
        <v/>
      </c>
      <c r="AH127" s="25"/>
      <c r="AI127" s="85">
        <f t="array" ref="AI127">_xlfn.IFS(AH127=0,0,AH127&gt;W127,0,W127-AH127&gt;AG127,AG127,W127-AH127&lt;AG127,W127-AH127)</f>
        <v>0</v>
      </c>
      <c r="AJ127" s="35" t="str">
        <f t="shared" si="19"/>
        <v/>
      </c>
    </row>
    <row r="128" spans="1:36" s="1" customFormat="1" ht="24" hidden="1" customHeight="1">
      <c r="A128" s="9">
        <v>137</v>
      </c>
      <c r="B128" s="15"/>
      <c r="C128" s="12"/>
      <c r="D128" s="12"/>
      <c r="E128" s="25"/>
      <c r="F128" s="25"/>
      <c r="G128" s="25"/>
      <c r="H128" s="25"/>
      <c r="I128" s="33">
        <f t="shared" si="13"/>
        <v>0</v>
      </c>
      <c r="J128" s="35">
        <f t="shared" si="14"/>
        <v>0</v>
      </c>
      <c r="K128" s="35"/>
      <c r="L128" s="39">
        <f>IF(D128="",0,VLOOKUP(D128,リスト!$F$4:$H$29,3,FALSE))</f>
        <v>0</v>
      </c>
      <c r="M128" s="35">
        <f t="shared" si="20"/>
        <v>0</v>
      </c>
      <c r="N128" s="35">
        <f t="shared" si="15"/>
        <v>0</v>
      </c>
      <c r="O128" s="25"/>
      <c r="P128" s="35">
        <f t="shared" si="16"/>
        <v>0</v>
      </c>
      <c r="Q128" s="12"/>
      <c r="R128" s="25"/>
      <c r="S128" s="39" t="str">
        <f>IF(Q128="","",VLOOKUP(Q128,リスト!$J$4:$K$31,2,FALSE))</f>
        <v/>
      </c>
      <c r="T128" s="35">
        <f t="shared" si="17"/>
        <v>0</v>
      </c>
      <c r="U128" s="35" t="str">
        <f t="shared" si="18"/>
        <v/>
      </c>
      <c r="V128" s="35">
        <f t="shared" si="21"/>
        <v>0</v>
      </c>
      <c r="W128" s="35">
        <f t="shared" si="22"/>
        <v>0</v>
      </c>
      <c r="AD128" s="79"/>
      <c r="AE128" s="18"/>
      <c r="AF128" s="35" t="str">
        <f t="array" ref="AF128">IFERROR(IF(#REF!="×",0,_xlfn.IFS(AE128="多面",W128*0.6/1.6*0.5,AE128="治水ダム等",W128*0.75/1.75*0.5)),"")</f>
        <v/>
      </c>
      <c r="AG128" s="74" t="str">
        <f t="array" ref="AG128">IFERROR(_xlfn.IFS(#REF!="×",W128,#REF!="○",(W128-AF128)*0.7),"")</f>
        <v/>
      </c>
      <c r="AH128" s="25"/>
      <c r="AI128" s="85">
        <f t="array" ref="AI128">_xlfn.IFS(AH128=0,0,AH128&gt;W128,0,W128-AH128&gt;AG128,AG128,W128-AH128&lt;AG128,W128-AH128)</f>
        <v>0</v>
      </c>
      <c r="AJ128" s="35" t="str">
        <f t="shared" si="19"/>
        <v/>
      </c>
    </row>
    <row r="129" spans="1:36" s="1" customFormat="1" ht="24" hidden="1" customHeight="1">
      <c r="A129" s="9">
        <v>138</v>
      </c>
      <c r="B129" s="15"/>
      <c r="C129" s="12"/>
      <c r="D129" s="12"/>
      <c r="E129" s="25"/>
      <c r="F129" s="25"/>
      <c r="G129" s="25"/>
      <c r="H129" s="25"/>
      <c r="I129" s="33">
        <f t="shared" si="13"/>
        <v>0</v>
      </c>
      <c r="J129" s="35">
        <f t="shared" si="14"/>
        <v>0</v>
      </c>
      <c r="K129" s="35"/>
      <c r="L129" s="39">
        <f>IF(D129="",0,VLOOKUP(D129,リスト!$F$4:$H$29,3,FALSE))</f>
        <v>0</v>
      </c>
      <c r="M129" s="35">
        <f t="shared" si="20"/>
        <v>0</v>
      </c>
      <c r="N129" s="35">
        <f t="shared" si="15"/>
        <v>0</v>
      </c>
      <c r="O129" s="25"/>
      <c r="P129" s="35">
        <f t="shared" si="16"/>
        <v>0</v>
      </c>
      <c r="Q129" s="12"/>
      <c r="R129" s="25"/>
      <c r="S129" s="39" t="str">
        <f>IF(Q129="","",VLOOKUP(Q129,リスト!$J$4:$K$31,2,FALSE))</f>
        <v/>
      </c>
      <c r="T129" s="35">
        <f t="shared" si="17"/>
        <v>0</v>
      </c>
      <c r="U129" s="35" t="str">
        <f t="shared" si="18"/>
        <v/>
      </c>
      <c r="V129" s="35">
        <f t="shared" si="21"/>
        <v>0</v>
      </c>
      <c r="W129" s="35">
        <f t="shared" si="22"/>
        <v>0</v>
      </c>
      <c r="AD129" s="79"/>
      <c r="AE129" s="18"/>
      <c r="AF129" s="35" t="str">
        <f t="array" ref="AF129">IFERROR(IF(#REF!="×",0,_xlfn.IFS(AE129="多面",W129*0.6/1.6*0.5,AE129="治水ダム等",W129*0.75/1.75*0.5)),"")</f>
        <v/>
      </c>
      <c r="AG129" s="74" t="str">
        <f t="array" ref="AG129">IFERROR(_xlfn.IFS(#REF!="×",W129,#REF!="○",(W129-AF129)*0.7),"")</f>
        <v/>
      </c>
      <c r="AH129" s="25"/>
      <c r="AI129" s="85">
        <f t="array" ref="AI129">_xlfn.IFS(AH129=0,0,AH129&gt;W129,0,W129-AH129&gt;AG129,AG129,W129-AH129&lt;AG129,W129-AH129)</f>
        <v>0</v>
      </c>
      <c r="AJ129" s="35" t="str">
        <f t="shared" si="19"/>
        <v/>
      </c>
    </row>
    <row r="130" spans="1:36" s="1" customFormat="1" ht="24" hidden="1" customHeight="1">
      <c r="A130" s="9">
        <v>139</v>
      </c>
      <c r="B130" s="15"/>
      <c r="C130" s="12"/>
      <c r="D130" s="12"/>
      <c r="E130" s="25"/>
      <c r="F130" s="25"/>
      <c r="G130" s="25"/>
      <c r="H130" s="25"/>
      <c r="I130" s="33">
        <f t="shared" si="13"/>
        <v>0</v>
      </c>
      <c r="J130" s="35">
        <f t="shared" si="14"/>
        <v>0</v>
      </c>
      <c r="K130" s="35"/>
      <c r="L130" s="39">
        <f>IF(D130="",0,VLOOKUP(D130,リスト!$F$4:$H$29,3,FALSE))</f>
        <v>0</v>
      </c>
      <c r="M130" s="35">
        <f t="shared" si="20"/>
        <v>0</v>
      </c>
      <c r="N130" s="35">
        <f t="shared" si="15"/>
        <v>0</v>
      </c>
      <c r="O130" s="25"/>
      <c r="P130" s="35">
        <f t="shared" si="16"/>
        <v>0</v>
      </c>
      <c r="Q130" s="12"/>
      <c r="R130" s="25"/>
      <c r="S130" s="39" t="str">
        <f>IF(Q130="","",VLOOKUP(Q130,リスト!$J$4:$K$31,2,FALSE))</f>
        <v/>
      </c>
      <c r="T130" s="35">
        <f t="shared" si="17"/>
        <v>0</v>
      </c>
      <c r="U130" s="35" t="str">
        <f t="shared" si="18"/>
        <v/>
      </c>
      <c r="V130" s="35">
        <f t="shared" si="21"/>
        <v>0</v>
      </c>
      <c r="W130" s="35">
        <f t="shared" si="22"/>
        <v>0</v>
      </c>
      <c r="AD130" s="79"/>
      <c r="AE130" s="18"/>
      <c r="AF130" s="35" t="str">
        <f t="array" ref="AF130">IFERROR(IF(#REF!="×",0,_xlfn.IFS(AE130="多面",W130*0.6/1.6*0.5,AE130="治水ダム等",W130*0.75/1.75*0.5)),"")</f>
        <v/>
      </c>
      <c r="AG130" s="74" t="str">
        <f t="array" ref="AG130">IFERROR(_xlfn.IFS(#REF!="×",W130,#REF!="○",(W130-AF130)*0.7),"")</f>
        <v/>
      </c>
      <c r="AH130" s="25"/>
      <c r="AI130" s="85">
        <f t="array" ref="AI130">_xlfn.IFS(AH130=0,0,AH130&gt;W130,0,W130-AH130&gt;AG130,AG130,W130-AH130&lt;AG130,W130-AH130)</f>
        <v>0</v>
      </c>
      <c r="AJ130" s="35" t="str">
        <f t="shared" si="19"/>
        <v/>
      </c>
    </row>
    <row r="131" spans="1:36" s="1" customFormat="1" ht="24" hidden="1" customHeight="1">
      <c r="A131" s="9">
        <v>140</v>
      </c>
      <c r="B131" s="15"/>
      <c r="C131" s="12"/>
      <c r="D131" s="12"/>
      <c r="E131" s="25"/>
      <c r="F131" s="25"/>
      <c r="G131" s="25"/>
      <c r="H131" s="25"/>
      <c r="I131" s="33">
        <f t="shared" si="13"/>
        <v>0</v>
      </c>
      <c r="J131" s="35">
        <f t="shared" si="14"/>
        <v>0</v>
      </c>
      <c r="K131" s="35"/>
      <c r="L131" s="39">
        <f>IF(D131="",0,VLOOKUP(D131,リスト!$F$4:$H$29,3,FALSE))</f>
        <v>0</v>
      </c>
      <c r="M131" s="35">
        <f t="shared" si="20"/>
        <v>0</v>
      </c>
      <c r="N131" s="35">
        <f t="shared" si="15"/>
        <v>0</v>
      </c>
      <c r="O131" s="25"/>
      <c r="P131" s="35">
        <f t="shared" si="16"/>
        <v>0</v>
      </c>
      <c r="Q131" s="12"/>
      <c r="R131" s="25"/>
      <c r="S131" s="39" t="str">
        <f>IF(Q131="","",VLOOKUP(Q131,リスト!$J$4:$K$31,2,FALSE))</f>
        <v/>
      </c>
      <c r="T131" s="35">
        <f t="shared" si="17"/>
        <v>0</v>
      </c>
      <c r="U131" s="35" t="str">
        <f t="shared" si="18"/>
        <v/>
      </c>
      <c r="V131" s="35">
        <f t="shared" si="21"/>
        <v>0</v>
      </c>
      <c r="W131" s="35">
        <f t="shared" si="22"/>
        <v>0</v>
      </c>
      <c r="AD131" s="79"/>
      <c r="AE131" s="18"/>
      <c r="AF131" s="35" t="str">
        <f t="array" ref="AF131">IFERROR(IF(#REF!="×",0,_xlfn.IFS(AE131="多面",W131*0.6/1.6*0.5,AE131="治水ダム等",W131*0.75/1.75*0.5)),"")</f>
        <v/>
      </c>
      <c r="AG131" s="74" t="str">
        <f t="array" ref="AG131">IFERROR(_xlfn.IFS(#REF!="×",W131,#REF!="○",(W131-AF131)*0.7),"")</f>
        <v/>
      </c>
      <c r="AH131" s="25"/>
      <c r="AI131" s="85">
        <f t="array" ref="AI131">_xlfn.IFS(AH131=0,0,AH131&gt;W131,0,W131-AH131&gt;AG131,AG131,W131-AH131&lt;AG131,W131-AH131)</f>
        <v>0</v>
      </c>
      <c r="AJ131" s="35" t="str">
        <f t="shared" si="19"/>
        <v/>
      </c>
    </row>
    <row r="132" spans="1:36" s="1" customFormat="1" ht="24" hidden="1" customHeight="1">
      <c r="A132" s="9">
        <v>141</v>
      </c>
      <c r="B132" s="15"/>
      <c r="C132" s="12"/>
      <c r="D132" s="12"/>
      <c r="E132" s="25"/>
      <c r="F132" s="25"/>
      <c r="G132" s="25"/>
      <c r="H132" s="25"/>
      <c r="I132" s="33">
        <f t="shared" si="13"/>
        <v>0</v>
      </c>
      <c r="J132" s="35">
        <f t="shared" si="14"/>
        <v>0</v>
      </c>
      <c r="K132" s="35"/>
      <c r="L132" s="39">
        <f>IF(D132="",0,VLOOKUP(D132,リスト!$F$4:$H$29,3,FALSE))</f>
        <v>0</v>
      </c>
      <c r="M132" s="35">
        <f t="shared" si="20"/>
        <v>0</v>
      </c>
      <c r="N132" s="35">
        <f t="shared" si="15"/>
        <v>0</v>
      </c>
      <c r="O132" s="25"/>
      <c r="P132" s="35">
        <f t="shared" si="16"/>
        <v>0</v>
      </c>
      <c r="Q132" s="12"/>
      <c r="R132" s="25"/>
      <c r="S132" s="39" t="str">
        <f>IF(Q132="","",VLOOKUP(Q132,リスト!$J$4:$K$31,2,FALSE))</f>
        <v/>
      </c>
      <c r="T132" s="35">
        <f t="shared" si="17"/>
        <v>0</v>
      </c>
      <c r="U132" s="35" t="str">
        <f t="shared" si="18"/>
        <v/>
      </c>
      <c r="V132" s="35">
        <f t="shared" si="21"/>
        <v>0</v>
      </c>
      <c r="W132" s="35">
        <f t="shared" si="22"/>
        <v>0</v>
      </c>
      <c r="AD132" s="79"/>
      <c r="AE132" s="18"/>
      <c r="AF132" s="35" t="str">
        <f t="array" ref="AF132">IFERROR(IF(#REF!="×",0,_xlfn.IFS(AE132="多面",W132*0.6/1.6*0.5,AE132="治水ダム等",W132*0.75/1.75*0.5)),"")</f>
        <v/>
      </c>
      <c r="AG132" s="74" t="str">
        <f t="array" ref="AG132">IFERROR(_xlfn.IFS(#REF!="×",W132,#REF!="○",(W132-AF132)*0.7),"")</f>
        <v/>
      </c>
      <c r="AH132" s="25"/>
      <c r="AI132" s="85">
        <f t="array" ref="AI132">_xlfn.IFS(AH132=0,0,AH132&gt;W132,0,W132-AH132&gt;AG132,AG132,W132-AH132&lt;AG132,W132-AH132)</f>
        <v>0</v>
      </c>
      <c r="AJ132" s="35" t="str">
        <f t="shared" si="19"/>
        <v/>
      </c>
    </row>
    <row r="133" spans="1:36" s="1" customFormat="1" ht="24" hidden="1" customHeight="1">
      <c r="A133" s="9">
        <v>142</v>
      </c>
      <c r="B133" s="15"/>
      <c r="C133" s="12"/>
      <c r="D133" s="12"/>
      <c r="E133" s="25"/>
      <c r="F133" s="25"/>
      <c r="G133" s="25"/>
      <c r="H133" s="25"/>
      <c r="I133" s="33">
        <f t="shared" si="13"/>
        <v>0</v>
      </c>
      <c r="J133" s="35">
        <f t="shared" si="14"/>
        <v>0</v>
      </c>
      <c r="K133" s="35"/>
      <c r="L133" s="39">
        <f>IF(D133="",0,VLOOKUP(D133,リスト!$F$4:$H$29,3,FALSE))</f>
        <v>0</v>
      </c>
      <c r="M133" s="35">
        <f t="shared" si="20"/>
        <v>0</v>
      </c>
      <c r="N133" s="35">
        <f t="shared" si="15"/>
        <v>0</v>
      </c>
      <c r="O133" s="25"/>
      <c r="P133" s="35">
        <f t="shared" si="16"/>
        <v>0</v>
      </c>
      <c r="Q133" s="12"/>
      <c r="R133" s="25"/>
      <c r="S133" s="39" t="str">
        <f>IF(Q133="","",VLOOKUP(Q133,リスト!$J$4:$K$31,2,FALSE))</f>
        <v/>
      </c>
      <c r="T133" s="35">
        <f t="shared" si="17"/>
        <v>0</v>
      </c>
      <c r="U133" s="35" t="str">
        <f t="shared" si="18"/>
        <v/>
      </c>
      <c r="V133" s="35">
        <f t="shared" si="21"/>
        <v>0</v>
      </c>
      <c r="W133" s="35">
        <f t="shared" si="22"/>
        <v>0</v>
      </c>
      <c r="AD133" s="79"/>
      <c r="AE133" s="18"/>
      <c r="AF133" s="35" t="str">
        <f t="array" ref="AF133">IFERROR(IF(#REF!="×",0,_xlfn.IFS(AE133="多面",W133*0.6/1.6*0.5,AE133="治水ダム等",W133*0.75/1.75*0.5)),"")</f>
        <v/>
      </c>
      <c r="AG133" s="74" t="str">
        <f t="array" ref="AG133">IFERROR(_xlfn.IFS(#REF!="×",W133,#REF!="○",(W133-AF133)*0.7),"")</f>
        <v/>
      </c>
      <c r="AH133" s="25"/>
      <c r="AI133" s="85">
        <f t="array" ref="AI133">_xlfn.IFS(AH133=0,0,AH133&gt;W133,0,W133-AH133&gt;AG133,AG133,W133-AH133&lt;AG133,W133-AH133)</f>
        <v>0</v>
      </c>
      <c r="AJ133" s="35" t="str">
        <f t="shared" si="19"/>
        <v/>
      </c>
    </row>
    <row r="134" spans="1:36" s="1" customFormat="1" ht="24" hidden="1" customHeight="1">
      <c r="A134" s="9">
        <v>143</v>
      </c>
      <c r="B134" s="15"/>
      <c r="C134" s="12"/>
      <c r="D134" s="12"/>
      <c r="E134" s="25"/>
      <c r="F134" s="25"/>
      <c r="G134" s="25"/>
      <c r="H134" s="25"/>
      <c r="I134" s="33">
        <f t="shared" si="13"/>
        <v>0</v>
      </c>
      <c r="J134" s="35">
        <f t="shared" si="14"/>
        <v>0</v>
      </c>
      <c r="K134" s="35"/>
      <c r="L134" s="39">
        <f>IF(D134="",0,VLOOKUP(D134,リスト!$F$4:$H$29,3,FALSE))</f>
        <v>0</v>
      </c>
      <c r="M134" s="35">
        <f t="shared" si="20"/>
        <v>0</v>
      </c>
      <c r="N134" s="35">
        <f t="shared" si="15"/>
        <v>0</v>
      </c>
      <c r="O134" s="25"/>
      <c r="P134" s="35">
        <f t="shared" si="16"/>
        <v>0</v>
      </c>
      <c r="Q134" s="12"/>
      <c r="R134" s="25"/>
      <c r="S134" s="39" t="str">
        <f>IF(Q134="","",VLOOKUP(Q134,リスト!$J$4:$K$31,2,FALSE))</f>
        <v/>
      </c>
      <c r="T134" s="35">
        <f t="shared" si="17"/>
        <v>0</v>
      </c>
      <c r="U134" s="35" t="str">
        <f t="shared" si="18"/>
        <v/>
      </c>
      <c r="V134" s="35">
        <f t="shared" si="21"/>
        <v>0</v>
      </c>
      <c r="W134" s="35">
        <f t="shared" si="22"/>
        <v>0</v>
      </c>
      <c r="AD134" s="79"/>
      <c r="AE134" s="18"/>
      <c r="AF134" s="35" t="str">
        <f t="array" ref="AF134">IFERROR(IF(#REF!="×",0,_xlfn.IFS(AE134="多面",W134*0.6/1.6*0.5,AE134="治水ダム等",W134*0.75/1.75*0.5)),"")</f>
        <v/>
      </c>
      <c r="AG134" s="74" t="str">
        <f t="array" ref="AG134">IFERROR(_xlfn.IFS(#REF!="×",W134,#REF!="○",(W134-AF134)*0.7),"")</f>
        <v/>
      </c>
      <c r="AH134" s="25"/>
      <c r="AI134" s="85">
        <f t="array" ref="AI134">_xlfn.IFS(AH134=0,0,AH134&gt;W134,0,W134-AH134&gt;AG134,AG134,W134-AH134&lt;AG134,W134-AH134)</f>
        <v>0</v>
      </c>
      <c r="AJ134" s="35" t="str">
        <f t="shared" si="19"/>
        <v/>
      </c>
    </row>
    <row r="135" spans="1:36" s="1" customFormat="1" ht="24" hidden="1" customHeight="1">
      <c r="A135" s="9">
        <v>144</v>
      </c>
      <c r="B135" s="15"/>
      <c r="C135" s="12"/>
      <c r="D135" s="12"/>
      <c r="E135" s="25"/>
      <c r="F135" s="25"/>
      <c r="G135" s="25"/>
      <c r="H135" s="25"/>
      <c r="I135" s="33">
        <f t="shared" si="13"/>
        <v>0</v>
      </c>
      <c r="J135" s="35">
        <f t="shared" si="14"/>
        <v>0</v>
      </c>
      <c r="K135" s="35"/>
      <c r="L135" s="39">
        <f>IF(D135="",0,VLOOKUP(D135,リスト!$F$4:$H$29,3,FALSE))</f>
        <v>0</v>
      </c>
      <c r="M135" s="35">
        <f t="shared" si="20"/>
        <v>0</v>
      </c>
      <c r="N135" s="35">
        <f t="shared" si="15"/>
        <v>0</v>
      </c>
      <c r="O135" s="25"/>
      <c r="P135" s="35">
        <f t="shared" si="16"/>
        <v>0</v>
      </c>
      <c r="Q135" s="12"/>
      <c r="R135" s="25"/>
      <c r="S135" s="39" t="str">
        <f>IF(Q135="","",VLOOKUP(Q135,リスト!$J$4:$K$31,2,FALSE))</f>
        <v/>
      </c>
      <c r="T135" s="35">
        <f t="shared" si="17"/>
        <v>0</v>
      </c>
      <c r="U135" s="35" t="str">
        <f t="shared" si="18"/>
        <v/>
      </c>
      <c r="V135" s="35">
        <f t="shared" si="21"/>
        <v>0</v>
      </c>
      <c r="W135" s="35">
        <f t="shared" si="22"/>
        <v>0</v>
      </c>
      <c r="AD135" s="79"/>
      <c r="AE135" s="18"/>
      <c r="AF135" s="35" t="str">
        <f t="array" ref="AF135">IFERROR(IF(#REF!="×",0,_xlfn.IFS(AE135="多面",W135*0.6/1.6*0.5,AE135="治水ダム等",W135*0.75/1.75*0.5)),"")</f>
        <v/>
      </c>
      <c r="AG135" s="74" t="str">
        <f t="array" ref="AG135">IFERROR(_xlfn.IFS(#REF!="×",W135,#REF!="○",(W135-AF135)*0.7),"")</f>
        <v/>
      </c>
      <c r="AH135" s="25"/>
      <c r="AI135" s="85">
        <f t="array" ref="AI135">_xlfn.IFS(AH135=0,0,AH135&gt;W135,0,W135-AH135&gt;AG135,AG135,W135-AH135&lt;AG135,W135-AH135)</f>
        <v>0</v>
      </c>
      <c r="AJ135" s="35" t="str">
        <f t="shared" si="19"/>
        <v/>
      </c>
    </row>
    <row r="136" spans="1:36" s="1" customFormat="1" ht="24" hidden="1" customHeight="1">
      <c r="A136" s="9">
        <v>145</v>
      </c>
      <c r="B136" s="15"/>
      <c r="C136" s="12"/>
      <c r="D136" s="12"/>
      <c r="E136" s="25"/>
      <c r="F136" s="25"/>
      <c r="G136" s="25"/>
      <c r="H136" s="25"/>
      <c r="I136" s="33">
        <f t="shared" si="13"/>
        <v>0</v>
      </c>
      <c r="J136" s="35">
        <f t="shared" si="14"/>
        <v>0</v>
      </c>
      <c r="K136" s="35"/>
      <c r="L136" s="39">
        <f>IF(D136="",0,VLOOKUP(D136,リスト!$F$4:$H$29,3,FALSE))</f>
        <v>0</v>
      </c>
      <c r="M136" s="35">
        <f t="shared" si="20"/>
        <v>0</v>
      </c>
      <c r="N136" s="35">
        <f t="shared" si="15"/>
        <v>0</v>
      </c>
      <c r="O136" s="25"/>
      <c r="P136" s="35">
        <f t="shared" si="16"/>
        <v>0</v>
      </c>
      <c r="Q136" s="12"/>
      <c r="R136" s="25"/>
      <c r="S136" s="39" t="str">
        <f>IF(Q136="","",VLOOKUP(Q136,リスト!$J$4:$K$31,2,FALSE))</f>
        <v/>
      </c>
      <c r="T136" s="35">
        <f t="shared" si="17"/>
        <v>0</v>
      </c>
      <c r="U136" s="35" t="str">
        <f t="shared" si="18"/>
        <v/>
      </c>
      <c r="V136" s="35">
        <f t="shared" si="21"/>
        <v>0</v>
      </c>
      <c r="W136" s="35">
        <f t="shared" si="22"/>
        <v>0</v>
      </c>
      <c r="AD136" s="79"/>
      <c r="AE136" s="18"/>
      <c r="AF136" s="35" t="str">
        <f t="array" ref="AF136">IFERROR(IF(#REF!="×",0,_xlfn.IFS(AE136="多面",W136*0.6/1.6*0.5,AE136="治水ダム等",W136*0.75/1.75*0.5)),"")</f>
        <v/>
      </c>
      <c r="AG136" s="74" t="str">
        <f t="array" ref="AG136">IFERROR(_xlfn.IFS(#REF!="×",W136,#REF!="○",(W136-AF136)*0.7),"")</f>
        <v/>
      </c>
      <c r="AH136" s="25"/>
      <c r="AI136" s="85">
        <f t="array" ref="AI136">_xlfn.IFS(AH136=0,0,AH136&gt;W136,0,W136-AH136&gt;AG136,AG136,W136-AH136&lt;AG136,W136-AH136)</f>
        <v>0</v>
      </c>
      <c r="AJ136" s="35" t="str">
        <f t="shared" si="19"/>
        <v/>
      </c>
    </row>
    <row r="137" spans="1:36" s="1" customFormat="1" ht="24" hidden="1" customHeight="1">
      <c r="A137" s="9">
        <v>146</v>
      </c>
      <c r="B137" s="15"/>
      <c r="C137" s="12"/>
      <c r="D137" s="12"/>
      <c r="E137" s="25"/>
      <c r="F137" s="25"/>
      <c r="G137" s="25"/>
      <c r="H137" s="25"/>
      <c r="I137" s="33">
        <f t="shared" si="13"/>
        <v>0</v>
      </c>
      <c r="J137" s="35">
        <f t="shared" si="14"/>
        <v>0</v>
      </c>
      <c r="K137" s="35"/>
      <c r="L137" s="39">
        <f>IF(D137="",0,VLOOKUP(D137,リスト!$F$4:$H$29,3,FALSE))</f>
        <v>0</v>
      </c>
      <c r="M137" s="35">
        <f t="shared" si="20"/>
        <v>0</v>
      </c>
      <c r="N137" s="35">
        <f t="shared" si="15"/>
        <v>0</v>
      </c>
      <c r="O137" s="25"/>
      <c r="P137" s="35">
        <f t="shared" si="16"/>
        <v>0</v>
      </c>
      <c r="Q137" s="12"/>
      <c r="R137" s="25"/>
      <c r="S137" s="39" t="str">
        <f>IF(Q137="","",VLOOKUP(Q137,リスト!$J$4:$K$31,2,FALSE))</f>
        <v/>
      </c>
      <c r="T137" s="35">
        <f t="shared" si="17"/>
        <v>0</v>
      </c>
      <c r="U137" s="35" t="str">
        <f t="shared" si="18"/>
        <v/>
      </c>
      <c r="V137" s="35">
        <f t="shared" si="21"/>
        <v>0</v>
      </c>
      <c r="W137" s="35">
        <f t="shared" si="22"/>
        <v>0</v>
      </c>
      <c r="AD137" s="79"/>
      <c r="AE137" s="18"/>
      <c r="AF137" s="35" t="str">
        <f t="array" ref="AF137">IFERROR(IF(#REF!="×",0,_xlfn.IFS(AE137="多面",W137*0.6/1.6*0.5,AE137="治水ダム等",W137*0.75/1.75*0.5)),"")</f>
        <v/>
      </c>
      <c r="AG137" s="74" t="str">
        <f t="array" ref="AG137">IFERROR(_xlfn.IFS(#REF!="×",W137,#REF!="○",(W137-AF137)*0.7),"")</f>
        <v/>
      </c>
      <c r="AH137" s="25"/>
      <c r="AI137" s="85">
        <f t="array" ref="AI137">_xlfn.IFS(AH137=0,0,AH137&gt;W137,0,W137-AH137&gt;AG137,AG137,W137-AH137&lt;AG137,W137-AH137)</f>
        <v>0</v>
      </c>
      <c r="AJ137" s="35" t="str">
        <f t="shared" si="19"/>
        <v/>
      </c>
    </row>
    <row r="138" spans="1:36" s="1" customFormat="1" ht="24" hidden="1" customHeight="1">
      <c r="A138" s="9">
        <v>147</v>
      </c>
      <c r="B138" s="15"/>
      <c r="C138" s="12"/>
      <c r="D138" s="12"/>
      <c r="E138" s="25"/>
      <c r="F138" s="25"/>
      <c r="G138" s="25"/>
      <c r="H138" s="25"/>
      <c r="I138" s="33">
        <f t="shared" si="13"/>
        <v>0</v>
      </c>
      <c r="J138" s="35">
        <f t="shared" si="14"/>
        <v>0</v>
      </c>
      <c r="K138" s="35"/>
      <c r="L138" s="39">
        <f>IF(D138="",0,VLOOKUP(D138,リスト!$F$4:$H$29,3,FALSE))</f>
        <v>0</v>
      </c>
      <c r="M138" s="35">
        <f t="shared" si="20"/>
        <v>0</v>
      </c>
      <c r="N138" s="35">
        <f t="shared" si="15"/>
        <v>0</v>
      </c>
      <c r="O138" s="25"/>
      <c r="P138" s="35">
        <f t="shared" si="16"/>
        <v>0</v>
      </c>
      <c r="Q138" s="12"/>
      <c r="R138" s="25"/>
      <c r="S138" s="39" t="str">
        <f>IF(Q138="","",VLOOKUP(Q138,リスト!$J$4:$K$31,2,FALSE))</f>
        <v/>
      </c>
      <c r="T138" s="35">
        <f t="shared" si="17"/>
        <v>0</v>
      </c>
      <c r="U138" s="35" t="str">
        <f t="shared" si="18"/>
        <v/>
      </c>
      <c r="V138" s="35">
        <f t="shared" si="21"/>
        <v>0</v>
      </c>
      <c r="W138" s="35">
        <f t="shared" si="22"/>
        <v>0</v>
      </c>
      <c r="AD138" s="79"/>
      <c r="AE138" s="18"/>
      <c r="AF138" s="35" t="str">
        <f t="array" ref="AF138">IFERROR(IF(#REF!="×",0,_xlfn.IFS(AE138="多面",W138*0.6/1.6*0.5,AE138="治水ダム等",W138*0.75/1.75*0.5)),"")</f>
        <v/>
      </c>
      <c r="AG138" s="74" t="str">
        <f t="array" ref="AG138">IFERROR(_xlfn.IFS(#REF!="×",W138,#REF!="○",(W138-AF138)*0.7),"")</f>
        <v/>
      </c>
      <c r="AH138" s="25"/>
      <c r="AI138" s="85">
        <f t="array" ref="AI138">_xlfn.IFS(AH138=0,0,AH138&gt;W138,0,W138-AH138&gt;AG138,AG138,W138-AH138&lt;AG138,W138-AH138)</f>
        <v>0</v>
      </c>
      <c r="AJ138" s="35" t="str">
        <f t="shared" si="19"/>
        <v/>
      </c>
    </row>
    <row r="139" spans="1:36" s="1" customFormat="1" ht="24" hidden="1" customHeight="1">
      <c r="A139" s="9">
        <v>148</v>
      </c>
      <c r="B139" s="15"/>
      <c r="C139" s="12"/>
      <c r="D139" s="12"/>
      <c r="E139" s="25"/>
      <c r="F139" s="25"/>
      <c r="G139" s="25"/>
      <c r="H139" s="25"/>
      <c r="I139" s="33">
        <f t="shared" si="13"/>
        <v>0</v>
      </c>
      <c r="J139" s="35">
        <f t="shared" si="14"/>
        <v>0</v>
      </c>
      <c r="K139" s="35"/>
      <c r="L139" s="39">
        <f>IF(D139="",0,VLOOKUP(D139,リスト!$F$4:$H$29,3,FALSE))</f>
        <v>0</v>
      </c>
      <c r="M139" s="35">
        <f t="shared" si="20"/>
        <v>0</v>
      </c>
      <c r="N139" s="35">
        <f t="shared" si="15"/>
        <v>0</v>
      </c>
      <c r="O139" s="25"/>
      <c r="P139" s="35">
        <f t="shared" si="16"/>
        <v>0</v>
      </c>
      <c r="Q139" s="12"/>
      <c r="R139" s="25"/>
      <c r="S139" s="39" t="str">
        <f>IF(Q139="","",VLOOKUP(Q139,リスト!$J$4:$K$31,2,FALSE))</f>
        <v/>
      </c>
      <c r="T139" s="35">
        <f t="shared" si="17"/>
        <v>0</v>
      </c>
      <c r="U139" s="35" t="str">
        <f t="shared" si="18"/>
        <v/>
      </c>
      <c r="V139" s="35">
        <f t="shared" si="21"/>
        <v>0</v>
      </c>
      <c r="W139" s="35">
        <f t="shared" si="22"/>
        <v>0</v>
      </c>
      <c r="AD139" s="79"/>
      <c r="AE139" s="18"/>
      <c r="AF139" s="35" t="str">
        <f t="array" ref="AF139">IFERROR(IF(#REF!="×",0,_xlfn.IFS(AE139="多面",W139*0.6/1.6*0.5,AE139="治水ダム等",W139*0.75/1.75*0.5)),"")</f>
        <v/>
      </c>
      <c r="AG139" s="74" t="str">
        <f t="array" ref="AG139">IFERROR(_xlfn.IFS(#REF!="×",W139,#REF!="○",(W139-AF139)*0.7),"")</f>
        <v/>
      </c>
      <c r="AH139" s="25"/>
      <c r="AI139" s="85">
        <f t="array" ref="AI139">_xlfn.IFS(AH139=0,0,AH139&gt;W139,0,W139-AH139&gt;AG139,AG139,W139-AH139&lt;AG139,W139-AH139)</f>
        <v>0</v>
      </c>
      <c r="AJ139" s="35" t="str">
        <f t="shared" si="19"/>
        <v/>
      </c>
    </row>
    <row r="140" spans="1:36" s="1" customFormat="1" ht="24" hidden="1" customHeight="1">
      <c r="A140" s="9">
        <v>149</v>
      </c>
      <c r="B140" s="15"/>
      <c r="C140" s="12"/>
      <c r="D140" s="12"/>
      <c r="E140" s="25"/>
      <c r="F140" s="25"/>
      <c r="G140" s="25"/>
      <c r="H140" s="25"/>
      <c r="I140" s="33">
        <f t="shared" ref="I140:I189" si="23">SUM(E140:H140)</f>
        <v>0</v>
      </c>
      <c r="J140" s="35">
        <f t="shared" ref="J140:J189" si="24">SUM(E140:G140)</f>
        <v>0</v>
      </c>
      <c r="K140" s="35"/>
      <c r="L140" s="39">
        <f>IF(D140="",0,VLOOKUP(D140,リスト!$F$4:$H$29,3,FALSE))</f>
        <v>0</v>
      </c>
      <c r="M140" s="35">
        <f t="shared" si="20"/>
        <v>0</v>
      </c>
      <c r="N140" s="35">
        <f t="shared" ref="N140:N189" si="25">IF(C140="",0,IF(C140="多面",M140*0.6/1.6*0.5,IF(C140="治水ダム等",M140*0.75/1.75*0.5)))</f>
        <v>0</v>
      </c>
      <c r="O140" s="25"/>
      <c r="P140" s="35">
        <f t="shared" ref="P140:P189" si="26">IF(I140=0,0,IF((E140+F140+G140)-(E140/K140+(F140+G140)/L140)+O140&lt;0,0,(E140+F140+G140)-(E140/K140+(F140+G140)/L140)+O140))</f>
        <v>0</v>
      </c>
      <c r="Q140" s="12"/>
      <c r="R140" s="25"/>
      <c r="S140" s="39" t="str">
        <f>IF(Q140="","",VLOOKUP(Q140,リスト!$J$4:$K$31,2,FALSE))</f>
        <v/>
      </c>
      <c r="T140" s="35">
        <f t="shared" ref="T140:T189" si="27">IF(R140=0,0,R140/S140)</f>
        <v>0</v>
      </c>
      <c r="U140" s="35" t="str">
        <f t="shared" ref="U140:U189" si="28">IF(C140="","",IF(C140="多面",T140*0.6/1.6*0.5,IF(C140="治水ダム等",T140*0.75/1.75*0.5)))</f>
        <v/>
      </c>
      <c r="V140" s="35">
        <f t="shared" si="21"/>
        <v>0</v>
      </c>
      <c r="W140" s="35">
        <f t="shared" si="22"/>
        <v>0</v>
      </c>
      <c r="AD140" s="79"/>
      <c r="AE140" s="18"/>
      <c r="AF140" s="35" t="str">
        <f t="array" ref="AF140">IFERROR(IF(#REF!="×",0,_xlfn.IFS(AE140="多面",W140*0.6/1.6*0.5,AE140="治水ダム等",W140*0.75/1.75*0.5)),"")</f>
        <v/>
      </c>
      <c r="AG140" s="74" t="str">
        <f t="array" ref="AG140">IFERROR(_xlfn.IFS(#REF!="×",W140,#REF!="○",(W140-AF140)*0.7),"")</f>
        <v/>
      </c>
      <c r="AH140" s="25"/>
      <c r="AI140" s="85">
        <f t="array" ref="AI140">_xlfn.IFS(AH140=0,0,AH140&gt;W140,0,W140-AH140&gt;AG140,AG140,W140-AH140&lt;AG140,W140-AH140)</f>
        <v>0</v>
      </c>
      <c r="AJ140" s="35" t="str">
        <f t="shared" ref="AJ140:AJ189" si="29">IF(AH140=0,AG140,0)</f>
        <v/>
      </c>
    </row>
    <row r="141" spans="1:36" s="1" customFormat="1" ht="24" hidden="1" customHeight="1">
      <c r="A141" s="9">
        <v>150</v>
      </c>
      <c r="B141" s="15"/>
      <c r="C141" s="12"/>
      <c r="D141" s="12"/>
      <c r="E141" s="25"/>
      <c r="F141" s="25"/>
      <c r="G141" s="25"/>
      <c r="H141" s="25"/>
      <c r="I141" s="33">
        <f t="shared" si="23"/>
        <v>0</v>
      </c>
      <c r="J141" s="35">
        <f t="shared" si="24"/>
        <v>0</v>
      </c>
      <c r="K141" s="35"/>
      <c r="L141" s="39">
        <f>IF(D141="",0,VLOOKUP(D141,リスト!$F$4:$H$29,3,FALSE))</f>
        <v>0</v>
      </c>
      <c r="M141" s="35">
        <f t="shared" si="20"/>
        <v>0</v>
      </c>
      <c r="N141" s="35">
        <f t="shared" si="25"/>
        <v>0</v>
      </c>
      <c r="O141" s="25"/>
      <c r="P141" s="35">
        <f t="shared" si="26"/>
        <v>0</v>
      </c>
      <c r="Q141" s="12"/>
      <c r="R141" s="25"/>
      <c r="S141" s="39" t="str">
        <f>IF(Q141="","",VLOOKUP(Q141,リスト!$J$4:$K$31,2,FALSE))</f>
        <v/>
      </c>
      <c r="T141" s="35">
        <f t="shared" si="27"/>
        <v>0</v>
      </c>
      <c r="U141" s="35" t="str">
        <f t="shared" si="28"/>
        <v/>
      </c>
      <c r="V141" s="35">
        <f t="shared" si="21"/>
        <v>0</v>
      </c>
      <c r="W141" s="35">
        <f t="shared" si="22"/>
        <v>0</v>
      </c>
      <c r="AD141" s="79"/>
      <c r="AE141" s="18"/>
      <c r="AF141" s="35" t="str">
        <f t="array" ref="AF141">IFERROR(IF(#REF!="×",0,_xlfn.IFS(AE141="多面",W141*0.6/1.6*0.5,AE141="治水ダム等",W141*0.75/1.75*0.5)),"")</f>
        <v/>
      </c>
      <c r="AG141" s="74" t="str">
        <f t="array" ref="AG141">IFERROR(_xlfn.IFS(#REF!="×",W141,#REF!="○",(W141-AF141)*0.7),"")</f>
        <v/>
      </c>
      <c r="AH141" s="25"/>
      <c r="AI141" s="85">
        <f t="array" ref="AI141">_xlfn.IFS(AH141=0,0,AH141&gt;W141,0,W141-AH141&gt;AG141,AG141,W141-AH141&lt;AG141,W141-AH141)</f>
        <v>0</v>
      </c>
      <c r="AJ141" s="35" t="str">
        <f t="shared" si="29"/>
        <v/>
      </c>
    </row>
    <row r="142" spans="1:36" s="1" customFormat="1" ht="24" hidden="1" customHeight="1">
      <c r="A142" s="9">
        <v>151</v>
      </c>
      <c r="B142" s="15"/>
      <c r="C142" s="12"/>
      <c r="D142" s="12"/>
      <c r="E142" s="25"/>
      <c r="F142" s="25"/>
      <c r="G142" s="25"/>
      <c r="H142" s="25"/>
      <c r="I142" s="33">
        <f t="shared" si="23"/>
        <v>0</v>
      </c>
      <c r="J142" s="35">
        <f t="shared" si="24"/>
        <v>0</v>
      </c>
      <c r="K142" s="35"/>
      <c r="L142" s="39">
        <f>IF(D142="",0,VLOOKUP(D142,リスト!$F$4:$H$29,3,FALSE))</f>
        <v>0</v>
      </c>
      <c r="M142" s="35">
        <f t="shared" si="20"/>
        <v>0</v>
      </c>
      <c r="N142" s="35">
        <f t="shared" si="25"/>
        <v>0</v>
      </c>
      <c r="O142" s="25"/>
      <c r="P142" s="35">
        <f t="shared" si="26"/>
        <v>0</v>
      </c>
      <c r="Q142" s="12"/>
      <c r="R142" s="25"/>
      <c r="S142" s="39" t="str">
        <f>IF(Q142="","",VLOOKUP(Q142,リスト!$J$4:$K$31,2,FALSE))</f>
        <v/>
      </c>
      <c r="T142" s="35">
        <f t="shared" si="27"/>
        <v>0</v>
      </c>
      <c r="U142" s="35" t="str">
        <f t="shared" si="28"/>
        <v/>
      </c>
      <c r="V142" s="35">
        <f t="shared" si="21"/>
        <v>0</v>
      </c>
      <c r="W142" s="35">
        <f t="shared" si="22"/>
        <v>0</v>
      </c>
      <c r="AD142" s="79"/>
      <c r="AE142" s="18"/>
      <c r="AF142" s="35" t="str">
        <f t="array" ref="AF142">IFERROR(IF(#REF!="×",0,_xlfn.IFS(AE142="多面",W142*0.6/1.6*0.5,AE142="治水ダム等",W142*0.75/1.75*0.5)),"")</f>
        <v/>
      </c>
      <c r="AG142" s="74" t="str">
        <f t="array" ref="AG142">IFERROR(_xlfn.IFS(#REF!="×",W142,#REF!="○",(W142-AF142)*0.7),"")</f>
        <v/>
      </c>
      <c r="AH142" s="25"/>
      <c r="AI142" s="85">
        <f t="array" ref="AI142">_xlfn.IFS(AH142=0,0,AH142&gt;W142,0,W142-AH142&gt;AG142,AG142,W142-AH142&lt;AG142,W142-AH142)</f>
        <v>0</v>
      </c>
      <c r="AJ142" s="35" t="str">
        <f t="shared" si="29"/>
        <v/>
      </c>
    </row>
    <row r="143" spans="1:36" s="1" customFormat="1" ht="24" hidden="1" customHeight="1">
      <c r="A143" s="9">
        <v>152</v>
      </c>
      <c r="B143" s="15"/>
      <c r="C143" s="12"/>
      <c r="D143" s="12"/>
      <c r="E143" s="25"/>
      <c r="F143" s="25"/>
      <c r="G143" s="25"/>
      <c r="H143" s="25"/>
      <c r="I143" s="33">
        <f t="shared" si="23"/>
        <v>0</v>
      </c>
      <c r="J143" s="35">
        <f t="shared" si="24"/>
        <v>0</v>
      </c>
      <c r="K143" s="35"/>
      <c r="L143" s="39">
        <f>IF(D143="",0,VLOOKUP(D143,リスト!$F$4:$H$29,3,FALSE))</f>
        <v>0</v>
      </c>
      <c r="M143" s="35">
        <f t="shared" si="20"/>
        <v>0</v>
      </c>
      <c r="N143" s="35">
        <f t="shared" si="25"/>
        <v>0</v>
      </c>
      <c r="O143" s="25"/>
      <c r="P143" s="35">
        <f t="shared" si="26"/>
        <v>0</v>
      </c>
      <c r="Q143" s="12"/>
      <c r="R143" s="25"/>
      <c r="S143" s="39" t="str">
        <f>IF(Q143="","",VLOOKUP(Q143,リスト!$J$4:$K$31,2,FALSE))</f>
        <v/>
      </c>
      <c r="T143" s="35">
        <f t="shared" si="27"/>
        <v>0</v>
      </c>
      <c r="U143" s="35" t="str">
        <f t="shared" si="28"/>
        <v/>
      </c>
      <c r="V143" s="35">
        <f t="shared" si="21"/>
        <v>0</v>
      </c>
      <c r="W143" s="35">
        <f t="shared" si="22"/>
        <v>0</v>
      </c>
      <c r="AD143" s="79"/>
      <c r="AE143" s="18"/>
      <c r="AF143" s="35" t="str">
        <f t="array" ref="AF143">IFERROR(IF(#REF!="×",0,_xlfn.IFS(AE143="多面",W143*0.6/1.6*0.5,AE143="治水ダム等",W143*0.75/1.75*0.5)),"")</f>
        <v/>
      </c>
      <c r="AG143" s="74" t="str">
        <f t="array" ref="AG143">IFERROR(_xlfn.IFS(#REF!="×",W143,#REF!="○",(W143-AF143)*0.7),"")</f>
        <v/>
      </c>
      <c r="AH143" s="25"/>
      <c r="AI143" s="85">
        <f t="array" ref="AI143">_xlfn.IFS(AH143=0,0,AH143&gt;W143,0,W143-AH143&gt;AG143,AG143,W143-AH143&lt;AG143,W143-AH143)</f>
        <v>0</v>
      </c>
      <c r="AJ143" s="35" t="str">
        <f t="shared" si="29"/>
        <v/>
      </c>
    </row>
    <row r="144" spans="1:36" s="1" customFormat="1" ht="24" hidden="1" customHeight="1">
      <c r="A144" s="9">
        <v>153</v>
      </c>
      <c r="B144" s="15"/>
      <c r="C144" s="12"/>
      <c r="D144" s="12"/>
      <c r="E144" s="25"/>
      <c r="F144" s="25"/>
      <c r="G144" s="25"/>
      <c r="H144" s="25"/>
      <c r="I144" s="33">
        <f t="shared" si="23"/>
        <v>0</v>
      </c>
      <c r="J144" s="35">
        <f t="shared" si="24"/>
        <v>0</v>
      </c>
      <c r="K144" s="35"/>
      <c r="L144" s="39">
        <f>IF(D144="",0,VLOOKUP(D144,リスト!$F$4:$H$29,3,FALSE))</f>
        <v>0</v>
      </c>
      <c r="M144" s="35">
        <f t="shared" si="20"/>
        <v>0</v>
      </c>
      <c r="N144" s="35">
        <f t="shared" si="25"/>
        <v>0</v>
      </c>
      <c r="O144" s="25"/>
      <c r="P144" s="35">
        <f t="shared" si="26"/>
        <v>0</v>
      </c>
      <c r="Q144" s="12"/>
      <c r="R144" s="25"/>
      <c r="S144" s="39" t="str">
        <f>IF(Q144="","",VLOOKUP(Q144,リスト!$J$4:$K$31,2,FALSE))</f>
        <v/>
      </c>
      <c r="T144" s="35">
        <f t="shared" si="27"/>
        <v>0</v>
      </c>
      <c r="U144" s="35" t="str">
        <f t="shared" si="28"/>
        <v/>
      </c>
      <c r="V144" s="35">
        <f t="shared" si="21"/>
        <v>0</v>
      </c>
      <c r="W144" s="35">
        <f t="shared" si="22"/>
        <v>0</v>
      </c>
      <c r="AD144" s="79"/>
      <c r="AE144" s="18"/>
      <c r="AF144" s="35" t="str">
        <f t="array" ref="AF144">IFERROR(IF(#REF!="×",0,_xlfn.IFS(AE144="多面",W144*0.6/1.6*0.5,AE144="治水ダム等",W144*0.75/1.75*0.5)),"")</f>
        <v/>
      </c>
      <c r="AG144" s="74" t="str">
        <f t="array" ref="AG144">IFERROR(_xlfn.IFS(#REF!="×",W144,#REF!="○",(W144-AF144)*0.7),"")</f>
        <v/>
      </c>
      <c r="AH144" s="25"/>
      <c r="AI144" s="85">
        <f t="array" ref="AI144">_xlfn.IFS(AH144=0,0,AH144&gt;W144,0,W144-AH144&gt;AG144,AG144,W144-AH144&lt;AG144,W144-AH144)</f>
        <v>0</v>
      </c>
      <c r="AJ144" s="35" t="str">
        <f t="shared" si="29"/>
        <v/>
      </c>
    </row>
    <row r="145" spans="1:36" s="1" customFormat="1" ht="24" hidden="1" customHeight="1">
      <c r="A145" s="9">
        <v>154</v>
      </c>
      <c r="B145" s="15"/>
      <c r="C145" s="12"/>
      <c r="D145" s="12"/>
      <c r="E145" s="25"/>
      <c r="F145" s="25"/>
      <c r="G145" s="25"/>
      <c r="H145" s="25"/>
      <c r="I145" s="33">
        <f t="shared" si="23"/>
        <v>0</v>
      </c>
      <c r="J145" s="35">
        <f t="shared" si="24"/>
        <v>0</v>
      </c>
      <c r="K145" s="35"/>
      <c r="L145" s="39">
        <f>IF(D145="",0,VLOOKUP(D145,リスト!$F$4:$H$29,3,FALSE))</f>
        <v>0</v>
      </c>
      <c r="M145" s="35">
        <f t="shared" si="20"/>
        <v>0</v>
      </c>
      <c r="N145" s="35">
        <f t="shared" si="25"/>
        <v>0</v>
      </c>
      <c r="O145" s="25"/>
      <c r="P145" s="35">
        <f t="shared" si="26"/>
        <v>0</v>
      </c>
      <c r="Q145" s="12"/>
      <c r="R145" s="25"/>
      <c r="S145" s="39" t="str">
        <f>IF(Q145="","",VLOOKUP(Q145,リスト!$J$4:$K$31,2,FALSE))</f>
        <v/>
      </c>
      <c r="T145" s="35">
        <f t="shared" si="27"/>
        <v>0</v>
      </c>
      <c r="U145" s="35" t="str">
        <f t="shared" si="28"/>
        <v/>
      </c>
      <c r="V145" s="35">
        <f t="shared" si="21"/>
        <v>0</v>
      </c>
      <c r="W145" s="35">
        <f t="shared" si="22"/>
        <v>0</v>
      </c>
      <c r="AD145" s="79"/>
      <c r="AE145" s="18"/>
      <c r="AF145" s="35" t="str">
        <f t="array" ref="AF145">IFERROR(IF(#REF!="×",0,_xlfn.IFS(AE145="多面",W145*0.6/1.6*0.5,AE145="治水ダム等",W145*0.75/1.75*0.5)),"")</f>
        <v/>
      </c>
      <c r="AG145" s="74" t="str">
        <f t="array" ref="AG145">IFERROR(_xlfn.IFS(#REF!="×",W145,#REF!="○",(W145-AF145)*0.7),"")</f>
        <v/>
      </c>
      <c r="AH145" s="25"/>
      <c r="AI145" s="85">
        <f t="array" ref="AI145">_xlfn.IFS(AH145=0,0,AH145&gt;W145,0,W145-AH145&gt;AG145,AG145,W145-AH145&lt;AG145,W145-AH145)</f>
        <v>0</v>
      </c>
      <c r="AJ145" s="35" t="str">
        <f t="shared" si="29"/>
        <v/>
      </c>
    </row>
    <row r="146" spans="1:36" s="1" customFormat="1" ht="24" hidden="1" customHeight="1">
      <c r="A146" s="9">
        <v>155</v>
      </c>
      <c r="B146" s="15"/>
      <c r="C146" s="12"/>
      <c r="D146" s="12"/>
      <c r="E146" s="25"/>
      <c r="F146" s="25"/>
      <c r="G146" s="25"/>
      <c r="H146" s="25"/>
      <c r="I146" s="33">
        <f t="shared" si="23"/>
        <v>0</v>
      </c>
      <c r="J146" s="35">
        <f t="shared" si="24"/>
        <v>0</v>
      </c>
      <c r="K146" s="35"/>
      <c r="L146" s="39">
        <f>IF(D146="",0,VLOOKUP(D146,リスト!$F$4:$H$29,3,FALSE))</f>
        <v>0</v>
      </c>
      <c r="M146" s="35">
        <f t="shared" si="20"/>
        <v>0</v>
      </c>
      <c r="N146" s="35">
        <f t="shared" si="25"/>
        <v>0</v>
      </c>
      <c r="O146" s="25"/>
      <c r="P146" s="35">
        <f t="shared" si="26"/>
        <v>0</v>
      </c>
      <c r="Q146" s="12"/>
      <c r="R146" s="25"/>
      <c r="S146" s="39" t="str">
        <f>IF(Q146="","",VLOOKUP(Q146,リスト!$J$4:$K$31,2,FALSE))</f>
        <v/>
      </c>
      <c r="T146" s="35">
        <f t="shared" si="27"/>
        <v>0</v>
      </c>
      <c r="U146" s="35" t="str">
        <f t="shared" si="28"/>
        <v/>
      </c>
      <c r="V146" s="35">
        <f t="shared" si="21"/>
        <v>0</v>
      </c>
      <c r="W146" s="35">
        <f t="shared" si="22"/>
        <v>0</v>
      </c>
      <c r="AD146" s="79"/>
      <c r="AE146" s="18"/>
      <c r="AF146" s="35" t="str">
        <f t="array" ref="AF146">IFERROR(IF(#REF!="×",0,_xlfn.IFS(AE146="多面",W146*0.6/1.6*0.5,AE146="治水ダム等",W146*0.75/1.75*0.5)),"")</f>
        <v/>
      </c>
      <c r="AG146" s="74" t="str">
        <f t="array" ref="AG146">IFERROR(_xlfn.IFS(#REF!="×",W146,#REF!="○",(W146-AF146)*0.7),"")</f>
        <v/>
      </c>
      <c r="AH146" s="25"/>
      <c r="AI146" s="85">
        <f t="array" ref="AI146">_xlfn.IFS(AH146=0,0,AH146&gt;W146,0,W146-AH146&gt;AG146,AG146,W146-AH146&lt;AG146,W146-AH146)</f>
        <v>0</v>
      </c>
      <c r="AJ146" s="35" t="str">
        <f t="shared" si="29"/>
        <v/>
      </c>
    </row>
    <row r="147" spans="1:36" s="1" customFormat="1" ht="24" hidden="1" customHeight="1">
      <c r="A147" s="9">
        <v>156</v>
      </c>
      <c r="B147" s="15"/>
      <c r="C147" s="12"/>
      <c r="D147" s="12"/>
      <c r="E147" s="25"/>
      <c r="F147" s="25"/>
      <c r="G147" s="25"/>
      <c r="H147" s="25"/>
      <c r="I147" s="33">
        <f t="shared" si="23"/>
        <v>0</v>
      </c>
      <c r="J147" s="35">
        <f t="shared" si="24"/>
        <v>0</v>
      </c>
      <c r="K147" s="35"/>
      <c r="L147" s="39">
        <f>IF(D147="",0,VLOOKUP(D147,リスト!$F$4:$H$29,3,FALSE))</f>
        <v>0</v>
      </c>
      <c r="M147" s="35">
        <f t="shared" si="20"/>
        <v>0</v>
      </c>
      <c r="N147" s="35">
        <f t="shared" si="25"/>
        <v>0</v>
      </c>
      <c r="O147" s="25"/>
      <c r="P147" s="35">
        <f t="shared" si="26"/>
        <v>0</v>
      </c>
      <c r="Q147" s="12"/>
      <c r="R147" s="25"/>
      <c r="S147" s="39" t="str">
        <f>IF(Q147="","",VLOOKUP(Q147,リスト!$J$4:$K$31,2,FALSE))</f>
        <v/>
      </c>
      <c r="T147" s="35">
        <f t="shared" si="27"/>
        <v>0</v>
      </c>
      <c r="U147" s="35" t="str">
        <f t="shared" si="28"/>
        <v/>
      </c>
      <c r="V147" s="35">
        <f t="shared" si="21"/>
        <v>0</v>
      </c>
      <c r="W147" s="35">
        <f t="shared" si="22"/>
        <v>0</v>
      </c>
      <c r="AD147" s="79"/>
      <c r="AE147" s="18"/>
      <c r="AF147" s="35" t="str">
        <f t="array" ref="AF147">IFERROR(IF(#REF!="×",0,_xlfn.IFS(AE147="多面",W147*0.6/1.6*0.5,AE147="治水ダム等",W147*0.75/1.75*0.5)),"")</f>
        <v/>
      </c>
      <c r="AG147" s="74" t="str">
        <f t="array" ref="AG147">IFERROR(_xlfn.IFS(#REF!="×",W147,#REF!="○",(W147-AF147)*0.7),"")</f>
        <v/>
      </c>
      <c r="AH147" s="25"/>
      <c r="AI147" s="85">
        <f t="array" ref="AI147">_xlfn.IFS(AH147=0,0,AH147&gt;W147,0,W147-AH147&gt;AG147,AG147,W147-AH147&lt;AG147,W147-AH147)</f>
        <v>0</v>
      </c>
      <c r="AJ147" s="35" t="str">
        <f t="shared" si="29"/>
        <v/>
      </c>
    </row>
    <row r="148" spans="1:36" s="1" customFormat="1" ht="24" hidden="1" customHeight="1">
      <c r="A148" s="9">
        <v>157</v>
      </c>
      <c r="B148" s="15"/>
      <c r="C148" s="12"/>
      <c r="D148" s="12"/>
      <c r="E148" s="25"/>
      <c r="F148" s="25"/>
      <c r="G148" s="25"/>
      <c r="H148" s="25"/>
      <c r="I148" s="33">
        <f t="shared" si="23"/>
        <v>0</v>
      </c>
      <c r="J148" s="35">
        <f t="shared" si="24"/>
        <v>0</v>
      </c>
      <c r="K148" s="35"/>
      <c r="L148" s="39">
        <f>IF(D148="",0,VLOOKUP(D148,リスト!$F$4:$H$29,3,FALSE))</f>
        <v>0</v>
      </c>
      <c r="M148" s="35">
        <f t="shared" si="20"/>
        <v>0</v>
      </c>
      <c r="N148" s="35">
        <f t="shared" si="25"/>
        <v>0</v>
      </c>
      <c r="O148" s="25"/>
      <c r="P148" s="35">
        <f t="shared" si="26"/>
        <v>0</v>
      </c>
      <c r="Q148" s="12"/>
      <c r="R148" s="25"/>
      <c r="S148" s="39" t="str">
        <f>IF(Q148="","",VLOOKUP(Q148,リスト!$J$4:$K$31,2,FALSE))</f>
        <v/>
      </c>
      <c r="T148" s="35">
        <f t="shared" si="27"/>
        <v>0</v>
      </c>
      <c r="U148" s="35" t="str">
        <f t="shared" si="28"/>
        <v/>
      </c>
      <c r="V148" s="35">
        <f t="shared" si="21"/>
        <v>0</v>
      </c>
      <c r="W148" s="35">
        <f t="shared" si="22"/>
        <v>0</v>
      </c>
      <c r="AD148" s="79"/>
      <c r="AE148" s="18"/>
      <c r="AF148" s="35" t="str">
        <f t="array" ref="AF148">IFERROR(IF(#REF!="×",0,_xlfn.IFS(AE148="多面",W148*0.6/1.6*0.5,AE148="治水ダム等",W148*0.75/1.75*0.5)),"")</f>
        <v/>
      </c>
      <c r="AG148" s="74" t="str">
        <f t="array" ref="AG148">IFERROR(_xlfn.IFS(#REF!="×",W148,#REF!="○",(W148-AF148)*0.7),"")</f>
        <v/>
      </c>
      <c r="AH148" s="25"/>
      <c r="AI148" s="85">
        <f t="array" ref="AI148">_xlfn.IFS(AH148=0,0,AH148&gt;W148,0,W148-AH148&gt;AG148,AG148,W148-AH148&lt;AG148,W148-AH148)</f>
        <v>0</v>
      </c>
      <c r="AJ148" s="35" t="str">
        <f t="shared" si="29"/>
        <v/>
      </c>
    </row>
    <row r="149" spans="1:36" s="1" customFormat="1" ht="24" hidden="1" customHeight="1">
      <c r="A149" s="9">
        <v>158</v>
      </c>
      <c r="B149" s="15"/>
      <c r="C149" s="12"/>
      <c r="D149" s="12"/>
      <c r="E149" s="25"/>
      <c r="F149" s="25"/>
      <c r="G149" s="25"/>
      <c r="H149" s="25"/>
      <c r="I149" s="33">
        <f t="shared" si="23"/>
        <v>0</v>
      </c>
      <c r="J149" s="35">
        <f t="shared" si="24"/>
        <v>0</v>
      </c>
      <c r="K149" s="35"/>
      <c r="L149" s="39">
        <f>IF(D149="",0,VLOOKUP(D149,リスト!$F$4:$H$29,3,FALSE))</f>
        <v>0</v>
      </c>
      <c r="M149" s="35">
        <f t="shared" si="20"/>
        <v>0</v>
      </c>
      <c r="N149" s="35">
        <f t="shared" si="25"/>
        <v>0</v>
      </c>
      <c r="O149" s="25"/>
      <c r="P149" s="35">
        <f t="shared" si="26"/>
        <v>0</v>
      </c>
      <c r="Q149" s="12"/>
      <c r="R149" s="25"/>
      <c r="S149" s="39" t="str">
        <f>IF(Q149="","",VLOOKUP(Q149,リスト!$J$4:$K$31,2,FALSE))</f>
        <v/>
      </c>
      <c r="T149" s="35">
        <f t="shared" si="27"/>
        <v>0</v>
      </c>
      <c r="U149" s="35" t="str">
        <f t="shared" si="28"/>
        <v/>
      </c>
      <c r="V149" s="35">
        <f t="shared" si="21"/>
        <v>0</v>
      </c>
      <c r="W149" s="35">
        <f t="shared" si="22"/>
        <v>0</v>
      </c>
      <c r="AD149" s="79"/>
      <c r="AE149" s="18"/>
      <c r="AF149" s="35" t="str">
        <f t="array" ref="AF149">IFERROR(IF(#REF!="×",0,_xlfn.IFS(AE149="多面",W149*0.6/1.6*0.5,AE149="治水ダム等",W149*0.75/1.75*0.5)),"")</f>
        <v/>
      </c>
      <c r="AG149" s="74" t="str">
        <f t="array" ref="AG149">IFERROR(_xlfn.IFS(#REF!="×",W149,#REF!="○",(W149-AF149)*0.7),"")</f>
        <v/>
      </c>
      <c r="AH149" s="25"/>
      <c r="AI149" s="85">
        <f t="array" ref="AI149">_xlfn.IFS(AH149=0,0,AH149&gt;W149,0,W149-AH149&gt;AG149,AG149,W149-AH149&lt;AG149,W149-AH149)</f>
        <v>0</v>
      </c>
      <c r="AJ149" s="35" t="str">
        <f t="shared" si="29"/>
        <v/>
      </c>
    </row>
    <row r="150" spans="1:36" s="1" customFormat="1" ht="24" hidden="1" customHeight="1">
      <c r="A150" s="9">
        <v>159</v>
      </c>
      <c r="B150" s="15"/>
      <c r="C150" s="12"/>
      <c r="D150" s="12"/>
      <c r="E150" s="25"/>
      <c r="F150" s="25"/>
      <c r="G150" s="25"/>
      <c r="H150" s="25"/>
      <c r="I150" s="33">
        <f t="shared" si="23"/>
        <v>0</v>
      </c>
      <c r="J150" s="35">
        <f t="shared" si="24"/>
        <v>0</v>
      </c>
      <c r="K150" s="35"/>
      <c r="L150" s="39">
        <f>IF(D150="",0,VLOOKUP(D150,リスト!$F$4:$H$29,3,FALSE))</f>
        <v>0</v>
      </c>
      <c r="M150" s="35">
        <f t="shared" si="20"/>
        <v>0</v>
      </c>
      <c r="N150" s="35">
        <f t="shared" si="25"/>
        <v>0</v>
      </c>
      <c r="O150" s="25"/>
      <c r="P150" s="35">
        <f t="shared" si="26"/>
        <v>0</v>
      </c>
      <c r="Q150" s="12"/>
      <c r="R150" s="25"/>
      <c r="S150" s="39" t="str">
        <f>IF(Q150="","",VLOOKUP(Q150,リスト!$J$4:$K$31,2,FALSE))</f>
        <v/>
      </c>
      <c r="T150" s="35">
        <f t="shared" si="27"/>
        <v>0</v>
      </c>
      <c r="U150" s="35" t="str">
        <f t="shared" si="28"/>
        <v/>
      </c>
      <c r="V150" s="35">
        <f t="shared" si="21"/>
        <v>0</v>
      </c>
      <c r="W150" s="35">
        <f t="shared" si="22"/>
        <v>0</v>
      </c>
      <c r="AD150" s="79"/>
      <c r="AE150" s="18"/>
      <c r="AF150" s="35" t="str">
        <f t="array" ref="AF150">IFERROR(IF(#REF!="×",0,_xlfn.IFS(AE150="多面",W150*0.6/1.6*0.5,AE150="治水ダム等",W150*0.75/1.75*0.5)),"")</f>
        <v/>
      </c>
      <c r="AG150" s="74" t="str">
        <f t="array" ref="AG150">IFERROR(_xlfn.IFS(#REF!="×",W150,#REF!="○",(W150-AF150)*0.7),"")</f>
        <v/>
      </c>
      <c r="AH150" s="25"/>
      <c r="AI150" s="85">
        <f t="array" ref="AI150">_xlfn.IFS(AH150=0,0,AH150&gt;W150,0,W150-AH150&gt;AG150,AG150,W150-AH150&lt;AG150,W150-AH150)</f>
        <v>0</v>
      </c>
      <c r="AJ150" s="35" t="str">
        <f t="shared" si="29"/>
        <v/>
      </c>
    </row>
    <row r="151" spans="1:36" s="1" customFormat="1" ht="24" hidden="1" customHeight="1">
      <c r="A151" s="9">
        <v>160</v>
      </c>
      <c r="B151" s="15"/>
      <c r="C151" s="12"/>
      <c r="D151" s="12"/>
      <c r="E151" s="25"/>
      <c r="F151" s="25"/>
      <c r="G151" s="25"/>
      <c r="H151" s="25"/>
      <c r="I151" s="33">
        <f t="shared" si="23"/>
        <v>0</v>
      </c>
      <c r="J151" s="35">
        <f t="shared" si="24"/>
        <v>0</v>
      </c>
      <c r="K151" s="35"/>
      <c r="L151" s="39">
        <f>IF(D151="",0,VLOOKUP(D151,リスト!$F$4:$H$29,3,FALSE))</f>
        <v>0</v>
      </c>
      <c r="M151" s="35">
        <f t="shared" si="20"/>
        <v>0</v>
      </c>
      <c r="N151" s="35">
        <f t="shared" si="25"/>
        <v>0</v>
      </c>
      <c r="O151" s="25"/>
      <c r="P151" s="35">
        <f t="shared" si="26"/>
        <v>0</v>
      </c>
      <c r="Q151" s="12"/>
      <c r="R151" s="25"/>
      <c r="S151" s="39" t="str">
        <f>IF(Q151="","",VLOOKUP(Q151,リスト!$J$4:$K$31,2,FALSE))</f>
        <v/>
      </c>
      <c r="T151" s="35">
        <f t="shared" si="27"/>
        <v>0</v>
      </c>
      <c r="U151" s="35" t="str">
        <f t="shared" si="28"/>
        <v/>
      </c>
      <c r="V151" s="35">
        <f t="shared" si="21"/>
        <v>0</v>
      </c>
      <c r="W151" s="35">
        <f t="shared" si="22"/>
        <v>0</v>
      </c>
      <c r="AD151" s="79"/>
      <c r="AE151" s="18"/>
      <c r="AF151" s="35" t="str">
        <f t="array" ref="AF151">IFERROR(IF(#REF!="×",0,_xlfn.IFS(AE151="多面",W151*0.6/1.6*0.5,AE151="治水ダム等",W151*0.75/1.75*0.5)),"")</f>
        <v/>
      </c>
      <c r="AG151" s="74" t="str">
        <f t="array" ref="AG151">IFERROR(_xlfn.IFS(#REF!="×",W151,#REF!="○",(W151-AF151)*0.7),"")</f>
        <v/>
      </c>
      <c r="AH151" s="25"/>
      <c r="AI151" s="85">
        <f t="array" ref="AI151">_xlfn.IFS(AH151=0,0,AH151&gt;W151,0,W151-AH151&gt;AG151,AG151,W151-AH151&lt;AG151,W151-AH151)</f>
        <v>0</v>
      </c>
      <c r="AJ151" s="35" t="str">
        <f t="shared" si="29"/>
        <v/>
      </c>
    </row>
    <row r="152" spans="1:36" s="1" customFormat="1" ht="24" hidden="1" customHeight="1">
      <c r="A152" s="9">
        <v>161</v>
      </c>
      <c r="B152" s="15"/>
      <c r="C152" s="12"/>
      <c r="D152" s="12"/>
      <c r="E152" s="25"/>
      <c r="F152" s="25"/>
      <c r="G152" s="25"/>
      <c r="H152" s="25"/>
      <c r="I152" s="33">
        <f t="shared" si="23"/>
        <v>0</v>
      </c>
      <c r="J152" s="35">
        <f t="shared" si="24"/>
        <v>0</v>
      </c>
      <c r="K152" s="35"/>
      <c r="L152" s="39">
        <f>IF(D152="",0,VLOOKUP(D152,リスト!$F$4:$H$29,3,FALSE))</f>
        <v>0</v>
      </c>
      <c r="M152" s="35">
        <f t="shared" si="20"/>
        <v>0</v>
      </c>
      <c r="N152" s="35">
        <f t="shared" si="25"/>
        <v>0</v>
      </c>
      <c r="O152" s="25"/>
      <c r="P152" s="35">
        <f t="shared" si="26"/>
        <v>0</v>
      </c>
      <c r="Q152" s="12"/>
      <c r="R152" s="25"/>
      <c r="S152" s="39" t="str">
        <f>IF(Q152="","",VLOOKUP(Q152,リスト!$J$4:$K$31,2,FALSE))</f>
        <v/>
      </c>
      <c r="T152" s="35">
        <f t="shared" si="27"/>
        <v>0</v>
      </c>
      <c r="U152" s="35" t="str">
        <f t="shared" si="28"/>
        <v/>
      </c>
      <c r="V152" s="35">
        <f t="shared" si="21"/>
        <v>0</v>
      </c>
      <c r="W152" s="35">
        <f t="shared" si="22"/>
        <v>0</v>
      </c>
      <c r="AD152" s="79"/>
      <c r="AE152" s="18"/>
      <c r="AF152" s="35" t="str">
        <f t="array" ref="AF152">IFERROR(IF(#REF!="×",0,_xlfn.IFS(AE152="多面",W152*0.6/1.6*0.5,AE152="治水ダム等",W152*0.75/1.75*0.5)),"")</f>
        <v/>
      </c>
      <c r="AG152" s="74" t="str">
        <f t="array" ref="AG152">IFERROR(_xlfn.IFS(#REF!="×",W152,#REF!="○",(W152-AF152)*0.7),"")</f>
        <v/>
      </c>
      <c r="AH152" s="25"/>
      <c r="AI152" s="85">
        <f t="array" ref="AI152">_xlfn.IFS(AH152=0,0,AH152&gt;W152,0,W152-AH152&gt;AG152,AG152,W152-AH152&lt;AG152,W152-AH152)</f>
        <v>0</v>
      </c>
      <c r="AJ152" s="35" t="str">
        <f t="shared" si="29"/>
        <v/>
      </c>
    </row>
    <row r="153" spans="1:36" s="1" customFormat="1" ht="24" hidden="1" customHeight="1">
      <c r="A153" s="9">
        <v>162</v>
      </c>
      <c r="B153" s="15"/>
      <c r="C153" s="12"/>
      <c r="D153" s="12"/>
      <c r="E153" s="25"/>
      <c r="F153" s="25"/>
      <c r="G153" s="25"/>
      <c r="H153" s="25"/>
      <c r="I153" s="33">
        <f t="shared" si="23"/>
        <v>0</v>
      </c>
      <c r="J153" s="35">
        <f t="shared" si="24"/>
        <v>0</v>
      </c>
      <c r="K153" s="35"/>
      <c r="L153" s="39">
        <f>IF(D153="",0,VLOOKUP(D153,リスト!$F$4:$H$29,3,FALSE))</f>
        <v>0</v>
      </c>
      <c r="M153" s="35">
        <f t="shared" si="20"/>
        <v>0</v>
      </c>
      <c r="N153" s="35">
        <f t="shared" si="25"/>
        <v>0</v>
      </c>
      <c r="O153" s="25"/>
      <c r="P153" s="35">
        <f t="shared" si="26"/>
        <v>0</v>
      </c>
      <c r="Q153" s="12"/>
      <c r="R153" s="25"/>
      <c r="S153" s="39" t="str">
        <f>IF(Q153="","",VLOOKUP(Q153,リスト!$J$4:$K$31,2,FALSE))</f>
        <v/>
      </c>
      <c r="T153" s="35">
        <f t="shared" si="27"/>
        <v>0</v>
      </c>
      <c r="U153" s="35" t="str">
        <f t="shared" si="28"/>
        <v/>
      </c>
      <c r="V153" s="35">
        <f t="shared" si="21"/>
        <v>0</v>
      </c>
      <c r="W153" s="35">
        <f t="shared" si="22"/>
        <v>0</v>
      </c>
      <c r="AD153" s="79"/>
      <c r="AE153" s="18"/>
      <c r="AF153" s="35" t="str">
        <f t="array" ref="AF153">IFERROR(IF(#REF!="×",0,_xlfn.IFS(AE153="多面",W153*0.6/1.6*0.5,AE153="治水ダム等",W153*0.75/1.75*0.5)),"")</f>
        <v/>
      </c>
      <c r="AG153" s="74" t="str">
        <f t="array" ref="AG153">IFERROR(_xlfn.IFS(#REF!="×",W153,#REF!="○",(W153-AF153)*0.7),"")</f>
        <v/>
      </c>
      <c r="AH153" s="25"/>
      <c r="AI153" s="85">
        <f t="array" ref="AI153">_xlfn.IFS(AH153=0,0,AH153&gt;W153,0,W153-AH153&gt;AG153,AG153,W153-AH153&lt;AG153,W153-AH153)</f>
        <v>0</v>
      </c>
      <c r="AJ153" s="35" t="str">
        <f t="shared" si="29"/>
        <v/>
      </c>
    </row>
    <row r="154" spans="1:36" s="1" customFormat="1" ht="24" hidden="1" customHeight="1">
      <c r="A154" s="9">
        <v>163</v>
      </c>
      <c r="B154" s="15"/>
      <c r="C154" s="12"/>
      <c r="D154" s="12"/>
      <c r="E154" s="25"/>
      <c r="F154" s="25"/>
      <c r="G154" s="25"/>
      <c r="H154" s="25"/>
      <c r="I154" s="33">
        <f t="shared" si="23"/>
        <v>0</v>
      </c>
      <c r="J154" s="35">
        <f t="shared" si="24"/>
        <v>0</v>
      </c>
      <c r="K154" s="35"/>
      <c r="L154" s="39">
        <f>IF(D154="",0,VLOOKUP(D154,リスト!$F$4:$H$29,3,FALSE))</f>
        <v>0</v>
      </c>
      <c r="M154" s="35">
        <f t="shared" si="20"/>
        <v>0</v>
      </c>
      <c r="N154" s="35">
        <f t="shared" si="25"/>
        <v>0</v>
      </c>
      <c r="O154" s="25"/>
      <c r="P154" s="35">
        <f t="shared" si="26"/>
        <v>0</v>
      </c>
      <c r="Q154" s="12"/>
      <c r="R154" s="25"/>
      <c r="S154" s="39" t="str">
        <f>IF(Q154="","",VLOOKUP(Q154,リスト!$J$4:$K$31,2,FALSE))</f>
        <v/>
      </c>
      <c r="T154" s="35">
        <f t="shared" si="27"/>
        <v>0</v>
      </c>
      <c r="U154" s="35" t="str">
        <f t="shared" si="28"/>
        <v/>
      </c>
      <c r="V154" s="35">
        <f t="shared" si="21"/>
        <v>0</v>
      </c>
      <c r="W154" s="35">
        <f t="shared" si="22"/>
        <v>0</v>
      </c>
      <c r="AD154" s="79"/>
      <c r="AE154" s="18"/>
      <c r="AF154" s="35" t="str">
        <f t="array" ref="AF154">IFERROR(IF(#REF!="×",0,_xlfn.IFS(AE154="多面",W154*0.6/1.6*0.5,AE154="治水ダム等",W154*0.75/1.75*0.5)),"")</f>
        <v/>
      </c>
      <c r="AG154" s="74" t="str">
        <f t="array" ref="AG154">IFERROR(_xlfn.IFS(#REF!="×",W154,#REF!="○",(W154-AF154)*0.7),"")</f>
        <v/>
      </c>
      <c r="AH154" s="25"/>
      <c r="AI154" s="85">
        <f t="array" ref="AI154">_xlfn.IFS(AH154=0,0,AH154&gt;W154,0,W154-AH154&gt;AG154,AG154,W154-AH154&lt;AG154,W154-AH154)</f>
        <v>0</v>
      </c>
      <c r="AJ154" s="35" t="str">
        <f t="shared" si="29"/>
        <v/>
      </c>
    </row>
    <row r="155" spans="1:36" s="1" customFormat="1" ht="24" hidden="1" customHeight="1">
      <c r="A155" s="9">
        <v>164</v>
      </c>
      <c r="B155" s="15"/>
      <c r="C155" s="12"/>
      <c r="D155" s="12"/>
      <c r="E155" s="25"/>
      <c r="F155" s="25"/>
      <c r="G155" s="25"/>
      <c r="H155" s="25"/>
      <c r="I155" s="33">
        <f t="shared" si="23"/>
        <v>0</v>
      </c>
      <c r="J155" s="35">
        <f t="shared" si="24"/>
        <v>0</v>
      </c>
      <c r="K155" s="35"/>
      <c r="L155" s="39">
        <f>IF(D155="",0,VLOOKUP(D155,リスト!$F$4:$H$29,3,FALSE))</f>
        <v>0</v>
      </c>
      <c r="M155" s="35">
        <f t="shared" ref="M155:M189" si="30">IF(J155=0,0,E155+(F155+G155)/L155+H155/1.035)</f>
        <v>0</v>
      </c>
      <c r="N155" s="35">
        <f t="shared" si="25"/>
        <v>0</v>
      </c>
      <c r="O155" s="25"/>
      <c r="P155" s="35">
        <f t="shared" si="26"/>
        <v>0</v>
      </c>
      <c r="Q155" s="12"/>
      <c r="R155" s="25"/>
      <c r="S155" s="39" t="str">
        <f>IF(Q155="","",VLOOKUP(Q155,リスト!$J$4:$K$31,2,FALSE))</f>
        <v/>
      </c>
      <c r="T155" s="35">
        <f t="shared" si="27"/>
        <v>0</v>
      </c>
      <c r="U155" s="35" t="str">
        <f t="shared" si="28"/>
        <v/>
      </c>
      <c r="V155" s="35">
        <f t="shared" ref="V155:V189" si="31">IF(R155=0,0,R155-T155)</f>
        <v>0</v>
      </c>
      <c r="W155" s="35">
        <f t="shared" ref="W155:W189" si="32">IF(P155+V155=0,0,P155+V155)</f>
        <v>0</v>
      </c>
      <c r="AD155" s="79"/>
      <c r="AE155" s="18"/>
      <c r="AF155" s="35" t="str">
        <f t="array" ref="AF155">IFERROR(IF(#REF!="×",0,_xlfn.IFS(AE155="多面",W155*0.6/1.6*0.5,AE155="治水ダム等",W155*0.75/1.75*0.5)),"")</f>
        <v/>
      </c>
      <c r="AG155" s="74" t="str">
        <f t="array" ref="AG155">IFERROR(_xlfn.IFS(#REF!="×",W155,#REF!="○",(W155-AF155)*0.7),"")</f>
        <v/>
      </c>
      <c r="AH155" s="25"/>
      <c r="AI155" s="85">
        <f t="array" ref="AI155">_xlfn.IFS(AH155=0,0,AH155&gt;W155,0,W155-AH155&gt;AG155,AG155,W155-AH155&lt;AG155,W155-AH155)</f>
        <v>0</v>
      </c>
      <c r="AJ155" s="35" t="str">
        <f t="shared" si="29"/>
        <v/>
      </c>
    </row>
    <row r="156" spans="1:36" s="1" customFormat="1" ht="24" hidden="1" customHeight="1">
      <c r="A156" s="9">
        <v>165</v>
      </c>
      <c r="B156" s="15"/>
      <c r="C156" s="12"/>
      <c r="D156" s="12"/>
      <c r="E156" s="25"/>
      <c r="F156" s="25"/>
      <c r="G156" s="25"/>
      <c r="H156" s="25"/>
      <c r="I156" s="33">
        <f t="shared" si="23"/>
        <v>0</v>
      </c>
      <c r="J156" s="35">
        <f t="shared" si="24"/>
        <v>0</v>
      </c>
      <c r="K156" s="35"/>
      <c r="L156" s="39">
        <f>IF(D156="",0,VLOOKUP(D156,リスト!$F$4:$H$29,3,FALSE))</f>
        <v>0</v>
      </c>
      <c r="M156" s="35">
        <f t="shared" si="30"/>
        <v>0</v>
      </c>
      <c r="N156" s="35">
        <f t="shared" si="25"/>
        <v>0</v>
      </c>
      <c r="O156" s="25"/>
      <c r="P156" s="35">
        <f t="shared" si="26"/>
        <v>0</v>
      </c>
      <c r="Q156" s="12"/>
      <c r="R156" s="25"/>
      <c r="S156" s="39" t="str">
        <f>IF(Q156="","",VLOOKUP(Q156,リスト!$J$4:$K$31,2,FALSE))</f>
        <v/>
      </c>
      <c r="T156" s="35">
        <f t="shared" si="27"/>
        <v>0</v>
      </c>
      <c r="U156" s="35" t="str">
        <f t="shared" si="28"/>
        <v/>
      </c>
      <c r="V156" s="35">
        <f t="shared" si="31"/>
        <v>0</v>
      </c>
      <c r="W156" s="35">
        <f t="shared" si="32"/>
        <v>0</v>
      </c>
      <c r="AD156" s="79"/>
      <c r="AE156" s="18"/>
      <c r="AF156" s="35" t="str">
        <f t="array" ref="AF156">IFERROR(IF(#REF!="×",0,_xlfn.IFS(AE156="多面",W156*0.6/1.6*0.5,AE156="治水ダム等",W156*0.75/1.75*0.5)),"")</f>
        <v/>
      </c>
      <c r="AG156" s="74" t="str">
        <f t="array" ref="AG156">IFERROR(_xlfn.IFS(#REF!="×",W156,#REF!="○",(W156-AF156)*0.7),"")</f>
        <v/>
      </c>
      <c r="AH156" s="25"/>
      <c r="AI156" s="85">
        <f t="array" ref="AI156">_xlfn.IFS(AH156=0,0,AH156&gt;W156,0,W156-AH156&gt;AG156,AG156,W156-AH156&lt;AG156,W156-AH156)</f>
        <v>0</v>
      </c>
      <c r="AJ156" s="35" t="str">
        <f t="shared" si="29"/>
        <v/>
      </c>
    </row>
    <row r="157" spans="1:36" s="1" customFormat="1" ht="24" hidden="1" customHeight="1">
      <c r="A157" s="9">
        <v>166</v>
      </c>
      <c r="B157" s="15"/>
      <c r="C157" s="12"/>
      <c r="D157" s="12"/>
      <c r="E157" s="25"/>
      <c r="F157" s="25"/>
      <c r="G157" s="25"/>
      <c r="H157" s="25"/>
      <c r="I157" s="33">
        <f t="shared" si="23"/>
        <v>0</v>
      </c>
      <c r="J157" s="35">
        <f t="shared" si="24"/>
        <v>0</v>
      </c>
      <c r="K157" s="35"/>
      <c r="L157" s="39">
        <f>IF(D157="",0,VLOOKUP(D157,リスト!$F$4:$H$29,3,FALSE))</f>
        <v>0</v>
      </c>
      <c r="M157" s="35">
        <f t="shared" si="30"/>
        <v>0</v>
      </c>
      <c r="N157" s="35">
        <f t="shared" si="25"/>
        <v>0</v>
      </c>
      <c r="O157" s="25"/>
      <c r="P157" s="35">
        <f t="shared" si="26"/>
        <v>0</v>
      </c>
      <c r="Q157" s="12"/>
      <c r="R157" s="25"/>
      <c r="S157" s="39" t="str">
        <f>IF(Q157="","",VLOOKUP(Q157,リスト!$J$4:$K$31,2,FALSE))</f>
        <v/>
      </c>
      <c r="T157" s="35">
        <f t="shared" si="27"/>
        <v>0</v>
      </c>
      <c r="U157" s="35" t="str">
        <f t="shared" si="28"/>
        <v/>
      </c>
      <c r="V157" s="35">
        <f t="shared" si="31"/>
        <v>0</v>
      </c>
      <c r="W157" s="35">
        <f t="shared" si="32"/>
        <v>0</v>
      </c>
      <c r="AD157" s="79"/>
      <c r="AE157" s="18"/>
      <c r="AF157" s="35" t="str">
        <f t="array" ref="AF157">IFERROR(IF(#REF!="×",0,_xlfn.IFS(AE157="多面",W157*0.6/1.6*0.5,AE157="治水ダム等",W157*0.75/1.75*0.5)),"")</f>
        <v/>
      </c>
      <c r="AG157" s="74" t="str">
        <f t="array" ref="AG157">IFERROR(_xlfn.IFS(#REF!="×",W157,#REF!="○",(W157-AF157)*0.7),"")</f>
        <v/>
      </c>
      <c r="AH157" s="25"/>
      <c r="AI157" s="85">
        <f t="array" ref="AI157">_xlfn.IFS(AH157=0,0,AH157&gt;W157,0,W157-AH157&gt;AG157,AG157,W157-AH157&lt;AG157,W157-AH157)</f>
        <v>0</v>
      </c>
      <c r="AJ157" s="35" t="str">
        <f t="shared" si="29"/>
        <v/>
      </c>
    </row>
    <row r="158" spans="1:36" s="1" customFormat="1" ht="24" hidden="1" customHeight="1">
      <c r="A158" s="9">
        <v>167</v>
      </c>
      <c r="B158" s="15"/>
      <c r="C158" s="12"/>
      <c r="D158" s="12"/>
      <c r="E158" s="25"/>
      <c r="F158" s="25"/>
      <c r="G158" s="25"/>
      <c r="H158" s="25"/>
      <c r="I158" s="33">
        <f t="shared" si="23"/>
        <v>0</v>
      </c>
      <c r="J158" s="35">
        <f t="shared" si="24"/>
        <v>0</v>
      </c>
      <c r="K158" s="35"/>
      <c r="L158" s="39">
        <f>IF(D158="",0,VLOOKUP(D158,リスト!$F$4:$H$29,3,FALSE))</f>
        <v>0</v>
      </c>
      <c r="M158" s="35">
        <f t="shared" si="30"/>
        <v>0</v>
      </c>
      <c r="N158" s="35">
        <f t="shared" si="25"/>
        <v>0</v>
      </c>
      <c r="O158" s="25"/>
      <c r="P158" s="35">
        <f t="shared" si="26"/>
        <v>0</v>
      </c>
      <c r="Q158" s="12"/>
      <c r="R158" s="25"/>
      <c r="S158" s="39" t="str">
        <f>IF(Q158="","",VLOOKUP(Q158,リスト!$J$4:$K$31,2,FALSE))</f>
        <v/>
      </c>
      <c r="T158" s="35">
        <f t="shared" si="27"/>
        <v>0</v>
      </c>
      <c r="U158" s="35" t="str">
        <f t="shared" si="28"/>
        <v/>
      </c>
      <c r="V158" s="35">
        <f t="shared" si="31"/>
        <v>0</v>
      </c>
      <c r="W158" s="35">
        <f t="shared" si="32"/>
        <v>0</v>
      </c>
      <c r="AD158" s="79"/>
      <c r="AE158" s="18"/>
      <c r="AF158" s="35" t="str">
        <f t="array" ref="AF158">IFERROR(IF(#REF!="×",0,_xlfn.IFS(AE158="多面",W158*0.6/1.6*0.5,AE158="治水ダム等",W158*0.75/1.75*0.5)),"")</f>
        <v/>
      </c>
      <c r="AG158" s="74" t="str">
        <f t="array" ref="AG158">IFERROR(_xlfn.IFS(#REF!="×",W158,#REF!="○",(W158-AF158)*0.7),"")</f>
        <v/>
      </c>
      <c r="AH158" s="25"/>
      <c r="AI158" s="85">
        <f t="array" ref="AI158">_xlfn.IFS(AH158=0,0,AH158&gt;W158,0,W158-AH158&gt;AG158,AG158,W158-AH158&lt;AG158,W158-AH158)</f>
        <v>0</v>
      </c>
      <c r="AJ158" s="35" t="str">
        <f t="shared" si="29"/>
        <v/>
      </c>
    </row>
    <row r="159" spans="1:36" s="1" customFormat="1" ht="24" hidden="1" customHeight="1">
      <c r="A159" s="9">
        <v>168</v>
      </c>
      <c r="B159" s="15"/>
      <c r="C159" s="12"/>
      <c r="D159" s="12"/>
      <c r="E159" s="25"/>
      <c r="F159" s="25"/>
      <c r="G159" s="25"/>
      <c r="H159" s="25"/>
      <c r="I159" s="33">
        <f t="shared" si="23"/>
        <v>0</v>
      </c>
      <c r="J159" s="35">
        <f t="shared" si="24"/>
        <v>0</v>
      </c>
      <c r="K159" s="35"/>
      <c r="L159" s="39">
        <f>IF(D159="",0,VLOOKUP(D159,リスト!$F$4:$H$29,3,FALSE))</f>
        <v>0</v>
      </c>
      <c r="M159" s="35">
        <f t="shared" si="30"/>
        <v>0</v>
      </c>
      <c r="N159" s="35">
        <f t="shared" si="25"/>
        <v>0</v>
      </c>
      <c r="O159" s="25"/>
      <c r="P159" s="35">
        <f t="shared" si="26"/>
        <v>0</v>
      </c>
      <c r="Q159" s="12"/>
      <c r="R159" s="25"/>
      <c r="S159" s="39" t="str">
        <f>IF(Q159="","",VLOOKUP(Q159,リスト!$J$4:$K$31,2,FALSE))</f>
        <v/>
      </c>
      <c r="T159" s="35">
        <f t="shared" si="27"/>
        <v>0</v>
      </c>
      <c r="U159" s="35" t="str">
        <f t="shared" si="28"/>
        <v/>
      </c>
      <c r="V159" s="35">
        <f t="shared" si="31"/>
        <v>0</v>
      </c>
      <c r="W159" s="35">
        <f t="shared" si="32"/>
        <v>0</v>
      </c>
      <c r="AD159" s="79"/>
      <c r="AE159" s="18"/>
      <c r="AF159" s="35" t="str">
        <f t="array" ref="AF159">IFERROR(IF(#REF!="×",0,_xlfn.IFS(AE159="多面",W159*0.6/1.6*0.5,AE159="治水ダム等",W159*0.75/1.75*0.5)),"")</f>
        <v/>
      </c>
      <c r="AG159" s="74" t="str">
        <f t="array" ref="AG159">IFERROR(_xlfn.IFS(#REF!="×",W159,#REF!="○",(W159-AF159)*0.7),"")</f>
        <v/>
      </c>
      <c r="AH159" s="25"/>
      <c r="AI159" s="85">
        <f t="array" ref="AI159">_xlfn.IFS(AH159=0,0,AH159&gt;W159,0,W159-AH159&gt;AG159,AG159,W159-AH159&lt;AG159,W159-AH159)</f>
        <v>0</v>
      </c>
      <c r="AJ159" s="35" t="str">
        <f t="shared" si="29"/>
        <v/>
      </c>
    </row>
    <row r="160" spans="1:36" s="1" customFormat="1" ht="24" hidden="1" customHeight="1">
      <c r="A160" s="9">
        <v>169</v>
      </c>
      <c r="B160" s="15"/>
      <c r="C160" s="12"/>
      <c r="D160" s="12"/>
      <c r="E160" s="25"/>
      <c r="F160" s="25"/>
      <c r="G160" s="25"/>
      <c r="H160" s="25"/>
      <c r="I160" s="33">
        <f t="shared" si="23"/>
        <v>0</v>
      </c>
      <c r="J160" s="35">
        <f t="shared" si="24"/>
        <v>0</v>
      </c>
      <c r="K160" s="35"/>
      <c r="L160" s="39">
        <f>IF(D160="",0,VLOOKUP(D160,リスト!$F$4:$H$29,3,FALSE))</f>
        <v>0</v>
      </c>
      <c r="M160" s="35">
        <f t="shared" si="30"/>
        <v>0</v>
      </c>
      <c r="N160" s="35">
        <f t="shared" si="25"/>
        <v>0</v>
      </c>
      <c r="O160" s="25"/>
      <c r="P160" s="35">
        <f t="shared" si="26"/>
        <v>0</v>
      </c>
      <c r="Q160" s="12"/>
      <c r="R160" s="25"/>
      <c r="S160" s="39" t="str">
        <f>IF(Q160="","",VLOOKUP(Q160,リスト!$J$4:$K$31,2,FALSE))</f>
        <v/>
      </c>
      <c r="T160" s="35">
        <f t="shared" si="27"/>
        <v>0</v>
      </c>
      <c r="U160" s="35" t="str">
        <f t="shared" si="28"/>
        <v/>
      </c>
      <c r="V160" s="35">
        <f t="shared" si="31"/>
        <v>0</v>
      </c>
      <c r="W160" s="35">
        <f t="shared" si="32"/>
        <v>0</v>
      </c>
      <c r="AD160" s="79"/>
      <c r="AE160" s="18"/>
      <c r="AF160" s="35" t="str">
        <f t="array" ref="AF160">IFERROR(IF(#REF!="×",0,_xlfn.IFS(AE160="多面",W160*0.6/1.6*0.5,AE160="治水ダム等",W160*0.75/1.75*0.5)),"")</f>
        <v/>
      </c>
      <c r="AG160" s="74" t="str">
        <f t="array" ref="AG160">IFERROR(_xlfn.IFS(#REF!="×",W160,#REF!="○",(W160-AF160)*0.7),"")</f>
        <v/>
      </c>
      <c r="AH160" s="25"/>
      <c r="AI160" s="85">
        <f t="array" ref="AI160">_xlfn.IFS(AH160=0,0,AH160&gt;W160,0,W160-AH160&gt;AG160,AG160,W160-AH160&lt;AG160,W160-AH160)</f>
        <v>0</v>
      </c>
      <c r="AJ160" s="35" t="str">
        <f t="shared" si="29"/>
        <v/>
      </c>
    </row>
    <row r="161" spans="1:36" s="1" customFormat="1" ht="24" hidden="1" customHeight="1">
      <c r="A161" s="9">
        <v>170</v>
      </c>
      <c r="B161" s="15"/>
      <c r="C161" s="12"/>
      <c r="D161" s="12"/>
      <c r="E161" s="25"/>
      <c r="F161" s="25"/>
      <c r="G161" s="25"/>
      <c r="H161" s="25"/>
      <c r="I161" s="33">
        <f t="shared" si="23"/>
        <v>0</v>
      </c>
      <c r="J161" s="35">
        <f t="shared" si="24"/>
        <v>0</v>
      </c>
      <c r="K161" s="35"/>
      <c r="L161" s="39">
        <f>IF(D161="",0,VLOOKUP(D161,リスト!$F$4:$H$29,3,FALSE))</f>
        <v>0</v>
      </c>
      <c r="M161" s="35">
        <f t="shared" si="30"/>
        <v>0</v>
      </c>
      <c r="N161" s="35">
        <f t="shared" si="25"/>
        <v>0</v>
      </c>
      <c r="O161" s="25"/>
      <c r="P161" s="35">
        <f t="shared" si="26"/>
        <v>0</v>
      </c>
      <c r="Q161" s="12"/>
      <c r="R161" s="25"/>
      <c r="S161" s="39" t="str">
        <f>IF(Q161="","",VLOOKUP(Q161,リスト!$J$4:$K$31,2,FALSE))</f>
        <v/>
      </c>
      <c r="T161" s="35">
        <f t="shared" si="27"/>
        <v>0</v>
      </c>
      <c r="U161" s="35" t="str">
        <f t="shared" si="28"/>
        <v/>
      </c>
      <c r="V161" s="35">
        <f t="shared" si="31"/>
        <v>0</v>
      </c>
      <c r="W161" s="35">
        <f t="shared" si="32"/>
        <v>0</v>
      </c>
      <c r="AD161" s="79"/>
      <c r="AE161" s="18"/>
      <c r="AF161" s="35" t="str">
        <f t="array" ref="AF161">IFERROR(IF(#REF!="×",0,_xlfn.IFS(AE161="多面",W161*0.6/1.6*0.5,AE161="治水ダム等",W161*0.75/1.75*0.5)),"")</f>
        <v/>
      </c>
      <c r="AG161" s="74" t="str">
        <f t="array" ref="AG161">IFERROR(_xlfn.IFS(#REF!="×",W161,#REF!="○",(W161-AF161)*0.7),"")</f>
        <v/>
      </c>
      <c r="AH161" s="25"/>
      <c r="AI161" s="85">
        <f t="array" ref="AI161">_xlfn.IFS(AH161=0,0,AH161&gt;W161,0,W161-AH161&gt;AG161,AG161,W161-AH161&lt;AG161,W161-AH161)</f>
        <v>0</v>
      </c>
      <c r="AJ161" s="35" t="str">
        <f t="shared" si="29"/>
        <v/>
      </c>
    </row>
    <row r="162" spans="1:36" s="1" customFormat="1" ht="24" hidden="1" customHeight="1">
      <c r="A162" s="9">
        <v>171</v>
      </c>
      <c r="B162" s="15"/>
      <c r="C162" s="12"/>
      <c r="D162" s="12"/>
      <c r="E162" s="25"/>
      <c r="F162" s="25"/>
      <c r="G162" s="25"/>
      <c r="H162" s="25"/>
      <c r="I162" s="33">
        <f t="shared" si="23"/>
        <v>0</v>
      </c>
      <c r="J162" s="35">
        <f t="shared" si="24"/>
        <v>0</v>
      </c>
      <c r="K162" s="35"/>
      <c r="L162" s="39">
        <f>IF(D162="",0,VLOOKUP(D162,リスト!$F$4:$H$29,3,FALSE))</f>
        <v>0</v>
      </c>
      <c r="M162" s="35">
        <f t="shared" si="30"/>
        <v>0</v>
      </c>
      <c r="N162" s="35">
        <f t="shared" si="25"/>
        <v>0</v>
      </c>
      <c r="O162" s="25"/>
      <c r="P162" s="35">
        <f t="shared" si="26"/>
        <v>0</v>
      </c>
      <c r="Q162" s="12"/>
      <c r="R162" s="25"/>
      <c r="S162" s="39" t="str">
        <f>IF(Q162="","",VLOOKUP(Q162,リスト!$J$4:$K$31,2,FALSE))</f>
        <v/>
      </c>
      <c r="T162" s="35">
        <f t="shared" si="27"/>
        <v>0</v>
      </c>
      <c r="U162" s="35" t="str">
        <f t="shared" si="28"/>
        <v/>
      </c>
      <c r="V162" s="35">
        <f t="shared" si="31"/>
        <v>0</v>
      </c>
      <c r="W162" s="35">
        <f t="shared" si="32"/>
        <v>0</v>
      </c>
      <c r="AD162" s="79"/>
      <c r="AE162" s="18"/>
      <c r="AF162" s="35" t="str">
        <f t="array" ref="AF162">IFERROR(IF(#REF!="×",0,_xlfn.IFS(AE162="多面",W162*0.6/1.6*0.5,AE162="治水ダム等",W162*0.75/1.75*0.5)),"")</f>
        <v/>
      </c>
      <c r="AG162" s="74" t="str">
        <f t="array" ref="AG162">IFERROR(_xlfn.IFS(#REF!="×",W162,#REF!="○",(W162-AF162)*0.7),"")</f>
        <v/>
      </c>
      <c r="AH162" s="25"/>
      <c r="AI162" s="85">
        <f t="array" ref="AI162">_xlfn.IFS(AH162=0,0,AH162&gt;W162,0,W162-AH162&gt;AG162,AG162,W162-AH162&lt;AG162,W162-AH162)</f>
        <v>0</v>
      </c>
      <c r="AJ162" s="35" t="str">
        <f t="shared" si="29"/>
        <v/>
      </c>
    </row>
    <row r="163" spans="1:36" s="1" customFormat="1" ht="24" hidden="1" customHeight="1">
      <c r="A163" s="9">
        <v>172</v>
      </c>
      <c r="B163" s="15"/>
      <c r="C163" s="12"/>
      <c r="D163" s="12"/>
      <c r="E163" s="25"/>
      <c r="F163" s="25"/>
      <c r="G163" s="25"/>
      <c r="H163" s="25"/>
      <c r="I163" s="33">
        <f t="shared" si="23"/>
        <v>0</v>
      </c>
      <c r="J163" s="35">
        <f t="shared" si="24"/>
        <v>0</v>
      </c>
      <c r="K163" s="35"/>
      <c r="L163" s="39">
        <f>IF(D163="",0,VLOOKUP(D163,リスト!$F$4:$H$29,3,FALSE))</f>
        <v>0</v>
      </c>
      <c r="M163" s="35">
        <f t="shared" si="30"/>
        <v>0</v>
      </c>
      <c r="N163" s="35">
        <f t="shared" si="25"/>
        <v>0</v>
      </c>
      <c r="O163" s="25"/>
      <c r="P163" s="35">
        <f t="shared" si="26"/>
        <v>0</v>
      </c>
      <c r="Q163" s="12"/>
      <c r="R163" s="25"/>
      <c r="S163" s="39" t="str">
        <f>IF(Q163="","",VLOOKUP(Q163,リスト!$J$4:$K$31,2,FALSE))</f>
        <v/>
      </c>
      <c r="T163" s="35">
        <f t="shared" si="27"/>
        <v>0</v>
      </c>
      <c r="U163" s="35" t="str">
        <f t="shared" si="28"/>
        <v/>
      </c>
      <c r="V163" s="35">
        <f t="shared" si="31"/>
        <v>0</v>
      </c>
      <c r="W163" s="35">
        <f t="shared" si="32"/>
        <v>0</v>
      </c>
      <c r="AD163" s="79"/>
      <c r="AE163" s="18"/>
      <c r="AF163" s="35" t="str">
        <f t="array" ref="AF163">IFERROR(IF(#REF!="×",0,_xlfn.IFS(AE163="多面",W163*0.6/1.6*0.5,AE163="治水ダム等",W163*0.75/1.75*0.5)),"")</f>
        <v/>
      </c>
      <c r="AG163" s="74" t="str">
        <f t="array" ref="AG163">IFERROR(_xlfn.IFS(#REF!="×",W163,#REF!="○",(W163-AF163)*0.7),"")</f>
        <v/>
      </c>
      <c r="AH163" s="25"/>
      <c r="AI163" s="85">
        <f t="array" ref="AI163">_xlfn.IFS(AH163=0,0,AH163&gt;W163,0,W163-AH163&gt;AG163,AG163,W163-AH163&lt;AG163,W163-AH163)</f>
        <v>0</v>
      </c>
      <c r="AJ163" s="35" t="str">
        <f t="shared" si="29"/>
        <v/>
      </c>
    </row>
    <row r="164" spans="1:36" s="1" customFormat="1" ht="24" hidden="1" customHeight="1">
      <c r="A164" s="9">
        <v>173</v>
      </c>
      <c r="B164" s="15"/>
      <c r="C164" s="12"/>
      <c r="D164" s="12"/>
      <c r="E164" s="25"/>
      <c r="F164" s="25"/>
      <c r="G164" s="25"/>
      <c r="H164" s="25"/>
      <c r="I164" s="33">
        <f t="shared" si="23"/>
        <v>0</v>
      </c>
      <c r="J164" s="35">
        <f t="shared" si="24"/>
        <v>0</v>
      </c>
      <c r="K164" s="35"/>
      <c r="L164" s="39">
        <f>IF(D164="",0,VLOOKUP(D164,リスト!$F$4:$H$29,3,FALSE))</f>
        <v>0</v>
      </c>
      <c r="M164" s="35">
        <f t="shared" si="30"/>
        <v>0</v>
      </c>
      <c r="N164" s="35">
        <f t="shared" si="25"/>
        <v>0</v>
      </c>
      <c r="O164" s="25"/>
      <c r="P164" s="35">
        <f t="shared" si="26"/>
        <v>0</v>
      </c>
      <c r="Q164" s="12"/>
      <c r="R164" s="25"/>
      <c r="S164" s="39" t="str">
        <f>IF(Q164="","",VLOOKUP(Q164,リスト!$J$4:$K$31,2,FALSE))</f>
        <v/>
      </c>
      <c r="T164" s="35">
        <f t="shared" si="27"/>
        <v>0</v>
      </c>
      <c r="U164" s="35" t="str">
        <f t="shared" si="28"/>
        <v/>
      </c>
      <c r="V164" s="35">
        <f t="shared" si="31"/>
        <v>0</v>
      </c>
      <c r="W164" s="35">
        <f t="shared" si="32"/>
        <v>0</v>
      </c>
      <c r="AD164" s="79"/>
      <c r="AE164" s="18"/>
      <c r="AF164" s="35" t="str">
        <f t="array" ref="AF164">IFERROR(IF(#REF!="×",0,_xlfn.IFS(AE164="多面",W164*0.6/1.6*0.5,AE164="治水ダム等",W164*0.75/1.75*0.5)),"")</f>
        <v/>
      </c>
      <c r="AG164" s="74" t="str">
        <f t="array" ref="AG164">IFERROR(_xlfn.IFS(#REF!="×",W164,#REF!="○",(W164-AF164)*0.7),"")</f>
        <v/>
      </c>
      <c r="AH164" s="25"/>
      <c r="AI164" s="85">
        <f t="array" ref="AI164">_xlfn.IFS(AH164=0,0,AH164&gt;W164,0,W164-AH164&gt;AG164,AG164,W164-AH164&lt;AG164,W164-AH164)</f>
        <v>0</v>
      </c>
      <c r="AJ164" s="35" t="str">
        <f t="shared" si="29"/>
        <v/>
      </c>
    </row>
    <row r="165" spans="1:36" s="1" customFormat="1" ht="24" hidden="1" customHeight="1">
      <c r="A165" s="9">
        <v>174</v>
      </c>
      <c r="B165" s="15"/>
      <c r="C165" s="12"/>
      <c r="D165" s="12"/>
      <c r="E165" s="25"/>
      <c r="F165" s="25"/>
      <c r="G165" s="25"/>
      <c r="H165" s="25"/>
      <c r="I165" s="33">
        <f t="shared" si="23"/>
        <v>0</v>
      </c>
      <c r="J165" s="35">
        <f t="shared" si="24"/>
        <v>0</v>
      </c>
      <c r="K165" s="35"/>
      <c r="L165" s="39">
        <f>IF(D165="",0,VLOOKUP(D165,リスト!$F$4:$H$29,3,FALSE))</f>
        <v>0</v>
      </c>
      <c r="M165" s="35">
        <f t="shared" si="30"/>
        <v>0</v>
      </c>
      <c r="N165" s="35">
        <f t="shared" si="25"/>
        <v>0</v>
      </c>
      <c r="O165" s="25"/>
      <c r="P165" s="35">
        <f t="shared" si="26"/>
        <v>0</v>
      </c>
      <c r="Q165" s="12"/>
      <c r="R165" s="25"/>
      <c r="S165" s="39" t="str">
        <f>IF(Q165="","",VLOOKUP(Q165,リスト!$J$4:$K$31,2,FALSE))</f>
        <v/>
      </c>
      <c r="T165" s="35">
        <f t="shared" si="27"/>
        <v>0</v>
      </c>
      <c r="U165" s="35" t="str">
        <f t="shared" si="28"/>
        <v/>
      </c>
      <c r="V165" s="35">
        <f t="shared" si="31"/>
        <v>0</v>
      </c>
      <c r="W165" s="35">
        <f t="shared" si="32"/>
        <v>0</v>
      </c>
      <c r="AD165" s="79"/>
      <c r="AE165" s="18"/>
      <c r="AF165" s="35" t="str">
        <f t="array" ref="AF165">IFERROR(IF(#REF!="×",0,_xlfn.IFS(AE165="多面",W165*0.6/1.6*0.5,AE165="治水ダム等",W165*0.75/1.75*0.5)),"")</f>
        <v/>
      </c>
      <c r="AG165" s="74" t="str">
        <f t="array" ref="AG165">IFERROR(_xlfn.IFS(#REF!="×",W165,#REF!="○",(W165-AF165)*0.7),"")</f>
        <v/>
      </c>
      <c r="AH165" s="25"/>
      <c r="AI165" s="85">
        <f t="array" ref="AI165">_xlfn.IFS(AH165=0,0,AH165&gt;W165,0,W165-AH165&gt;AG165,AG165,W165-AH165&lt;AG165,W165-AH165)</f>
        <v>0</v>
      </c>
      <c r="AJ165" s="35" t="str">
        <f t="shared" si="29"/>
        <v/>
      </c>
    </row>
    <row r="166" spans="1:36" s="1" customFormat="1" ht="24" hidden="1" customHeight="1">
      <c r="A166" s="9">
        <v>175</v>
      </c>
      <c r="B166" s="15"/>
      <c r="C166" s="12"/>
      <c r="D166" s="12"/>
      <c r="E166" s="25"/>
      <c r="F166" s="25"/>
      <c r="G166" s="25"/>
      <c r="H166" s="25"/>
      <c r="I166" s="33">
        <f t="shared" si="23"/>
        <v>0</v>
      </c>
      <c r="J166" s="35">
        <f t="shared" si="24"/>
        <v>0</v>
      </c>
      <c r="K166" s="35"/>
      <c r="L166" s="39">
        <f>IF(D166="",0,VLOOKUP(D166,リスト!$F$4:$H$29,3,FALSE))</f>
        <v>0</v>
      </c>
      <c r="M166" s="35">
        <f t="shared" si="30"/>
        <v>0</v>
      </c>
      <c r="N166" s="35">
        <f t="shared" si="25"/>
        <v>0</v>
      </c>
      <c r="O166" s="25"/>
      <c r="P166" s="35">
        <f t="shared" si="26"/>
        <v>0</v>
      </c>
      <c r="Q166" s="12"/>
      <c r="R166" s="25"/>
      <c r="S166" s="39" t="str">
        <f>IF(Q166="","",VLOOKUP(Q166,リスト!$J$4:$K$31,2,FALSE))</f>
        <v/>
      </c>
      <c r="T166" s="35">
        <f t="shared" si="27"/>
        <v>0</v>
      </c>
      <c r="U166" s="35" t="str">
        <f t="shared" si="28"/>
        <v/>
      </c>
      <c r="V166" s="35">
        <f t="shared" si="31"/>
        <v>0</v>
      </c>
      <c r="W166" s="35">
        <f t="shared" si="32"/>
        <v>0</v>
      </c>
      <c r="AD166" s="79"/>
      <c r="AE166" s="18"/>
      <c r="AF166" s="35" t="str">
        <f t="array" ref="AF166">IFERROR(IF(#REF!="×",0,_xlfn.IFS(AE166="多面",W166*0.6/1.6*0.5,AE166="治水ダム等",W166*0.75/1.75*0.5)),"")</f>
        <v/>
      </c>
      <c r="AG166" s="74" t="str">
        <f t="array" ref="AG166">IFERROR(_xlfn.IFS(#REF!="×",W166,#REF!="○",(W166-AF166)*0.7),"")</f>
        <v/>
      </c>
      <c r="AH166" s="25"/>
      <c r="AI166" s="85">
        <f t="array" ref="AI166">_xlfn.IFS(AH166=0,0,AH166&gt;W166,0,W166-AH166&gt;AG166,AG166,W166-AH166&lt;AG166,W166-AH166)</f>
        <v>0</v>
      </c>
      <c r="AJ166" s="35" t="str">
        <f t="shared" si="29"/>
        <v/>
      </c>
    </row>
    <row r="167" spans="1:36" s="1" customFormat="1" ht="24" hidden="1" customHeight="1">
      <c r="A167" s="9">
        <v>176</v>
      </c>
      <c r="B167" s="15"/>
      <c r="C167" s="12"/>
      <c r="D167" s="12"/>
      <c r="E167" s="25"/>
      <c r="F167" s="25"/>
      <c r="G167" s="25"/>
      <c r="H167" s="25"/>
      <c r="I167" s="33">
        <f t="shared" si="23"/>
        <v>0</v>
      </c>
      <c r="J167" s="35">
        <f t="shared" si="24"/>
        <v>0</v>
      </c>
      <c r="K167" s="35"/>
      <c r="L167" s="39">
        <f>IF(D167="",0,VLOOKUP(D167,リスト!$F$4:$H$29,3,FALSE))</f>
        <v>0</v>
      </c>
      <c r="M167" s="35">
        <f t="shared" si="30"/>
        <v>0</v>
      </c>
      <c r="N167" s="35">
        <f t="shared" si="25"/>
        <v>0</v>
      </c>
      <c r="O167" s="25"/>
      <c r="P167" s="35">
        <f t="shared" si="26"/>
        <v>0</v>
      </c>
      <c r="Q167" s="12"/>
      <c r="R167" s="25"/>
      <c r="S167" s="39" t="str">
        <f>IF(Q167="","",VLOOKUP(Q167,リスト!$J$4:$K$31,2,FALSE))</f>
        <v/>
      </c>
      <c r="T167" s="35">
        <f t="shared" si="27"/>
        <v>0</v>
      </c>
      <c r="U167" s="35" t="str">
        <f t="shared" si="28"/>
        <v/>
      </c>
      <c r="V167" s="35">
        <f t="shared" si="31"/>
        <v>0</v>
      </c>
      <c r="W167" s="35">
        <f t="shared" si="32"/>
        <v>0</v>
      </c>
      <c r="AD167" s="79"/>
      <c r="AE167" s="18"/>
      <c r="AF167" s="35" t="str">
        <f t="array" ref="AF167">IFERROR(IF(#REF!="×",0,_xlfn.IFS(AE167="多面",W167*0.6/1.6*0.5,AE167="治水ダム等",W167*0.75/1.75*0.5)),"")</f>
        <v/>
      </c>
      <c r="AG167" s="74" t="str">
        <f t="array" ref="AG167">IFERROR(_xlfn.IFS(#REF!="×",W167,#REF!="○",(W167-AF167)*0.7),"")</f>
        <v/>
      </c>
      <c r="AH167" s="25"/>
      <c r="AI167" s="85">
        <f t="array" ref="AI167">_xlfn.IFS(AH167=0,0,AH167&gt;W167,0,W167-AH167&gt;AG167,AG167,W167-AH167&lt;AG167,W167-AH167)</f>
        <v>0</v>
      </c>
      <c r="AJ167" s="35" t="str">
        <f t="shared" si="29"/>
        <v/>
      </c>
    </row>
    <row r="168" spans="1:36" s="1" customFormat="1" ht="24" hidden="1" customHeight="1">
      <c r="A168" s="9">
        <v>177</v>
      </c>
      <c r="B168" s="15"/>
      <c r="C168" s="12"/>
      <c r="D168" s="12"/>
      <c r="E168" s="25"/>
      <c r="F168" s="25"/>
      <c r="G168" s="25"/>
      <c r="H168" s="25"/>
      <c r="I168" s="33">
        <f t="shared" si="23"/>
        <v>0</v>
      </c>
      <c r="J168" s="35">
        <f t="shared" si="24"/>
        <v>0</v>
      </c>
      <c r="K168" s="35"/>
      <c r="L168" s="39">
        <f>IF(D168="",0,VLOOKUP(D168,リスト!$F$4:$H$29,3,FALSE))</f>
        <v>0</v>
      </c>
      <c r="M168" s="35">
        <f t="shared" si="30"/>
        <v>0</v>
      </c>
      <c r="N168" s="35">
        <f t="shared" si="25"/>
        <v>0</v>
      </c>
      <c r="O168" s="25"/>
      <c r="P168" s="35">
        <f t="shared" si="26"/>
        <v>0</v>
      </c>
      <c r="Q168" s="12"/>
      <c r="R168" s="25"/>
      <c r="S168" s="39" t="str">
        <f>IF(Q168="","",VLOOKUP(Q168,リスト!$J$4:$K$31,2,FALSE))</f>
        <v/>
      </c>
      <c r="T168" s="35">
        <f t="shared" si="27"/>
        <v>0</v>
      </c>
      <c r="U168" s="35" t="str">
        <f t="shared" si="28"/>
        <v/>
      </c>
      <c r="V168" s="35">
        <f t="shared" si="31"/>
        <v>0</v>
      </c>
      <c r="W168" s="35">
        <f t="shared" si="32"/>
        <v>0</v>
      </c>
      <c r="AD168" s="79"/>
      <c r="AE168" s="18"/>
      <c r="AF168" s="35" t="str">
        <f t="array" ref="AF168">IFERROR(IF(#REF!="×",0,_xlfn.IFS(AE168="多面",W168*0.6/1.6*0.5,AE168="治水ダム等",W168*0.75/1.75*0.5)),"")</f>
        <v/>
      </c>
      <c r="AG168" s="74" t="str">
        <f t="array" ref="AG168">IFERROR(_xlfn.IFS(#REF!="×",W168,#REF!="○",(W168-AF168)*0.7),"")</f>
        <v/>
      </c>
      <c r="AH168" s="25"/>
      <c r="AI168" s="85">
        <f t="array" ref="AI168">_xlfn.IFS(AH168=0,0,AH168&gt;W168,0,W168-AH168&gt;AG168,AG168,W168-AH168&lt;AG168,W168-AH168)</f>
        <v>0</v>
      </c>
      <c r="AJ168" s="35" t="str">
        <f t="shared" si="29"/>
        <v/>
      </c>
    </row>
    <row r="169" spans="1:36" s="1" customFormat="1" ht="24" hidden="1" customHeight="1">
      <c r="A169" s="9">
        <v>178</v>
      </c>
      <c r="B169" s="15"/>
      <c r="C169" s="12"/>
      <c r="D169" s="12"/>
      <c r="E169" s="25"/>
      <c r="F169" s="25"/>
      <c r="G169" s="25"/>
      <c r="H169" s="25"/>
      <c r="I169" s="33">
        <f t="shared" si="23"/>
        <v>0</v>
      </c>
      <c r="J169" s="35">
        <f t="shared" si="24"/>
        <v>0</v>
      </c>
      <c r="K169" s="35"/>
      <c r="L169" s="39">
        <f>IF(D169="",0,VLOOKUP(D169,リスト!$F$4:$H$29,3,FALSE))</f>
        <v>0</v>
      </c>
      <c r="M169" s="35">
        <f t="shared" si="30"/>
        <v>0</v>
      </c>
      <c r="N169" s="35">
        <f t="shared" si="25"/>
        <v>0</v>
      </c>
      <c r="O169" s="25"/>
      <c r="P169" s="35">
        <f t="shared" si="26"/>
        <v>0</v>
      </c>
      <c r="Q169" s="12"/>
      <c r="R169" s="25"/>
      <c r="S169" s="39" t="str">
        <f>IF(Q169="","",VLOOKUP(Q169,リスト!$J$4:$K$31,2,FALSE))</f>
        <v/>
      </c>
      <c r="T169" s="35">
        <f t="shared" si="27"/>
        <v>0</v>
      </c>
      <c r="U169" s="35" t="str">
        <f t="shared" si="28"/>
        <v/>
      </c>
      <c r="V169" s="35">
        <f t="shared" si="31"/>
        <v>0</v>
      </c>
      <c r="W169" s="35">
        <f t="shared" si="32"/>
        <v>0</v>
      </c>
      <c r="AD169" s="79"/>
      <c r="AE169" s="18"/>
      <c r="AF169" s="35" t="str">
        <f t="array" ref="AF169">IFERROR(IF(#REF!="×",0,_xlfn.IFS(AE169="多面",W169*0.6/1.6*0.5,AE169="治水ダム等",W169*0.75/1.75*0.5)),"")</f>
        <v/>
      </c>
      <c r="AG169" s="74" t="str">
        <f t="array" ref="AG169">IFERROR(_xlfn.IFS(#REF!="×",W169,#REF!="○",(W169-AF169)*0.7),"")</f>
        <v/>
      </c>
      <c r="AH169" s="25"/>
      <c r="AI169" s="85">
        <f t="array" ref="AI169">_xlfn.IFS(AH169=0,0,AH169&gt;W169,0,W169-AH169&gt;AG169,AG169,W169-AH169&lt;AG169,W169-AH169)</f>
        <v>0</v>
      </c>
      <c r="AJ169" s="35" t="str">
        <f t="shared" si="29"/>
        <v/>
      </c>
    </row>
    <row r="170" spans="1:36" s="1" customFormat="1" ht="24" hidden="1" customHeight="1">
      <c r="A170" s="9">
        <v>179</v>
      </c>
      <c r="B170" s="15"/>
      <c r="C170" s="12"/>
      <c r="D170" s="12"/>
      <c r="E170" s="25"/>
      <c r="F170" s="25"/>
      <c r="G170" s="25"/>
      <c r="H170" s="25"/>
      <c r="I170" s="33">
        <f t="shared" si="23"/>
        <v>0</v>
      </c>
      <c r="J170" s="35">
        <f t="shared" si="24"/>
        <v>0</v>
      </c>
      <c r="K170" s="35"/>
      <c r="L170" s="39">
        <f>IF(D170="",0,VLOOKUP(D170,リスト!$F$4:$H$29,3,FALSE))</f>
        <v>0</v>
      </c>
      <c r="M170" s="35">
        <f t="shared" si="30"/>
        <v>0</v>
      </c>
      <c r="N170" s="35">
        <f t="shared" si="25"/>
        <v>0</v>
      </c>
      <c r="O170" s="25"/>
      <c r="P170" s="35">
        <f t="shared" si="26"/>
        <v>0</v>
      </c>
      <c r="Q170" s="12"/>
      <c r="R170" s="25"/>
      <c r="S170" s="39" t="str">
        <f>IF(Q170="","",VLOOKUP(Q170,リスト!$J$4:$K$31,2,FALSE))</f>
        <v/>
      </c>
      <c r="T170" s="35">
        <f t="shared" si="27"/>
        <v>0</v>
      </c>
      <c r="U170" s="35" t="str">
        <f t="shared" si="28"/>
        <v/>
      </c>
      <c r="V170" s="35">
        <f t="shared" si="31"/>
        <v>0</v>
      </c>
      <c r="W170" s="35">
        <f t="shared" si="32"/>
        <v>0</v>
      </c>
      <c r="AD170" s="79"/>
      <c r="AE170" s="18"/>
      <c r="AF170" s="35" t="str">
        <f t="array" ref="AF170">IFERROR(IF(#REF!="×",0,_xlfn.IFS(AE170="多面",W170*0.6/1.6*0.5,AE170="治水ダム等",W170*0.75/1.75*0.5)),"")</f>
        <v/>
      </c>
      <c r="AG170" s="74" t="str">
        <f t="array" ref="AG170">IFERROR(_xlfn.IFS(#REF!="×",W170,#REF!="○",(W170-AF170)*0.7),"")</f>
        <v/>
      </c>
      <c r="AH170" s="25"/>
      <c r="AI170" s="85">
        <f t="array" ref="AI170">_xlfn.IFS(AH170=0,0,AH170&gt;W170,0,W170-AH170&gt;AG170,AG170,W170-AH170&lt;AG170,W170-AH170)</f>
        <v>0</v>
      </c>
      <c r="AJ170" s="35" t="str">
        <f t="shared" si="29"/>
        <v/>
      </c>
    </row>
    <row r="171" spans="1:36" s="1" customFormat="1" ht="24" hidden="1" customHeight="1">
      <c r="A171" s="9">
        <v>180</v>
      </c>
      <c r="B171" s="15"/>
      <c r="C171" s="12"/>
      <c r="D171" s="12"/>
      <c r="E171" s="25"/>
      <c r="F171" s="25"/>
      <c r="G171" s="25"/>
      <c r="H171" s="25"/>
      <c r="I171" s="33">
        <f t="shared" si="23"/>
        <v>0</v>
      </c>
      <c r="J171" s="35">
        <f t="shared" si="24"/>
        <v>0</v>
      </c>
      <c r="K171" s="35"/>
      <c r="L171" s="39">
        <f>IF(D171="",0,VLOOKUP(D171,リスト!$F$4:$H$29,3,FALSE))</f>
        <v>0</v>
      </c>
      <c r="M171" s="35">
        <f t="shared" si="30"/>
        <v>0</v>
      </c>
      <c r="N171" s="35">
        <f t="shared" si="25"/>
        <v>0</v>
      </c>
      <c r="O171" s="25"/>
      <c r="P171" s="35">
        <f t="shared" si="26"/>
        <v>0</v>
      </c>
      <c r="Q171" s="12"/>
      <c r="R171" s="25"/>
      <c r="S171" s="39" t="str">
        <f>IF(Q171="","",VLOOKUP(Q171,リスト!$J$4:$K$31,2,FALSE))</f>
        <v/>
      </c>
      <c r="T171" s="35">
        <f t="shared" si="27"/>
        <v>0</v>
      </c>
      <c r="U171" s="35" t="str">
        <f t="shared" si="28"/>
        <v/>
      </c>
      <c r="V171" s="35">
        <f t="shared" si="31"/>
        <v>0</v>
      </c>
      <c r="W171" s="35">
        <f t="shared" si="32"/>
        <v>0</v>
      </c>
      <c r="AD171" s="79"/>
      <c r="AE171" s="18"/>
      <c r="AF171" s="35" t="str">
        <f t="array" ref="AF171">IFERROR(IF(#REF!="×",0,_xlfn.IFS(AE171="多面",W171*0.6/1.6*0.5,AE171="治水ダム等",W171*0.75/1.75*0.5)),"")</f>
        <v/>
      </c>
      <c r="AG171" s="74" t="str">
        <f t="array" ref="AG171">IFERROR(_xlfn.IFS(#REF!="×",W171,#REF!="○",(W171-AF171)*0.7),"")</f>
        <v/>
      </c>
      <c r="AH171" s="25"/>
      <c r="AI171" s="85">
        <f t="array" ref="AI171">_xlfn.IFS(AH171=0,0,AH171&gt;W171,0,W171-AH171&gt;AG171,AG171,W171-AH171&lt;AG171,W171-AH171)</f>
        <v>0</v>
      </c>
      <c r="AJ171" s="35" t="str">
        <f t="shared" si="29"/>
        <v/>
      </c>
    </row>
    <row r="172" spans="1:36" s="1" customFormat="1" ht="24" hidden="1" customHeight="1">
      <c r="A172" s="9">
        <v>181</v>
      </c>
      <c r="B172" s="15"/>
      <c r="C172" s="12"/>
      <c r="D172" s="12"/>
      <c r="E172" s="25"/>
      <c r="F172" s="25"/>
      <c r="G172" s="25"/>
      <c r="H172" s="25"/>
      <c r="I172" s="33">
        <f t="shared" si="23"/>
        <v>0</v>
      </c>
      <c r="J172" s="35">
        <f t="shared" si="24"/>
        <v>0</v>
      </c>
      <c r="K172" s="35"/>
      <c r="L172" s="39">
        <f>IF(D172="",0,VLOOKUP(D172,リスト!$F$4:$H$29,3,FALSE))</f>
        <v>0</v>
      </c>
      <c r="M172" s="35">
        <f t="shared" si="30"/>
        <v>0</v>
      </c>
      <c r="N172" s="35">
        <f t="shared" si="25"/>
        <v>0</v>
      </c>
      <c r="O172" s="25"/>
      <c r="P172" s="35">
        <f t="shared" si="26"/>
        <v>0</v>
      </c>
      <c r="Q172" s="12"/>
      <c r="R172" s="25"/>
      <c r="S172" s="39" t="str">
        <f>IF(Q172="","",VLOOKUP(Q172,リスト!$J$4:$K$31,2,FALSE))</f>
        <v/>
      </c>
      <c r="T172" s="35">
        <f t="shared" si="27"/>
        <v>0</v>
      </c>
      <c r="U172" s="35" t="str">
        <f t="shared" si="28"/>
        <v/>
      </c>
      <c r="V172" s="35">
        <f t="shared" si="31"/>
        <v>0</v>
      </c>
      <c r="W172" s="35">
        <f t="shared" si="32"/>
        <v>0</v>
      </c>
      <c r="AD172" s="79"/>
      <c r="AE172" s="18"/>
      <c r="AF172" s="35" t="str">
        <f t="array" ref="AF172">IFERROR(IF(#REF!="×",0,_xlfn.IFS(AE172="多面",W172*0.6/1.6*0.5,AE172="治水ダム等",W172*0.75/1.75*0.5)),"")</f>
        <v/>
      </c>
      <c r="AG172" s="74" t="str">
        <f t="array" ref="AG172">IFERROR(_xlfn.IFS(#REF!="×",W172,#REF!="○",(W172-AF172)*0.7),"")</f>
        <v/>
      </c>
      <c r="AH172" s="25"/>
      <c r="AI172" s="85">
        <f t="array" ref="AI172">_xlfn.IFS(AH172=0,0,AH172&gt;W172,0,W172-AH172&gt;AG172,AG172,W172-AH172&lt;AG172,W172-AH172)</f>
        <v>0</v>
      </c>
      <c r="AJ172" s="35" t="str">
        <f t="shared" si="29"/>
        <v/>
      </c>
    </row>
    <row r="173" spans="1:36" s="1" customFormat="1" ht="24" hidden="1" customHeight="1">
      <c r="A173" s="9">
        <v>182</v>
      </c>
      <c r="B173" s="15"/>
      <c r="C173" s="12"/>
      <c r="D173" s="12"/>
      <c r="E173" s="25"/>
      <c r="F173" s="25"/>
      <c r="G173" s="25"/>
      <c r="H173" s="25"/>
      <c r="I173" s="33">
        <f t="shared" si="23"/>
        <v>0</v>
      </c>
      <c r="J173" s="35">
        <f t="shared" si="24"/>
        <v>0</v>
      </c>
      <c r="K173" s="35"/>
      <c r="L173" s="39">
        <f>IF(D173="",0,VLOOKUP(D173,リスト!$F$4:$H$29,3,FALSE))</f>
        <v>0</v>
      </c>
      <c r="M173" s="35">
        <f t="shared" si="30"/>
        <v>0</v>
      </c>
      <c r="N173" s="35">
        <f t="shared" si="25"/>
        <v>0</v>
      </c>
      <c r="O173" s="25"/>
      <c r="P173" s="35">
        <f t="shared" si="26"/>
        <v>0</v>
      </c>
      <c r="Q173" s="12"/>
      <c r="R173" s="25"/>
      <c r="S173" s="39" t="str">
        <f>IF(Q173="","",VLOOKUP(Q173,リスト!$J$4:$K$31,2,FALSE))</f>
        <v/>
      </c>
      <c r="T173" s="35">
        <f t="shared" si="27"/>
        <v>0</v>
      </c>
      <c r="U173" s="35" t="str">
        <f t="shared" si="28"/>
        <v/>
      </c>
      <c r="V173" s="35">
        <f t="shared" si="31"/>
        <v>0</v>
      </c>
      <c r="W173" s="35">
        <f t="shared" si="32"/>
        <v>0</v>
      </c>
      <c r="AD173" s="79"/>
      <c r="AE173" s="18"/>
      <c r="AF173" s="35" t="str">
        <f t="array" ref="AF173">IFERROR(IF(#REF!="×",0,_xlfn.IFS(AE173="多面",W173*0.6/1.6*0.5,AE173="治水ダム等",W173*0.75/1.75*0.5)),"")</f>
        <v/>
      </c>
      <c r="AG173" s="74" t="str">
        <f t="array" ref="AG173">IFERROR(_xlfn.IFS(#REF!="×",W173,#REF!="○",(W173-AF173)*0.7),"")</f>
        <v/>
      </c>
      <c r="AH173" s="25"/>
      <c r="AI173" s="85">
        <f t="array" ref="AI173">_xlfn.IFS(AH173=0,0,AH173&gt;W173,0,W173-AH173&gt;AG173,AG173,W173-AH173&lt;AG173,W173-AH173)</f>
        <v>0</v>
      </c>
      <c r="AJ173" s="35" t="str">
        <f t="shared" si="29"/>
        <v/>
      </c>
    </row>
    <row r="174" spans="1:36" s="1" customFormat="1" ht="24" hidden="1" customHeight="1">
      <c r="A174" s="9">
        <v>183</v>
      </c>
      <c r="B174" s="15"/>
      <c r="C174" s="12"/>
      <c r="D174" s="12"/>
      <c r="E174" s="25"/>
      <c r="F174" s="25"/>
      <c r="G174" s="25"/>
      <c r="H174" s="25"/>
      <c r="I174" s="33">
        <f t="shared" si="23"/>
        <v>0</v>
      </c>
      <c r="J174" s="35">
        <f t="shared" si="24"/>
        <v>0</v>
      </c>
      <c r="K174" s="35"/>
      <c r="L174" s="39">
        <f>IF(D174="",0,VLOOKUP(D174,リスト!$F$4:$H$29,3,FALSE))</f>
        <v>0</v>
      </c>
      <c r="M174" s="35">
        <f t="shared" si="30"/>
        <v>0</v>
      </c>
      <c r="N174" s="35">
        <f t="shared" si="25"/>
        <v>0</v>
      </c>
      <c r="O174" s="25"/>
      <c r="P174" s="35">
        <f t="shared" si="26"/>
        <v>0</v>
      </c>
      <c r="Q174" s="12"/>
      <c r="R174" s="25"/>
      <c r="S174" s="39" t="str">
        <f>IF(Q174="","",VLOOKUP(Q174,リスト!$J$4:$K$31,2,FALSE))</f>
        <v/>
      </c>
      <c r="T174" s="35">
        <f t="shared" si="27"/>
        <v>0</v>
      </c>
      <c r="U174" s="35" t="str">
        <f t="shared" si="28"/>
        <v/>
      </c>
      <c r="V174" s="35">
        <f t="shared" si="31"/>
        <v>0</v>
      </c>
      <c r="W174" s="35">
        <f t="shared" si="32"/>
        <v>0</v>
      </c>
      <c r="AD174" s="79"/>
      <c r="AE174" s="18"/>
      <c r="AF174" s="35" t="str">
        <f t="array" ref="AF174">IFERROR(IF(#REF!="×",0,_xlfn.IFS(AE174="多面",W174*0.6/1.6*0.5,AE174="治水ダム等",W174*0.75/1.75*0.5)),"")</f>
        <v/>
      </c>
      <c r="AG174" s="74" t="str">
        <f t="array" ref="AG174">IFERROR(_xlfn.IFS(#REF!="×",W174,#REF!="○",(W174-AF174)*0.7),"")</f>
        <v/>
      </c>
      <c r="AH174" s="25"/>
      <c r="AI174" s="85">
        <f t="array" ref="AI174">_xlfn.IFS(AH174=0,0,AH174&gt;W174,0,W174-AH174&gt;AG174,AG174,W174-AH174&lt;AG174,W174-AH174)</f>
        <v>0</v>
      </c>
      <c r="AJ174" s="35" t="str">
        <f t="shared" si="29"/>
        <v/>
      </c>
    </row>
    <row r="175" spans="1:36" s="1" customFormat="1" ht="24" hidden="1" customHeight="1">
      <c r="A175" s="9">
        <v>184</v>
      </c>
      <c r="B175" s="15"/>
      <c r="C175" s="12"/>
      <c r="D175" s="12"/>
      <c r="E175" s="25"/>
      <c r="F175" s="25"/>
      <c r="G175" s="25"/>
      <c r="H175" s="25"/>
      <c r="I175" s="33">
        <f t="shared" si="23"/>
        <v>0</v>
      </c>
      <c r="J175" s="35">
        <f t="shared" si="24"/>
        <v>0</v>
      </c>
      <c r="K175" s="35"/>
      <c r="L175" s="39">
        <f>IF(D175="",0,VLOOKUP(D175,リスト!$F$4:$H$29,3,FALSE))</f>
        <v>0</v>
      </c>
      <c r="M175" s="35">
        <f t="shared" si="30"/>
        <v>0</v>
      </c>
      <c r="N175" s="35">
        <f t="shared" si="25"/>
        <v>0</v>
      </c>
      <c r="O175" s="25"/>
      <c r="P175" s="35">
        <f t="shared" si="26"/>
        <v>0</v>
      </c>
      <c r="Q175" s="12"/>
      <c r="R175" s="25"/>
      <c r="S175" s="39" t="str">
        <f>IF(Q175="","",VLOOKUP(Q175,リスト!$J$4:$K$31,2,FALSE))</f>
        <v/>
      </c>
      <c r="T175" s="35">
        <f t="shared" si="27"/>
        <v>0</v>
      </c>
      <c r="U175" s="35" t="str">
        <f t="shared" si="28"/>
        <v/>
      </c>
      <c r="V175" s="35">
        <f t="shared" si="31"/>
        <v>0</v>
      </c>
      <c r="W175" s="35">
        <f t="shared" si="32"/>
        <v>0</v>
      </c>
      <c r="AD175" s="79"/>
      <c r="AE175" s="18"/>
      <c r="AF175" s="35" t="str">
        <f t="array" ref="AF175">IFERROR(IF(#REF!="×",0,_xlfn.IFS(AE175="多面",W175*0.6/1.6*0.5,AE175="治水ダム等",W175*0.75/1.75*0.5)),"")</f>
        <v/>
      </c>
      <c r="AG175" s="74" t="str">
        <f t="array" ref="AG175">IFERROR(_xlfn.IFS(#REF!="×",W175,#REF!="○",(W175-AF175)*0.7),"")</f>
        <v/>
      </c>
      <c r="AH175" s="25"/>
      <c r="AI175" s="85">
        <f t="array" ref="AI175">_xlfn.IFS(AH175=0,0,AH175&gt;W175,0,W175-AH175&gt;AG175,AG175,W175-AH175&lt;AG175,W175-AH175)</f>
        <v>0</v>
      </c>
      <c r="AJ175" s="35" t="str">
        <f t="shared" si="29"/>
        <v/>
      </c>
    </row>
    <row r="176" spans="1:36" s="1" customFormat="1" ht="24" hidden="1" customHeight="1">
      <c r="A176" s="9">
        <v>185</v>
      </c>
      <c r="B176" s="15"/>
      <c r="C176" s="12"/>
      <c r="D176" s="12"/>
      <c r="E176" s="25"/>
      <c r="F176" s="25"/>
      <c r="G176" s="25"/>
      <c r="H176" s="25"/>
      <c r="I176" s="33">
        <f t="shared" si="23"/>
        <v>0</v>
      </c>
      <c r="J176" s="35">
        <f t="shared" si="24"/>
        <v>0</v>
      </c>
      <c r="K176" s="35"/>
      <c r="L176" s="39">
        <f>IF(D176="",0,VLOOKUP(D176,リスト!$F$4:$H$29,3,FALSE))</f>
        <v>0</v>
      </c>
      <c r="M176" s="35">
        <f t="shared" si="30"/>
        <v>0</v>
      </c>
      <c r="N176" s="35">
        <f t="shared" si="25"/>
        <v>0</v>
      </c>
      <c r="O176" s="25"/>
      <c r="P176" s="35">
        <f t="shared" si="26"/>
        <v>0</v>
      </c>
      <c r="Q176" s="12"/>
      <c r="R176" s="25"/>
      <c r="S176" s="39" t="str">
        <f>IF(Q176="","",VLOOKUP(Q176,リスト!$J$4:$K$31,2,FALSE))</f>
        <v/>
      </c>
      <c r="T176" s="35">
        <f t="shared" si="27"/>
        <v>0</v>
      </c>
      <c r="U176" s="35" t="str">
        <f t="shared" si="28"/>
        <v/>
      </c>
      <c r="V176" s="35">
        <f t="shared" si="31"/>
        <v>0</v>
      </c>
      <c r="W176" s="35">
        <f t="shared" si="32"/>
        <v>0</v>
      </c>
      <c r="AD176" s="79"/>
      <c r="AE176" s="18"/>
      <c r="AF176" s="35" t="str">
        <f t="array" ref="AF176">IFERROR(IF(#REF!="×",0,_xlfn.IFS(AE176="多面",W176*0.6/1.6*0.5,AE176="治水ダム等",W176*0.75/1.75*0.5)),"")</f>
        <v/>
      </c>
      <c r="AG176" s="74" t="str">
        <f t="array" ref="AG176">IFERROR(_xlfn.IFS(#REF!="×",W176,#REF!="○",(W176-AF176)*0.7),"")</f>
        <v/>
      </c>
      <c r="AH176" s="25"/>
      <c r="AI176" s="85">
        <f t="array" ref="AI176">_xlfn.IFS(AH176=0,0,AH176&gt;W176,0,W176-AH176&gt;AG176,AG176,W176-AH176&lt;AG176,W176-AH176)</f>
        <v>0</v>
      </c>
      <c r="AJ176" s="35" t="str">
        <f t="shared" si="29"/>
        <v/>
      </c>
    </row>
    <row r="177" spans="1:36" s="1" customFormat="1" ht="24" hidden="1" customHeight="1">
      <c r="A177" s="9">
        <v>186</v>
      </c>
      <c r="B177" s="15"/>
      <c r="C177" s="12"/>
      <c r="D177" s="12"/>
      <c r="E177" s="25"/>
      <c r="F177" s="25"/>
      <c r="G177" s="25"/>
      <c r="H177" s="25"/>
      <c r="I177" s="33">
        <f t="shared" si="23"/>
        <v>0</v>
      </c>
      <c r="J177" s="35">
        <f t="shared" si="24"/>
        <v>0</v>
      </c>
      <c r="K177" s="35"/>
      <c r="L177" s="39">
        <f>IF(D177="",0,VLOOKUP(D177,リスト!$F$4:$H$29,3,FALSE))</f>
        <v>0</v>
      </c>
      <c r="M177" s="35">
        <f t="shared" si="30"/>
        <v>0</v>
      </c>
      <c r="N177" s="35">
        <f t="shared" si="25"/>
        <v>0</v>
      </c>
      <c r="O177" s="25"/>
      <c r="P177" s="35">
        <f t="shared" si="26"/>
        <v>0</v>
      </c>
      <c r="Q177" s="12"/>
      <c r="R177" s="25"/>
      <c r="S177" s="39" t="str">
        <f>IF(Q177="","",VLOOKUP(Q177,リスト!$J$4:$K$31,2,FALSE))</f>
        <v/>
      </c>
      <c r="T177" s="35">
        <f t="shared" si="27"/>
        <v>0</v>
      </c>
      <c r="U177" s="35" t="str">
        <f t="shared" si="28"/>
        <v/>
      </c>
      <c r="V177" s="35">
        <f t="shared" si="31"/>
        <v>0</v>
      </c>
      <c r="W177" s="35">
        <f t="shared" si="32"/>
        <v>0</v>
      </c>
      <c r="AD177" s="79"/>
      <c r="AE177" s="18"/>
      <c r="AF177" s="35" t="str">
        <f t="array" ref="AF177">IFERROR(IF(#REF!="×",0,_xlfn.IFS(AE177="多面",W177*0.6/1.6*0.5,AE177="治水ダム等",W177*0.75/1.75*0.5)),"")</f>
        <v/>
      </c>
      <c r="AG177" s="74" t="str">
        <f t="array" ref="AG177">IFERROR(_xlfn.IFS(#REF!="×",W177,#REF!="○",(W177-AF177)*0.7),"")</f>
        <v/>
      </c>
      <c r="AH177" s="25"/>
      <c r="AI177" s="85">
        <f t="array" ref="AI177">_xlfn.IFS(AH177=0,0,AH177&gt;W177,0,W177-AH177&gt;AG177,AG177,W177-AH177&lt;AG177,W177-AH177)</f>
        <v>0</v>
      </c>
      <c r="AJ177" s="35" t="str">
        <f t="shared" si="29"/>
        <v/>
      </c>
    </row>
    <row r="178" spans="1:36" s="1" customFormat="1" ht="24" hidden="1" customHeight="1">
      <c r="A178" s="9">
        <v>187</v>
      </c>
      <c r="B178" s="15"/>
      <c r="C178" s="12"/>
      <c r="D178" s="12"/>
      <c r="E178" s="25"/>
      <c r="F178" s="25"/>
      <c r="G178" s="25"/>
      <c r="H178" s="25"/>
      <c r="I178" s="33">
        <f t="shared" si="23"/>
        <v>0</v>
      </c>
      <c r="J178" s="35">
        <f t="shared" si="24"/>
        <v>0</v>
      </c>
      <c r="K178" s="35"/>
      <c r="L178" s="39">
        <f>IF(D178="",0,VLOOKUP(D178,リスト!$F$4:$H$29,3,FALSE))</f>
        <v>0</v>
      </c>
      <c r="M178" s="35">
        <f t="shared" si="30"/>
        <v>0</v>
      </c>
      <c r="N178" s="35">
        <f t="shared" si="25"/>
        <v>0</v>
      </c>
      <c r="O178" s="25"/>
      <c r="P178" s="35">
        <f t="shared" si="26"/>
        <v>0</v>
      </c>
      <c r="Q178" s="12"/>
      <c r="R178" s="25"/>
      <c r="S178" s="39" t="str">
        <f>IF(Q178="","",VLOOKUP(Q178,リスト!$J$4:$K$31,2,FALSE))</f>
        <v/>
      </c>
      <c r="T178" s="35">
        <f t="shared" si="27"/>
        <v>0</v>
      </c>
      <c r="U178" s="35" t="str">
        <f t="shared" si="28"/>
        <v/>
      </c>
      <c r="V178" s="35">
        <f t="shared" si="31"/>
        <v>0</v>
      </c>
      <c r="W178" s="35">
        <f t="shared" si="32"/>
        <v>0</v>
      </c>
      <c r="AD178" s="79"/>
      <c r="AE178" s="18"/>
      <c r="AF178" s="35" t="str">
        <f t="array" ref="AF178">IFERROR(IF(#REF!="×",0,_xlfn.IFS(AE178="多面",W178*0.6/1.6*0.5,AE178="治水ダム等",W178*0.75/1.75*0.5)),"")</f>
        <v/>
      </c>
      <c r="AG178" s="74" t="str">
        <f t="array" ref="AG178">IFERROR(_xlfn.IFS(#REF!="×",W178,#REF!="○",(W178-AF178)*0.7),"")</f>
        <v/>
      </c>
      <c r="AH178" s="25"/>
      <c r="AI178" s="85">
        <f t="array" ref="AI178">_xlfn.IFS(AH178=0,0,AH178&gt;W178,0,W178-AH178&gt;AG178,AG178,W178-AH178&lt;AG178,W178-AH178)</f>
        <v>0</v>
      </c>
      <c r="AJ178" s="35" t="str">
        <f t="shared" si="29"/>
        <v/>
      </c>
    </row>
    <row r="179" spans="1:36" s="1" customFormat="1" ht="24" hidden="1" customHeight="1">
      <c r="A179" s="9">
        <v>188</v>
      </c>
      <c r="B179" s="15"/>
      <c r="C179" s="12"/>
      <c r="D179" s="12"/>
      <c r="E179" s="25"/>
      <c r="F179" s="25"/>
      <c r="G179" s="25"/>
      <c r="H179" s="25"/>
      <c r="I179" s="33">
        <f t="shared" si="23"/>
        <v>0</v>
      </c>
      <c r="J179" s="35">
        <f t="shared" si="24"/>
        <v>0</v>
      </c>
      <c r="K179" s="35"/>
      <c r="L179" s="39">
        <f>IF(D179="",0,VLOOKUP(D179,リスト!$F$4:$H$29,3,FALSE))</f>
        <v>0</v>
      </c>
      <c r="M179" s="35">
        <f t="shared" si="30"/>
        <v>0</v>
      </c>
      <c r="N179" s="35">
        <f t="shared" si="25"/>
        <v>0</v>
      </c>
      <c r="O179" s="25"/>
      <c r="P179" s="35">
        <f t="shared" si="26"/>
        <v>0</v>
      </c>
      <c r="Q179" s="12"/>
      <c r="R179" s="25"/>
      <c r="S179" s="39" t="str">
        <f>IF(Q179="","",VLOOKUP(Q179,リスト!$J$4:$K$31,2,FALSE))</f>
        <v/>
      </c>
      <c r="T179" s="35">
        <f t="shared" si="27"/>
        <v>0</v>
      </c>
      <c r="U179" s="35" t="str">
        <f t="shared" si="28"/>
        <v/>
      </c>
      <c r="V179" s="35">
        <f t="shared" si="31"/>
        <v>0</v>
      </c>
      <c r="W179" s="35">
        <f t="shared" si="32"/>
        <v>0</v>
      </c>
      <c r="AD179" s="79"/>
      <c r="AE179" s="18"/>
      <c r="AF179" s="35" t="str">
        <f t="array" ref="AF179">IFERROR(IF(#REF!="×",0,_xlfn.IFS(AE179="多面",W179*0.6/1.6*0.5,AE179="治水ダム等",W179*0.75/1.75*0.5)),"")</f>
        <v/>
      </c>
      <c r="AG179" s="74" t="str">
        <f t="array" ref="AG179">IFERROR(_xlfn.IFS(#REF!="×",W179,#REF!="○",(W179-AF179)*0.7),"")</f>
        <v/>
      </c>
      <c r="AH179" s="25"/>
      <c r="AI179" s="85">
        <f t="array" ref="AI179">_xlfn.IFS(AH179=0,0,AH179&gt;W179,0,W179-AH179&gt;AG179,AG179,W179-AH179&lt;AG179,W179-AH179)</f>
        <v>0</v>
      </c>
      <c r="AJ179" s="35" t="str">
        <f t="shared" si="29"/>
        <v/>
      </c>
    </row>
    <row r="180" spans="1:36" s="1" customFormat="1" ht="24" hidden="1" customHeight="1">
      <c r="A180" s="9">
        <v>189</v>
      </c>
      <c r="B180" s="15"/>
      <c r="C180" s="12"/>
      <c r="D180" s="12"/>
      <c r="E180" s="25"/>
      <c r="F180" s="25"/>
      <c r="G180" s="25"/>
      <c r="H180" s="25"/>
      <c r="I180" s="33">
        <f t="shared" si="23"/>
        <v>0</v>
      </c>
      <c r="J180" s="35">
        <f t="shared" si="24"/>
        <v>0</v>
      </c>
      <c r="K180" s="35"/>
      <c r="L180" s="39">
        <f>IF(D180="",0,VLOOKUP(D180,リスト!$F$4:$H$29,3,FALSE))</f>
        <v>0</v>
      </c>
      <c r="M180" s="35">
        <f t="shared" si="30"/>
        <v>0</v>
      </c>
      <c r="N180" s="35">
        <f t="shared" si="25"/>
        <v>0</v>
      </c>
      <c r="O180" s="25"/>
      <c r="P180" s="35">
        <f t="shared" si="26"/>
        <v>0</v>
      </c>
      <c r="Q180" s="12"/>
      <c r="R180" s="25"/>
      <c r="S180" s="39" t="str">
        <f>IF(Q180="","",VLOOKUP(Q180,リスト!$J$4:$K$31,2,FALSE))</f>
        <v/>
      </c>
      <c r="T180" s="35">
        <f t="shared" si="27"/>
        <v>0</v>
      </c>
      <c r="U180" s="35" t="str">
        <f t="shared" si="28"/>
        <v/>
      </c>
      <c r="V180" s="35">
        <f t="shared" si="31"/>
        <v>0</v>
      </c>
      <c r="W180" s="35">
        <f t="shared" si="32"/>
        <v>0</v>
      </c>
      <c r="AD180" s="79"/>
      <c r="AE180" s="18"/>
      <c r="AF180" s="35" t="str">
        <f t="array" ref="AF180">IFERROR(IF(#REF!="×",0,_xlfn.IFS(AE180="多面",W180*0.6/1.6*0.5,AE180="治水ダム等",W180*0.75/1.75*0.5)),"")</f>
        <v/>
      </c>
      <c r="AG180" s="74" t="str">
        <f t="array" ref="AG180">IFERROR(_xlfn.IFS(#REF!="×",W180,#REF!="○",(W180-AF180)*0.7),"")</f>
        <v/>
      </c>
      <c r="AH180" s="25"/>
      <c r="AI180" s="85">
        <f t="array" ref="AI180">_xlfn.IFS(AH180=0,0,AH180&gt;W180,0,W180-AH180&gt;AG180,AG180,W180-AH180&lt;AG180,W180-AH180)</f>
        <v>0</v>
      </c>
      <c r="AJ180" s="35" t="str">
        <f t="shared" si="29"/>
        <v/>
      </c>
    </row>
    <row r="181" spans="1:36" s="1" customFormat="1" ht="24" hidden="1" customHeight="1">
      <c r="A181" s="9">
        <v>190</v>
      </c>
      <c r="B181" s="15"/>
      <c r="C181" s="12"/>
      <c r="D181" s="12"/>
      <c r="E181" s="25"/>
      <c r="F181" s="25"/>
      <c r="G181" s="25"/>
      <c r="H181" s="25"/>
      <c r="I181" s="33">
        <f t="shared" si="23"/>
        <v>0</v>
      </c>
      <c r="J181" s="35">
        <f t="shared" si="24"/>
        <v>0</v>
      </c>
      <c r="K181" s="35"/>
      <c r="L181" s="39">
        <f>IF(D181="",0,VLOOKUP(D181,リスト!$F$4:$H$29,3,FALSE))</f>
        <v>0</v>
      </c>
      <c r="M181" s="35">
        <f t="shared" si="30"/>
        <v>0</v>
      </c>
      <c r="N181" s="35">
        <f t="shared" si="25"/>
        <v>0</v>
      </c>
      <c r="O181" s="25"/>
      <c r="P181" s="35">
        <f t="shared" si="26"/>
        <v>0</v>
      </c>
      <c r="Q181" s="12"/>
      <c r="R181" s="25"/>
      <c r="S181" s="39" t="str">
        <f>IF(Q181="","",VLOOKUP(Q181,リスト!$J$4:$K$31,2,FALSE))</f>
        <v/>
      </c>
      <c r="T181" s="35">
        <f t="shared" si="27"/>
        <v>0</v>
      </c>
      <c r="U181" s="35" t="str">
        <f t="shared" si="28"/>
        <v/>
      </c>
      <c r="V181" s="35">
        <f t="shared" si="31"/>
        <v>0</v>
      </c>
      <c r="W181" s="35">
        <f t="shared" si="32"/>
        <v>0</v>
      </c>
      <c r="AD181" s="79"/>
      <c r="AE181" s="18"/>
      <c r="AF181" s="35" t="str">
        <f t="array" ref="AF181">IFERROR(IF(#REF!="×",0,_xlfn.IFS(AE181="多面",W181*0.6/1.6*0.5,AE181="治水ダム等",W181*0.75/1.75*0.5)),"")</f>
        <v/>
      </c>
      <c r="AG181" s="74" t="str">
        <f t="array" ref="AG181">IFERROR(_xlfn.IFS(#REF!="×",W181,#REF!="○",(W181-AF181)*0.7),"")</f>
        <v/>
      </c>
      <c r="AH181" s="25"/>
      <c r="AI181" s="85">
        <f t="array" ref="AI181">_xlfn.IFS(AH181=0,0,AH181&gt;W181,0,W181-AH181&gt;AG181,AG181,W181-AH181&lt;AG181,W181-AH181)</f>
        <v>0</v>
      </c>
      <c r="AJ181" s="35" t="str">
        <f t="shared" si="29"/>
        <v/>
      </c>
    </row>
    <row r="182" spans="1:36" s="1" customFormat="1" ht="24" hidden="1" customHeight="1">
      <c r="A182" s="9">
        <v>191</v>
      </c>
      <c r="B182" s="15"/>
      <c r="C182" s="12"/>
      <c r="D182" s="12"/>
      <c r="E182" s="25"/>
      <c r="F182" s="25"/>
      <c r="G182" s="25"/>
      <c r="H182" s="25"/>
      <c r="I182" s="33">
        <f t="shared" si="23"/>
        <v>0</v>
      </c>
      <c r="J182" s="35">
        <f t="shared" si="24"/>
        <v>0</v>
      </c>
      <c r="K182" s="35"/>
      <c r="L182" s="39">
        <f>IF(D182="",0,VLOOKUP(D182,リスト!$F$4:$H$29,3,FALSE))</f>
        <v>0</v>
      </c>
      <c r="M182" s="35">
        <f t="shared" si="30"/>
        <v>0</v>
      </c>
      <c r="N182" s="35">
        <f t="shared" si="25"/>
        <v>0</v>
      </c>
      <c r="O182" s="25"/>
      <c r="P182" s="35">
        <f t="shared" si="26"/>
        <v>0</v>
      </c>
      <c r="Q182" s="12"/>
      <c r="R182" s="25"/>
      <c r="S182" s="39" t="str">
        <f>IF(Q182="","",VLOOKUP(Q182,リスト!$J$4:$K$31,2,FALSE))</f>
        <v/>
      </c>
      <c r="T182" s="35">
        <f t="shared" si="27"/>
        <v>0</v>
      </c>
      <c r="U182" s="35" t="str">
        <f t="shared" si="28"/>
        <v/>
      </c>
      <c r="V182" s="35">
        <f t="shared" si="31"/>
        <v>0</v>
      </c>
      <c r="W182" s="35">
        <f t="shared" si="32"/>
        <v>0</v>
      </c>
      <c r="AD182" s="79"/>
      <c r="AE182" s="18"/>
      <c r="AF182" s="35" t="str">
        <f t="array" ref="AF182">IFERROR(IF(#REF!="×",0,_xlfn.IFS(AE182="多面",W182*0.6/1.6*0.5,AE182="治水ダム等",W182*0.75/1.75*0.5)),"")</f>
        <v/>
      </c>
      <c r="AG182" s="74" t="str">
        <f t="array" ref="AG182">IFERROR(_xlfn.IFS(#REF!="×",W182,#REF!="○",(W182-AF182)*0.7),"")</f>
        <v/>
      </c>
      <c r="AH182" s="25"/>
      <c r="AI182" s="85">
        <f t="array" ref="AI182">_xlfn.IFS(AH182=0,0,AH182&gt;W182,0,W182-AH182&gt;AG182,AG182,W182-AH182&lt;AG182,W182-AH182)</f>
        <v>0</v>
      </c>
      <c r="AJ182" s="35" t="str">
        <f t="shared" si="29"/>
        <v/>
      </c>
    </row>
    <row r="183" spans="1:36" s="1" customFormat="1" ht="24" hidden="1" customHeight="1">
      <c r="A183" s="9">
        <v>192</v>
      </c>
      <c r="B183" s="15"/>
      <c r="C183" s="12"/>
      <c r="D183" s="12"/>
      <c r="E183" s="25"/>
      <c r="F183" s="25"/>
      <c r="G183" s="25"/>
      <c r="H183" s="25"/>
      <c r="I183" s="33">
        <f t="shared" si="23"/>
        <v>0</v>
      </c>
      <c r="J183" s="35">
        <f t="shared" si="24"/>
        <v>0</v>
      </c>
      <c r="K183" s="35"/>
      <c r="L183" s="39">
        <f>IF(D183="",0,VLOOKUP(D183,リスト!$F$4:$H$29,3,FALSE))</f>
        <v>0</v>
      </c>
      <c r="M183" s="35">
        <f t="shared" si="30"/>
        <v>0</v>
      </c>
      <c r="N183" s="35">
        <f t="shared" si="25"/>
        <v>0</v>
      </c>
      <c r="O183" s="25"/>
      <c r="P183" s="35">
        <f t="shared" si="26"/>
        <v>0</v>
      </c>
      <c r="Q183" s="12"/>
      <c r="R183" s="25"/>
      <c r="S183" s="39" t="str">
        <f>IF(Q183="","",VLOOKUP(Q183,リスト!$J$4:$K$31,2,FALSE))</f>
        <v/>
      </c>
      <c r="T183" s="35">
        <f t="shared" si="27"/>
        <v>0</v>
      </c>
      <c r="U183" s="35" t="str">
        <f t="shared" si="28"/>
        <v/>
      </c>
      <c r="V183" s="35">
        <f t="shared" si="31"/>
        <v>0</v>
      </c>
      <c r="W183" s="35">
        <f t="shared" si="32"/>
        <v>0</v>
      </c>
      <c r="AD183" s="79"/>
      <c r="AE183" s="18"/>
      <c r="AF183" s="35" t="str">
        <f t="array" ref="AF183">IFERROR(IF(#REF!="×",0,_xlfn.IFS(AE183="多面",W183*0.6/1.6*0.5,AE183="治水ダム等",W183*0.75/1.75*0.5)),"")</f>
        <v/>
      </c>
      <c r="AG183" s="74" t="str">
        <f t="array" ref="AG183">IFERROR(_xlfn.IFS(#REF!="×",W183,#REF!="○",(W183-AF183)*0.7),"")</f>
        <v/>
      </c>
      <c r="AH183" s="25"/>
      <c r="AI183" s="85">
        <f t="array" ref="AI183">_xlfn.IFS(AH183=0,0,AH183&gt;W183,0,W183-AH183&gt;AG183,AG183,W183-AH183&lt;AG183,W183-AH183)</f>
        <v>0</v>
      </c>
      <c r="AJ183" s="35" t="str">
        <f t="shared" si="29"/>
        <v/>
      </c>
    </row>
    <row r="184" spans="1:36" s="1" customFormat="1" ht="24" hidden="1" customHeight="1">
      <c r="A184" s="9">
        <v>193</v>
      </c>
      <c r="B184" s="15"/>
      <c r="C184" s="12"/>
      <c r="D184" s="12"/>
      <c r="E184" s="25"/>
      <c r="F184" s="25"/>
      <c r="G184" s="25"/>
      <c r="H184" s="25"/>
      <c r="I184" s="33">
        <f t="shared" si="23"/>
        <v>0</v>
      </c>
      <c r="J184" s="35">
        <f t="shared" si="24"/>
        <v>0</v>
      </c>
      <c r="K184" s="35"/>
      <c r="L184" s="39">
        <f>IF(D184="",0,VLOOKUP(D184,リスト!$F$4:$H$29,3,FALSE))</f>
        <v>0</v>
      </c>
      <c r="M184" s="35">
        <f t="shared" si="30"/>
        <v>0</v>
      </c>
      <c r="N184" s="35">
        <f t="shared" si="25"/>
        <v>0</v>
      </c>
      <c r="O184" s="25"/>
      <c r="P184" s="35">
        <f t="shared" si="26"/>
        <v>0</v>
      </c>
      <c r="Q184" s="12"/>
      <c r="R184" s="25"/>
      <c r="S184" s="39" t="str">
        <f>IF(Q184="","",VLOOKUP(Q184,リスト!$J$4:$K$31,2,FALSE))</f>
        <v/>
      </c>
      <c r="T184" s="35">
        <f t="shared" si="27"/>
        <v>0</v>
      </c>
      <c r="U184" s="35" t="str">
        <f t="shared" si="28"/>
        <v/>
      </c>
      <c r="V184" s="35">
        <f t="shared" si="31"/>
        <v>0</v>
      </c>
      <c r="W184" s="35">
        <f t="shared" si="32"/>
        <v>0</v>
      </c>
      <c r="AD184" s="79"/>
      <c r="AE184" s="18"/>
      <c r="AF184" s="35" t="str">
        <f t="array" ref="AF184">IFERROR(IF(#REF!="×",0,_xlfn.IFS(AE184="多面",W184*0.6/1.6*0.5,AE184="治水ダム等",W184*0.75/1.75*0.5)),"")</f>
        <v/>
      </c>
      <c r="AG184" s="74" t="str">
        <f t="array" ref="AG184">IFERROR(_xlfn.IFS(#REF!="×",W184,#REF!="○",(W184-AF184)*0.7),"")</f>
        <v/>
      </c>
      <c r="AH184" s="25"/>
      <c r="AI184" s="85">
        <f t="array" ref="AI184">_xlfn.IFS(AH184=0,0,AH184&gt;W184,0,W184-AH184&gt;AG184,AG184,W184-AH184&lt;AG184,W184-AH184)</f>
        <v>0</v>
      </c>
      <c r="AJ184" s="35" t="str">
        <f t="shared" si="29"/>
        <v/>
      </c>
    </row>
    <row r="185" spans="1:36" s="1" customFormat="1" ht="24" hidden="1" customHeight="1">
      <c r="A185" s="9">
        <v>194</v>
      </c>
      <c r="B185" s="15"/>
      <c r="C185" s="12"/>
      <c r="D185" s="12"/>
      <c r="E185" s="25"/>
      <c r="F185" s="25"/>
      <c r="G185" s="25"/>
      <c r="H185" s="25"/>
      <c r="I185" s="33">
        <f t="shared" si="23"/>
        <v>0</v>
      </c>
      <c r="J185" s="35">
        <f t="shared" si="24"/>
        <v>0</v>
      </c>
      <c r="K185" s="35"/>
      <c r="L185" s="39">
        <f>IF(D185="",0,VLOOKUP(D185,リスト!$F$4:$H$29,3,FALSE))</f>
        <v>0</v>
      </c>
      <c r="M185" s="35">
        <f t="shared" si="30"/>
        <v>0</v>
      </c>
      <c r="N185" s="35">
        <f t="shared" si="25"/>
        <v>0</v>
      </c>
      <c r="O185" s="25"/>
      <c r="P185" s="35">
        <f t="shared" si="26"/>
        <v>0</v>
      </c>
      <c r="Q185" s="12"/>
      <c r="R185" s="25"/>
      <c r="S185" s="39" t="str">
        <f>IF(Q185="","",VLOOKUP(Q185,リスト!$J$4:$K$31,2,FALSE))</f>
        <v/>
      </c>
      <c r="T185" s="35">
        <f t="shared" si="27"/>
        <v>0</v>
      </c>
      <c r="U185" s="35" t="str">
        <f t="shared" si="28"/>
        <v/>
      </c>
      <c r="V185" s="35">
        <f t="shared" si="31"/>
        <v>0</v>
      </c>
      <c r="W185" s="35">
        <f t="shared" si="32"/>
        <v>0</v>
      </c>
      <c r="AD185" s="79"/>
      <c r="AE185" s="18"/>
      <c r="AF185" s="35" t="str">
        <f t="array" ref="AF185">IFERROR(IF(#REF!="×",0,_xlfn.IFS(AE185="多面",W185*0.6/1.6*0.5,AE185="治水ダム等",W185*0.75/1.75*0.5)),"")</f>
        <v/>
      </c>
      <c r="AG185" s="74" t="str">
        <f t="array" ref="AG185">IFERROR(_xlfn.IFS(#REF!="×",W185,#REF!="○",(W185-AF185)*0.7),"")</f>
        <v/>
      </c>
      <c r="AH185" s="25"/>
      <c r="AI185" s="85">
        <f t="array" ref="AI185">_xlfn.IFS(AH185=0,0,AH185&gt;W185,0,W185-AH185&gt;AG185,AG185,W185-AH185&lt;AG185,W185-AH185)</f>
        <v>0</v>
      </c>
      <c r="AJ185" s="35" t="str">
        <f t="shared" si="29"/>
        <v/>
      </c>
    </row>
    <row r="186" spans="1:36" s="1" customFormat="1" ht="24" hidden="1" customHeight="1">
      <c r="A186" s="9">
        <v>195</v>
      </c>
      <c r="B186" s="15"/>
      <c r="C186" s="12"/>
      <c r="D186" s="12"/>
      <c r="E186" s="25"/>
      <c r="F186" s="25"/>
      <c r="G186" s="25"/>
      <c r="H186" s="25"/>
      <c r="I186" s="33">
        <f t="shared" si="23"/>
        <v>0</v>
      </c>
      <c r="J186" s="35">
        <f t="shared" si="24"/>
        <v>0</v>
      </c>
      <c r="K186" s="35"/>
      <c r="L186" s="39">
        <f>IF(D186="",0,VLOOKUP(D186,リスト!$F$4:$H$29,3,FALSE))</f>
        <v>0</v>
      </c>
      <c r="M186" s="35">
        <f t="shared" si="30"/>
        <v>0</v>
      </c>
      <c r="N186" s="35">
        <f t="shared" si="25"/>
        <v>0</v>
      </c>
      <c r="O186" s="25"/>
      <c r="P186" s="35">
        <f t="shared" si="26"/>
        <v>0</v>
      </c>
      <c r="Q186" s="12"/>
      <c r="R186" s="25"/>
      <c r="S186" s="39" t="str">
        <f>IF(Q186="","",VLOOKUP(Q186,リスト!$J$4:$K$31,2,FALSE))</f>
        <v/>
      </c>
      <c r="T186" s="35">
        <f t="shared" si="27"/>
        <v>0</v>
      </c>
      <c r="U186" s="35" t="str">
        <f t="shared" si="28"/>
        <v/>
      </c>
      <c r="V186" s="35">
        <f t="shared" si="31"/>
        <v>0</v>
      </c>
      <c r="W186" s="35">
        <f t="shared" si="32"/>
        <v>0</v>
      </c>
      <c r="AD186" s="79"/>
      <c r="AE186" s="18"/>
      <c r="AF186" s="35" t="str">
        <f t="array" ref="AF186">IFERROR(IF(#REF!="×",0,_xlfn.IFS(AE186="多面",W186*0.6/1.6*0.5,AE186="治水ダム等",W186*0.75/1.75*0.5)),"")</f>
        <v/>
      </c>
      <c r="AG186" s="74" t="str">
        <f t="array" ref="AG186">IFERROR(_xlfn.IFS(#REF!="×",W186,#REF!="○",(W186-AF186)*0.7),"")</f>
        <v/>
      </c>
      <c r="AH186" s="25"/>
      <c r="AI186" s="85">
        <f t="array" ref="AI186">_xlfn.IFS(AH186=0,0,AH186&gt;W186,0,W186-AH186&gt;AG186,AG186,W186-AH186&lt;AG186,W186-AH186)</f>
        <v>0</v>
      </c>
      <c r="AJ186" s="35" t="str">
        <f t="shared" si="29"/>
        <v/>
      </c>
    </row>
    <row r="187" spans="1:36" s="1" customFormat="1" ht="24" hidden="1" customHeight="1">
      <c r="A187" s="9">
        <v>196</v>
      </c>
      <c r="B187" s="15"/>
      <c r="C187" s="12"/>
      <c r="D187" s="12"/>
      <c r="E187" s="25"/>
      <c r="F187" s="25"/>
      <c r="G187" s="25"/>
      <c r="H187" s="25"/>
      <c r="I187" s="33">
        <f t="shared" si="23"/>
        <v>0</v>
      </c>
      <c r="J187" s="35">
        <f t="shared" si="24"/>
        <v>0</v>
      </c>
      <c r="K187" s="35"/>
      <c r="L187" s="39">
        <f>IF(D187="",0,VLOOKUP(D187,リスト!$F$4:$H$29,3,FALSE))</f>
        <v>0</v>
      </c>
      <c r="M187" s="35">
        <f t="shared" si="30"/>
        <v>0</v>
      </c>
      <c r="N187" s="35">
        <f t="shared" si="25"/>
        <v>0</v>
      </c>
      <c r="O187" s="25"/>
      <c r="P187" s="35">
        <f t="shared" si="26"/>
        <v>0</v>
      </c>
      <c r="Q187" s="12"/>
      <c r="R187" s="25"/>
      <c r="S187" s="39" t="str">
        <f>IF(Q187="","",VLOOKUP(Q187,リスト!$J$4:$K$31,2,FALSE))</f>
        <v/>
      </c>
      <c r="T187" s="35">
        <f t="shared" si="27"/>
        <v>0</v>
      </c>
      <c r="U187" s="35" t="str">
        <f t="shared" si="28"/>
        <v/>
      </c>
      <c r="V187" s="35">
        <f t="shared" si="31"/>
        <v>0</v>
      </c>
      <c r="W187" s="35">
        <f t="shared" si="32"/>
        <v>0</v>
      </c>
      <c r="AD187" s="79"/>
      <c r="AE187" s="18"/>
      <c r="AF187" s="35" t="str">
        <f t="array" ref="AF187">IFERROR(IF(#REF!="×",0,_xlfn.IFS(AE187="多面",W187*0.6/1.6*0.5,AE187="治水ダム等",W187*0.75/1.75*0.5)),"")</f>
        <v/>
      </c>
      <c r="AG187" s="74" t="str">
        <f t="array" ref="AG187">IFERROR(_xlfn.IFS(#REF!="×",W187,#REF!="○",(W187-AF187)*0.7),"")</f>
        <v/>
      </c>
      <c r="AH187" s="25"/>
      <c r="AI187" s="85">
        <f t="array" ref="AI187">_xlfn.IFS(AH187=0,0,AH187&gt;W187,0,W187-AH187&gt;AG187,AG187,W187-AH187&lt;AG187,W187-AH187)</f>
        <v>0</v>
      </c>
      <c r="AJ187" s="35" t="str">
        <f t="shared" si="29"/>
        <v/>
      </c>
    </row>
    <row r="188" spans="1:36" s="1" customFormat="1" ht="24" hidden="1" customHeight="1">
      <c r="A188" s="9">
        <v>197</v>
      </c>
      <c r="B188" s="15"/>
      <c r="C188" s="12"/>
      <c r="D188" s="12"/>
      <c r="E188" s="25"/>
      <c r="F188" s="25"/>
      <c r="G188" s="25"/>
      <c r="H188" s="25"/>
      <c r="I188" s="33">
        <f t="shared" si="23"/>
        <v>0</v>
      </c>
      <c r="J188" s="35">
        <f t="shared" si="24"/>
        <v>0</v>
      </c>
      <c r="K188" s="35"/>
      <c r="L188" s="39">
        <f>IF(D188="",0,VLOOKUP(D188,リスト!$F$4:$H$29,3,FALSE))</f>
        <v>0</v>
      </c>
      <c r="M188" s="35">
        <f t="shared" si="30"/>
        <v>0</v>
      </c>
      <c r="N188" s="35">
        <f t="shared" si="25"/>
        <v>0</v>
      </c>
      <c r="O188" s="25"/>
      <c r="P188" s="35">
        <f t="shared" si="26"/>
        <v>0</v>
      </c>
      <c r="Q188" s="12"/>
      <c r="R188" s="25"/>
      <c r="S188" s="39" t="str">
        <f>IF(Q188="","",VLOOKUP(Q188,リスト!$J$4:$K$31,2,FALSE))</f>
        <v/>
      </c>
      <c r="T188" s="35">
        <f t="shared" si="27"/>
        <v>0</v>
      </c>
      <c r="U188" s="35" t="str">
        <f t="shared" si="28"/>
        <v/>
      </c>
      <c r="V188" s="35">
        <f t="shared" si="31"/>
        <v>0</v>
      </c>
      <c r="W188" s="35">
        <f t="shared" si="32"/>
        <v>0</v>
      </c>
      <c r="AD188" s="79"/>
      <c r="AE188" s="18"/>
      <c r="AF188" s="35" t="str">
        <f t="array" ref="AF188">IFERROR(IF(#REF!="×",0,_xlfn.IFS(AE188="多面",W188*0.6/1.6*0.5,AE188="治水ダム等",W188*0.75/1.75*0.5)),"")</f>
        <v/>
      </c>
      <c r="AG188" s="74" t="str">
        <f t="array" ref="AG188">IFERROR(_xlfn.IFS(#REF!="×",W188,#REF!="○",(W188-AF188)*0.7),"")</f>
        <v/>
      </c>
      <c r="AH188" s="25"/>
      <c r="AI188" s="85">
        <f t="array" ref="AI188">_xlfn.IFS(AH188=0,0,AH188&gt;W188,0,W188-AH188&gt;AG188,AG188,W188-AH188&lt;AG188,W188-AH188)</f>
        <v>0</v>
      </c>
      <c r="AJ188" s="35" t="str">
        <f t="shared" si="29"/>
        <v/>
      </c>
    </row>
    <row r="189" spans="1:36" s="1" customFormat="1" ht="24" hidden="1" customHeight="1">
      <c r="A189" s="9">
        <v>198</v>
      </c>
      <c r="B189" s="15"/>
      <c r="C189" s="12"/>
      <c r="D189" s="12"/>
      <c r="E189" s="25"/>
      <c r="F189" s="25"/>
      <c r="G189" s="25"/>
      <c r="H189" s="25"/>
      <c r="I189" s="33">
        <f t="shared" si="23"/>
        <v>0</v>
      </c>
      <c r="J189" s="35">
        <f t="shared" si="24"/>
        <v>0</v>
      </c>
      <c r="K189" s="35"/>
      <c r="L189" s="39">
        <f>IF(D189="",0,VLOOKUP(D189,リスト!$F$4:$H$29,3,FALSE))</f>
        <v>0</v>
      </c>
      <c r="M189" s="35">
        <f t="shared" si="30"/>
        <v>0</v>
      </c>
      <c r="N189" s="35">
        <f t="shared" si="25"/>
        <v>0</v>
      </c>
      <c r="O189" s="25"/>
      <c r="P189" s="35">
        <f t="shared" si="26"/>
        <v>0</v>
      </c>
      <c r="Q189" s="12"/>
      <c r="R189" s="25"/>
      <c r="S189" s="39" t="str">
        <f>IF(Q189="","",VLOOKUP(Q189,リスト!$J$4:$K$31,2,FALSE))</f>
        <v/>
      </c>
      <c r="T189" s="35">
        <f t="shared" si="27"/>
        <v>0</v>
      </c>
      <c r="U189" s="35" t="str">
        <f t="shared" si="28"/>
        <v/>
      </c>
      <c r="V189" s="35">
        <f t="shared" si="31"/>
        <v>0</v>
      </c>
      <c r="W189" s="35">
        <f t="shared" si="32"/>
        <v>0</v>
      </c>
      <c r="AD189" s="79"/>
      <c r="AE189" s="18"/>
      <c r="AF189" s="35" t="str">
        <f t="array" ref="AF189">IFERROR(IF(#REF!="×",0,_xlfn.IFS(AE189="多面",W189*0.6/1.6*0.5,AE189="治水ダム等",W189*0.75/1.75*0.5)),"")</f>
        <v/>
      </c>
      <c r="AG189" s="74" t="str">
        <f t="array" ref="AG189">IFERROR(_xlfn.IFS(#REF!="×",W189,#REF!="○",(W189-AF189)*0.7),"")</f>
        <v/>
      </c>
      <c r="AH189" s="25"/>
      <c r="AI189" s="85">
        <f t="array" ref="AI189">_xlfn.IFS(AH189=0,0,AH189&gt;W189,0,W189-AH189&gt;AG189,AG189,W189-AH189&lt;AG189,W189-AH189)</f>
        <v>0</v>
      </c>
      <c r="AJ189" s="35" t="str">
        <f t="shared" si="29"/>
        <v/>
      </c>
    </row>
    <row r="190" spans="1:36" ht="24" customHeight="1">
      <c r="A190" s="10" t="s">
        <v>63</v>
      </c>
      <c r="B190" s="16"/>
      <c r="C190" s="16"/>
      <c r="D190" s="16"/>
      <c r="E190" s="26">
        <f t="shared" ref="E190:J190" si="33">SUM(E12:E189)</f>
        <v>0</v>
      </c>
      <c r="F190" s="26">
        <f t="shared" si="33"/>
        <v>0</v>
      </c>
      <c r="G190" s="26">
        <f t="shared" si="33"/>
        <v>0</v>
      </c>
      <c r="H190" s="26">
        <f t="shared" si="33"/>
        <v>0</v>
      </c>
      <c r="I190" s="26">
        <f t="shared" si="33"/>
        <v>0</v>
      </c>
      <c r="J190" s="26">
        <f t="shared" si="33"/>
        <v>0</v>
      </c>
      <c r="K190" s="26"/>
      <c r="L190" s="26"/>
      <c r="M190" s="26">
        <f>SUM(M12:M189)</f>
        <v>0</v>
      </c>
      <c r="N190" s="26">
        <f>SUM(N12:N189)</f>
        <v>0</v>
      </c>
      <c r="O190" s="26">
        <f>SUM(O12:O189)</f>
        <v>0</v>
      </c>
      <c r="P190" s="26">
        <f>SUM(P12:P189)</f>
        <v>0</v>
      </c>
      <c r="Q190" s="26"/>
      <c r="R190" s="26">
        <f>SUM(R12:R189)</f>
        <v>0</v>
      </c>
      <c r="S190" s="26"/>
      <c r="T190" s="26">
        <f>SUM(T12:T189)</f>
        <v>0</v>
      </c>
      <c r="U190" s="26">
        <f>SUM(U12:U189)</f>
        <v>0</v>
      </c>
      <c r="V190" s="26">
        <f>SUM(V12:V189)</f>
        <v>0</v>
      </c>
      <c r="W190" s="26">
        <f>SUM(W12:W189)</f>
        <v>0</v>
      </c>
      <c r="AD190" t="s">
        <v>0</v>
      </c>
      <c r="AE190" s="26"/>
      <c r="AF190" s="26">
        <f>SUM(AF12:AF189)</f>
        <v>0</v>
      </c>
      <c r="AG190" s="26">
        <f>SUM(AG12:AG189)</f>
        <v>0</v>
      </c>
      <c r="AH190" s="26">
        <f>SUM(AH12:AH189)</f>
        <v>4702404.0843538735</v>
      </c>
      <c r="AI190" s="26">
        <f>SUM(AI12:AI189)</f>
        <v>0</v>
      </c>
      <c r="AJ190" s="26">
        <f>SUM(AJ12:AJ189)</f>
        <v>0</v>
      </c>
    </row>
    <row r="191" spans="1:36" ht="24" customHeight="1">
      <c r="A191" s="11" t="s">
        <v>140</v>
      </c>
      <c r="AH191" s="84"/>
      <c r="AI191" s="84" t="s">
        <v>80</v>
      </c>
      <c r="AJ191" s="87">
        <f>ROUNDDOWN(AI190+AJ190,-3)</f>
        <v>0</v>
      </c>
    </row>
    <row r="192" spans="1:36" ht="24" customHeight="1">
      <c r="A192" s="11" t="s">
        <v>226</v>
      </c>
      <c r="N192" s="11" t="s">
        <v>26</v>
      </c>
      <c r="O192" s="11"/>
      <c r="P192" s="11"/>
      <c r="Q192" s="55" t="s">
        <v>37</v>
      </c>
      <c r="R192" s="11"/>
      <c r="T192" t="s">
        <v>132</v>
      </c>
      <c r="W192" s="28" t="s">
        <v>37</v>
      </c>
      <c r="AH192" s="84"/>
      <c r="AI192" s="84"/>
      <c r="AJ192" s="88"/>
    </row>
    <row r="193" spans="5:34" ht="24" customHeight="1">
      <c r="E193" s="27"/>
      <c r="F193" s="27"/>
      <c r="N193" s="42"/>
      <c r="O193" s="42" t="s">
        <v>191</v>
      </c>
      <c r="P193" s="23" t="s">
        <v>192</v>
      </c>
      <c r="Q193" s="56" t="s">
        <v>148</v>
      </c>
      <c r="R193" s="11"/>
      <c r="T193" s="61" t="s">
        <v>81</v>
      </c>
      <c r="U193" s="66"/>
      <c r="V193" s="69"/>
      <c r="W193" s="74">
        <f>ROUNDDOWN(W190,0)</f>
        <v>0</v>
      </c>
      <c r="AD193" s="27"/>
      <c r="AE193" s="27"/>
      <c r="AH193" s="84"/>
    </row>
    <row r="194" spans="5:34" ht="24" customHeight="1">
      <c r="E194" s="27"/>
      <c r="F194" s="27"/>
      <c r="N194" s="43" t="s">
        <v>82</v>
      </c>
      <c r="O194" s="43"/>
      <c r="P194" s="43"/>
      <c r="Q194" s="43"/>
      <c r="R194" s="11"/>
      <c r="T194" s="62" t="s">
        <v>84</v>
      </c>
      <c r="U194" s="67"/>
      <c r="V194" s="70"/>
      <c r="W194" s="75">
        <f>R197</f>
        <v>0</v>
      </c>
    </row>
    <row r="195" spans="5:34" ht="24" customHeight="1">
      <c r="E195" s="27"/>
      <c r="F195" s="27"/>
      <c r="M195" s="27"/>
      <c r="N195" s="43" t="s">
        <v>85</v>
      </c>
      <c r="O195" s="50"/>
      <c r="P195" s="50"/>
      <c r="Q195" s="57">
        <f>N190</f>
        <v>0</v>
      </c>
      <c r="R195" s="11"/>
      <c r="T195" s="63" t="s">
        <v>96</v>
      </c>
      <c r="U195" s="68"/>
      <c r="V195" s="71"/>
      <c r="W195" s="76">
        <f>ROUNDDOWN((W193-W194)*0.7,0)</f>
        <v>0</v>
      </c>
    </row>
    <row r="196" spans="5:34" ht="21.95" customHeight="1">
      <c r="E196" s="27"/>
      <c r="F196" s="27"/>
      <c r="N196" s="44" t="s">
        <v>88</v>
      </c>
      <c r="O196" s="51"/>
      <c r="P196" s="51"/>
      <c r="Q196" s="58">
        <f>U190</f>
        <v>0</v>
      </c>
      <c r="R196" s="11" t="s">
        <v>91</v>
      </c>
      <c r="W196" s="77"/>
      <c r="X196" s="13"/>
      <c r="AE196" s="27"/>
    </row>
    <row r="197" spans="5:34" ht="21.95" customHeight="1">
      <c r="E197" s="27"/>
      <c r="F197" s="27"/>
      <c r="N197" s="45" t="s">
        <v>92</v>
      </c>
      <c r="O197" s="52">
        <f>SUM(O195:O196)</f>
        <v>0</v>
      </c>
      <c r="P197" s="54">
        <f>SUM(P195:P196)</f>
        <v>0</v>
      </c>
      <c r="Q197" s="54">
        <f>SUM(Q195:Q196)</f>
        <v>0</v>
      </c>
      <c r="R197" s="60">
        <f>IF(P197*0.5-Q197&gt;0,P197*0.5-Q197,IF(P197*0.9-Q197&gt;0,P197*0.9-Q197,0))</f>
        <v>0</v>
      </c>
      <c r="W197" s="78"/>
    </row>
    <row r="198" spans="5:34">
      <c r="N198" s="46" t="s">
        <v>193</v>
      </c>
      <c r="R198" s="28" t="s">
        <v>94</v>
      </c>
      <c r="T198" s="11"/>
    </row>
    <row r="199" spans="5:34">
      <c r="T199" s="11"/>
    </row>
    <row r="200" spans="5:34">
      <c r="T200" s="11"/>
    </row>
    <row r="201" spans="5:34">
      <c r="T201" s="11"/>
    </row>
    <row r="203" spans="5:34">
      <c r="U203" s="27"/>
      <c r="V203" s="27"/>
      <c r="W203" s="27"/>
    </row>
    <row r="204" spans="5:34">
      <c r="T204" s="64"/>
      <c r="U204" s="27"/>
      <c r="W204" s="27"/>
    </row>
    <row r="205" spans="5:34">
      <c r="T205" s="65"/>
      <c r="U205" s="27"/>
      <c r="V205" s="27"/>
      <c r="W205" s="27"/>
    </row>
  </sheetData>
  <mergeCells count="20">
    <mergeCell ref="D9:P9"/>
    <mergeCell ref="Q9:V9"/>
    <mergeCell ref="AE9:AF9"/>
    <mergeCell ref="AG9:AJ9"/>
    <mergeCell ref="E10:J10"/>
    <mergeCell ref="K10:M10"/>
    <mergeCell ref="S10:T10"/>
    <mergeCell ref="AH10:AI10"/>
    <mergeCell ref="A4:A5"/>
    <mergeCell ref="B4:B5"/>
    <mergeCell ref="C4:C5"/>
    <mergeCell ref="D4:D5"/>
    <mergeCell ref="E4:E5"/>
    <mergeCell ref="F4:F5"/>
    <mergeCell ref="G4:G5"/>
    <mergeCell ref="A9:A11"/>
    <mergeCell ref="B9:B11"/>
    <mergeCell ref="W9:W10"/>
    <mergeCell ref="D10:D11"/>
    <mergeCell ref="Q10:Q11"/>
  </mergeCells>
  <phoneticPr fontId="2"/>
  <conditionalFormatting sqref="AF12:AF189">
    <cfRule type="cellIs" dxfId="19" priority="5" operator="equal">
      <formula>0</formula>
    </cfRule>
    <cfRule type="expression" dxfId="18" priority="9">
      <formula>#REF!="×"</formula>
    </cfRule>
  </conditionalFormatting>
  <conditionalFormatting sqref="AE12:AE189">
    <cfRule type="expression" dxfId="17" priority="8">
      <formula>#REF!="×"</formula>
    </cfRule>
  </conditionalFormatting>
  <conditionalFormatting sqref="I12:K189 M12:N189 T12:W189 AI12:AJ189">
    <cfRule type="cellIs" dxfId="16" priority="7" operator="equal">
      <formula>0</formula>
    </cfRule>
  </conditionalFormatting>
  <conditionalFormatting sqref="P12:P189">
    <cfRule type="cellIs" dxfId="15" priority="6" operator="equal">
      <formula>0</formula>
    </cfRule>
  </conditionalFormatting>
  <conditionalFormatting sqref="C12:C189 U12:U189">
    <cfRule type="expression" dxfId="14" priority="3">
      <formula>$E$6="新規"</formula>
    </cfRule>
  </conditionalFormatting>
  <conditionalFormatting sqref="N12:N189">
    <cfRule type="expression" dxfId="13" priority="2">
      <formula>$E$6="新規"</formula>
    </cfRule>
  </conditionalFormatting>
  <conditionalFormatting sqref="L12:L189">
    <cfRule type="cellIs" dxfId="12" priority="1" operator="equal">
      <formula>0</formula>
    </cfRule>
  </conditionalFormatting>
  <conditionalFormatting sqref="T194:U195">
    <cfRule type="duplicateValues" dxfId="11" priority="4"/>
  </conditionalFormatting>
  <conditionalFormatting sqref="W194 O195:P196">
    <cfRule type="expression" dxfId="10" priority="10">
      <formula>$E$6="新規"</formula>
    </cfRule>
  </conditionalFormatting>
  <dataValidations count="2">
    <dataValidation type="list" allowBlank="1" showDropDown="0" showInputMessage="1" showErrorMessage="1" sqref="AE12:AE189">
      <formula1>"　,多面,治水ダム等"</formula1>
    </dataValidation>
    <dataValidation type="list" allowBlank="1" showDropDown="0" showInputMessage="1" showErrorMessage="1" sqref="D190:D194">
      <formula1>#REF!</formula1>
    </dataValidation>
  </dataValidations>
  <pageMargins left="0.70866141732283472" right="0.70866141732283472" top="0.74803149606299213" bottom="0.74803149606299213" header="0.31496062992125984" footer="0.31496062992125984"/>
  <pageSetup paperSize="8" scale="58" fitToWidth="1" fitToHeight="0" orientation="landscape" usePrinterDefaults="1" cellComments="asDisplayed" r:id="rId1"/>
  <headerFooter>
    <oddHeader>&amp;R&amp;A</oddHeader>
    <oddFooter>&amp;R&amp;P／&amp;N</oddFooter>
  </headerFooter>
  <drawing r:id="rId2"/>
  <legacyDrawing r:id="rId3"/>
  <extLst>
    <ext xmlns:x14="http://schemas.microsoft.com/office/spreadsheetml/2009/9/main" uri="{CCE6A557-97BC-4b89-ADB6-D9C93CAAB3DF}">
      <x14:dataValidations xmlns:xm="http://schemas.microsoft.com/office/excel/2006/main" count="6">
        <x14:dataValidation type="list" allowBlank="1" showDropDown="0" showInputMessage="1" showErrorMessage="1">
          <x14:formula1>
            <xm:f>リスト!$S$3:$S$5</xm:f>
          </x14:formula1>
          <xm:sqref>C12:C189</xm:sqref>
        </x14:dataValidation>
        <x14:dataValidation type="list" allowBlank="1" showDropDown="0" showInputMessage="1" showErrorMessage="1">
          <x14:formula1>
            <xm:f>リスト!$F$4:$F$29</xm:f>
          </x14:formula1>
          <xm:sqref>D12:D189</xm:sqref>
        </x14:dataValidation>
        <x14:dataValidation type="list" allowBlank="1" showDropDown="0" showInputMessage="1" showErrorMessage="1">
          <x14:formula1>
            <xm:f>リスト!$J$4:$J$31</xm:f>
          </x14:formula1>
          <xm:sqref>Q12:Q189</xm:sqref>
        </x14:dataValidation>
        <x14:dataValidation type="list" allowBlank="1" showDropDown="0" showInputMessage="1" showErrorMessage="1">
          <x14:formula1>
            <xm:f>リスト!$D$3:$D$53</xm:f>
          </x14:formula1>
          <xm:sqref>C6</xm:sqref>
        </x14:dataValidation>
        <x14:dataValidation type="list" allowBlank="1" showDropDown="0" showInputMessage="1" showErrorMessage="1">
          <x14:formula1>
            <xm:f>リスト!$B$3:$B$12</xm:f>
          </x14:formula1>
          <xm:sqref>B6</xm:sqref>
        </x14:dataValidation>
        <x14:dataValidation type="list" allowBlank="1" showDropDown="0" showInputMessage="1" showErrorMessage="1">
          <x14:formula1>
            <xm:f>リスト!$Q$3:$Q$5</xm:f>
          </x14:formula1>
          <xm:sqref>E6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AK205"/>
  <sheetViews>
    <sheetView view="pageBreakPreview" zoomScale="75" zoomScaleSheetLayoutView="75" workbookViewId="0">
      <pane xSplit="3" ySplit="11" topLeftCell="D12" activePane="bottomRight" state="frozen"/>
      <selection pane="topRight"/>
      <selection pane="bottomLeft"/>
      <selection pane="bottomRight" activeCell="E10" sqref="E10:J10"/>
    </sheetView>
  </sheetViews>
  <sheetFormatPr defaultRowHeight="12"/>
  <cols>
    <col min="1" max="1" width="5.42578125" bestFit="1" customWidth="1"/>
    <col min="2" max="3" width="17.28515625" customWidth="1"/>
    <col min="4" max="4" width="18.42578125" bestFit="1" customWidth="1"/>
    <col min="5" max="5" width="13.42578125" customWidth="1"/>
    <col min="6" max="6" width="13.140625" bestFit="1" customWidth="1"/>
    <col min="7" max="9" width="13.140625" customWidth="1"/>
    <col min="10" max="10" width="13.140625" bestFit="1" customWidth="1"/>
    <col min="11" max="11" width="13.140625" customWidth="1"/>
    <col min="12" max="12" width="13.7109375" customWidth="1"/>
    <col min="13" max="13" width="20.28515625" customWidth="1"/>
    <col min="14" max="14" width="18.42578125" customWidth="1"/>
    <col min="15" max="15" width="19.85546875" customWidth="1"/>
    <col min="16" max="16" width="18.42578125" customWidth="1"/>
    <col min="17" max="17" width="18.42578125" bestFit="1" customWidth="1"/>
    <col min="18" max="18" width="17.42578125" bestFit="1" customWidth="1"/>
    <col min="19" max="23" width="18.7109375" customWidth="1"/>
    <col min="25" max="25" width="10.7109375" bestFit="1" customWidth="1"/>
    <col min="30" max="30" width="23.5703125" customWidth="1"/>
    <col min="31" max="32" width="15.42578125" customWidth="1"/>
    <col min="33" max="36" width="20.7109375" customWidth="1"/>
    <col min="37" max="37" width="9.140625" style="1" customWidth="1"/>
    <col min="41" max="41" width="63" bestFit="1" customWidth="1"/>
  </cols>
  <sheetData>
    <row r="1" spans="1:37" ht="24" customHeight="1">
      <c r="A1" s="2" t="s">
        <v>116</v>
      </c>
    </row>
    <row r="2" spans="1:37" ht="18" customHeight="1"/>
    <row r="3" spans="1:37" ht="18" customHeight="1">
      <c r="A3" t="s">
        <v>17</v>
      </c>
      <c r="G3" s="28" t="s">
        <v>18</v>
      </c>
      <c r="I3" s="28"/>
    </row>
    <row r="4" spans="1:37" ht="18" customHeight="1">
      <c r="A4" s="3" t="s">
        <v>4</v>
      </c>
      <c r="B4" s="3" t="s">
        <v>6</v>
      </c>
      <c r="C4" s="3" t="s">
        <v>10</v>
      </c>
      <c r="D4" s="3" t="s">
        <v>12</v>
      </c>
      <c r="E4" s="3" t="s">
        <v>22</v>
      </c>
      <c r="F4" s="3" t="s">
        <v>11</v>
      </c>
      <c r="G4" s="29" t="s">
        <v>136</v>
      </c>
      <c r="I4" s="31"/>
      <c r="AK4" s="79"/>
    </row>
    <row r="5" spans="1:37" ht="18" customHeight="1">
      <c r="A5" s="4"/>
      <c r="B5" s="4"/>
      <c r="C5" s="4"/>
      <c r="D5" s="4"/>
      <c r="E5" s="4"/>
      <c r="F5" s="4"/>
      <c r="G5" s="4"/>
      <c r="I5" s="32"/>
      <c r="M5" s="40"/>
      <c r="N5" s="11" t="s">
        <v>27</v>
      </c>
      <c r="O5" s="47"/>
      <c r="P5" s="11" t="s">
        <v>31</v>
      </c>
      <c r="AK5" s="79"/>
    </row>
    <row r="6" spans="1:37" ht="18" customHeight="1">
      <c r="A6" s="5"/>
      <c r="B6" s="12" t="s">
        <v>99</v>
      </c>
      <c r="C6" s="12" t="s">
        <v>166</v>
      </c>
      <c r="D6" s="18" t="s">
        <v>21</v>
      </c>
      <c r="E6" s="12" t="s">
        <v>121</v>
      </c>
      <c r="F6" s="18" t="s">
        <v>216</v>
      </c>
      <c r="G6" s="33">
        <f>ROUNDDOWN(W195/1000,0)</f>
        <v>148</v>
      </c>
      <c r="M6" s="13" t="s">
        <v>220</v>
      </c>
      <c r="AK6" s="79"/>
    </row>
    <row r="7" spans="1:37" ht="18" customHeight="1">
      <c r="B7" s="13" t="s">
        <v>221</v>
      </c>
      <c r="C7" s="13" t="s">
        <v>222</v>
      </c>
      <c r="E7" s="13" t="s">
        <v>215</v>
      </c>
      <c r="G7" t="s">
        <v>34</v>
      </c>
    </row>
    <row r="8" spans="1:37" ht="24" customHeight="1">
      <c r="A8" t="s">
        <v>36</v>
      </c>
      <c r="W8" s="28" t="s">
        <v>37</v>
      </c>
      <c r="AJ8" s="28" t="s">
        <v>37</v>
      </c>
    </row>
    <row r="9" spans="1:37" ht="24" customHeight="1">
      <c r="A9" s="6" t="s">
        <v>4</v>
      </c>
      <c r="B9" s="6" t="s">
        <v>39</v>
      </c>
      <c r="C9" s="17" t="s">
        <v>42</v>
      </c>
      <c r="D9" s="19" t="s">
        <v>44</v>
      </c>
      <c r="E9" s="22"/>
      <c r="F9" s="22"/>
      <c r="G9" s="22"/>
      <c r="H9" s="22"/>
      <c r="I9" s="22"/>
      <c r="J9" s="22"/>
      <c r="K9" s="22"/>
      <c r="L9" s="22"/>
      <c r="M9" s="22"/>
      <c r="N9" s="22"/>
      <c r="O9" s="22"/>
      <c r="P9" s="53"/>
      <c r="Q9" s="19" t="s">
        <v>45</v>
      </c>
      <c r="R9" s="22"/>
      <c r="S9" s="22"/>
      <c r="T9" s="22"/>
      <c r="U9" s="22"/>
      <c r="V9" s="53"/>
      <c r="W9" s="72" t="s">
        <v>38</v>
      </c>
      <c r="AE9" s="17" t="s">
        <v>47</v>
      </c>
      <c r="AF9" s="80"/>
      <c r="AG9" s="17" t="s">
        <v>50</v>
      </c>
      <c r="AH9" s="81"/>
      <c r="AI9" s="81"/>
      <c r="AJ9" s="80"/>
    </row>
    <row r="10" spans="1:37" ht="30" customHeight="1">
      <c r="A10" s="6"/>
      <c r="B10" s="6"/>
      <c r="C10" s="6" t="s">
        <v>53</v>
      </c>
      <c r="D10" s="20" t="s">
        <v>57</v>
      </c>
      <c r="E10" s="23" t="s">
        <v>79</v>
      </c>
      <c r="F10" s="23"/>
      <c r="G10" s="23"/>
      <c r="H10" s="23"/>
      <c r="I10" s="23"/>
      <c r="J10" s="23"/>
      <c r="K10" s="36" t="s">
        <v>219</v>
      </c>
      <c r="L10" s="38"/>
      <c r="M10" s="41"/>
      <c r="N10" s="23" t="s">
        <v>7</v>
      </c>
      <c r="O10" s="48" t="s">
        <v>2</v>
      </c>
      <c r="P10" s="23" t="s">
        <v>58</v>
      </c>
      <c r="Q10" s="20" t="s">
        <v>54</v>
      </c>
      <c r="R10" s="59" t="s">
        <v>90</v>
      </c>
      <c r="S10" s="23" t="s">
        <v>223</v>
      </c>
      <c r="T10" s="23"/>
      <c r="U10" s="23" t="s">
        <v>7</v>
      </c>
      <c r="V10" s="23" t="s">
        <v>58</v>
      </c>
      <c r="W10" s="73"/>
      <c r="AE10" s="6" t="s">
        <v>53</v>
      </c>
      <c r="AF10" s="6" t="s">
        <v>59</v>
      </c>
      <c r="AG10" s="3" t="s">
        <v>43</v>
      </c>
      <c r="AH10" s="82" t="s">
        <v>30</v>
      </c>
      <c r="AI10" s="80"/>
      <c r="AJ10" s="86" t="s">
        <v>61</v>
      </c>
    </row>
    <row r="11" spans="1:37" ht="54.75" customHeight="1">
      <c r="A11" s="7"/>
      <c r="B11" s="7"/>
      <c r="C11" s="7" t="s">
        <v>62</v>
      </c>
      <c r="D11" s="21"/>
      <c r="E11" s="24" t="s">
        <v>64</v>
      </c>
      <c r="F11" s="24" t="s">
        <v>65</v>
      </c>
      <c r="G11" s="24" t="s">
        <v>23</v>
      </c>
      <c r="H11" s="24" t="s">
        <v>52</v>
      </c>
      <c r="I11" s="24" t="s">
        <v>66</v>
      </c>
      <c r="J11" s="34" t="s">
        <v>49</v>
      </c>
      <c r="K11" s="34" t="s">
        <v>67</v>
      </c>
      <c r="L11" s="34" t="s">
        <v>20</v>
      </c>
      <c r="M11" s="34" t="s">
        <v>68</v>
      </c>
      <c r="N11" s="24" t="s">
        <v>70</v>
      </c>
      <c r="O11" s="49" t="s">
        <v>71</v>
      </c>
      <c r="P11" s="34" t="s">
        <v>35</v>
      </c>
      <c r="Q11" s="21"/>
      <c r="R11" s="24" t="s">
        <v>16</v>
      </c>
      <c r="S11" s="24" t="s">
        <v>60</v>
      </c>
      <c r="T11" s="24" t="s">
        <v>69</v>
      </c>
      <c r="U11" s="24" t="s">
        <v>73</v>
      </c>
      <c r="V11" s="24" t="s">
        <v>15</v>
      </c>
      <c r="W11" s="21" t="s">
        <v>75</v>
      </c>
      <c r="AE11" s="7" t="s">
        <v>62</v>
      </c>
      <c r="AF11" s="7" t="s">
        <v>76</v>
      </c>
      <c r="AG11" s="7" t="s">
        <v>1</v>
      </c>
      <c r="AH11" s="83" t="s">
        <v>78</v>
      </c>
      <c r="AI11" s="7" t="s">
        <v>40</v>
      </c>
      <c r="AJ11" s="83" t="s">
        <v>9</v>
      </c>
    </row>
    <row r="12" spans="1:37" ht="24" customHeight="1">
      <c r="A12" s="5">
        <v>1</v>
      </c>
      <c r="B12" s="14" t="s">
        <v>217</v>
      </c>
      <c r="C12" s="12"/>
      <c r="D12" s="12" t="s">
        <v>46</v>
      </c>
      <c r="E12" s="18">
        <v>1189594</v>
      </c>
      <c r="F12" s="18">
        <v>237800</v>
      </c>
      <c r="G12" s="18">
        <v>-17182</v>
      </c>
      <c r="H12" s="18">
        <v>25303</v>
      </c>
      <c r="I12" s="33">
        <f t="shared" ref="I12:I75" si="0">SUM(E12:H12)</f>
        <v>1435515</v>
      </c>
      <c r="J12" s="35">
        <f t="shared" ref="J12:J75" si="1">SUM(E12:G12)</f>
        <v>1410212</v>
      </c>
      <c r="K12" s="37">
        <f>IF(D12="",0,VLOOKUP(D12,リスト!$F$4:$H$29,2,FALSE))</f>
        <v>1.0940000000000001</v>
      </c>
      <c r="L12" s="39">
        <f>IF(D12="",0,VLOOKUP(D12,リスト!$F$4:$H$29,3,FALSE))</f>
        <v>1.139</v>
      </c>
      <c r="M12" s="35">
        <f t="shared" ref="M12:M26" si="2">IF(J12=0,0,E12/K12+(F12+G12)/L12+H12/1.124)</f>
        <v>1303586.2906101071</v>
      </c>
      <c r="N12" s="35">
        <f t="shared" ref="N12:N75" si="3">IF(C12="",0,IF(C12="多面",M12*0.6/1.6*0.5,IF(C12="治水ダム等",M12*0.75/1.75*0.5)))</f>
        <v>0</v>
      </c>
      <c r="O12" s="18"/>
      <c r="P12" s="35">
        <f t="shared" ref="P12:P75" si="4">IF(I12=0,0,IF((E12+F12+G12)-(E12/K12+(F12+G12)/L12)+O12&lt;0,0,(E12+F12+G12)-(E12/K12+(F12+G12)/L12)+O12))</f>
        <v>129137.27522619185</v>
      </c>
      <c r="Q12" s="12"/>
      <c r="R12" s="18"/>
      <c r="S12" s="39" t="str">
        <f>IF(Q12="","",VLOOKUP(Q12,リスト!$J$4:$K$31,2,FALSE))</f>
        <v/>
      </c>
      <c r="T12" s="35">
        <f t="shared" ref="T12:T75" si="5">IF(R12=0,0,R12/S12)</f>
        <v>0</v>
      </c>
      <c r="U12" s="35" t="str">
        <f t="shared" ref="U12:U75" si="6">IF(C12="","",IF(C12="多面",T12*0.6/1.6*0.5,IF(C12="治水ダム等",T12*0.75/1.75*0.5)))</f>
        <v/>
      </c>
      <c r="V12" s="35">
        <f t="shared" ref="V12:V26" si="7">IF(R12=0,0,IF(R12-T12&lt;0,0,R12-T12))</f>
        <v>0</v>
      </c>
      <c r="W12" s="35">
        <f t="shared" ref="W12:W26" si="8">IF(P12+V12=0,0,IF(P12+V12&lt;0,0,P12+V12))</f>
        <v>129137.27522619185</v>
      </c>
      <c r="AE12" s="18" t="s">
        <v>25</v>
      </c>
      <c r="AF12" s="35" t="str">
        <f t="array" ref="AF12">IFERROR(IF(#REF!="×",0,_xlfn.IFS(AE12="多面",W12*0.6/1.6*0.5,AE12="治水ダム等",W12*0.75/1.75*0.5)),"")</f>
        <v/>
      </c>
      <c r="AG12" s="74" t="str">
        <f t="array" ref="AG12">IFERROR(_xlfn.IFS(#REF!="×",W12,#REF!="○",(W12-AF12)*0.7),"")</f>
        <v/>
      </c>
      <c r="AH12" s="18"/>
      <c r="AI12" s="85">
        <f t="array" ref="AI12">_xlfn.IFS(AH12=0,0,AH12&gt;W12,0,W12-AH12&gt;AG12,AG12,W12-AH12&lt;AG12,W12-AH12)</f>
        <v>0</v>
      </c>
      <c r="AJ12" s="35" t="str">
        <f t="shared" ref="AJ12:AJ75" si="9">IF(AH12=0,AG12,0)</f>
        <v/>
      </c>
    </row>
    <row r="13" spans="1:37" ht="24" customHeight="1">
      <c r="A13" s="8">
        <v>2</v>
      </c>
      <c r="B13" s="14" t="s">
        <v>218</v>
      </c>
      <c r="C13" s="12"/>
      <c r="D13" s="12" t="s">
        <v>205</v>
      </c>
      <c r="E13" s="18">
        <v>475619</v>
      </c>
      <c r="F13" s="18">
        <v>3386196</v>
      </c>
      <c r="G13" s="18">
        <v>-314462</v>
      </c>
      <c r="H13" s="18">
        <v>37080</v>
      </c>
      <c r="I13" s="33">
        <f t="shared" si="0"/>
        <v>3584433</v>
      </c>
      <c r="J13" s="35">
        <f t="shared" si="1"/>
        <v>3547353</v>
      </c>
      <c r="K13" s="37">
        <f>IF(D13="",0,VLOOKUP(D13,リスト!$F$4:$H$29,2,FALSE))</f>
        <v>1.0920000000000001</v>
      </c>
      <c r="L13" s="39">
        <f>IF(D13="",0,VLOOKUP(D13,リスト!$F$4:$H$29,3,FALSE))</f>
        <v>1.014</v>
      </c>
      <c r="M13" s="35">
        <f t="shared" si="2"/>
        <v>3497861.3300423454</v>
      </c>
      <c r="N13" s="35">
        <f t="shared" si="3"/>
        <v>0</v>
      </c>
      <c r="O13" s="25"/>
      <c r="P13" s="35">
        <f t="shared" si="4"/>
        <v>82480.993801070843</v>
      </c>
      <c r="Q13" s="12"/>
      <c r="R13" s="18"/>
      <c r="S13" s="39" t="str">
        <f>IF(Q13="","",VLOOKUP(Q13,リスト!$J$4:$K$31,2,FALSE))</f>
        <v/>
      </c>
      <c r="T13" s="35">
        <f t="shared" si="5"/>
        <v>0</v>
      </c>
      <c r="U13" s="35" t="str">
        <f t="shared" si="6"/>
        <v/>
      </c>
      <c r="V13" s="35">
        <f t="shared" si="7"/>
        <v>0</v>
      </c>
      <c r="W13" s="35">
        <f t="shared" si="8"/>
        <v>82480.993801070843</v>
      </c>
      <c r="AE13" s="18" t="s">
        <v>33</v>
      </c>
      <c r="AF13" s="35" t="str">
        <f t="array" ref="AF13">IFERROR(IF(#REF!="×",0,_xlfn.IFS(AE13="多面",W13*0.6/1.6*0.5,AE13="治水ダム等",W13*0.75/1.75*0.5)),"")</f>
        <v/>
      </c>
      <c r="AG13" s="74" t="str">
        <f t="array" ref="AG13">IFERROR(_xlfn.IFS(#REF!="×",W13,#REF!="○",(W13-AF13)*0.7),"")</f>
        <v/>
      </c>
      <c r="AH13" s="25"/>
      <c r="AI13" s="85">
        <f t="array" ref="AI13">_xlfn.IFS(AH13=0,0,AH13&gt;W13,0,W13-AH13&gt;AG13,AG13,W13-AH13&lt;AG13,W13-AH13)</f>
        <v>0</v>
      </c>
      <c r="AJ13" s="35" t="str">
        <f t="shared" si="9"/>
        <v/>
      </c>
    </row>
    <row r="14" spans="1:37" ht="24" customHeight="1">
      <c r="A14" s="5">
        <v>3</v>
      </c>
      <c r="B14" s="15"/>
      <c r="C14" s="12"/>
      <c r="D14" s="12"/>
      <c r="E14" s="18"/>
      <c r="F14" s="18"/>
      <c r="G14" s="18"/>
      <c r="H14" s="18"/>
      <c r="I14" s="33">
        <f t="shared" si="0"/>
        <v>0</v>
      </c>
      <c r="J14" s="35">
        <f t="shared" si="1"/>
        <v>0</v>
      </c>
      <c r="K14" s="37">
        <f>IF(D14="",0,VLOOKUP(D14,リスト!$F$4:$G$29,2,FALSE))</f>
        <v>0</v>
      </c>
      <c r="L14" s="39">
        <f>IF(D14="",0,VLOOKUP(D14,リスト!$F$4:$H$29,3,FALSE))</f>
        <v>0</v>
      </c>
      <c r="M14" s="35">
        <f t="shared" si="2"/>
        <v>0</v>
      </c>
      <c r="N14" s="35">
        <f t="shared" si="3"/>
        <v>0</v>
      </c>
      <c r="O14" s="25"/>
      <c r="P14" s="35">
        <f t="shared" si="4"/>
        <v>0</v>
      </c>
      <c r="Q14" s="12"/>
      <c r="R14" s="18"/>
      <c r="S14" s="39" t="str">
        <f>IF(Q14="","",VLOOKUP(Q14,リスト!$J$4:$K$31,2,FALSE))</f>
        <v/>
      </c>
      <c r="T14" s="35">
        <f t="shared" si="5"/>
        <v>0</v>
      </c>
      <c r="U14" s="35" t="str">
        <f t="shared" si="6"/>
        <v/>
      </c>
      <c r="V14" s="35">
        <f t="shared" si="7"/>
        <v>0</v>
      </c>
      <c r="W14" s="35">
        <f t="shared" si="8"/>
        <v>0</v>
      </c>
      <c r="AE14" s="18" t="s">
        <v>25</v>
      </c>
      <c r="AF14" s="35" t="str">
        <f t="array" ref="AF14">IFERROR(IF(#REF!="×",0,_xlfn.IFS(AE14="多面",W14*0.6/1.6*0.5,AE14="治水ダム等",W14*0.75/1.75*0.5)),"")</f>
        <v/>
      </c>
      <c r="AG14" s="74" t="str">
        <f t="array" ref="AG14">IFERROR(_xlfn.IFS(#REF!="×",W14,#REF!="○",(W14-AF14)*0.7),"")</f>
        <v/>
      </c>
      <c r="AH14" s="25"/>
      <c r="AI14" s="85">
        <f t="array" ref="AI14">_xlfn.IFS(AH14=0,0,AH14&gt;W14,0,W14-AH14&gt;AG14,AG14,W14-AH14&lt;AG14,W14-AH14)</f>
        <v>0</v>
      </c>
      <c r="AJ14" s="35" t="str">
        <f t="shared" si="9"/>
        <v/>
      </c>
    </row>
    <row r="15" spans="1:37" ht="24" customHeight="1">
      <c r="A15" s="8">
        <v>4</v>
      </c>
      <c r="B15" s="15"/>
      <c r="C15" s="12"/>
      <c r="D15" s="12"/>
      <c r="E15" s="18"/>
      <c r="F15" s="18"/>
      <c r="G15" s="18"/>
      <c r="H15" s="18"/>
      <c r="I15" s="33">
        <f t="shared" si="0"/>
        <v>0</v>
      </c>
      <c r="J15" s="35">
        <f t="shared" si="1"/>
        <v>0</v>
      </c>
      <c r="K15" s="37">
        <f>IF(D15="",0,VLOOKUP(D15,リスト!$F$4:$G$29,2,FALSE))</f>
        <v>0</v>
      </c>
      <c r="L15" s="39">
        <f>IF(D15="",0,VLOOKUP(D15,リスト!$F$4:$H$29,3,FALSE))</f>
        <v>0</v>
      </c>
      <c r="M15" s="35">
        <f t="shared" si="2"/>
        <v>0</v>
      </c>
      <c r="N15" s="35">
        <f t="shared" si="3"/>
        <v>0</v>
      </c>
      <c r="O15" s="25"/>
      <c r="P15" s="35">
        <f t="shared" si="4"/>
        <v>0</v>
      </c>
      <c r="Q15" s="12"/>
      <c r="R15" s="18"/>
      <c r="S15" s="39" t="str">
        <f>IF(Q15="","",VLOOKUP(Q15,リスト!$J$4:$K$31,2,FALSE))</f>
        <v/>
      </c>
      <c r="T15" s="35">
        <f t="shared" si="5"/>
        <v>0</v>
      </c>
      <c r="U15" s="35" t="str">
        <f t="shared" si="6"/>
        <v/>
      </c>
      <c r="V15" s="35">
        <f t="shared" si="7"/>
        <v>0</v>
      </c>
      <c r="W15" s="35">
        <f t="shared" si="8"/>
        <v>0</v>
      </c>
      <c r="AE15" s="18" t="s">
        <v>25</v>
      </c>
      <c r="AF15" s="35" t="str">
        <f t="array" ref="AF15">IFERROR(IF(#REF!="×",0,_xlfn.IFS(AE15="多面",W15*0.6/1.6*0.5,AE15="治水ダム等",W15*0.75/1.75*0.5)),"")</f>
        <v/>
      </c>
      <c r="AG15" s="74" t="str">
        <f t="array" ref="AG15">IFERROR(_xlfn.IFS(#REF!="×",W15,#REF!="○",(W15-AF15)*0.7),"")</f>
        <v/>
      </c>
      <c r="AH15" s="25"/>
      <c r="AI15" s="85">
        <f t="array" ref="AI15">_xlfn.IFS(AH15=0,0,AH15&gt;W15,0,W15-AH15&gt;AG15,AG15,W15-AH15&lt;AG15,W15-AH15)</f>
        <v>0</v>
      </c>
      <c r="AJ15" s="35" t="str">
        <f t="shared" si="9"/>
        <v/>
      </c>
    </row>
    <row r="16" spans="1:37" ht="24" customHeight="1">
      <c r="A16" s="5">
        <v>5</v>
      </c>
      <c r="B16" s="15"/>
      <c r="C16" s="12"/>
      <c r="D16" s="12"/>
      <c r="E16" s="18"/>
      <c r="F16" s="18"/>
      <c r="G16" s="18"/>
      <c r="H16" s="18"/>
      <c r="I16" s="33">
        <f t="shared" si="0"/>
        <v>0</v>
      </c>
      <c r="J16" s="35">
        <f t="shared" si="1"/>
        <v>0</v>
      </c>
      <c r="K16" s="37">
        <f>IF(D16="",0,VLOOKUP(D16,リスト!$F$4:$G$29,2,FALSE))</f>
        <v>0</v>
      </c>
      <c r="L16" s="39">
        <f>IF(D16="",0,VLOOKUP(D16,リスト!$F$4:$H$29,3,FALSE))</f>
        <v>0</v>
      </c>
      <c r="M16" s="35">
        <f t="shared" si="2"/>
        <v>0</v>
      </c>
      <c r="N16" s="35">
        <f t="shared" si="3"/>
        <v>0</v>
      </c>
      <c r="O16" s="25"/>
      <c r="P16" s="35">
        <f t="shared" si="4"/>
        <v>0</v>
      </c>
      <c r="Q16" s="12"/>
      <c r="R16" s="18"/>
      <c r="S16" s="39" t="str">
        <f>IF(Q16="","",VLOOKUP(Q16,リスト!$J$4:$K$31,2,FALSE))</f>
        <v/>
      </c>
      <c r="T16" s="35">
        <f t="shared" si="5"/>
        <v>0</v>
      </c>
      <c r="U16" s="35" t="str">
        <f t="shared" si="6"/>
        <v/>
      </c>
      <c r="V16" s="35">
        <f t="shared" si="7"/>
        <v>0</v>
      </c>
      <c r="W16" s="35">
        <f t="shared" si="8"/>
        <v>0</v>
      </c>
      <c r="AE16" s="18" t="s">
        <v>33</v>
      </c>
      <c r="AF16" s="35" t="str">
        <f t="array" ref="AF16">IFERROR(IF(#REF!="×",0,_xlfn.IFS(AE16="多面",W16*0.6/1.6*0.5,AE16="治水ダム等",W16*0.75/1.75*0.5)),"")</f>
        <v/>
      </c>
      <c r="AG16" s="74" t="str">
        <f t="array" ref="AG16">IFERROR(_xlfn.IFS(#REF!="×",W16,#REF!="○",(W16-AF16)*0.7),"")</f>
        <v/>
      </c>
      <c r="AH16" s="25">
        <v>0</v>
      </c>
      <c r="AI16" s="85">
        <f t="array" ref="AI16">_xlfn.IFS(AH16=0,0,AH16&gt;W16,0,W16-AH16&gt;AG16,AG16,W16-AH16&lt;AG16,W16-AH16)</f>
        <v>0</v>
      </c>
      <c r="AJ16" s="35" t="str">
        <f t="shared" si="9"/>
        <v/>
      </c>
    </row>
    <row r="17" spans="1:36" ht="24" customHeight="1">
      <c r="A17" s="8">
        <v>6</v>
      </c>
      <c r="B17" s="15"/>
      <c r="C17" s="12"/>
      <c r="D17" s="12"/>
      <c r="E17" s="18"/>
      <c r="F17" s="18"/>
      <c r="G17" s="18"/>
      <c r="H17" s="18"/>
      <c r="I17" s="33">
        <f t="shared" si="0"/>
        <v>0</v>
      </c>
      <c r="J17" s="35">
        <f t="shared" si="1"/>
        <v>0</v>
      </c>
      <c r="K17" s="37">
        <f>IF(D17="",0,VLOOKUP(D17,リスト!$F$4:$G$29,2,FALSE))</f>
        <v>0</v>
      </c>
      <c r="L17" s="39">
        <f>IF(D17="",0,VLOOKUP(D17,リスト!$F$4:$H$29,3,FALSE))</f>
        <v>0</v>
      </c>
      <c r="M17" s="35">
        <f t="shared" si="2"/>
        <v>0</v>
      </c>
      <c r="N17" s="35">
        <f t="shared" si="3"/>
        <v>0</v>
      </c>
      <c r="O17" s="25"/>
      <c r="P17" s="35">
        <f t="shared" si="4"/>
        <v>0</v>
      </c>
      <c r="Q17" s="12"/>
      <c r="R17" s="18"/>
      <c r="S17" s="39" t="str">
        <f>IF(Q17="","",VLOOKUP(Q17,リスト!$J$4:$K$31,2,FALSE))</f>
        <v/>
      </c>
      <c r="T17" s="35">
        <f t="shared" si="5"/>
        <v>0</v>
      </c>
      <c r="U17" s="35" t="str">
        <f t="shared" si="6"/>
        <v/>
      </c>
      <c r="V17" s="35">
        <f t="shared" si="7"/>
        <v>0</v>
      </c>
      <c r="W17" s="35">
        <f t="shared" si="8"/>
        <v>0</v>
      </c>
      <c r="AE17" s="18" t="s">
        <v>33</v>
      </c>
      <c r="AF17" s="35" t="str">
        <f t="array" ref="AF17">IFERROR(IF(#REF!="×",0,_xlfn.IFS(AE17="多面",W17*0.6/1.6*0.5,AE17="治水ダム等",W17*0.75/1.75*0.5)),"")</f>
        <v/>
      </c>
      <c r="AG17" s="74" t="str">
        <f t="array" ref="AG17">IFERROR(_xlfn.IFS(#REF!="×",W17,#REF!="○",(W17-AF17)*0.7),"")</f>
        <v/>
      </c>
      <c r="AH17" s="25">
        <v>1000000</v>
      </c>
      <c r="AI17" s="85">
        <f t="array" ref="AI17">_xlfn.IFS(AH17=0,0,AH17&gt;W17,0,W17-AH17&gt;AG17,AG17,W17-AH17&lt;AG17,W17-AH17)</f>
        <v>0</v>
      </c>
      <c r="AJ17" s="35">
        <f t="shared" si="9"/>
        <v>0</v>
      </c>
    </row>
    <row r="18" spans="1:36" ht="24" customHeight="1">
      <c r="A18" s="5">
        <v>7</v>
      </c>
      <c r="B18" s="15"/>
      <c r="C18" s="12"/>
      <c r="D18" s="12"/>
      <c r="E18" s="18"/>
      <c r="F18" s="18"/>
      <c r="G18" s="18"/>
      <c r="H18" s="18"/>
      <c r="I18" s="33">
        <f t="shared" si="0"/>
        <v>0</v>
      </c>
      <c r="J18" s="35">
        <f t="shared" si="1"/>
        <v>0</v>
      </c>
      <c r="K18" s="37">
        <f>IF(D18="",0,VLOOKUP(D18,リスト!$F$4:$G$29,2,FALSE))</f>
        <v>0</v>
      </c>
      <c r="L18" s="39">
        <f>IF(D18="",0,VLOOKUP(D18,リスト!$F$4:$H$29,3,FALSE))</f>
        <v>0</v>
      </c>
      <c r="M18" s="35">
        <f t="shared" si="2"/>
        <v>0</v>
      </c>
      <c r="N18" s="35">
        <f t="shared" si="3"/>
        <v>0</v>
      </c>
      <c r="O18" s="25"/>
      <c r="P18" s="35">
        <f t="shared" si="4"/>
        <v>0</v>
      </c>
      <c r="Q18" s="12"/>
      <c r="R18" s="18"/>
      <c r="S18" s="39" t="str">
        <f>IF(Q18="","",VLOOKUP(Q18,リスト!$J$4:$K$31,2,FALSE))</f>
        <v/>
      </c>
      <c r="T18" s="35">
        <f t="shared" si="5"/>
        <v>0</v>
      </c>
      <c r="U18" s="35" t="str">
        <f t="shared" si="6"/>
        <v/>
      </c>
      <c r="V18" s="35">
        <f t="shared" si="7"/>
        <v>0</v>
      </c>
      <c r="W18" s="35">
        <f t="shared" si="8"/>
        <v>0</v>
      </c>
      <c r="AE18" s="18" t="s">
        <v>25</v>
      </c>
      <c r="AF18" s="35" t="str">
        <f t="array" ref="AF18">IFERROR(IF(#REF!="×",0,_xlfn.IFS(AE18="多面",W18*0.6/1.6*0.5,AE18="治水ダム等",W18*0.75/1.75*0.5)),"")</f>
        <v/>
      </c>
      <c r="AG18" s="74" t="str">
        <f t="array" ref="AG18">IFERROR(_xlfn.IFS(#REF!="×",W18,#REF!="○",(W18-AF18)*0.7),"")</f>
        <v/>
      </c>
      <c r="AH18" s="25">
        <v>2602404.0843538735</v>
      </c>
      <c r="AI18" s="85">
        <f t="array" ref="AI18">_xlfn.IFS(AH18=0,0,AH18&gt;W18,0,W18-AH18&gt;AG18,AG18,W18-AH18&lt;AG18,W18-AH18)</f>
        <v>0</v>
      </c>
      <c r="AJ18" s="35">
        <f t="shared" si="9"/>
        <v>0</v>
      </c>
    </row>
    <row r="19" spans="1:36" ht="24" customHeight="1">
      <c r="A19" s="8">
        <v>8</v>
      </c>
      <c r="B19" s="15"/>
      <c r="C19" s="12"/>
      <c r="D19" s="12"/>
      <c r="E19" s="18"/>
      <c r="F19" s="18"/>
      <c r="G19" s="18"/>
      <c r="H19" s="18"/>
      <c r="I19" s="33">
        <f t="shared" si="0"/>
        <v>0</v>
      </c>
      <c r="J19" s="35">
        <f t="shared" si="1"/>
        <v>0</v>
      </c>
      <c r="K19" s="37">
        <f>IF(D19="",0,VLOOKUP(D19,リスト!$F$4:$G$29,2,FALSE))</f>
        <v>0</v>
      </c>
      <c r="L19" s="39">
        <f>IF(D19="",0,VLOOKUP(D19,リスト!$F$4:$H$29,3,FALSE))</f>
        <v>0</v>
      </c>
      <c r="M19" s="35">
        <f t="shared" si="2"/>
        <v>0</v>
      </c>
      <c r="N19" s="35">
        <f t="shared" si="3"/>
        <v>0</v>
      </c>
      <c r="O19" s="25"/>
      <c r="P19" s="35">
        <f t="shared" si="4"/>
        <v>0</v>
      </c>
      <c r="Q19" s="12"/>
      <c r="R19" s="18"/>
      <c r="S19" s="39" t="str">
        <f>IF(Q19="","",VLOOKUP(Q19,リスト!$J$4:$K$31,2,FALSE))</f>
        <v/>
      </c>
      <c r="T19" s="35">
        <f t="shared" si="5"/>
        <v>0</v>
      </c>
      <c r="U19" s="35" t="str">
        <f t="shared" si="6"/>
        <v/>
      </c>
      <c r="V19" s="35">
        <f t="shared" si="7"/>
        <v>0</v>
      </c>
      <c r="W19" s="35">
        <f t="shared" si="8"/>
        <v>0</v>
      </c>
      <c r="AE19" s="18" t="s">
        <v>25</v>
      </c>
      <c r="AF19" s="35" t="str">
        <f t="array" ref="AF19">IFERROR(IF(#REF!="×",0,_xlfn.IFS(AE19="多面",W19*0.6/1.6*0.5,AE19="治水ダム等",W19*0.75/1.75*0.5)),"")</f>
        <v/>
      </c>
      <c r="AG19" s="74" t="str">
        <f t="array" ref="AG19">IFERROR(_xlfn.IFS(#REF!="×",W19,#REF!="○",(W19-AF19)*0.7),"")</f>
        <v/>
      </c>
      <c r="AH19" s="25">
        <v>100000</v>
      </c>
      <c r="AI19" s="85">
        <f t="array" ref="AI19">_xlfn.IFS(AH19=0,0,AH19&gt;W19,0,W19-AH19&gt;AG19,AG19,W19-AH19&lt;AG19,W19-AH19)</f>
        <v>0</v>
      </c>
      <c r="AJ19" s="35">
        <f t="shared" si="9"/>
        <v>0</v>
      </c>
    </row>
    <row r="20" spans="1:36" ht="24" customHeight="1">
      <c r="A20" s="5">
        <v>9</v>
      </c>
      <c r="B20" s="15"/>
      <c r="C20" s="12"/>
      <c r="D20" s="12"/>
      <c r="E20" s="18"/>
      <c r="F20" s="18"/>
      <c r="G20" s="18"/>
      <c r="H20" s="18"/>
      <c r="I20" s="33">
        <f t="shared" si="0"/>
        <v>0</v>
      </c>
      <c r="J20" s="35">
        <f t="shared" si="1"/>
        <v>0</v>
      </c>
      <c r="K20" s="37">
        <f>IF(D20="",0,VLOOKUP(D20,リスト!$F$4:$G$29,2,FALSE))</f>
        <v>0</v>
      </c>
      <c r="L20" s="39">
        <f>IF(D20="",0,VLOOKUP(D20,リスト!$F$4:$H$29,3,FALSE))</f>
        <v>0</v>
      </c>
      <c r="M20" s="35">
        <f t="shared" si="2"/>
        <v>0</v>
      </c>
      <c r="N20" s="35">
        <f t="shared" si="3"/>
        <v>0</v>
      </c>
      <c r="O20" s="25"/>
      <c r="P20" s="35">
        <f t="shared" si="4"/>
        <v>0</v>
      </c>
      <c r="Q20" s="12"/>
      <c r="R20" s="18"/>
      <c r="S20" s="39" t="str">
        <f>IF(Q20="","",VLOOKUP(Q20,リスト!$J$4:$K$31,2,FALSE))</f>
        <v/>
      </c>
      <c r="T20" s="35">
        <f t="shared" si="5"/>
        <v>0</v>
      </c>
      <c r="U20" s="35" t="str">
        <f t="shared" si="6"/>
        <v/>
      </c>
      <c r="V20" s="35">
        <f t="shared" si="7"/>
        <v>0</v>
      </c>
      <c r="W20" s="35">
        <f t="shared" si="8"/>
        <v>0</v>
      </c>
      <c r="AE20" s="18" t="s">
        <v>25</v>
      </c>
      <c r="AF20" s="35" t="str">
        <f t="array" ref="AF20">IFERROR(IF(#REF!="×",0,_xlfn.IFS(AE20="多面",W20*0.6/1.6*0.5,AE20="治水ダム等",W20*0.75/1.75*0.5)),"")</f>
        <v/>
      </c>
      <c r="AG20" s="74" t="str">
        <f t="array" ref="AG20">IFERROR(_xlfn.IFS(#REF!="×",W20,#REF!="○",(W20-AF20)*0.7),"")</f>
        <v/>
      </c>
      <c r="AH20" s="25"/>
      <c r="AI20" s="85">
        <f t="array" ref="AI20">_xlfn.IFS(AH20=0,0,AH20&gt;W20,0,W20-AH20&gt;AG20,AG20,W20-AH20&lt;AG20,W20-AH20)</f>
        <v>0</v>
      </c>
      <c r="AJ20" s="35" t="str">
        <f t="shared" si="9"/>
        <v/>
      </c>
    </row>
    <row r="21" spans="1:36" ht="24" customHeight="1">
      <c r="A21" s="8">
        <v>10</v>
      </c>
      <c r="B21" s="15"/>
      <c r="C21" s="12"/>
      <c r="D21" s="12"/>
      <c r="E21" s="18"/>
      <c r="F21" s="18"/>
      <c r="G21" s="18"/>
      <c r="H21" s="18"/>
      <c r="I21" s="33">
        <f t="shared" si="0"/>
        <v>0</v>
      </c>
      <c r="J21" s="35">
        <f t="shared" si="1"/>
        <v>0</v>
      </c>
      <c r="K21" s="37">
        <f>IF(D21="",0,VLOOKUP(D21,リスト!$F$4:$G$29,2,FALSE))</f>
        <v>0</v>
      </c>
      <c r="L21" s="39">
        <f>IF(D21="",0,VLOOKUP(D21,リスト!$F$4:$H$29,3,FALSE))</f>
        <v>0</v>
      </c>
      <c r="M21" s="35">
        <f t="shared" si="2"/>
        <v>0</v>
      </c>
      <c r="N21" s="35">
        <f t="shared" si="3"/>
        <v>0</v>
      </c>
      <c r="O21" s="25"/>
      <c r="P21" s="35">
        <f t="shared" si="4"/>
        <v>0</v>
      </c>
      <c r="Q21" s="12"/>
      <c r="R21" s="18"/>
      <c r="S21" s="39" t="str">
        <f>IF(Q21="","",VLOOKUP(Q21,リスト!$J$4:$K$31,2,FALSE))</f>
        <v/>
      </c>
      <c r="T21" s="35">
        <f t="shared" si="5"/>
        <v>0</v>
      </c>
      <c r="U21" s="35" t="str">
        <f t="shared" si="6"/>
        <v/>
      </c>
      <c r="V21" s="35">
        <f t="shared" si="7"/>
        <v>0</v>
      </c>
      <c r="W21" s="35">
        <f t="shared" si="8"/>
        <v>0</v>
      </c>
      <c r="AE21" s="18" t="s">
        <v>25</v>
      </c>
      <c r="AF21" s="35" t="str">
        <f t="array" ref="AF21">IFERROR(IF(#REF!="×",0,_xlfn.IFS(AE21="多面",W21*0.6/1.6*0.5,AE21="治水ダム等",W21*0.75/1.75*0.5)),"")</f>
        <v/>
      </c>
      <c r="AG21" s="74" t="str">
        <f t="array" ref="AG21">IFERROR(_xlfn.IFS(#REF!="×",W21,#REF!="○",(W21-AF21)*0.7),"")</f>
        <v/>
      </c>
      <c r="AH21" s="25"/>
      <c r="AI21" s="85">
        <f t="array" ref="AI21">_xlfn.IFS(AH21=0,0,AH21&gt;W21,0,W21-AH21&gt;AG21,AG21,W21-AH21&lt;AG21,W21-AH21)</f>
        <v>0</v>
      </c>
      <c r="AJ21" s="35" t="str">
        <f t="shared" si="9"/>
        <v/>
      </c>
    </row>
    <row r="22" spans="1:36" ht="24" customHeight="1">
      <c r="A22" s="5">
        <v>11</v>
      </c>
      <c r="B22" s="15"/>
      <c r="C22" s="12"/>
      <c r="D22" s="12"/>
      <c r="E22" s="18"/>
      <c r="F22" s="18"/>
      <c r="G22" s="18"/>
      <c r="H22" s="18"/>
      <c r="I22" s="33">
        <f t="shared" si="0"/>
        <v>0</v>
      </c>
      <c r="J22" s="35">
        <f t="shared" si="1"/>
        <v>0</v>
      </c>
      <c r="K22" s="37">
        <f>IF(D22="",0,VLOOKUP(D22,リスト!$F$4:$G$29,2,FALSE))</f>
        <v>0</v>
      </c>
      <c r="L22" s="39">
        <f>IF(D22="",0,VLOOKUP(D22,リスト!$F$4:$H$29,3,FALSE))</f>
        <v>0</v>
      </c>
      <c r="M22" s="35">
        <f t="shared" si="2"/>
        <v>0</v>
      </c>
      <c r="N22" s="35">
        <f t="shared" si="3"/>
        <v>0</v>
      </c>
      <c r="O22" s="25"/>
      <c r="P22" s="35">
        <f t="shared" si="4"/>
        <v>0</v>
      </c>
      <c r="Q22" s="12"/>
      <c r="R22" s="18"/>
      <c r="S22" s="39" t="str">
        <f>IF(Q22="","",VLOOKUP(Q22,リスト!$J$4:$K$31,2,FALSE))</f>
        <v/>
      </c>
      <c r="T22" s="35">
        <f t="shared" si="5"/>
        <v>0</v>
      </c>
      <c r="U22" s="35" t="str">
        <f t="shared" si="6"/>
        <v/>
      </c>
      <c r="V22" s="35">
        <f t="shared" si="7"/>
        <v>0</v>
      </c>
      <c r="W22" s="35">
        <f t="shared" si="8"/>
        <v>0</v>
      </c>
      <c r="AE22" s="18" t="s">
        <v>25</v>
      </c>
      <c r="AF22" s="35" t="str">
        <f t="array" ref="AF22">IFERROR(IF(#REF!="×",0,_xlfn.IFS(AE22="多面",W22*0.6/1.6*0.5,AE22="治水ダム等",W22*0.75/1.75*0.5)),"")</f>
        <v/>
      </c>
      <c r="AG22" s="74" t="str">
        <f t="array" ref="AG22">IFERROR(_xlfn.IFS(#REF!="×",W22,#REF!="○",(W22-AF22)*0.7),"")</f>
        <v/>
      </c>
      <c r="AH22" s="25"/>
      <c r="AI22" s="85">
        <f t="array" ref="AI22">_xlfn.IFS(AH22=0,0,AH22&gt;W22,0,W22-AH22&gt;AG22,AG22,W22-AH22&lt;AG22,W22-AH22)</f>
        <v>0</v>
      </c>
      <c r="AJ22" s="35" t="str">
        <f t="shared" si="9"/>
        <v/>
      </c>
    </row>
    <row r="23" spans="1:36" ht="24" customHeight="1">
      <c r="A23" s="8">
        <v>12</v>
      </c>
      <c r="B23" s="15"/>
      <c r="C23" s="12"/>
      <c r="D23" s="12"/>
      <c r="E23" s="18"/>
      <c r="F23" s="18"/>
      <c r="G23" s="18"/>
      <c r="H23" s="18"/>
      <c r="I23" s="33">
        <f t="shared" si="0"/>
        <v>0</v>
      </c>
      <c r="J23" s="35">
        <f t="shared" si="1"/>
        <v>0</v>
      </c>
      <c r="K23" s="37">
        <f>IF(D23="",0,VLOOKUP(D23,リスト!$F$4:$G$29,2,FALSE))</f>
        <v>0</v>
      </c>
      <c r="L23" s="39">
        <f>IF(D23="",0,VLOOKUP(D23,リスト!$F$4:$H$29,3,FALSE))</f>
        <v>0</v>
      </c>
      <c r="M23" s="35">
        <f t="shared" si="2"/>
        <v>0</v>
      </c>
      <c r="N23" s="35">
        <f t="shared" si="3"/>
        <v>0</v>
      </c>
      <c r="O23" s="25"/>
      <c r="P23" s="35">
        <f t="shared" si="4"/>
        <v>0</v>
      </c>
      <c r="Q23" s="12"/>
      <c r="R23" s="18"/>
      <c r="S23" s="39" t="str">
        <f>IF(Q23="","",VLOOKUP(Q23,リスト!$J$4:$K$31,2,FALSE))</f>
        <v/>
      </c>
      <c r="T23" s="35">
        <f t="shared" si="5"/>
        <v>0</v>
      </c>
      <c r="U23" s="35" t="str">
        <f t="shared" si="6"/>
        <v/>
      </c>
      <c r="V23" s="35">
        <f t="shared" si="7"/>
        <v>0</v>
      </c>
      <c r="W23" s="35">
        <f t="shared" si="8"/>
        <v>0</v>
      </c>
      <c r="AE23" s="18"/>
      <c r="AF23" s="35" t="str">
        <f t="array" ref="AF23">IFERROR(IF(#REF!="×",0,_xlfn.IFS(AE23="多面",W23*0.6/1.6*0.5,AE23="治水ダム等",W23*0.75/1.75*0.5)),"")</f>
        <v/>
      </c>
      <c r="AG23" s="74" t="str">
        <f t="array" ref="AG23">IFERROR(_xlfn.IFS(#REF!="×",W23,#REF!="○",(W23-AF23)*0.7),"")</f>
        <v/>
      </c>
      <c r="AH23" s="25">
        <v>1000000</v>
      </c>
      <c r="AI23" s="85">
        <f t="array" ref="AI23">_xlfn.IFS(AH23=0,0,AH23&gt;W23,0,W23-AH23&gt;AG23,AG23,W23-AH23&lt;AG23,W23-AH23)</f>
        <v>0</v>
      </c>
      <c r="AJ23" s="35">
        <f t="shared" si="9"/>
        <v>0</v>
      </c>
    </row>
    <row r="24" spans="1:36" ht="24" customHeight="1">
      <c r="A24" s="5">
        <v>13</v>
      </c>
      <c r="B24" s="15"/>
      <c r="C24" s="12"/>
      <c r="D24" s="12"/>
      <c r="E24" s="18"/>
      <c r="F24" s="18"/>
      <c r="G24" s="18"/>
      <c r="H24" s="18"/>
      <c r="I24" s="33">
        <f t="shared" si="0"/>
        <v>0</v>
      </c>
      <c r="J24" s="35">
        <f t="shared" si="1"/>
        <v>0</v>
      </c>
      <c r="K24" s="37">
        <f>IF(D24="",0,VLOOKUP(D24,リスト!$F$4:$G$29,2,FALSE))</f>
        <v>0</v>
      </c>
      <c r="L24" s="39">
        <f>IF(D24="",0,VLOOKUP(D24,リスト!$F$4:$H$29,3,FALSE))</f>
        <v>0</v>
      </c>
      <c r="M24" s="35">
        <f t="shared" si="2"/>
        <v>0</v>
      </c>
      <c r="N24" s="35">
        <f t="shared" si="3"/>
        <v>0</v>
      </c>
      <c r="O24" s="25"/>
      <c r="P24" s="35">
        <f t="shared" si="4"/>
        <v>0</v>
      </c>
      <c r="Q24" s="12"/>
      <c r="R24" s="18"/>
      <c r="S24" s="39" t="str">
        <f>IF(Q24="","",VLOOKUP(Q24,リスト!$J$4:$K$31,2,FALSE))</f>
        <v/>
      </c>
      <c r="T24" s="35">
        <f t="shared" si="5"/>
        <v>0</v>
      </c>
      <c r="U24" s="35" t="str">
        <f t="shared" si="6"/>
        <v/>
      </c>
      <c r="V24" s="35">
        <f t="shared" si="7"/>
        <v>0</v>
      </c>
      <c r="W24" s="35">
        <f t="shared" si="8"/>
        <v>0</v>
      </c>
      <c r="AE24" s="18"/>
      <c r="AF24" s="35" t="str">
        <f t="array" ref="AF24">IFERROR(IF(#REF!="×",0,_xlfn.IFS(AE24="多面",W24*0.6/1.6*0.5,AE24="治水ダム等",W24*0.75/1.75*0.5)),"")</f>
        <v/>
      </c>
      <c r="AG24" s="74" t="str">
        <f t="array" ref="AG24">IFERROR(_xlfn.IFS(#REF!="×",W24,#REF!="○",(W24-AF24)*0.7),"")</f>
        <v/>
      </c>
      <c r="AH24" s="25"/>
      <c r="AI24" s="85">
        <f t="array" ref="AI24">_xlfn.IFS(AH24=0,0,AH24&gt;W24,0,W24-AH24&gt;AG24,AG24,W24-AH24&lt;AG24,W24-AH24)</f>
        <v>0</v>
      </c>
      <c r="AJ24" s="35" t="str">
        <f t="shared" si="9"/>
        <v/>
      </c>
    </row>
    <row r="25" spans="1:36" ht="24" customHeight="1">
      <c r="A25" s="8">
        <v>14</v>
      </c>
      <c r="B25" s="15"/>
      <c r="C25" s="12"/>
      <c r="D25" s="12"/>
      <c r="E25" s="18"/>
      <c r="F25" s="18"/>
      <c r="G25" s="18"/>
      <c r="H25" s="18"/>
      <c r="I25" s="33">
        <f t="shared" si="0"/>
        <v>0</v>
      </c>
      <c r="J25" s="35">
        <f t="shared" si="1"/>
        <v>0</v>
      </c>
      <c r="K25" s="37">
        <f>IF(D25="",0,VLOOKUP(D25,リスト!$F$4:$G$29,2,FALSE))</f>
        <v>0</v>
      </c>
      <c r="L25" s="39">
        <f>IF(D25="",0,VLOOKUP(D25,リスト!$F$4:$H$29,3,FALSE))</f>
        <v>0</v>
      </c>
      <c r="M25" s="35">
        <f t="shared" si="2"/>
        <v>0</v>
      </c>
      <c r="N25" s="35">
        <f t="shared" si="3"/>
        <v>0</v>
      </c>
      <c r="O25" s="25"/>
      <c r="P25" s="35">
        <f t="shared" si="4"/>
        <v>0</v>
      </c>
      <c r="Q25" s="12"/>
      <c r="R25" s="25"/>
      <c r="S25" s="39" t="str">
        <f>IF(Q25="","",VLOOKUP(Q25,リスト!$J$4:$K$31,2,FALSE))</f>
        <v/>
      </c>
      <c r="T25" s="35">
        <f t="shared" si="5"/>
        <v>0</v>
      </c>
      <c r="U25" s="35" t="str">
        <f t="shared" si="6"/>
        <v/>
      </c>
      <c r="V25" s="35">
        <f t="shared" si="7"/>
        <v>0</v>
      </c>
      <c r="W25" s="35">
        <f t="shared" si="8"/>
        <v>0</v>
      </c>
      <c r="AE25" s="18"/>
      <c r="AF25" s="35" t="str">
        <f t="array" ref="AF25">IFERROR(IF(#REF!="×",0,_xlfn.IFS(AE25="多面",W25*0.6/1.6*0.5,AE25="治水ダム等",W25*0.75/1.75*0.5)),"")</f>
        <v/>
      </c>
      <c r="AG25" s="74" t="str">
        <f t="array" ref="AG25">IFERROR(_xlfn.IFS(#REF!="×",W25,#REF!="○",(W25-AF25)*0.7),"")</f>
        <v/>
      </c>
      <c r="AH25" s="25"/>
      <c r="AI25" s="85">
        <f t="array" ref="AI25">_xlfn.IFS(AH25=0,0,AH25&gt;W25,0,W25-AH25&gt;AG25,AG25,W25-AH25&lt;AG25,W25-AH25)</f>
        <v>0</v>
      </c>
      <c r="AJ25" s="35" t="str">
        <f t="shared" si="9"/>
        <v/>
      </c>
    </row>
    <row r="26" spans="1:36" ht="24" customHeight="1">
      <c r="A26" s="5">
        <v>15</v>
      </c>
      <c r="B26" s="15"/>
      <c r="C26" s="12"/>
      <c r="D26" s="12"/>
      <c r="E26" s="18"/>
      <c r="F26" s="18"/>
      <c r="G26" s="18"/>
      <c r="H26" s="18"/>
      <c r="I26" s="33">
        <f t="shared" si="0"/>
        <v>0</v>
      </c>
      <c r="J26" s="35">
        <f t="shared" si="1"/>
        <v>0</v>
      </c>
      <c r="K26" s="37">
        <f>IF(D26="",0,VLOOKUP(D26,リスト!$F$4:$G$29,2,FALSE))</f>
        <v>0</v>
      </c>
      <c r="L26" s="39">
        <f>IF(D26="",0,VLOOKUP(D26,リスト!$F$4:$H$29,3,FALSE))</f>
        <v>0</v>
      </c>
      <c r="M26" s="35">
        <f t="shared" si="2"/>
        <v>0</v>
      </c>
      <c r="N26" s="35">
        <f t="shared" si="3"/>
        <v>0</v>
      </c>
      <c r="O26" s="25"/>
      <c r="P26" s="35">
        <f t="shared" si="4"/>
        <v>0</v>
      </c>
      <c r="Q26" s="12"/>
      <c r="R26" s="25"/>
      <c r="S26" s="39" t="str">
        <f>IF(Q26="","",VLOOKUP(Q26,リスト!$J$4:$K$31,2,FALSE))</f>
        <v/>
      </c>
      <c r="T26" s="35">
        <f t="shared" si="5"/>
        <v>0</v>
      </c>
      <c r="U26" s="35" t="str">
        <f t="shared" si="6"/>
        <v/>
      </c>
      <c r="V26" s="35">
        <f t="shared" si="7"/>
        <v>0</v>
      </c>
      <c r="W26" s="35">
        <f t="shared" si="8"/>
        <v>0</v>
      </c>
      <c r="AE26" s="18"/>
      <c r="AF26" s="35" t="str">
        <f t="array" ref="AF26">IFERROR(IF(#REF!="×",0,_xlfn.IFS(AE26="多面",W26*0.6/1.6*0.5,AE26="治水ダム等",W26*0.75/1.75*0.5)),"")</f>
        <v/>
      </c>
      <c r="AG26" s="74" t="str">
        <f t="array" ref="AG26">IFERROR(_xlfn.IFS(#REF!="×",W26,#REF!="○",(W26-AF26)*0.7),"")</f>
        <v/>
      </c>
      <c r="AH26" s="25"/>
      <c r="AI26" s="85">
        <f t="array" ref="AI26">_xlfn.IFS(AH26=0,0,AH26&gt;W26,0,W26-AH26&gt;AG26,AG26,W26-AH26&lt;AG26,W26-AH26)</f>
        <v>0</v>
      </c>
      <c r="AJ26" s="35" t="str">
        <f t="shared" si="9"/>
        <v/>
      </c>
    </row>
    <row r="27" spans="1:36" s="1" customFormat="1" ht="24" hidden="1" customHeight="1">
      <c r="A27" s="9">
        <v>36</v>
      </c>
      <c r="B27" s="15"/>
      <c r="C27" s="12"/>
      <c r="D27" s="12"/>
      <c r="E27" s="25"/>
      <c r="F27" s="25"/>
      <c r="G27" s="25"/>
      <c r="H27" s="25"/>
      <c r="I27" s="33">
        <f t="shared" si="0"/>
        <v>0</v>
      </c>
      <c r="J27" s="35">
        <f t="shared" si="1"/>
        <v>0</v>
      </c>
      <c r="K27" s="35"/>
      <c r="L27" s="39">
        <f>IF(D27="",0,VLOOKUP(D27,リスト!$F$4:$H$29,3,FALSE))</f>
        <v>0</v>
      </c>
      <c r="M27" s="35">
        <f t="shared" ref="M27:M90" si="10">IF(J27=0,0,E27+(F27+G27)/L27+H27/1.035)</f>
        <v>0</v>
      </c>
      <c r="N27" s="35">
        <f t="shared" si="3"/>
        <v>0</v>
      </c>
      <c r="O27" s="25"/>
      <c r="P27" s="35">
        <f t="shared" si="4"/>
        <v>0</v>
      </c>
      <c r="Q27" s="12"/>
      <c r="R27" s="25"/>
      <c r="S27" s="39" t="str">
        <f>IF(Q27="","",VLOOKUP(Q27,リスト!$J$4:$K$31,2,FALSE))</f>
        <v/>
      </c>
      <c r="T27" s="35">
        <f t="shared" si="5"/>
        <v>0</v>
      </c>
      <c r="U27" s="35" t="str">
        <f t="shared" si="6"/>
        <v/>
      </c>
      <c r="V27" s="35">
        <f t="shared" ref="V27:V90" si="11">IF(R27=0,0,R27-T27)</f>
        <v>0</v>
      </c>
      <c r="W27" s="35">
        <f t="shared" ref="W27:W90" si="12">IF(P27+V27=0,0,P27+V27)</f>
        <v>0</v>
      </c>
      <c r="AD27" s="79"/>
      <c r="AE27" s="18"/>
      <c r="AF27" s="35" t="str">
        <f t="array" ref="AF27">IFERROR(IF(#REF!="×",0,_xlfn.IFS(AE27="多面",W27*0.6/1.6*0.5,AE27="治水ダム等",W27*0.75/1.75*0.5)),"")</f>
        <v/>
      </c>
      <c r="AG27" s="74" t="str">
        <f t="array" ref="AG27">IFERROR(_xlfn.IFS(#REF!="×",W27,#REF!="○",(W27-AF27)*0.7),"")</f>
        <v/>
      </c>
      <c r="AH27" s="25"/>
      <c r="AI27" s="85">
        <f t="array" ref="AI27">_xlfn.IFS(AH27=0,0,AH27&gt;W27,0,W27-AH27&gt;AG27,AG27,W27-AH27&lt;AG27,W27-AH27)</f>
        <v>0</v>
      </c>
      <c r="AJ27" s="35" t="str">
        <f t="shared" si="9"/>
        <v/>
      </c>
    </row>
    <row r="28" spans="1:36" s="1" customFormat="1" ht="24" hidden="1" customHeight="1">
      <c r="A28" s="9">
        <v>37</v>
      </c>
      <c r="B28" s="15"/>
      <c r="C28" s="12"/>
      <c r="D28" s="12"/>
      <c r="E28" s="25"/>
      <c r="F28" s="25"/>
      <c r="G28" s="25"/>
      <c r="H28" s="25"/>
      <c r="I28" s="33">
        <f t="shared" si="0"/>
        <v>0</v>
      </c>
      <c r="J28" s="35">
        <f t="shared" si="1"/>
        <v>0</v>
      </c>
      <c r="K28" s="35"/>
      <c r="L28" s="39">
        <f>IF(D28="",0,VLOOKUP(D28,リスト!$F$4:$H$29,3,FALSE))</f>
        <v>0</v>
      </c>
      <c r="M28" s="35">
        <f t="shared" si="10"/>
        <v>0</v>
      </c>
      <c r="N28" s="35">
        <f t="shared" si="3"/>
        <v>0</v>
      </c>
      <c r="O28" s="25"/>
      <c r="P28" s="35">
        <f t="shared" si="4"/>
        <v>0</v>
      </c>
      <c r="Q28" s="12"/>
      <c r="R28" s="25"/>
      <c r="S28" s="39" t="str">
        <f>IF(Q28="","",VLOOKUP(Q28,リスト!$J$4:$K$31,2,FALSE))</f>
        <v/>
      </c>
      <c r="T28" s="35">
        <f t="shared" si="5"/>
        <v>0</v>
      </c>
      <c r="U28" s="35" t="str">
        <f t="shared" si="6"/>
        <v/>
      </c>
      <c r="V28" s="35">
        <f t="shared" si="11"/>
        <v>0</v>
      </c>
      <c r="W28" s="35">
        <f t="shared" si="12"/>
        <v>0</v>
      </c>
      <c r="AD28" s="79"/>
      <c r="AE28" s="18"/>
      <c r="AF28" s="35" t="str">
        <f t="array" ref="AF28">IFERROR(IF(#REF!="×",0,_xlfn.IFS(AE28="多面",W28*0.6/1.6*0.5,AE28="治水ダム等",W28*0.75/1.75*0.5)),"")</f>
        <v/>
      </c>
      <c r="AG28" s="74" t="str">
        <f t="array" ref="AG28">IFERROR(_xlfn.IFS(#REF!="×",W28,#REF!="○",(W28-AF28)*0.7),"")</f>
        <v/>
      </c>
      <c r="AH28" s="25"/>
      <c r="AI28" s="85">
        <f t="array" ref="AI28">_xlfn.IFS(AH28=0,0,AH28&gt;W28,0,W28-AH28&gt;AG28,AG28,W28-AH28&lt;AG28,W28-AH28)</f>
        <v>0</v>
      </c>
      <c r="AJ28" s="35" t="str">
        <f t="shared" si="9"/>
        <v/>
      </c>
    </row>
    <row r="29" spans="1:36" s="1" customFormat="1" ht="24" hidden="1" customHeight="1">
      <c r="A29" s="9">
        <v>38</v>
      </c>
      <c r="B29" s="15"/>
      <c r="C29" s="12"/>
      <c r="D29" s="12"/>
      <c r="E29" s="25"/>
      <c r="F29" s="25"/>
      <c r="G29" s="25"/>
      <c r="H29" s="25"/>
      <c r="I29" s="33">
        <f t="shared" si="0"/>
        <v>0</v>
      </c>
      <c r="J29" s="35">
        <f t="shared" si="1"/>
        <v>0</v>
      </c>
      <c r="K29" s="35"/>
      <c r="L29" s="39">
        <f>IF(D29="",0,VLOOKUP(D29,リスト!$F$4:$H$29,3,FALSE))</f>
        <v>0</v>
      </c>
      <c r="M29" s="35">
        <f t="shared" si="10"/>
        <v>0</v>
      </c>
      <c r="N29" s="35">
        <f t="shared" si="3"/>
        <v>0</v>
      </c>
      <c r="O29" s="25"/>
      <c r="P29" s="35">
        <f t="shared" si="4"/>
        <v>0</v>
      </c>
      <c r="Q29" s="12"/>
      <c r="R29" s="25"/>
      <c r="S29" s="39" t="str">
        <f>IF(Q29="","",VLOOKUP(Q29,リスト!$J$4:$K$31,2,FALSE))</f>
        <v/>
      </c>
      <c r="T29" s="35">
        <f t="shared" si="5"/>
        <v>0</v>
      </c>
      <c r="U29" s="35" t="str">
        <f t="shared" si="6"/>
        <v/>
      </c>
      <c r="V29" s="35">
        <f t="shared" si="11"/>
        <v>0</v>
      </c>
      <c r="W29" s="35">
        <f t="shared" si="12"/>
        <v>0</v>
      </c>
      <c r="AD29" s="79"/>
      <c r="AE29" s="18"/>
      <c r="AF29" s="35" t="str">
        <f t="array" ref="AF29">IFERROR(IF(#REF!="×",0,_xlfn.IFS(AE29="多面",W29*0.6/1.6*0.5,AE29="治水ダム等",W29*0.75/1.75*0.5)),"")</f>
        <v/>
      </c>
      <c r="AG29" s="74" t="str">
        <f t="array" ref="AG29">IFERROR(_xlfn.IFS(#REF!="×",W29,#REF!="○",(W29-AF29)*0.7),"")</f>
        <v/>
      </c>
      <c r="AH29" s="25"/>
      <c r="AI29" s="85">
        <f t="array" ref="AI29">_xlfn.IFS(AH29=0,0,AH29&gt;W29,0,W29-AH29&gt;AG29,AG29,W29-AH29&lt;AG29,W29-AH29)</f>
        <v>0</v>
      </c>
      <c r="AJ29" s="35" t="str">
        <f t="shared" si="9"/>
        <v/>
      </c>
    </row>
    <row r="30" spans="1:36" s="1" customFormat="1" ht="24" hidden="1" customHeight="1">
      <c r="A30" s="9">
        <v>39</v>
      </c>
      <c r="B30" s="15"/>
      <c r="C30" s="12"/>
      <c r="D30" s="12"/>
      <c r="E30" s="25"/>
      <c r="F30" s="25"/>
      <c r="G30" s="25"/>
      <c r="H30" s="25"/>
      <c r="I30" s="33">
        <f t="shared" si="0"/>
        <v>0</v>
      </c>
      <c r="J30" s="35">
        <f t="shared" si="1"/>
        <v>0</v>
      </c>
      <c r="K30" s="35"/>
      <c r="L30" s="39">
        <f>IF(D30="",0,VLOOKUP(D30,リスト!$F$4:$H$29,3,FALSE))</f>
        <v>0</v>
      </c>
      <c r="M30" s="35">
        <f t="shared" si="10"/>
        <v>0</v>
      </c>
      <c r="N30" s="35">
        <f t="shared" si="3"/>
        <v>0</v>
      </c>
      <c r="O30" s="25"/>
      <c r="P30" s="35">
        <f t="shared" si="4"/>
        <v>0</v>
      </c>
      <c r="Q30" s="12"/>
      <c r="R30" s="25"/>
      <c r="S30" s="39" t="str">
        <f>IF(Q30="","",VLOOKUP(Q30,リスト!$J$4:$K$31,2,FALSE))</f>
        <v/>
      </c>
      <c r="T30" s="35">
        <f t="shared" si="5"/>
        <v>0</v>
      </c>
      <c r="U30" s="35" t="str">
        <f t="shared" si="6"/>
        <v/>
      </c>
      <c r="V30" s="35">
        <f t="shared" si="11"/>
        <v>0</v>
      </c>
      <c r="W30" s="35">
        <f t="shared" si="12"/>
        <v>0</v>
      </c>
      <c r="AD30" s="79"/>
      <c r="AE30" s="18"/>
      <c r="AF30" s="35" t="str">
        <f t="array" ref="AF30">IFERROR(IF(#REF!="×",0,_xlfn.IFS(AE30="多面",W30*0.6/1.6*0.5,AE30="治水ダム等",W30*0.75/1.75*0.5)),"")</f>
        <v/>
      </c>
      <c r="AG30" s="74" t="str">
        <f t="array" ref="AG30">IFERROR(_xlfn.IFS(#REF!="×",W30,#REF!="○",(W30-AF30)*0.7),"")</f>
        <v/>
      </c>
      <c r="AH30" s="25"/>
      <c r="AI30" s="85">
        <f t="array" ref="AI30">_xlfn.IFS(AH30=0,0,AH30&gt;W30,0,W30-AH30&gt;AG30,AG30,W30-AH30&lt;AG30,W30-AH30)</f>
        <v>0</v>
      </c>
      <c r="AJ30" s="35" t="str">
        <f t="shared" si="9"/>
        <v/>
      </c>
    </row>
    <row r="31" spans="1:36" s="1" customFormat="1" ht="24" hidden="1" customHeight="1">
      <c r="A31" s="9">
        <v>40</v>
      </c>
      <c r="B31" s="15"/>
      <c r="C31" s="12"/>
      <c r="D31" s="12"/>
      <c r="E31" s="25"/>
      <c r="F31" s="25"/>
      <c r="G31" s="25"/>
      <c r="H31" s="25"/>
      <c r="I31" s="33">
        <f t="shared" si="0"/>
        <v>0</v>
      </c>
      <c r="J31" s="35">
        <f t="shared" si="1"/>
        <v>0</v>
      </c>
      <c r="K31" s="35"/>
      <c r="L31" s="39">
        <f>IF(D31="",0,VLOOKUP(D31,リスト!$F$4:$H$29,3,FALSE))</f>
        <v>0</v>
      </c>
      <c r="M31" s="35">
        <f t="shared" si="10"/>
        <v>0</v>
      </c>
      <c r="N31" s="35">
        <f t="shared" si="3"/>
        <v>0</v>
      </c>
      <c r="O31" s="25"/>
      <c r="P31" s="35">
        <f t="shared" si="4"/>
        <v>0</v>
      </c>
      <c r="Q31" s="12"/>
      <c r="R31" s="25"/>
      <c r="S31" s="39" t="str">
        <f>IF(Q31="","",VLOOKUP(Q31,リスト!$J$4:$K$31,2,FALSE))</f>
        <v/>
      </c>
      <c r="T31" s="35">
        <f t="shared" si="5"/>
        <v>0</v>
      </c>
      <c r="U31" s="35" t="str">
        <f t="shared" si="6"/>
        <v/>
      </c>
      <c r="V31" s="35">
        <f t="shared" si="11"/>
        <v>0</v>
      </c>
      <c r="W31" s="35">
        <f t="shared" si="12"/>
        <v>0</v>
      </c>
      <c r="AD31" s="79"/>
      <c r="AE31" s="18"/>
      <c r="AF31" s="35" t="str">
        <f t="array" ref="AF31">IFERROR(IF(#REF!="×",0,_xlfn.IFS(AE31="多面",W31*0.6/1.6*0.5,AE31="治水ダム等",W31*0.75/1.75*0.5)),"")</f>
        <v/>
      </c>
      <c r="AG31" s="74" t="str">
        <f t="array" ref="AG31">IFERROR(_xlfn.IFS(#REF!="×",W31,#REF!="○",(W31-AF31)*0.7),"")</f>
        <v/>
      </c>
      <c r="AH31" s="25"/>
      <c r="AI31" s="85">
        <f t="array" ref="AI31">_xlfn.IFS(AH31=0,0,AH31&gt;W31,0,W31-AH31&gt;AG31,AG31,W31-AH31&lt;AG31,W31-AH31)</f>
        <v>0</v>
      </c>
      <c r="AJ31" s="35" t="str">
        <f t="shared" si="9"/>
        <v/>
      </c>
    </row>
    <row r="32" spans="1:36" s="1" customFormat="1" ht="24" hidden="1" customHeight="1">
      <c r="A32" s="9">
        <v>41</v>
      </c>
      <c r="B32" s="15"/>
      <c r="C32" s="12"/>
      <c r="D32" s="12"/>
      <c r="E32" s="25"/>
      <c r="F32" s="25"/>
      <c r="G32" s="25"/>
      <c r="H32" s="25"/>
      <c r="I32" s="33">
        <f t="shared" si="0"/>
        <v>0</v>
      </c>
      <c r="J32" s="35">
        <f t="shared" si="1"/>
        <v>0</v>
      </c>
      <c r="K32" s="35"/>
      <c r="L32" s="39">
        <f>IF(D32="",0,VLOOKUP(D32,リスト!$F$4:$H$29,3,FALSE))</f>
        <v>0</v>
      </c>
      <c r="M32" s="35">
        <f t="shared" si="10"/>
        <v>0</v>
      </c>
      <c r="N32" s="35">
        <f t="shared" si="3"/>
        <v>0</v>
      </c>
      <c r="O32" s="25"/>
      <c r="P32" s="35">
        <f t="shared" si="4"/>
        <v>0</v>
      </c>
      <c r="Q32" s="12"/>
      <c r="R32" s="25"/>
      <c r="S32" s="39" t="str">
        <f>IF(Q32="","",VLOOKUP(Q32,リスト!$J$4:$K$31,2,FALSE))</f>
        <v/>
      </c>
      <c r="T32" s="35">
        <f t="shared" si="5"/>
        <v>0</v>
      </c>
      <c r="U32" s="35" t="str">
        <f t="shared" si="6"/>
        <v/>
      </c>
      <c r="V32" s="35">
        <f t="shared" si="11"/>
        <v>0</v>
      </c>
      <c r="W32" s="35">
        <f t="shared" si="12"/>
        <v>0</v>
      </c>
      <c r="AD32" s="79"/>
      <c r="AE32" s="18"/>
      <c r="AF32" s="35" t="str">
        <f t="array" ref="AF32">IFERROR(IF(#REF!="×",0,_xlfn.IFS(AE32="多面",W32*0.6/1.6*0.5,AE32="治水ダム等",W32*0.75/1.75*0.5)),"")</f>
        <v/>
      </c>
      <c r="AG32" s="74" t="str">
        <f t="array" ref="AG32">IFERROR(_xlfn.IFS(#REF!="×",W32,#REF!="○",(W32-AF32)*0.7),"")</f>
        <v/>
      </c>
      <c r="AH32" s="25"/>
      <c r="AI32" s="85">
        <f t="array" ref="AI32">_xlfn.IFS(AH32=0,0,AH32&gt;W32,0,W32-AH32&gt;AG32,AG32,W32-AH32&lt;AG32,W32-AH32)</f>
        <v>0</v>
      </c>
      <c r="AJ32" s="35" t="str">
        <f t="shared" si="9"/>
        <v/>
      </c>
    </row>
    <row r="33" spans="1:36" s="1" customFormat="1" ht="24" hidden="1" customHeight="1">
      <c r="A33" s="9">
        <v>42</v>
      </c>
      <c r="B33" s="15"/>
      <c r="C33" s="12"/>
      <c r="D33" s="12"/>
      <c r="E33" s="25"/>
      <c r="F33" s="25"/>
      <c r="G33" s="25"/>
      <c r="H33" s="25"/>
      <c r="I33" s="33">
        <f t="shared" si="0"/>
        <v>0</v>
      </c>
      <c r="J33" s="35">
        <f t="shared" si="1"/>
        <v>0</v>
      </c>
      <c r="K33" s="35"/>
      <c r="L33" s="39">
        <f>IF(D33="",0,VLOOKUP(D33,リスト!$F$4:$H$29,3,FALSE))</f>
        <v>0</v>
      </c>
      <c r="M33" s="35">
        <f t="shared" si="10"/>
        <v>0</v>
      </c>
      <c r="N33" s="35">
        <f t="shared" si="3"/>
        <v>0</v>
      </c>
      <c r="O33" s="25"/>
      <c r="P33" s="35">
        <f t="shared" si="4"/>
        <v>0</v>
      </c>
      <c r="Q33" s="12"/>
      <c r="R33" s="25"/>
      <c r="S33" s="39" t="str">
        <f>IF(Q33="","",VLOOKUP(Q33,リスト!$J$4:$K$31,2,FALSE))</f>
        <v/>
      </c>
      <c r="T33" s="35">
        <f t="shared" si="5"/>
        <v>0</v>
      </c>
      <c r="U33" s="35" t="str">
        <f t="shared" si="6"/>
        <v/>
      </c>
      <c r="V33" s="35">
        <f t="shared" si="11"/>
        <v>0</v>
      </c>
      <c r="W33" s="35">
        <f t="shared" si="12"/>
        <v>0</v>
      </c>
      <c r="AD33" s="79"/>
      <c r="AE33" s="18"/>
      <c r="AF33" s="35" t="str">
        <f t="array" ref="AF33">IFERROR(IF(#REF!="×",0,_xlfn.IFS(AE33="多面",W33*0.6/1.6*0.5,AE33="治水ダム等",W33*0.75/1.75*0.5)),"")</f>
        <v/>
      </c>
      <c r="AG33" s="74" t="str">
        <f t="array" ref="AG33">IFERROR(_xlfn.IFS(#REF!="×",W33,#REF!="○",(W33-AF33)*0.7),"")</f>
        <v/>
      </c>
      <c r="AH33" s="25"/>
      <c r="AI33" s="85">
        <f t="array" ref="AI33">_xlfn.IFS(AH33=0,0,AH33&gt;W33,0,W33-AH33&gt;AG33,AG33,W33-AH33&lt;AG33,W33-AH33)</f>
        <v>0</v>
      </c>
      <c r="AJ33" s="35" t="str">
        <f t="shared" si="9"/>
        <v/>
      </c>
    </row>
    <row r="34" spans="1:36" s="1" customFormat="1" ht="24" hidden="1" customHeight="1">
      <c r="A34" s="9">
        <v>43</v>
      </c>
      <c r="B34" s="15"/>
      <c r="C34" s="12"/>
      <c r="D34" s="12"/>
      <c r="E34" s="25"/>
      <c r="F34" s="25"/>
      <c r="G34" s="25"/>
      <c r="H34" s="25"/>
      <c r="I34" s="33">
        <f t="shared" si="0"/>
        <v>0</v>
      </c>
      <c r="J34" s="35">
        <f t="shared" si="1"/>
        <v>0</v>
      </c>
      <c r="K34" s="35"/>
      <c r="L34" s="39">
        <f>IF(D34="",0,VLOOKUP(D34,リスト!$F$4:$H$29,3,FALSE))</f>
        <v>0</v>
      </c>
      <c r="M34" s="35">
        <f t="shared" si="10"/>
        <v>0</v>
      </c>
      <c r="N34" s="35">
        <f t="shared" si="3"/>
        <v>0</v>
      </c>
      <c r="O34" s="25"/>
      <c r="P34" s="35">
        <f t="shared" si="4"/>
        <v>0</v>
      </c>
      <c r="Q34" s="12"/>
      <c r="R34" s="25"/>
      <c r="S34" s="39" t="str">
        <f>IF(Q34="","",VLOOKUP(Q34,リスト!$J$4:$K$31,2,FALSE))</f>
        <v/>
      </c>
      <c r="T34" s="35">
        <f t="shared" si="5"/>
        <v>0</v>
      </c>
      <c r="U34" s="35" t="str">
        <f t="shared" si="6"/>
        <v/>
      </c>
      <c r="V34" s="35">
        <f t="shared" si="11"/>
        <v>0</v>
      </c>
      <c r="W34" s="35">
        <f t="shared" si="12"/>
        <v>0</v>
      </c>
      <c r="AD34" s="79"/>
      <c r="AE34" s="18"/>
      <c r="AF34" s="35" t="str">
        <f t="array" ref="AF34">IFERROR(IF(#REF!="×",0,_xlfn.IFS(AE34="多面",W34*0.6/1.6*0.5,AE34="治水ダム等",W34*0.75/1.75*0.5)),"")</f>
        <v/>
      </c>
      <c r="AG34" s="74" t="str">
        <f t="array" ref="AG34">IFERROR(_xlfn.IFS(#REF!="×",W34,#REF!="○",(W34-AF34)*0.7),"")</f>
        <v/>
      </c>
      <c r="AH34" s="25"/>
      <c r="AI34" s="85">
        <f t="array" ref="AI34">_xlfn.IFS(AH34=0,0,AH34&gt;W34,0,W34-AH34&gt;AG34,AG34,W34-AH34&lt;AG34,W34-AH34)</f>
        <v>0</v>
      </c>
      <c r="AJ34" s="35" t="str">
        <f t="shared" si="9"/>
        <v/>
      </c>
    </row>
    <row r="35" spans="1:36" s="1" customFormat="1" ht="24" hidden="1" customHeight="1">
      <c r="A35" s="9">
        <v>44</v>
      </c>
      <c r="B35" s="15"/>
      <c r="C35" s="12"/>
      <c r="D35" s="12"/>
      <c r="E35" s="25"/>
      <c r="F35" s="25"/>
      <c r="G35" s="25"/>
      <c r="H35" s="25"/>
      <c r="I35" s="33">
        <f t="shared" si="0"/>
        <v>0</v>
      </c>
      <c r="J35" s="35">
        <f t="shared" si="1"/>
        <v>0</v>
      </c>
      <c r="K35" s="35"/>
      <c r="L35" s="39">
        <f>IF(D35="",0,VLOOKUP(D35,リスト!$F$4:$H$29,3,FALSE))</f>
        <v>0</v>
      </c>
      <c r="M35" s="35">
        <f t="shared" si="10"/>
        <v>0</v>
      </c>
      <c r="N35" s="35">
        <f t="shared" si="3"/>
        <v>0</v>
      </c>
      <c r="O35" s="25"/>
      <c r="P35" s="35">
        <f t="shared" si="4"/>
        <v>0</v>
      </c>
      <c r="Q35" s="12"/>
      <c r="R35" s="25"/>
      <c r="S35" s="39" t="str">
        <f>IF(Q35="","",VLOOKUP(Q35,リスト!$J$4:$K$31,2,FALSE))</f>
        <v/>
      </c>
      <c r="T35" s="35">
        <f t="shared" si="5"/>
        <v>0</v>
      </c>
      <c r="U35" s="35" t="str">
        <f t="shared" si="6"/>
        <v/>
      </c>
      <c r="V35" s="35">
        <f t="shared" si="11"/>
        <v>0</v>
      </c>
      <c r="W35" s="35">
        <f t="shared" si="12"/>
        <v>0</v>
      </c>
      <c r="AD35" s="79"/>
      <c r="AE35" s="18"/>
      <c r="AF35" s="35" t="str">
        <f t="array" ref="AF35">IFERROR(IF(#REF!="×",0,_xlfn.IFS(AE35="多面",W35*0.6/1.6*0.5,AE35="治水ダム等",W35*0.75/1.75*0.5)),"")</f>
        <v/>
      </c>
      <c r="AG35" s="74" t="str">
        <f t="array" ref="AG35">IFERROR(_xlfn.IFS(#REF!="×",W35,#REF!="○",(W35-AF35)*0.7),"")</f>
        <v/>
      </c>
      <c r="AH35" s="25"/>
      <c r="AI35" s="85">
        <f t="array" ref="AI35">_xlfn.IFS(AH35=0,0,AH35&gt;W35,0,W35-AH35&gt;AG35,AG35,W35-AH35&lt;AG35,W35-AH35)</f>
        <v>0</v>
      </c>
      <c r="AJ35" s="35" t="str">
        <f t="shared" si="9"/>
        <v/>
      </c>
    </row>
    <row r="36" spans="1:36" s="1" customFormat="1" ht="24" hidden="1" customHeight="1">
      <c r="A36" s="9">
        <v>45</v>
      </c>
      <c r="B36" s="15"/>
      <c r="C36" s="12"/>
      <c r="D36" s="12"/>
      <c r="E36" s="25"/>
      <c r="F36" s="25"/>
      <c r="G36" s="25"/>
      <c r="H36" s="25"/>
      <c r="I36" s="33">
        <f t="shared" si="0"/>
        <v>0</v>
      </c>
      <c r="J36" s="35">
        <f t="shared" si="1"/>
        <v>0</v>
      </c>
      <c r="K36" s="35"/>
      <c r="L36" s="39">
        <f>IF(D36="",0,VLOOKUP(D36,リスト!$F$4:$H$29,3,FALSE))</f>
        <v>0</v>
      </c>
      <c r="M36" s="35">
        <f t="shared" si="10"/>
        <v>0</v>
      </c>
      <c r="N36" s="35">
        <f t="shared" si="3"/>
        <v>0</v>
      </c>
      <c r="O36" s="25"/>
      <c r="P36" s="35">
        <f t="shared" si="4"/>
        <v>0</v>
      </c>
      <c r="Q36" s="12"/>
      <c r="R36" s="25"/>
      <c r="S36" s="39" t="str">
        <f>IF(Q36="","",VLOOKUP(Q36,リスト!$J$4:$K$31,2,FALSE))</f>
        <v/>
      </c>
      <c r="T36" s="35">
        <f t="shared" si="5"/>
        <v>0</v>
      </c>
      <c r="U36" s="35" t="str">
        <f t="shared" si="6"/>
        <v/>
      </c>
      <c r="V36" s="35">
        <f t="shared" si="11"/>
        <v>0</v>
      </c>
      <c r="W36" s="35">
        <f t="shared" si="12"/>
        <v>0</v>
      </c>
      <c r="AD36" s="79"/>
      <c r="AE36" s="18"/>
      <c r="AF36" s="35" t="str">
        <f t="array" ref="AF36">IFERROR(IF(#REF!="×",0,_xlfn.IFS(AE36="多面",W36*0.6/1.6*0.5,AE36="治水ダム等",W36*0.75/1.75*0.5)),"")</f>
        <v/>
      </c>
      <c r="AG36" s="74" t="str">
        <f t="array" ref="AG36">IFERROR(_xlfn.IFS(#REF!="×",W36,#REF!="○",(W36-AF36)*0.7),"")</f>
        <v/>
      </c>
      <c r="AH36" s="25"/>
      <c r="AI36" s="85">
        <f t="array" ref="AI36">_xlfn.IFS(AH36=0,0,AH36&gt;W36,0,W36-AH36&gt;AG36,AG36,W36-AH36&lt;AG36,W36-AH36)</f>
        <v>0</v>
      </c>
      <c r="AJ36" s="35" t="str">
        <f t="shared" si="9"/>
        <v/>
      </c>
    </row>
    <row r="37" spans="1:36" s="1" customFormat="1" ht="24" hidden="1" customHeight="1">
      <c r="A37" s="9">
        <v>46</v>
      </c>
      <c r="B37" s="15"/>
      <c r="C37" s="12"/>
      <c r="D37" s="12"/>
      <c r="E37" s="25"/>
      <c r="F37" s="25"/>
      <c r="G37" s="25"/>
      <c r="H37" s="25"/>
      <c r="I37" s="33">
        <f t="shared" si="0"/>
        <v>0</v>
      </c>
      <c r="J37" s="35">
        <f t="shared" si="1"/>
        <v>0</v>
      </c>
      <c r="K37" s="35"/>
      <c r="L37" s="39">
        <f>IF(D37="",0,VLOOKUP(D37,リスト!$F$4:$H$29,3,FALSE))</f>
        <v>0</v>
      </c>
      <c r="M37" s="35">
        <f t="shared" si="10"/>
        <v>0</v>
      </c>
      <c r="N37" s="35">
        <f t="shared" si="3"/>
        <v>0</v>
      </c>
      <c r="O37" s="25"/>
      <c r="P37" s="35">
        <f t="shared" si="4"/>
        <v>0</v>
      </c>
      <c r="Q37" s="12"/>
      <c r="R37" s="25"/>
      <c r="S37" s="39" t="str">
        <f>IF(Q37="","",VLOOKUP(Q37,リスト!$J$4:$K$31,2,FALSE))</f>
        <v/>
      </c>
      <c r="T37" s="35">
        <f t="shared" si="5"/>
        <v>0</v>
      </c>
      <c r="U37" s="35" t="str">
        <f t="shared" si="6"/>
        <v/>
      </c>
      <c r="V37" s="35">
        <f t="shared" si="11"/>
        <v>0</v>
      </c>
      <c r="W37" s="35">
        <f t="shared" si="12"/>
        <v>0</v>
      </c>
      <c r="AD37" s="79"/>
      <c r="AE37" s="18"/>
      <c r="AF37" s="35" t="str">
        <f t="array" ref="AF37">IFERROR(IF(#REF!="×",0,_xlfn.IFS(AE37="多面",W37*0.6/1.6*0.5,AE37="治水ダム等",W37*0.75/1.75*0.5)),"")</f>
        <v/>
      </c>
      <c r="AG37" s="74" t="str">
        <f t="array" ref="AG37">IFERROR(_xlfn.IFS(#REF!="×",W37,#REF!="○",(W37-AF37)*0.7),"")</f>
        <v/>
      </c>
      <c r="AH37" s="25"/>
      <c r="AI37" s="85">
        <f t="array" ref="AI37">_xlfn.IFS(AH37=0,0,AH37&gt;W37,0,W37-AH37&gt;AG37,AG37,W37-AH37&lt;AG37,W37-AH37)</f>
        <v>0</v>
      </c>
      <c r="AJ37" s="35" t="str">
        <f t="shared" si="9"/>
        <v/>
      </c>
    </row>
    <row r="38" spans="1:36" s="1" customFormat="1" ht="24" hidden="1" customHeight="1">
      <c r="A38" s="9">
        <v>47</v>
      </c>
      <c r="B38" s="15"/>
      <c r="C38" s="12"/>
      <c r="D38" s="12"/>
      <c r="E38" s="25"/>
      <c r="F38" s="25"/>
      <c r="G38" s="25"/>
      <c r="H38" s="25"/>
      <c r="I38" s="33">
        <f t="shared" si="0"/>
        <v>0</v>
      </c>
      <c r="J38" s="35">
        <f t="shared" si="1"/>
        <v>0</v>
      </c>
      <c r="K38" s="35"/>
      <c r="L38" s="39">
        <f>IF(D38="",0,VLOOKUP(D38,リスト!$F$4:$H$29,3,FALSE))</f>
        <v>0</v>
      </c>
      <c r="M38" s="35">
        <f t="shared" si="10"/>
        <v>0</v>
      </c>
      <c r="N38" s="35">
        <f t="shared" si="3"/>
        <v>0</v>
      </c>
      <c r="O38" s="25"/>
      <c r="P38" s="35">
        <f t="shared" si="4"/>
        <v>0</v>
      </c>
      <c r="Q38" s="12"/>
      <c r="R38" s="25"/>
      <c r="S38" s="39" t="str">
        <f>IF(Q38="","",VLOOKUP(Q38,リスト!$J$4:$K$31,2,FALSE))</f>
        <v/>
      </c>
      <c r="T38" s="35">
        <f t="shared" si="5"/>
        <v>0</v>
      </c>
      <c r="U38" s="35" t="str">
        <f t="shared" si="6"/>
        <v/>
      </c>
      <c r="V38" s="35">
        <f t="shared" si="11"/>
        <v>0</v>
      </c>
      <c r="W38" s="35">
        <f t="shared" si="12"/>
        <v>0</v>
      </c>
      <c r="AD38" s="79"/>
      <c r="AE38" s="18"/>
      <c r="AF38" s="35" t="str">
        <f t="array" ref="AF38">IFERROR(IF(#REF!="×",0,_xlfn.IFS(AE38="多面",W38*0.6/1.6*0.5,AE38="治水ダム等",W38*0.75/1.75*0.5)),"")</f>
        <v/>
      </c>
      <c r="AG38" s="74" t="str">
        <f t="array" ref="AG38">IFERROR(_xlfn.IFS(#REF!="×",W38,#REF!="○",(W38-AF38)*0.7),"")</f>
        <v/>
      </c>
      <c r="AH38" s="25"/>
      <c r="AI38" s="85">
        <f t="array" ref="AI38">_xlfn.IFS(AH38=0,0,AH38&gt;W38,0,W38-AH38&gt;AG38,AG38,W38-AH38&lt;AG38,W38-AH38)</f>
        <v>0</v>
      </c>
      <c r="AJ38" s="35" t="str">
        <f t="shared" si="9"/>
        <v/>
      </c>
    </row>
    <row r="39" spans="1:36" s="1" customFormat="1" ht="24" hidden="1" customHeight="1">
      <c r="A39" s="9">
        <v>48</v>
      </c>
      <c r="B39" s="15"/>
      <c r="C39" s="12"/>
      <c r="D39" s="12"/>
      <c r="E39" s="25"/>
      <c r="F39" s="25"/>
      <c r="G39" s="25"/>
      <c r="H39" s="25"/>
      <c r="I39" s="33">
        <f t="shared" si="0"/>
        <v>0</v>
      </c>
      <c r="J39" s="35">
        <f t="shared" si="1"/>
        <v>0</v>
      </c>
      <c r="K39" s="35"/>
      <c r="L39" s="39">
        <f>IF(D39="",0,VLOOKUP(D39,リスト!$F$4:$H$29,3,FALSE))</f>
        <v>0</v>
      </c>
      <c r="M39" s="35">
        <f t="shared" si="10"/>
        <v>0</v>
      </c>
      <c r="N39" s="35">
        <f t="shared" si="3"/>
        <v>0</v>
      </c>
      <c r="O39" s="25"/>
      <c r="P39" s="35">
        <f t="shared" si="4"/>
        <v>0</v>
      </c>
      <c r="Q39" s="12"/>
      <c r="R39" s="25"/>
      <c r="S39" s="39" t="str">
        <f>IF(Q39="","",VLOOKUP(Q39,リスト!$J$4:$K$31,2,FALSE))</f>
        <v/>
      </c>
      <c r="T39" s="35">
        <f t="shared" si="5"/>
        <v>0</v>
      </c>
      <c r="U39" s="35" t="str">
        <f t="shared" si="6"/>
        <v/>
      </c>
      <c r="V39" s="35">
        <f t="shared" si="11"/>
        <v>0</v>
      </c>
      <c r="W39" s="35">
        <f t="shared" si="12"/>
        <v>0</v>
      </c>
      <c r="AD39" s="79"/>
      <c r="AE39" s="18"/>
      <c r="AF39" s="35" t="str">
        <f t="array" ref="AF39">IFERROR(IF(#REF!="×",0,_xlfn.IFS(AE39="多面",W39*0.6/1.6*0.5,AE39="治水ダム等",W39*0.75/1.75*0.5)),"")</f>
        <v/>
      </c>
      <c r="AG39" s="74" t="str">
        <f t="array" ref="AG39">IFERROR(_xlfn.IFS(#REF!="×",W39,#REF!="○",(W39-AF39)*0.7),"")</f>
        <v/>
      </c>
      <c r="AH39" s="25"/>
      <c r="AI39" s="85">
        <f t="array" ref="AI39">_xlfn.IFS(AH39=0,0,AH39&gt;W39,0,W39-AH39&gt;AG39,AG39,W39-AH39&lt;AG39,W39-AH39)</f>
        <v>0</v>
      </c>
      <c r="AJ39" s="35" t="str">
        <f t="shared" si="9"/>
        <v/>
      </c>
    </row>
    <row r="40" spans="1:36" s="1" customFormat="1" ht="24" hidden="1" customHeight="1">
      <c r="A40" s="9">
        <v>49</v>
      </c>
      <c r="B40" s="15"/>
      <c r="C40" s="12"/>
      <c r="D40" s="12"/>
      <c r="E40" s="25"/>
      <c r="F40" s="25"/>
      <c r="G40" s="25"/>
      <c r="H40" s="25"/>
      <c r="I40" s="33">
        <f t="shared" si="0"/>
        <v>0</v>
      </c>
      <c r="J40" s="35">
        <f t="shared" si="1"/>
        <v>0</v>
      </c>
      <c r="K40" s="35"/>
      <c r="L40" s="39">
        <f>IF(D40="",0,VLOOKUP(D40,リスト!$F$4:$H$29,3,FALSE))</f>
        <v>0</v>
      </c>
      <c r="M40" s="35">
        <f t="shared" si="10"/>
        <v>0</v>
      </c>
      <c r="N40" s="35">
        <f t="shared" si="3"/>
        <v>0</v>
      </c>
      <c r="O40" s="25"/>
      <c r="P40" s="35">
        <f t="shared" si="4"/>
        <v>0</v>
      </c>
      <c r="Q40" s="12"/>
      <c r="R40" s="25"/>
      <c r="S40" s="39" t="str">
        <f>IF(Q40="","",VLOOKUP(Q40,リスト!$J$4:$K$31,2,FALSE))</f>
        <v/>
      </c>
      <c r="T40" s="35">
        <f t="shared" si="5"/>
        <v>0</v>
      </c>
      <c r="U40" s="35" t="str">
        <f t="shared" si="6"/>
        <v/>
      </c>
      <c r="V40" s="35">
        <f t="shared" si="11"/>
        <v>0</v>
      </c>
      <c r="W40" s="35">
        <f t="shared" si="12"/>
        <v>0</v>
      </c>
      <c r="AD40" s="79"/>
      <c r="AE40" s="18"/>
      <c r="AF40" s="35" t="str">
        <f t="array" ref="AF40">IFERROR(IF(#REF!="×",0,_xlfn.IFS(AE40="多面",W40*0.6/1.6*0.5,AE40="治水ダム等",W40*0.75/1.75*0.5)),"")</f>
        <v/>
      </c>
      <c r="AG40" s="74" t="str">
        <f t="array" ref="AG40">IFERROR(_xlfn.IFS(#REF!="×",W40,#REF!="○",(W40-AF40)*0.7),"")</f>
        <v/>
      </c>
      <c r="AH40" s="25"/>
      <c r="AI40" s="85">
        <f t="array" ref="AI40">_xlfn.IFS(AH40=0,0,AH40&gt;W40,0,W40-AH40&gt;AG40,AG40,W40-AH40&lt;AG40,W40-AH40)</f>
        <v>0</v>
      </c>
      <c r="AJ40" s="35" t="str">
        <f t="shared" si="9"/>
        <v/>
      </c>
    </row>
    <row r="41" spans="1:36" s="1" customFormat="1" ht="24" hidden="1" customHeight="1">
      <c r="A41" s="9">
        <v>50</v>
      </c>
      <c r="B41" s="15"/>
      <c r="C41" s="12"/>
      <c r="D41" s="12"/>
      <c r="E41" s="25"/>
      <c r="F41" s="25"/>
      <c r="G41" s="25"/>
      <c r="H41" s="25"/>
      <c r="I41" s="33">
        <f t="shared" si="0"/>
        <v>0</v>
      </c>
      <c r="J41" s="35">
        <f t="shared" si="1"/>
        <v>0</v>
      </c>
      <c r="K41" s="35"/>
      <c r="L41" s="39">
        <f>IF(D41="",0,VLOOKUP(D41,リスト!$F$4:$H$29,3,FALSE))</f>
        <v>0</v>
      </c>
      <c r="M41" s="35">
        <f t="shared" si="10"/>
        <v>0</v>
      </c>
      <c r="N41" s="35">
        <f t="shared" si="3"/>
        <v>0</v>
      </c>
      <c r="O41" s="25"/>
      <c r="P41" s="35">
        <f t="shared" si="4"/>
        <v>0</v>
      </c>
      <c r="Q41" s="12"/>
      <c r="R41" s="25"/>
      <c r="S41" s="39" t="str">
        <f>IF(Q41="","",VLOOKUP(Q41,リスト!$J$4:$K$31,2,FALSE))</f>
        <v/>
      </c>
      <c r="T41" s="35">
        <f t="shared" si="5"/>
        <v>0</v>
      </c>
      <c r="U41" s="35" t="str">
        <f t="shared" si="6"/>
        <v/>
      </c>
      <c r="V41" s="35">
        <f t="shared" si="11"/>
        <v>0</v>
      </c>
      <c r="W41" s="35">
        <f t="shared" si="12"/>
        <v>0</v>
      </c>
      <c r="AD41" s="79"/>
      <c r="AE41" s="18"/>
      <c r="AF41" s="35" t="str">
        <f t="array" ref="AF41">IFERROR(IF(#REF!="×",0,_xlfn.IFS(AE41="多面",W41*0.6/1.6*0.5,AE41="治水ダム等",W41*0.75/1.75*0.5)),"")</f>
        <v/>
      </c>
      <c r="AG41" s="74" t="str">
        <f t="array" ref="AG41">IFERROR(_xlfn.IFS(#REF!="×",W41,#REF!="○",(W41-AF41)*0.7),"")</f>
        <v/>
      </c>
      <c r="AH41" s="25"/>
      <c r="AI41" s="85">
        <f t="array" ref="AI41">_xlfn.IFS(AH41=0,0,AH41&gt;W41,0,W41-AH41&gt;AG41,AG41,W41-AH41&lt;AG41,W41-AH41)</f>
        <v>0</v>
      </c>
      <c r="AJ41" s="35" t="str">
        <f t="shared" si="9"/>
        <v/>
      </c>
    </row>
    <row r="42" spans="1:36" s="1" customFormat="1" ht="24" hidden="1" customHeight="1">
      <c r="A42" s="9">
        <v>51</v>
      </c>
      <c r="B42" s="15"/>
      <c r="C42" s="12"/>
      <c r="D42" s="12"/>
      <c r="E42" s="25"/>
      <c r="F42" s="25"/>
      <c r="G42" s="25"/>
      <c r="H42" s="25"/>
      <c r="I42" s="33">
        <f t="shared" si="0"/>
        <v>0</v>
      </c>
      <c r="J42" s="35">
        <f t="shared" si="1"/>
        <v>0</v>
      </c>
      <c r="K42" s="35"/>
      <c r="L42" s="39">
        <f>IF(D42="",0,VLOOKUP(D42,リスト!$F$4:$H$29,3,FALSE))</f>
        <v>0</v>
      </c>
      <c r="M42" s="35">
        <f t="shared" si="10"/>
        <v>0</v>
      </c>
      <c r="N42" s="35">
        <f t="shared" si="3"/>
        <v>0</v>
      </c>
      <c r="O42" s="25"/>
      <c r="P42" s="35">
        <f t="shared" si="4"/>
        <v>0</v>
      </c>
      <c r="Q42" s="12"/>
      <c r="R42" s="25"/>
      <c r="S42" s="39" t="str">
        <f>IF(Q42="","",VLOOKUP(Q42,リスト!$J$4:$K$31,2,FALSE))</f>
        <v/>
      </c>
      <c r="T42" s="35">
        <f t="shared" si="5"/>
        <v>0</v>
      </c>
      <c r="U42" s="35" t="str">
        <f t="shared" si="6"/>
        <v/>
      </c>
      <c r="V42" s="35">
        <f t="shared" si="11"/>
        <v>0</v>
      </c>
      <c r="W42" s="35">
        <f t="shared" si="12"/>
        <v>0</v>
      </c>
      <c r="AD42" s="79"/>
      <c r="AE42" s="18"/>
      <c r="AF42" s="35" t="str">
        <f t="array" ref="AF42">IFERROR(IF(#REF!="×",0,_xlfn.IFS(AE42="多面",W42*0.6/1.6*0.5,AE42="治水ダム等",W42*0.75/1.75*0.5)),"")</f>
        <v/>
      </c>
      <c r="AG42" s="74" t="str">
        <f t="array" ref="AG42">IFERROR(_xlfn.IFS(#REF!="×",W42,#REF!="○",(W42-AF42)*0.7),"")</f>
        <v/>
      </c>
      <c r="AH42" s="25"/>
      <c r="AI42" s="85">
        <f t="array" ref="AI42">_xlfn.IFS(AH42=0,0,AH42&gt;W42,0,W42-AH42&gt;AG42,AG42,W42-AH42&lt;AG42,W42-AH42)</f>
        <v>0</v>
      </c>
      <c r="AJ42" s="35" t="str">
        <f t="shared" si="9"/>
        <v/>
      </c>
    </row>
    <row r="43" spans="1:36" s="1" customFormat="1" ht="24" hidden="1" customHeight="1">
      <c r="A43" s="9">
        <v>52</v>
      </c>
      <c r="B43" s="15"/>
      <c r="C43" s="12"/>
      <c r="D43" s="12"/>
      <c r="E43" s="25"/>
      <c r="F43" s="25"/>
      <c r="G43" s="25"/>
      <c r="H43" s="25"/>
      <c r="I43" s="33">
        <f t="shared" si="0"/>
        <v>0</v>
      </c>
      <c r="J43" s="35">
        <f t="shared" si="1"/>
        <v>0</v>
      </c>
      <c r="K43" s="35"/>
      <c r="L43" s="39">
        <f>IF(D43="",0,VLOOKUP(D43,リスト!$F$4:$H$29,3,FALSE))</f>
        <v>0</v>
      </c>
      <c r="M43" s="35">
        <f t="shared" si="10"/>
        <v>0</v>
      </c>
      <c r="N43" s="35">
        <f t="shared" si="3"/>
        <v>0</v>
      </c>
      <c r="O43" s="25"/>
      <c r="P43" s="35">
        <f t="shared" si="4"/>
        <v>0</v>
      </c>
      <c r="Q43" s="12"/>
      <c r="R43" s="25"/>
      <c r="S43" s="39" t="str">
        <f>IF(Q43="","",VLOOKUP(Q43,リスト!$J$4:$K$31,2,FALSE))</f>
        <v/>
      </c>
      <c r="T43" s="35">
        <f t="shared" si="5"/>
        <v>0</v>
      </c>
      <c r="U43" s="35" t="str">
        <f t="shared" si="6"/>
        <v/>
      </c>
      <c r="V43" s="35">
        <f t="shared" si="11"/>
        <v>0</v>
      </c>
      <c r="W43" s="35">
        <f t="shared" si="12"/>
        <v>0</v>
      </c>
      <c r="AD43" s="79"/>
      <c r="AE43" s="18"/>
      <c r="AF43" s="35" t="str">
        <f t="array" ref="AF43">IFERROR(IF(#REF!="×",0,_xlfn.IFS(AE43="多面",W43*0.6/1.6*0.5,AE43="治水ダム等",W43*0.75/1.75*0.5)),"")</f>
        <v/>
      </c>
      <c r="AG43" s="74" t="str">
        <f t="array" ref="AG43">IFERROR(_xlfn.IFS(#REF!="×",W43,#REF!="○",(W43-AF43)*0.7),"")</f>
        <v/>
      </c>
      <c r="AH43" s="25"/>
      <c r="AI43" s="85">
        <f t="array" ref="AI43">_xlfn.IFS(AH43=0,0,AH43&gt;W43,0,W43-AH43&gt;AG43,AG43,W43-AH43&lt;AG43,W43-AH43)</f>
        <v>0</v>
      </c>
      <c r="AJ43" s="35" t="str">
        <f t="shared" si="9"/>
        <v/>
      </c>
    </row>
    <row r="44" spans="1:36" s="1" customFormat="1" ht="24" hidden="1" customHeight="1">
      <c r="A44" s="9">
        <v>53</v>
      </c>
      <c r="B44" s="15"/>
      <c r="C44" s="12"/>
      <c r="D44" s="12"/>
      <c r="E44" s="25"/>
      <c r="F44" s="25"/>
      <c r="G44" s="25"/>
      <c r="H44" s="25"/>
      <c r="I44" s="33">
        <f t="shared" si="0"/>
        <v>0</v>
      </c>
      <c r="J44" s="35">
        <f t="shared" si="1"/>
        <v>0</v>
      </c>
      <c r="K44" s="35"/>
      <c r="L44" s="39">
        <f>IF(D44="",0,VLOOKUP(D44,リスト!$F$4:$H$29,3,FALSE))</f>
        <v>0</v>
      </c>
      <c r="M44" s="35">
        <f t="shared" si="10"/>
        <v>0</v>
      </c>
      <c r="N44" s="35">
        <f t="shared" si="3"/>
        <v>0</v>
      </c>
      <c r="O44" s="25"/>
      <c r="P44" s="35">
        <f t="shared" si="4"/>
        <v>0</v>
      </c>
      <c r="Q44" s="12"/>
      <c r="R44" s="25"/>
      <c r="S44" s="39" t="str">
        <f>IF(Q44="","",VLOOKUP(Q44,リスト!$J$4:$K$31,2,FALSE))</f>
        <v/>
      </c>
      <c r="T44" s="35">
        <f t="shared" si="5"/>
        <v>0</v>
      </c>
      <c r="U44" s="35" t="str">
        <f t="shared" si="6"/>
        <v/>
      </c>
      <c r="V44" s="35">
        <f t="shared" si="11"/>
        <v>0</v>
      </c>
      <c r="W44" s="35">
        <f t="shared" si="12"/>
        <v>0</v>
      </c>
      <c r="AD44" s="79"/>
      <c r="AE44" s="18"/>
      <c r="AF44" s="35" t="str">
        <f t="array" ref="AF44">IFERROR(IF(#REF!="×",0,_xlfn.IFS(AE44="多面",W44*0.6/1.6*0.5,AE44="治水ダム等",W44*0.75/1.75*0.5)),"")</f>
        <v/>
      </c>
      <c r="AG44" s="74" t="str">
        <f t="array" ref="AG44">IFERROR(_xlfn.IFS(#REF!="×",W44,#REF!="○",(W44-AF44)*0.7),"")</f>
        <v/>
      </c>
      <c r="AH44" s="25"/>
      <c r="AI44" s="85">
        <f t="array" ref="AI44">_xlfn.IFS(AH44=0,0,AH44&gt;W44,0,W44-AH44&gt;AG44,AG44,W44-AH44&lt;AG44,W44-AH44)</f>
        <v>0</v>
      </c>
      <c r="AJ44" s="35" t="str">
        <f t="shared" si="9"/>
        <v/>
      </c>
    </row>
    <row r="45" spans="1:36" s="1" customFormat="1" ht="24" hidden="1" customHeight="1">
      <c r="A45" s="9">
        <v>54</v>
      </c>
      <c r="B45" s="15"/>
      <c r="C45" s="12"/>
      <c r="D45" s="12"/>
      <c r="E45" s="25"/>
      <c r="F45" s="25"/>
      <c r="G45" s="25"/>
      <c r="H45" s="25"/>
      <c r="I45" s="33">
        <f t="shared" si="0"/>
        <v>0</v>
      </c>
      <c r="J45" s="35">
        <f t="shared" si="1"/>
        <v>0</v>
      </c>
      <c r="K45" s="35"/>
      <c r="L45" s="39">
        <f>IF(D45="",0,VLOOKUP(D45,リスト!$F$4:$H$29,3,FALSE))</f>
        <v>0</v>
      </c>
      <c r="M45" s="35">
        <f t="shared" si="10"/>
        <v>0</v>
      </c>
      <c r="N45" s="35">
        <f t="shared" si="3"/>
        <v>0</v>
      </c>
      <c r="O45" s="25"/>
      <c r="P45" s="35">
        <f t="shared" si="4"/>
        <v>0</v>
      </c>
      <c r="Q45" s="12"/>
      <c r="R45" s="25"/>
      <c r="S45" s="39" t="str">
        <f>IF(Q45="","",VLOOKUP(Q45,リスト!$J$4:$K$31,2,FALSE))</f>
        <v/>
      </c>
      <c r="T45" s="35">
        <f t="shared" si="5"/>
        <v>0</v>
      </c>
      <c r="U45" s="35" t="str">
        <f t="shared" si="6"/>
        <v/>
      </c>
      <c r="V45" s="35">
        <f t="shared" si="11"/>
        <v>0</v>
      </c>
      <c r="W45" s="35">
        <f t="shared" si="12"/>
        <v>0</v>
      </c>
      <c r="AD45" s="79"/>
      <c r="AE45" s="18"/>
      <c r="AF45" s="35" t="str">
        <f t="array" ref="AF45">IFERROR(IF(#REF!="×",0,_xlfn.IFS(AE45="多面",W45*0.6/1.6*0.5,AE45="治水ダム等",W45*0.75/1.75*0.5)),"")</f>
        <v/>
      </c>
      <c r="AG45" s="74" t="str">
        <f t="array" ref="AG45">IFERROR(_xlfn.IFS(#REF!="×",W45,#REF!="○",(W45-AF45)*0.7),"")</f>
        <v/>
      </c>
      <c r="AH45" s="25"/>
      <c r="AI45" s="85">
        <f t="array" ref="AI45">_xlfn.IFS(AH45=0,0,AH45&gt;W45,0,W45-AH45&gt;AG45,AG45,W45-AH45&lt;AG45,W45-AH45)</f>
        <v>0</v>
      </c>
      <c r="AJ45" s="35" t="str">
        <f t="shared" si="9"/>
        <v/>
      </c>
    </row>
    <row r="46" spans="1:36" s="1" customFormat="1" ht="24" hidden="1" customHeight="1">
      <c r="A46" s="9">
        <v>55</v>
      </c>
      <c r="B46" s="15"/>
      <c r="C46" s="12"/>
      <c r="D46" s="12"/>
      <c r="E46" s="25"/>
      <c r="F46" s="25"/>
      <c r="G46" s="25"/>
      <c r="H46" s="25"/>
      <c r="I46" s="33">
        <f t="shared" si="0"/>
        <v>0</v>
      </c>
      <c r="J46" s="35">
        <f t="shared" si="1"/>
        <v>0</v>
      </c>
      <c r="K46" s="35"/>
      <c r="L46" s="39">
        <f>IF(D46="",0,VLOOKUP(D46,リスト!$F$4:$H$29,3,FALSE))</f>
        <v>0</v>
      </c>
      <c r="M46" s="35">
        <f t="shared" si="10"/>
        <v>0</v>
      </c>
      <c r="N46" s="35">
        <f t="shared" si="3"/>
        <v>0</v>
      </c>
      <c r="O46" s="25"/>
      <c r="P46" s="35">
        <f t="shared" si="4"/>
        <v>0</v>
      </c>
      <c r="Q46" s="12"/>
      <c r="R46" s="25"/>
      <c r="S46" s="39" t="str">
        <f>IF(Q46="","",VLOOKUP(Q46,リスト!$J$4:$K$31,2,FALSE))</f>
        <v/>
      </c>
      <c r="T46" s="35">
        <f t="shared" si="5"/>
        <v>0</v>
      </c>
      <c r="U46" s="35" t="str">
        <f t="shared" si="6"/>
        <v/>
      </c>
      <c r="V46" s="35">
        <f t="shared" si="11"/>
        <v>0</v>
      </c>
      <c r="W46" s="35">
        <f t="shared" si="12"/>
        <v>0</v>
      </c>
      <c r="AD46" s="79"/>
      <c r="AE46" s="18"/>
      <c r="AF46" s="35" t="str">
        <f t="array" ref="AF46">IFERROR(IF(#REF!="×",0,_xlfn.IFS(AE46="多面",W46*0.6/1.6*0.5,AE46="治水ダム等",W46*0.75/1.75*0.5)),"")</f>
        <v/>
      </c>
      <c r="AG46" s="74" t="str">
        <f t="array" ref="AG46">IFERROR(_xlfn.IFS(#REF!="×",W46,#REF!="○",(W46-AF46)*0.7),"")</f>
        <v/>
      </c>
      <c r="AH46" s="25"/>
      <c r="AI46" s="85">
        <f t="array" ref="AI46">_xlfn.IFS(AH46=0,0,AH46&gt;W46,0,W46-AH46&gt;AG46,AG46,W46-AH46&lt;AG46,W46-AH46)</f>
        <v>0</v>
      </c>
      <c r="AJ46" s="35" t="str">
        <f t="shared" si="9"/>
        <v/>
      </c>
    </row>
    <row r="47" spans="1:36" s="1" customFormat="1" ht="24" hidden="1" customHeight="1">
      <c r="A47" s="9">
        <v>56</v>
      </c>
      <c r="B47" s="15"/>
      <c r="C47" s="12"/>
      <c r="D47" s="12"/>
      <c r="E47" s="25"/>
      <c r="F47" s="25"/>
      <c r="G47" s="25"/>
      <c r="H47" s="25"/>
      <c r="I47" s="33">
        <f t="shared" si="0"/>
        <v>0</v>
      </c>
      <c r="J47" s="35">
        <f t="shared" si="1"/>
        <v>0</v>
      </c>
      <c r="K47" s="35"/>
      <c r="L47" s="39">
        <f>IF(D47="",0,VLOOKUP(D47,リスト!$F$4:$H$29,3,FALSE))</f>
        <v>0</v>
      </c>
      <c r="M47" s="35">
        <f t="shared" si="10"/>
        <v>0</v>
      </c>
      <c r="N47" s="35">
        <f t="shared" si="3"/>
        <v>0</v>
      </c>
      <c r="O47" s="25"/>
      <c r="P47" s="35">
        <f t="shared" si="4"/>
        <v>0</v>
      </c>
      <c r="Q47" s="12"/>
      <c r="R47" s="25"/>
      <c r="S47" s="39" t="str">
        <f>IF(Q47="","",VLOOKUP(Q47,リスト!$J$4:$K$31,2,FALSE))</f>
        <v/>
      </c>
      <c r="T47" s="35">
        <f t="shared" si="5"/>
        <v>0</v>
      </c>
      <c r="U47" s="35" t="str">
        <f t="shared" si="6"/>
        <v/>
      </c>
      <c r="V47" s="35">
        <f t="shared" si="11"/>
        <v>0</v>
      </c>
      <c r="W47" s="35">
        <f t="shared" si="12"/>
        <v>0</v>
      </c>
      <c r="AD47" s="79"/>
      <c r="AE47" s="18"/>
      <c r="AF47" s="35" t="str">
        <f t="array" ref="AF47">IFERROR(IF(#REF!="×",0,_xlfn.IFS(AE47="多面",W47*0.6/1.6*0.5,AE47="治水ダム等",W47*0.75/1.75*0.5)),"")</f>
        <v/>
      </c>
      <c r="AG47" s="74" t="str">
        <f t="array" ref="AG47">IFERROR(_xlfn.IFS(#REF!="×",W47,#REF!="○",(W47-AF47)*0.7),"")</f>
        <v/>
      </c>
      <c r="AH47" s="25"/>
      <c r="AI47" s="85">
        <f t="array" ref="AI47">_xlfn.IFS(AH47=0,0,AH47&gt;W47,0,W47-AH47&gt;AG47,AG47,W47-AH47&lt;AG47,W47-AH47)</f>
        <v>0</v>
      </c>
      <c r="AJ47" s="35" t="str">
        <f t="shared" si="9"/>
        <v/>
      </c>
    </row>
    <row r="48" spans="1:36" s="1" customFormat="1" ht="24" hidden="1" customHeight="1">
      <c r="A48" s="9">
        <v>57</v>
      </c>
      <c r="B48" s="15"/>
      <c r="C48" s="12"/>
      <c r="D48" s="12"/>
      <c r="E48" s="25"/>
      <c r="F48" s="25"/>
      <c r="G48" s="25"/>
      <c r="H48" s="25"/>
      <c r="I48" s="33">
        <f t="shared" si="0"/>
        <v>0</v>
      </c>
      <c r="J48" s="35">
        <f t="shared" si="1"/>
        <v>0</v>
      </c>
      <c r="K48" s="35"/>
      <c r="L48" s="39">
        <f>IF(D48="",0,VLOOKUP(D48,リスト!$F$4:$H$29,3,FALSE))</f>
        <v>0</v>
      </c>
      <c r="M48" s="35">
        <f t="shared" si="10"/>
        <v>0</v>
      </c>
      <c r="N48" s="35">
        <f t="shared" si="3"/>
        <v>0</v>
      </c>
      <c r="O48" s="25"/>
      <c r="P48" s="35">
        <f t="shared" si="4"/>
        <v>0</v>
      </c>
      <c r="Q48" s="12"/>
      <c r="R48" s="25"/>
      <c r="S48" s="39" t="str">
        <f>IF(Q48="","",VLOOKUP(Q48,リスト!$J$4:$K$31,2,FALSE))</f>
        <v/>
      </c>
      <c r="T48" s="35">
        <f t="shared" si="5"/>
        <v>0</v>
      </c>
      <c r="U48" s="35" t="str">
        <f t="shared" si="6"/>
        <v/>
      </c>
      <c r="V48" s="35">
        <f t="shared" si="11"/>
        <v>0</v>
      </c>
      <c r="W48" s="35">
        <f t="shared" si="12"/>
        <v>0</v>
      </c>
      <c r="AD48" s="79"/>
      <c r="AE48" s="18"/>
      <c r="AF48" s="35" t="str">
        <f t="array" ref="AF48">IFERROR(IF(#REF!="×",0,_xlfn.IFS(AE48="多面",W48*0.6/1.6*0.5,AE48="治水ダム等",W48*0.75/1.75*0.5)),"")</f>
        <v/>
      </c>
      <c r="AG48" s="74" t="str">
        <f t="array" ref="AG48">IFERROR(_xlfn.IFS(#REF!="×",W48,#REF!="○",(W48-AF48)*0.7),"")</f>
        <v/>
      </c>
      <c r="AH48" s="25"/>
      <c r="AI48" s="85">
        <f t="array" ref="AI48">_xlfn.IFS(AH48=0,0,AH48&gt;W48,0,W48-AH48&gt;AG48,AG48,W48-AH48&lt;AG48,W48-AH48)</f>
        <v>0</v>
      </c>
      <c r="AJ48" s="35" t="str">
        <f t="shared" si="9"/>
        <v/>
      </c>
    </row>
    <row r="49" spans="1:36" s="1" customFormat="1" ht="24" hidden="1" customHeight="1">
      <c r="A49" s="9">
        <v>58</v>
      </c>
      <c r="B49" s="15"/>
      <c r="C49" s="12"/>
      <c r="D49" s="12"/>
      <c r="E49" s="25"/>
      <c r="F49" s="25"/>
      <c r="G49" s="25"/>
      <c r="H49" s="25"/>
      <c r="I49" s="33">
        <f t="shared" si="0"/>
        <v>0</v>
      </c>
      <c r="J49" s="35">
        <f t="shared" si="1"/>
        <v>0</v>
      </c>
      <c r="K49" s="35"/>
      <c r="L49" s="39">
        <f>IF(D49="",0,VLOOKUP(D49,リスト!$F$4:$H$29,3,FALSE))</f>
        <v>0</v>
      </c>
      <c r="M49" s="35">
        <f t="shared" si="10"/>
        <v>0</v>
      </c>
      <c r="N49" s="35">
        <f t="shared" si="3"/>
        <v>0</v>
      </c>
      <c r="O49" s="25"/>
      <c r="P49" s="35">
        <f t="shared" si="4"/>
        <v>0</v>
      </c>
      <c r="Q49" s="12"/>
      <c r="R49" s="25"/>
      <c r="S49" s="39" t="str">
        <f>IF(Q49="","",VLOOKUP(Q49,リスト!$J$4:$K$31,2,FALSE))</f>
        <v/>
      </c>
      <c r="T49" s="35">
        <f t="shared" si="5"/>
        <v>0</v>
      </c>
      <c r="U49" s="35" t="str">
        <f t="shared" si="6"/>
        <v/>
      </c>
      <c r="V49" s="35">
        <f t="shared" si="11"/>
        <v>0</v>
      </c>
      <c r="W49" s="35">
        <f t="shared" si="12"/>
        <v>0</v>
      </c>
      <c r="AD49" s="79"/>
      <c r="AE49" s="18"/>
      <c r="AF49" s="35" t="str">
        <f t="array" ref="AF49">IFERROR(IF(#REF!="×",0,_xlfn.IFS(AE49="多面",W49*0.6/1.6*0.5,AE49="治水ダム等",W49*0.75/1.75*0.5)),"")</f>
        <v/>
      </c>
      <c r="AG49" s="74" t="str">
        <f t="array" ref="AG49">IFERROR(_xlfn.IFS(#REF!="×",W49,#REF!="○",(W49-AF49)*0.7),"")</f>
        <v/>
      </c>
      <c r="AH49" s="25"/>
      <c r="AI49" s="85">
        <f t="array" ref="AI49">_xlfn.IFS(AH49=0,0,AH49&gt;W49,0,W49-AH49&gt;AG49,AG49,W49-AH49&lt;AG49,W49-AH49)</f>
        <v>0</v>
      </c>
      <c r="AJ49" s="35" t="str">
        <f t="shared" si="9"/>
        <v/>
      </c>
    </row>
    <row r="50" spans="1:36" s="1" customFormat="1" ht="24" hidden="1" customHeight="1">
      <c r="A50" s="9">
        <v>59</v>
      </c>
      <c r="B50" s="15"/>
      <c r="C50" s="12"/>
      <c r="D50" s="12"/>
      <c r="E50" s="25"/>
      <c r="F50" s="25"/>
      <c r="G50" s="25"/>
      <c r="H50" s="25"/>
      <c r="I50" s="33">
        <f t="shared" si="0"/>
        <v>0</v>
      </c>
      <c r="J50" s="35">
        <f t="shared" si="1"/>
        <v>0</v>
      </c>
      <c r="K50" s="35"/>
      <c r="L50" s="39">
        <f>IF(D50="",0,VLOOKUP(D50,リスト!$F$4:$H$29,3,FALSE))</f>
        <v>0</v>
      </c>
      <c r="M50" s="35">
        <f t="shared" si="10"/>
        <v>0</v>
      </c>
      <c r="N50" s="35">
        <f t="shared" si="3"/>
        <v>0</v>
      </c>
      <c r="O50" s="25"/>
      <c r="P50" s="35">
        <f t="shared" si="4"/>
        <v>0</v>
      </c>
      <c r="Q50" s="12"/>
      <c r="R50" s="25"/>
      <c r="S50" s="39" t="str">
        <f>IF(Q50="","",VLOOKUP(Q50,リスト!$J$4:$K$31,2,FALSE))</f>
        <v/>
      </c>
      <c r="T50" s="35">
        <f t="shared" si="5"/>
        <v>0</v>
      </c>
      <c r="U50" s="35" t="str">
        <f t="shared" si="6"/>
        <v/>
      </c>
      <c r="V50" s="35">
        <f t="shared" si="11"/>
        <v>0</v>
      </c>
      <c r="W50" s="35">
        <f t="shared" si="12"/>
        <v>0</v>
      </c>
      <c r="AD50" s="79"/>
      <c r="AE50" s="18"/>
      <c r="AF50" s="35" t="str">
        <f t="array" ref="AF50">IFERROR(IF(#REF!="×",0,_xlfn.IFS(AE50="多面",W50*0.6/1.6*0.5,AE50="治水ダム等",W50*0.75/1.75*0.5)),"")</f>
        <v/>
      </c>
      <c r="AG50" s="74" t="str">
        <f t="array" ref="AG50">IFERROR(_xlfn.IFS(#REF!="×",W50,#REF!="○",(W50-AF50)*0.7),"")</f>
        <v/>
      </c>
      <c r="AH50" s="25"/>
      <c r="AI50" s="85">
        <f t="array" ref="AI50">_xlfn.IFS(AH50=0,0,AH50&gt;W50,0,W50-AH50&gt;AG50,AG50,W50-AH50&lt;AG50,W50-AH50)</f>
        <v>0</v>
      </c>
      <c r="AJ50" s="35" t="str">
        <f t="shared" si="9"/>
        <v/>
      </c>
    </row>
    <row r="51" spans="1:36" s="1" customFormat="1" ht="24" hidden="1" customHeight="1">
      <c r="A51" s="9">
        <v>60</v>
      </c>
      <c r="B51" s="15"/>
      <c r="C51" s="12"/>
      <c r="D51" s="12"/>
      <c r="E51" s="25"/>
      <c r="F51" s="25"/>
      <c r="G51" s="25"/>
      <c r="H51" s="25"/>
      <c r="I51" s="33">
        <f t="shared" si="0"/>
        <v>0</v>
      </c>
      <c r="J51" s="35">
        <f t="shared" si="1"/>
        <v>0</v>
      </c>
      <c r="K51" s="35"/>
      <c r="L51" s="39">
        <f>IF(D51="",0,VLOOKUP(D51,リスト!$F$4:$H$29,3,FALSE))</f>
        <v>0</v>
      </c>
      <c r="M51" s="35">
        <f t="shared" si="10"/>
        <v>0</v>
      </c>
      <c r="N51" s="35">
        <f t="shared" si="3"/>
        <v>0</v>
      </c>
      <c r="O51" s="25"/>
      <c r="P51" s="35">
        <f t="shared" si="4"/>
        <v>0</v>
      </c>
      <c r="Q51" s="12"/>
      <c r="R51" s="25"/>
      <c r="S51" s="39" t="str">
        <f>IF(Q51="","",VLOOKUP(Q51,リスト!$J$4:$K$31,2,FALSE))</f>
        <v/>
      </c>
      <c r="T51" s="35">
        <f t="shared" si="5"/>
        <v>0</v>
      </c>
      <c r="U51" s="35" t="str">
        <f t="shared" si="6"/>
        <v/>
      </c>
      <c r="V51" s="35">
        <f t="shared" si="11"/>
        <v>0</v>
      </c>
      <c r="W51" s="35">
        <f t="shared" si="12"/>
        <v>0</v>
      </c>
      <c r="AD51" s="79"/>
      <c r="AE51" s="18"/>
      <c r="AF51" s="35" t="str">
        <f t="array" ref="AF51">IFERROR(IF(#REF!="×",0,_xlfn.IFS(AE51="多面",W51*0.6/1.6*0.5,AE51="治水ダム等",W51*0.75/1.75*0.5)),"")</f>
        <v/>
      </c>
      <c r="AG51" s="74" t="str">
        <f t="array" ref="AG51">IFERROR(_xlfn.IFS(#REF!="×",W51,#REF!="○",(W51-AF51)*0.7),"")</f>
        <v/>
      </c>
      <c r="AH51" s="25"/>
      <c r="AI51" s="85">
        <f t="array" ref="AI51">_xlfn.IFS(AH51=0,0,AH51&gt;W51,0,W51-AH51&gt;AG51,AG51,W51-AH51&lt;AG51,W51-AH51)</f>
        <v>0</v>
      </c>
      <c r="AJ51" s="35" t="str">
        <f t="shared" si="9"/>
        <v/>
      </c>
    </row>
    <row r="52" spans="1:36" s="1" customFormat="1" ht="24" hidden="1" customHeight="1">
      <c r="A52" s="9">
        <v>61</v>
      </c>
      <c r="B52" s="15"/>
      <c r="C52" s="12"/>
      <c r="D52" s="12"/>
      <c r="E52" s="25"/>
      <c r="F52" s="25"/>
      <c r="G52" s="25"/>
      <c r="H52" s="25"/>
      <c r="I52" s="33">
        <f t="shared" si="0"/>
        <v>0</v>
      </c>
      <c r="J52" s="35">
        <f t="shared" si="1"/>
        <v>0</v>
      </c>
      <c r="K52" s="35"/>
      <c r="L52" s="39">
        <f>IF(D52="",0,VLOOKUP(D52,リスト!$F$4:$H$29,3,FALSE))</f>
        <v>0</v>
      </c>
      <c r="M52" s="35">
        <f t="shared" si="10"/>
        <v>0</v>
      </c>
      <c r="N52" s="35">
        <f t="shared" si="3"/>
        <v>0</v>
      </c>
      <c r="O52" s="25"/>
      <c r="P52" s="35">
        <f t="shared" si="4"/>
        <v>0</v>
      </c>
      <c r="Q52" s="12"/>
      <c r="R52" s="25"/>
      <c r="S52" s="39" t="str">
        <f>IF(Q52="","",VLOOKUP(Q52,リスト!$J$4:$K$31,2,FALSE))</f>
        <v/>
      </c>
      <c r="T52" s="35">
        <f t="shared" si="5"/>
        <v>0</v>
      </c>
      <c r="U52" s="35" t="str">
        <f t="shared" si="6"/>
        <v/>
      </c>
      <c r="V52" s="35">
        <f t="shared" si="11"/>
        <v>0</v>
      </c>
      <c r="W52" s="35">
        <f t="shared" si="12"/>
        <v>0</v>
      </c>
      <c r="AD52" s="79"/>
      <c r="AE52" s="18"/>
      <c r="AF52" s="35" t="str">
        <f t="array" ref="AF52">IFERROR(IF(#REF!="×",0,_xlfn.IFS(AE52="多面",W52*0.6/1.6*0.5,AE52="治水ダム等",W52*0.75/1.75*0.5)),"")</f>
        <v/>
      </c>
      <c r="AG52" s="74" t="str">
        <f t="array" ref="AG52">IFERROR(_xlfn.IFS(#REF!="×",W52,#REF!="○",(W52-AF52)*0.7),"")</f>
        <v/>
      </c>
      <c r="AH52" s="25"/>
      <c r="AI52" s="85">
        <f t="array" ref="AI52">_xlfn.IFS(AH52=0,0,AH52&gt;W52,0,W52-AH52&gt;AG52,AG52,W52-AH52&lt;AG52,W52-AH52)</f>
        <v>0</v>
      </c>
      <c r="AJ52" s="35" t="str">
        <f t="shared" si="9"/>
        <v/>
      </c>
    </row>
    <row r="53" spans="1:36" s="1" customFormat="1" ht="24" hidden="1" customHeight="1">
      <c r="A53" s="9">
        <v>62</v>
      </c>
      <c r="B53" s="15"/>
      <c r="C53" s="12"/>
      <c r="D53" s="12"/>
      <c r="E53" s="25"/>
      <c r="F53" s="25"/>
      <c r="G53" s="25"/>
      <c r="H53" s="25"/>
      <c r="I53" s="33">
        <f t="shared" si="0"/>
        <v>0</v>
      </c>
      <c r="J53" s="35">
        <f t="shared" si="1"/>
        <v>0</v>
      </c>
      <c r="K53" s="35"/>
      <c r="L53" s="39">
        <f>IF(D53="",0,VLOOKUP(D53,リスト!$F$4:$H$29,3,FALSE))</f>
        <v>0</v>
      </c>
      <c r="M53" s="35">
        <f t="shared" si="10"/>
        <v>0</v>
      </c>
      <c r="N53" s="35">
        <f t="shared" si="3"/>
        <v>0</v>
      </c>
      <c r="O53" s="25"/>
      <c r="P53" s="35">
        <f t="shared" si="4"/>
        <v>0</v>
      </c>
      <c r="Q53" s="12"/>
      <c r="R53" s="25"/>
      <c r="S53" s="39" t="str">
        <f>IF(Q53="","",VLOOKUP(Q53,リスト!$J$4:$K$31,2,FALSE))</f>
        <v/>
      </c>
      <c r="T53" s="35">
        <f t="shared" si="5"/>
        <v>0</v>
      </c>
      <c r="U53" s="35" t="str">
        <f t="shared" si="6"/>
        <v/>
      </c>
      <c r="V53" s="35">
        <f t="shared" si="11"/>
        <v>0</v>
      </c>
      <c r="W53" s="35">
        <f t="shared" si="12"/>
        <v>0</v>
      </c>
      <c r="AD53" s="79"/>
      <c r="AE53" s="18"/>
      <c r="AF53" s="35" t="str">
        <f t="array" ref="AF53">IFERROR(IF(#REF!="×",0,_xlfn.IFS(AE53="多面",W53*0.6/1.6*0.5,AE53="治水ダム等",W53*0.75/1.75*0.5)),"")</f>
        <v/>
      </c>
      <c r="AG53" s="74" t="str">
        <f t="array" ref="AG53">IFERROR(_xlfn.IFS(#REF!="×",W53,#REF!="○",(W53-AF53)*0.7),"")</f>
        <v/>
      </c>
      <c r="AH53" s="25"/>
      <c r="AI53" s="85">
        <f t="array" ref="AI53">_xlfn.IFS(AH53=0,0,AH53&gt;W53,0,W53-AH53&gt;AG53,AG53,W53-AH53&lt;AG53,W53-AH53)</f>
        <v>0</v>
      </c>
      <c r="AJ53" s="35" t="str">
        <f t="shared" si="9"/>
        <v/>
      </c>
    </row>
    <row r="54" spans="1:36" s="1" customFormat="1" ht="24" hidden="1" customHeight="1">
      <c r="A54" s="9">
        <v>63</v>
      </c>
      <c r="B54" s="15"/>
      <c r="C54" s="12"/>
      <c r="D54" s="12"/>
      <c r="E54" s="25"/>
      <c r="F54" s="25"/>
      <c r="G54" s="25"/>
      <c r="H54" s="25"/>
      <c r="I54" s="33">
        <f t="shared" si="0"/>
        <v>0</v>
      </c>
      <c r="J54" s="35">
        <f t="shared" si="1"/>
        <v>0</v>
      </c>
      <c r="K54" s="35"/>
      <c r="L54" s="39">
        <f>IF(D54="",0,VLOOKUP(D54,リスト!$F$4:$H$29,3,FALSE))</f>
        <v>0</v>
      </c>
      <c r="M54" s="35">
        <f t="shared" si="10"/>
        <v>0</v>
      </c>
      <c r="N54" s="35">
        <f t="shared" si="3"/>
        <v>0</v>
      </c>
      <c r="O54" s="25"/>
      <c r="P54" s="35">
        <f t="shared" si="4"/>
        <v>0</v>
      </c>
      <c r="Q54" s="12"/>
      <c r="R54" s="25"/>
      <c r="S54" s="39" t="str">
        <f>IF(Q54="","",VLOOKUP(Q54,リスト!$J$4:$K$31,2,FALSE))</f>
        <v/>
      </c>
      <c r="T54" s="35">
        <f t="shared" si="5"/>
        <v>0</v>
      </c>
      <c r="U54" s="35" t="str">
        <f t="shared" si="6"/>
        <v/>
      </c>
      <c r="V54" s="35">
        <f t="shared" si="11"/>
        <v>0</v>
      </c>
      <c r="W54" s="35">
        <f t="shared" si="12"/>
        <v>0</v>
      </c>
      <c r="AD54" s="79"/>
      <c r="AE54" s="18"/>
      <c r="AF54" s="35" t="str">
        <f t="array" ref="AF54">IFERROR(IF(#REF!="×",0,_xlfn.IFS(AE54="多面",W54*0.6/1.6*0.5,AE54="治水ダム等",W54*0.75/1.75*0.5)),"")</f>
        <v/>
      </c>
      <c r="AG54" s="74" t="str">
        <f t="array" ref="AG54">IFERROR(_xlfn.IFS(#REF!="×",W54,#REF!="○",(W54-AF54)*0.7),"")</f>
        <v/>
      </c>
      <c r="AH54" s="25"/>
      <c r="AI54" s="85">
        <f t="array" ref="AI54">_xlfn.IFS(AH54=0,0,AH54&gt;W54,0,W54-AH54&gt;AG54,AG54,W54-AH54&lt;AG54,W54-AH54)</f>
        <v>0</v>
      </c>
      <c r="AJ54" s="35" t="str">
        <f t="shared" si="9"/>
        <v/>
      </c>
    </row>
    <row r="55" spans="1:36" s="1" customFormat="1" ht="24" hidden="1" customHeight="1">
      <c r="A55" s="9">
        <v>64</v>
      </c>
      <c r="B55" s="15"/>
      <c r="C55" s="12"/>
      <c r="D55" s="12"/>
      <c r="E55" s="25"/>
      <c r="F55" s="25"/>
      <c r="G55" s="25"/>
      <c r="H55" s="25"/>
      <c r="I55" s="33">
        <f t="shared" si="0"/>
        <v>0</v>
      </c>
      <c r="J55" s="35">
        <f t="shared" si="1"/>
        <v>0</v>
      </c>
      <c r="K55" s="35"/>
      <c r="L55" s="39">
        <f>IF(D55="",0,VLOOKUP(D55,リスト!$F$4:$H$29,3,FALSE))</f>
        <v>0</v>
      </c>
      <c r="M55" s="35">
        <f t="shared" si="10"/>
        <v>0</v>
      </c>
      <c r="N55" s="35">
        <f t="shared" si="3"/>
        <v>0</v>
      </c>
      <c r="O55" s="25"/>
      <c r="P55" s="35">
        <f t="shared" si="4"/>
        <v>0</v>
      </c>
      <c r="Q55" s="12"/>
      <c r="R55" s="25"/>
      <c r="S55" s="39" t="str">
        <f>IF(Q55="","",VLOOKUP(Q55,リスト!$J$4:$K$31,2,FALSE))</f>
        <v/>
      </c>
      <c r="T55" s="35">
        <f t="shared" si="5"/>
        <v>0</v>
      </c>
      <c r="U55" s="35" t="str">
        <f t="shared" si="6"/>
        <v/>
      </c>
      <c r="V55" s="35">
        <f t="shared" si="11"/>
        <v>0</v>
      </c>
      <c r="W55" s="35">
        <f t="shared" si="12"/>
        <v>0</v>
      </c>
      <c r="AD55" s="79"/>
      <c r="AE55" s="18"/>
      <c r="AF55" s="35" t="str">
        <f t="array" ref="AF55">IFERROR(IF(#REF!="×",0,_xlfn.IFS(AE55="多面",W55*0.6/1.6*0.5,AE55="治水ダム等",W55*0.75/1.75*0.5)),"")</f>
        <v/>
      </c>
      <c r="AG55" s="74" t="str">
        <f t="array" ref="AG55">IFERROR(_xlfn.IFS(#REF!="×",W55,#REF!="○",(W55-AF55)*0.7),"")</f>
        <v/>
      </c>
      <c r="AH55" s="25"/>
      <c r="AI55" s="85">
        <f t="array" ref="AI55">_xlfn.IFS(AH55=0,0,AH55&gt;W55,0,W55-AH55&gt;AG55,AG55,W55-AH55&lt;AG55,W55-AH55)</f>
        <v>0</v>
      </c>
      <c r="AJ55" s="35" t="str">
        <f t="shared" si="9"/>
        <v/>
      </c>
    </row>
    <row r="56" spans="1:36" s="1" customFormat="1" ht="24" hidden="1" customHeight="1">
      <c r="A56" s="9">
        <v>65</v>
      </c>
      <c r="B56" s="15"/>
      <c r="C56" s="12"/>
      <c r="D56" s="12"/>
      <c r="E56" s="25"/>
      <c r="F56" s="25"/>
      <c r="G56" s="25"/>
      <c r="H56" s="25"/>
      <c r="I56" s="33">
        <f t="shared" si="0"/>
        <v>0</v>
      </c>
      <c r="J56" s="35">
        <f t="shared" si="1"/>
        <v>0</v>
      </c>
      <c r="K56" s="35"/>
      <c r="L56" s="39">
        <f>IF(D56="",0,VLOOKUP(D56,リスト!$F$4:$H$29,3,FALSE))</f>
        <v>0</v>
      </c>
      <c r="M56" s="35">
        <f t="shared" si="10"/>
        <v>0</v>
      </c>
      <c r="N56" s="35">
        <f t="shared" si="3"/>
        <v>0</v>
      </c>
      <c r="O56" s="25"/>
      <c r="P56" s="35">
        <f t="shared" si="4"/>
        <v>0</v>
      </c>
      <c r="Q56" s="12"/>
      <c r="R56" s="25"/>
      <c r="S56" s="39" t="str">
        <f>IF(Q56="","",VLOOKUP(Q56,リスト!$J$4:$K$31,2,FALSE))</f>
        <v/>
      </c>
      <c r="T56" s="35">
        <f t="shared" si="5"/>
        <v>0</v>
      </c>
      <c r="U56" s="35" t="str">
        <f t="shared" si="6"/>
        <v/>
      </c>
      <c r="V56" s="35">
        <f t="shared" si="11"/>
        <v>0</v>
      </c>
      <c r="W56" s="35">
        <f t="shared" si="12"/>
        <v>0</v>
      </c>
      <c r="AD56" s="79"/>
      <c r="AE56" s="18"/>
      <c r="AF56" s="35" t="str">
        <f t="array" ref="AF56">IFERROR(IF(#REF!="×",0,_xlfn.IFS(AE56="多面",W56*0.6/1.6*0.5,AE56="治水ダム等",W56*0.75/1.75*0.5)),"")</f>
        <v/>
      </c>
      <c r="AG56" s="74" t="str">
        <f t="array" ref="AG56">IFERROR(_xlfn.IFS(#REF!="×",W56,#REF!="○",(W56-AF56)*0.7),"")</f>
        <v/>
      </c>
      <c r="AH56" s="25"/>
      <c r="AI56" s="85">
        <f t="array" ref="AI56">_xlfn.IFS(AH56=0,0,AH56&gt;W56,0,W56-AH56&gt;AG56,AG56,W56-AH56&lt;AG56,W56-AH56)</f>
        <v>0</v>
      </c>
      <c r="AJ56" s="35" t="str">
        <f t="shared" si="9"/>
        <v/>
      </c>
    </row>
    <row r="57" spans="1:36" s="1" customFormat="1" ht="24" hidden="1" customHeight="1">
      <c r="A57" s="9">
        <v>66</v>
      </c>
      <c r="B57" s="15"/>
      <c r="C57" s="12"/>
      <c r="D57" s="12"/>
      <c r="E57" s="25"/>
      <c r="F57" s="25"/>
      <c r="G57" s="25"/>
      <c r="H57" s="25"/>
      <c r="I57" s="33">
        <f t="shared" si="0"/>
        <v>0</v>
      </c>
      <c r="J57" s="35">
        <f t="shared" si="1"/>
        <v>0</v>
      </c>
      <c r="K57" s="35"/>
      <c r="L57" s="39">
        <f>IF(D57="",0,VLOOKUP(D57,リスト!$F$4:$H$29,3,FALSE))</f>
        <v>0</v>
      </c>
      <c r="M57" s="35">
        <f t="shared" si="10"/>
        <v>0</v>
      </c>
      <c r="N57" s="35">
        <f t="shared" si="3"/>
        <v>0</v>
      </c>
      <c r="O57" s="25"/>
      <c r="P57" s="35">
        <f t="shared" si="4"/>
        <v>0</v>
      </c>
      <c r="Q57" s="12"/>
      <c r="R57" s="25"/>
      <c r="S57" s="39" t="str">
        <f>IF(Q57="","",VLOOKUP(Q57,リスト!$J$4:$K$31,2,FALSE))</f>
        <v/>
      </c>
      <c r="T57" s="35">
        <f t="shared" si="5"/>
        <v>0</v>
      </c>
      <c r="U57" s="35" t="str">
        <f t="shared" si="6"/>
        <v/>
      </c>
      <c r="V57" s="35">
        <f t="shared" si="11"/>
        <v>0</v>
      </c>
      <c r="W57" s="35">
        <f t="shared" si="12"/>
        <v>0</v>
      </c>
      <c r="AD57" s="79"/>
      <c r="AE57" s="18"/>
      <c r="AF57" s="35" t="str">
        <f t="array" ref="AF57">IFERROR(IF(#REF!="×",0,_xlfn.IFS(AE57="多面",W57*0.6/1.6*0.5,AE57="治水ダム等",W57*0.75/1.75*0.5)),"")</f>
        <v/>
      </c>
      <c r="AG57" s="74" t="str">
        <f t="array" ref="AG57">IFERROR(_xlfn.IFS(#REF!="×",W57,#REF!="○",(W57-AF57)*0.7),"")</f>
        <v/>
      </c>
      <c r="AH57" s="25"/>
      <c r="AI57" s="85">
        <f t="array" ref="AI57">_xlfn.IFS(AH57=0,0,AH57&gt;W57,0,W57-AH57&gt;AG57,AG57,W57-AH57&lt;AG57,W57-AH57)</f>
        <v>0</v>
      </c>
      <c r="AJ57" s="35" t="str">
        <f t="shared" si="9"/>
        <v/>
      </c>
    </row>
    <row r="58" spans="1:36" s="1" customFormat="1" ht="24" hidden="1" customHeight="1">
      <c r="A58" s="9">
        <v>67</v>
      </c>
      <c r="B58" s="15"/>
      <c r="C58" s="12"/>
      <c r="D58" s="12"/>
      <c r="E58" s="25"/>
      <c r="F58" s="25"/>
      <c r="G58" s="25"/>
      <c r="H58" s="25"/>
      <c r="I58" s="33">
        <f t="shared" si="0"/>
        <v>0</v>
      </c>
      <c r="J58" s="35">
        <f t="shared" si="1"/>
        <v>0</v>
      </c>
      <c r="K58" s="35"/>
      <c r="L58" s="39">
        <f>IF(D58="",0,VLOOKUP(D58,リスト!$F$4:$H$29,3,FALSE))</f>
        <v>0</v>
      </c>
      <c r="M58" s="35">
        <f t="shared" si="10"/>
        <v>0</v>
      </c>
      <c r="N58" s="35">
        <f t="shared" si="3"/>
        <v>0</v>
      </c>
      <c r="O58" s="25"/>
      <c r="P58" s="35">
        <f t="shared" si="4"/>
        <v>0</v>
      </c>
      <c r="Q58" s="12"/>
      <c r="R58" s="25"/>
      <c r="S58" s="39" t="str">
        <f>IF(Q58="","",VLOOKUP(Q58,リスト!$J$4:$K$31,2,FALSE))</f>
        <v/>
      </c>
      <c r="T58" s="35">
        <f t="shared" si="5"/>
        <v>0</v>
      </c>
      <c r="U58" s="35" t="str">
        <f t="shared" si="6"/>
        <v/>
      </c>
      <c r="V58" s="35">
        <f t="shared" si="11"/>
        <v>0</v>
      </c>
      <c r="W58" s="35">
        <f t="shared" si="12"/>
        <v>0</v>
      </c>
      <c r="AD58" s="79"/>
      <c r="AE58" s="18"/>
      <c r="AF58" s="35" t="str">
        <f t="array" ref="AF58">IFERROR(IF(#REF!="×",0,_xlfn.IFS(AE58="多面",W58*0.6/1.6*0.5,AE58="治水ダム等",W58*0.75/1.75*0.5)),"")</f>
        <v/>
      </c>
      <c r="AG58" s="74" t="str">
        <f t="array" ref="AG58">IFERROR(_xlfn.IFS(#REF!="×",W58,#REF!="○",(W58-AF58)*0.7),"")</f>
        <v/>
      </c>
      <c r="AH58" s="25"/>
      <c r="AI58" s="85">
        <f t="array" ref="AI58">_xlfn.IFS(AH58=0,0,AH58&gt;W58,0,W58-AH58&gt;AG58,AG58,W58-AH58&lt;AG58,W58-AH58)</f>
        <v>0</v>
      </c>
      <c r="AJ58" s="35" t="str">
        <f t="shared" si="9"/>
        <v/>
      </c>
    </row>
    <row r="59" spans="1:36" s="1" customFormat="1" ht="24" hidden="1" customHeight="1">
      <c r="A59" s="9">
        <v>68</v>
      </c>
      <c r="B59" s="15"/>
      <c r="C59" s="12"/>
      <c r="D59" s="12"/>
      <c r="E59" s="25"/>
      <c r="F59" s="25"/>
      <c r="G59" s="25"/>
      <c r="H59" s="25"/>
      <c r="I59" s="33">
        <f t="shared" si="0"/>
        <v>0</v>
      </c>
      <c r="J59" s="35">
        <f t="shared" si="1"/>
        <v>0</v>
      </c>
      <c r="K59" s="35"/>
      <c r="L59" s="39">
        <f>IF(D59="",0,VLOOKUP(D59,リスト!$F$4:$H$29,3,FALSE))</f>
        <v>0</v>
      </c>
      <c r="M59" s="35">
        <f t="shared" si="10"/>
        <v>0</v>
      </c>
      <c r="N59" s="35">
        <f t="shared" si="3"/>
        <v>0</v>
      </c>
      <c r="O59" s="25"/>
      <c r="P59" s="35">
        <f t="shared" si="4"/>
        <v>0</v>
      </c>
      <c r="Q59" s="12"/>
      <c r="R59" s="25"/>
      <c r="S59" s="39" t="str">
        <f>IF(Q59="","",VLOOKUP(Q59,リスト!$J$4:$K$31,2,FALSE))</f>
        <v/>
      </c>
      <c r="T59" s="35">
        <f t="shared" si="5"/>
        <v>0</v>
      </c>
      <c r="U59" s="35" t="str">
        <f t="shared" si="6"/>
        <v/>
      </c>
      <c r="V59" s="35">
        <f t="shared" si="11"/>
        <v>0</v>
      </c>
      <c r="W59" s="35">
        <f t="shared" si="12"/>
        <v>0</v>
      </c>
      <c r="AD59" s="79"/>
      <c r="AE59" s="18"/>
      <c r="AF59" s="35" t="str">
        <f t="array" ref="AF59">IFERROR(IF(#REF!="×",0,_xlfn.IFS(AE59="多面",W59*0.6/1.6*0.5,AE59="治水ダム等",W59*0.75/1.75*0.5)),"")</f>
        <v/>
      </c>
      <c r="AG59" s="74" t="str">
        <f t="array" ref="AG59">IFERROR(_xlfn.IFS(#REF!="×",W59,#REF!="○",(W59-AF59)*0.7),"")</f>
        <v/>
      </c>
      <c r="AH59" s="25"/>
      <c r="AI59" s="85">
        <f t="array" ref="AI59">_xlfn.IFS(AH59=0,0,AH59&gt;W59,0,W59-AH59&gt;AG59,AG59,W59-AH59&lt;AG59,W59-AH59)</f>
        <v>0</v>
      </c>
      <c r="AJ59" s="35" t="str">
        <f t="shared" si="9"/>
        <v/>
      </c>
    </row>
    <row r="60" spans="1:36" s="1" customFormat="1" ht="24" hidden="1" customHeight="1">
      <c r="A60" s="9">
        <v>69</v>
      </c>
      <c r="B60" s="15"/>
      <c r="C60" s="12"/>
      <c r="D60" s="12"/>
      <c r="E60" s="25"/>
      <c r="F60" s="25"/>
      <c r="G60" s="25"/>
      <c r="H60" s="25"/>
      <c r="I60" s="33">
        <f t="shared" si="0"/>
        <v>0</v>
      </c>
      <c r="J60" s="35">
        <f t="shared" si="1"/>
        <v>0</v>
      </c>
      <c r="K60" s="35"/>
      <c r="L60" s="39">
        <f>IF(D60="",0,VLOOKUP(D60,リスト!$F$4:$H$29,3,FALSE))</f>
        <v>0</v>
      </c>
      <c r="M60" s="35">
        <f t="shared" si="10"/>
        <v>0</v>
      </c>
      <c r="N60" s="35">
        <f t="shared" si="3"/>
        <v>0</v>
      </c>
      <c r="O60" s="25"/>
      <c r="P60" s="35">
        <f t="shared" si="4"/>
        <v>0</v>
      </c>
      <c r="Q60" s="12"/>
      <c r="R60" s="25"/>
      <c r="S60" s="39" t="str">
        <f>IF(Q60="","",VLOOKUP(Q60,リスト!$J$4:$K$31,2,FALSE))</f>
        <v/>
      </c>
      <c r="T60" s="35">
        <f t="shared" si="5"/>
        <v>0</v>
      </c>
      <c r="U60" s="35" t="str">
        <f t="shared" si="6"/>
        <v/>
      </c>
      <c r="V60" s="35">
        <f t="shared" si="11"/>
        <v>0</v>
      </c>
      <c r="W60" s="35">
        <f t="shared" si="12"/>
        <v>0</v>
      </c>
      <c r="AD60" s="79"/>
      <c r="AE60" s="18"/>
      <c r="AF60" s="35" t="str">
        <f t="array" ref="AF60">IFERROR(IF(#REF!="×",0,_xlfn.IFS(AE60="多面",W60*0.6/1.6*0.5,AE60="治水ダム等",W60*0.75/1.75*0.5)),"")</f>
        <v/>
      </c>
      <c r="AG60" s="74" t="str">
        <f t="array" ref="AG60">IFERROR(_xlfn.IFS(#REF!="×",W60,#REF!="○",(W60-AF60)*0.7),"")</f>
        <v/>
      </c>
      <c r="AH60" s="25"/>
      <c r="AI60" s="85">
        <f t="array" ref="AI60">_xlfn.IFS(AH60=0,0,AH60&gt;W60,0,W60-AH60&gt;AG60,AG60,W60-AH60&lt;AG60,W60-AH60)</f>
        <v>0</v>
      </c>
      <c r="AJ60" s="35" t="str">
        <f t="shared" si="9"/>
        <v/>
      </c>
    </row>
    <row r="61" spans="1:36" s="1" customFormat="1" ht="24" hidden="1" customHeight="1">
      <c r="A61" s="9">
        <v>70</v>
      </c>
      <c r="B61" s="15"/>
      <c r="C61" s="12"/>
      <c r="D61" s="12"/>
      <c r="E61" s="25"/>
      <c r="F61" s="25"/>
      <c r="G61" s="25"/>
      <c r="H61" s="25"/>
      <c r="I61" s="33">
        <f t="shared" si="0"/>
        <v>0</v>
      </c>
      <c r="J61" s="35">
        <f t="shared" si="1"/>
        <v>0</v>
      </c>
      <c r="K61" s="35"/>
      <c r="L61" s="39">
        <f>IF(D61="",0,VLOOKUP(D61,リスト!$F$4:$H$29,3,FALSE))</f>
        <v>0</v>
      </c>
      <c r="M61" s="35">
        <f t="shared" si="10"/>
        <v>0</v>
      </c>
      <c r="N61" s="35">
        <f t="shared" si="3"/>
        <v>0</v>
      </c>
      <c r="O61" s="25"/>
      <c r="P61" s="35">
        <f t="shared" si="4"/>
        <v>0</v>
      </c>
      <c r="Q61" s="12"/>
      <c r="R61" s="25"/>
      <c r="S61" s="39" t="str">
        <f>IF(Q61="","",VLOOKUP(Q61,リスト!$J$4:$K$31,2,FALSE))</f>
        <v/>
      </c>
      <c r="T61" s="35">
        <f t="shared" si="5"/>
        <v>0</v>
      </c>
      <c r="U61" s="35" t="str">
        <f t="shared" si="6"/>
        <v/>
      </c>
      <c r="V61" s="35">
        <f t="shared" si="11"/>
        <v>0</v>
      </c>
      <c r="W61" s="35">
        <f t="shared" si="12"/>
        <v>0</v>
      </c>
      <c r="AD61" s="79"/>
      <c r="AE61" s="18"/>
      <c r="AF61" s="35" t="str">
        <f t="array" ref="AF61">IFERROR(IF(#REF!="×",0,_xlfn.IFS(AE61="多面",W61*0.6/1.6*0.5,AE61="治水ダム等",W61*0.75/1.75*0.5)),"")</f>
        <v/>
      </c>
      <c r="AG61" s="74" t="str">
        <f t="array" ref="AG61">IFERROR(_xlfn.IFS(#REF!="×",W61,#REF!="○",(W61-AF61)*0.7),"")</f>
        <v/>
      </c>
      <c r="AH61" s="25"/>
      <c r="AI61" s="85">
        <f t="array" ref="AI61">_xlfn.IFS(AH61=0,0,AH61&gt;W61,0,W61-AH61&gt;AG61,AG61,W61-AH61&lt;AG61,W61-AH61)</f>
        <v>0</v>
      </c>
      <c r="AJ61" s="35" t="str">
        <f t="shared" si="9"/>
        <v/>
      </c>
    </row>
    <row r="62" spans="1:36" s="1" customFormat="1" ht="24" hidden="1" customHeight="1">
      <c r="A62" s="9">
        <v>71</v>
      </c>
      <c r="B62" s="15"/>
      <c r="C62" s="12"/>
      <c r="D62" s="12"/>
      <c r="E62" s="25"/>
      <c r="F62" s="25"/>
      <c r="G62" s="25"/>
      <c r="H62" s="25"/>
      <c r="I62" s="33">
        <f t="shared" si="0"/>
        <v>0</v>
      </c>
      <c r="J62" s="35">
        <f t="shared" si="1"/>
        <v>0</v>
      </c>
      <c r="K62" s="35"/>
      <c r="L62" s="39">
        <f>IF(D62="",0,VLOOKUP(D62,リスト!$F$4:$H$29,3,FALSE))</f>
        <v>0</v>
      </c>
      <c r="M62" s="35">
        <f t="shared" si="10"/>
        <v>0</v>
      </c>
      <c r="N62" s="35">
        <f t="shared" si="3"/>
        <v>0</v>
      </c>
      <c r="O62" s="25"/>
      <c r="P62" s="35">
        <f t="shared" si="4"/>
        <v>0</v>
      </c>
      <c r="Q62" s="12"/>
      <c r="R62" s="25"/>
      <c r="S62" s="39" t="str">
        <f>IF(Q62="","",VLOOKUP(Q62,リスト!$J$4:$K$31,2,FALSE))</f>
        <v/>
      </c>
      <c r="T62" s="35">
        <f t="shared" si="5"/>
        <v>0</v>
      </c>
      <c r="U62" s="35" t="str">
        <f t="shared" si="6"/>
        <v/>
      </c>
      <c r="V62" s="35">
        <f t="shared" si="11"/>
        <v>0</v>
      </c>
      <c r="W62" s="35">
        <f t="shared" si="12"/>
        <v>0</v>
      </c>
      <c r="AD62" s="79"/>
      <c r="AE62" s="18"/>
      <c r="AF62" s="35" t="str">
        <f t="array" ref="AF62">IFERROR(IF(#REF!="×",0,_xlfn.IFS(AE62="多面",W62*0.6/1.6*0.5,AE62="治水ダム等",W62*0.75/1.75*0.5)),"")</f>
        <v/>
      </c>
      <c r="AG62" s="74" t="str">
        <f t="array" ref="AG62">IFERROR(_xlfn.IFS(#REF!="×",W62,#REF!="○",(W62-AF62)*0.7),"")</f>
        <v/>
      </c>
      <c r="AH62" s="25"/>
      <c r="AI62" s="85">
        <f t="array" ref="AI62">_xlfn.IFS(AH62=0,0,AH62&gt;W62,0,W62-AH62&gt;AG62,AG62,W62-AH62&lt;AG62,W62-AH62)</f>
        <v>0</v>
      </c>
      <c r="AJ62" s="35" t="str">
        <f t="shared" si="9"/>
        <v/>
      </c>
    </row>
    <row r="63" spans="1:36" s="1" customFormat="1" ht="24" hidden="1" customHeight="1">
      <c r="A63" s="9">
        <v>72</v>
      </c>
      <c r="B63" s="15"/>
      <c r="C63" s="12"/>
      <c r="D63" s="12"/>
      <c r="E63" s="25"/>
      <c r="F63" s="25"/>
      <c r="G63" s="25"/>
      <c r="H63" s="25"/>
      <c r="I63" s="33">
        <f t="shared" si="0"/>
        <v>0</v>
      </c>
      <c r="J63" s="35">
        <f t="shared" si="1"/>
        <v>0</v>
      </c>
      <c r="K63" s="35"/>
      <c r="L63" s="39">
        <f>IF(D63="",0,VLOOKUP(D63,リスト!$F$4:$H$29,3,FALSE))</f>
        <v>0</v>
      </c>
      <c r="M63" s="35">
        <f t="shared" si="10"/>
        <v>0</v>
      </c>
      <c r="N63" s="35">
        <f t="shared" si="3"/>
        <v>0</v>
      </c>
      <c r="O63" s="25"/>
      <c r="P63" s="35">
        <f t="shared" si="4"/>
        <v>0</v>
      </c>
      <c r="Q63" s="12"/>
      <c r="R63" s="25"/>
      <c r="S63" s="39" t="str">
        <f>IF(Q63="","",VLOOKUP(Q63,リスト!$J$4:$K$31,2,FALSE))</f>
        <v/>
      </c>
      <c r="T63" s="35">
        <f t="shared" si="5"/>
        <v>0</v>
      </c>
      <c r="U63" s="35" t="str">
        <f t="shared" si="6"/>
        <v/>
      </c>
      <c r="V63" s="35">
        <f t="shared" si="11"/>
        <v>0</v>
      </c>
      <c r="W63" s="35">
        <f t="shared" si="12"/>
        <v>0</v>
      </c>
      <c r="AD63" s="79"/>
      <c r="AE63" s="18"/>
      <c r="AF63" s="35" t="str">
        <f t="array" ref="AF63">IFERROR(IF(#REF!="×",0,_xlfn.IFS(AE63="多面",W63*0.6/1.6*0.5,AE63="治水ダム等",W63*0.75/1.75*0.5)),"")</f>
        <v/>
      </c>
      <c r="AG63" s="74" t="str">
        <f t="array" ref="AG63">IFERROR(_xlfn.IFS(#REF!="×",W63,#REF!="○",(W63-AF63)*0.7),"")</f>
        <v/>
      </c>
      <c r="AH63" s="25"/>
      <c r="AI63" s="85">
        <f t="array" ref="AI63">_xlfn.IFS(AH63=0,0,AH63&gt;W63,0,W63-AH63&gt;AG63,AG63,W63-AH63&lt;AG63,W63-AH63)</f>
        <v>0</v>
      </c>
      <c r="AJ63" s="35" t="str">
        <f t="shared" si="9"/>
        <v/>
      </c>
    </row>
    <row r="64" spans="1:36" s="1" customFormat="1" ht="24" hidden="1" customHeight="1">
      <c r="A64" s="9">
        <v>73</v>
      </c>
      <c r="B64" s="15"/>
      <c r="C64" s="12"/>
      <c r="D64" s="12"/>
      <c r="E64" s="25"/>
      <c r="F64" s="25"/>
      <c r="G64" s="25"/>
      <c r="H64" s="25"/>
      <c r="I64" s="33">
        <f t="shared" si="0"/>
        <v>0</v>
      </c>
      <c r="J64" s="35">
        <f t="shared" si="1"/>
        <v>0</v>
      </c>
      <c r="K64" s="35"/>
      <c r="L64" s="39">
        <f>IF(D64="",0,VLOOKUP(D64,リスト!$F$4:$H$29,3,FALSE))</f>
        <v>0</v>
      </c>
      <c r="M64" s="35">
        <f t="shared" si="10"/>
        <v>0</v>
      </c>
      <c r="N64" s="35">
        <f t="shared" si="3"/>
        <v>0</v>
      </c>
      <c r="O64" s="25"/>
      <c r="P64" s="35">
        <f t="shared" si="4"/>
        <v>0</v>
      </c>
      <c r="Q64" s="12"/>
      <c r="R64" s="25"/>
      <c r="S64" s="39" t="str">
        <f>IF(Q64="","",VLOOKUP(Q64,リスト!$J$4:$K$31,2,FALSE))</f>
        <v/>
      </c>
      <c r="T64" s="35">
        <f t="shared" si="5"/>
        <v>0</v>
      </c>
      <c r="U64" s="35" t="str">
        <f t="shared" si="6"/>
        <v/>
      </c>
      <c r="V64" s="35">
        <f t="shared" si="11"/>
        <v>0</v>
      </c>
      <c r="W64" s="35">
        <f t="shared" si="12"/>
        <v>0</v>
      </c>
      <c r="AD64" s="79"/>
      <c r="AE64" s="18"/>
      <c r="AF64" s="35" t="str">
        <f t="array" ref="AF64">IFERROR(IF(#REF!="×",0,_xlfn.IFS(AE64="多面",W64*0.6/1.6*0.5,AE64="治水ダム等",W64*0.75/1.75*0.5)),"")</f>
        <v/>
      </c>
      <c r="AG64" s="74" t="str">
        <f t="array" ref="AG64">IFERROR(_xlfn.IFS(#REF!="×",W64,#REF!="○",(W64-AF64)*0.7),"")</f>
        <v/>
      </c>
      <c r="AH64" s="25"/>
      <c r="AI64" s="85">
        <f t="array" ref="AI64">_xlfn.IFS(AH64=0,0,AH64&gt;W64,0,W64-AH64&gt;AG64,AG64,W64-AH64&lt;AG64,W64-AH64)</f>
        <v>0</v>
      </c>
      <c r="AJ64" s="35" t="str">
        <f t="shared" si="9"/>
        <v/>
      </c>
    </row>
    <row r="65" spans="1:36" s="1" customFormat="1" ht="24" hidden="1" customHeight="1">
      <c r="A65" s="9">
        <v>74</v>
      </c>
      <c r="B65" s="15"/>
      <c r="C65" s="12"/>
      <c r="D65" s="12"/>
      <c r="E65" s="25"/>
      <c r="F65" s="25"/>
      <c r="G65" s="25"/>
      <c r="H65" s="25"/>
      <c r="I65" s="33">
        <f t="shared" si="0"/>
        <v>0</v>
      </c>
      <c r="J65" s="35">
        <f t="shared" si="1"/>
        <v>0</v>
      </c>
      <c r="K65" s="35"/>
      <c r="L65" s="39">
        <f>IF(D65="",0,VLOOKUP(D65,リスト!$F$4:$H$29,3,FALSE))</f>
        <v>0</v>
      </c>
      <c r="M65" s="35">
        <f t="shared" si="10"/>
        <v>0</v>
      </c>
      <c r="N65" s="35">
        <f t="shared" si="3"/>
        <v>0</v>
      </c>
      <c r="O65" s="25"/>
      <c r="P65" s="35">
        <f t="shared" si="4"/>
        <v>0</v>
      </c>
      <c r="Q65" s="12"/>
      <c r="R65" s="25"/>
      <c r="S65" s="39" t="str">
        <f>IF(Q65="","",VLOOKUP(Q65,リスト!$J$4:$K$31,2,FALSE))</f>
        <v/>
      </c>
      <c r="T65" s="35">
        <f t="shared" si="5"/>
        <v>0</v>
      </c>
      <c r="U65" s="35" t="str">
        <f t="shared" si="6"/>
        <v/>
      </c>
      <c r="V65" s="35">
        <f t="shared" si="11"/>
        <v>0</v>
      </c>
      <c r="W65" s="35">
        <f t="shared" si="12"/>
        <v>0</v>
      </c>
      <c r="AD65" s="79"/>
      <c r="AE65" s="18"/>
      <c r="AF65" s="35" t="str">
        <f t="array" ref="AF65">IFERROR(IF(#REF!="×",0,_xlfn.IFS(AE65="多面",W65*0.6/1.6*0.5,AE65="治水ダム等",W65*0.75/1.75*0.5)),"")</f>
        <v/>
      </c>
      <c r="AG65" s="74" t="str">
        <f t="array" ref="AG65">IFERROR(_xlfn.IFS(#REF!="×",W65,#REF!="○",(W65-AF65)*0.7),"")</f>
        <v/>
      </c>
      <c r="AH65" s="25"/>
      <c r="AI65" s="85">
        <f t="array" ref="AI65">_xlfn.IFS(AH65=0,0,AH65&gt;W65,0,W65-AH65&gt;AG65,AG65,W65-AH65&lt;AG65,W65-AH65)</f>
        <v>0</v>
      </c>
      <c r="AJ65" s="35" t="str">
        <f t="shared" si="9"/>
        <v/>
      </c>
    </row>
    <row r="66" spans="1:36" s="1" customFormat="1" ht="24" hidden="1" customHeight="1">
      <c r="A66" s="9">
        <v>75</v>
      </c>
      <c r="B66" s="15"/>
      <c r="C66" s="12"/>
      <c r="D66" s="12"/>
      <c r="E66" s="25"/>
      <c r="F66" s="25"/>
      <c r="G66" s="25"/>
      <c r="H66" s="25"/>
      <c r="I66" s="33">
        <f t="shared" si="0"/>
        <v>0</v>
      </c>
      <c r="J66" s="35">
        <f t="shared" si="1"/>
        <v>0</v>
      </c>
      <c r="K66" s="35"/>
      <c r="L66" s="39">
        <f>IF(D66="",0,VLOOKUP(D66,リスト!$F$4:$H$29,3,FALSE))</f>
        <v>0</v>
      </c>
      <c r="M66" s="35">
        <f t="shared" si="10"/>
        <v>0</v>
      </c>
      <c r="N66" s="35">
        <f t="shared" si="3"/>
        <v>0</v>
      </c>
      <c r="O66" s="25"/>
      <c r="P66" s="35">
        <f t="shared" si="4"/>
        <v>0</v>
      </c>
      <c r="Q66" s="12"/>
      <c r="R66" s="25"/>
      <c r="S66" s="39" t="str">
        <f>IF(Q66="","",VLOOKUP(Q66,リスト!$J$4:$K$31,2,FALSE))</f>
        <v/>
      </c>
      <c r="T66" s="35">
        <f t="shared" si="5"/>
        <v>0</v>
      </c>
      <c r="U66" s="35" t="str">
        <f t="shared" si="6"/>
        <v/>
      </c>
      <c r="V66" s="35">
        <f t="shared" si="11"/>
        <v>0</v>
      </c>
      <c r="W66" s="35">
        <f t="shared" si="12"/>
        <v>0</v>
      </c>
      <c r="AD66" s="79"/>
      <c r="AE66" s="18"/>
      <c r="AF66" s="35" t="str">
        <f t="array" ref="AF66">IFERROR(IF(#REF!="×",0,_xlfn.IFS(AE66="多面",W66*0.6/1.6*0.5,AE66="治水ダム等",W66*0.75/1.75*0.5)),"")</f>
        <v/>
      </c>
      <c r="AG66" s="74" t="str">
        <f t="array" ref="AG66">IFERROR(_xlfn.IFS(#REF!="×",W66,#REF!="○",(W66-AF66)*0.7),"")</f>
        <v/>
      </c>
      <c r="AH66" s="25"/>
      <c r="AI66" s="85">
        <f t="array" ref="AI66">_xlfn.IFS(AH66=0,0,AH66&gt;W66,0,W66-AH66&gt;AG66,AG66,W66-AH66&lt;AG66,W66-AH66)</f>
        <v>0</v>
      </c>
      <c r="AJ66" s="35" t="str">
        <f t="shared" si="9"/>
        <v/>
      </c>
    </row>
    <row r="67" spans="1:36" s="1" customFormat="1" ht="24" hidden="1" customHeight="1">
      <c r="A67" s="9">
        <v>76</v>
      </c>
      <c r="B67" s="15"/>
      <c r="C67" s="12"/>
      <c r="D67" s="12"/>
      <c r="E67" s="25"/>
      <c r="F67" s="25"/>
      <c r="G67" s="25"/>
      <c r="H67" s="25"/>
      <c r="I67" s="33">
        <f t="shared" si="0"/>
        <v>0</v>
      </c>
      <c r="J67" s="35">
        <f t="shared" si="1"/>
        <v>0</v>
      </c>
      <c r="K67" s="35"/>
      <c r="L67" s="39">
        <f>IF(D67="",0,VLOOKUP(D67,リスト!$F$4:$H$29,3,FALSE))</f>
        <v>0</v>
      </c>
      <c r="M67" s="35">
        <f t="shared" si="10"/>
        <v>0</v>
      </c>
      <c r="N67" s="35">
        <f t="shared" si="3"/>
        <v>0</v>
      </c>
      <c r="O67" s="25"/>
      <c r="P67" s="35">
        <f t="shared" si="4"/>
        <v>0</v>
      </c>
      <c r="Q67" s="12"/>
      <c r="R67" s="25"/>
      <c r="S67" s="39" t="str">
        <f>IF(Q67="","",VLOOKUP(Q67,リスト!$J$4:$K$31,2,FALSE))</f>
        <v/>
      </c>
      <c r="T67" s="35">
        <f t="shared" si="5"/>
        <v>0</v>
      </c>
      <c r="U67" s="35" t="str">
        <f t="shared" si="6"/>
        <v/>
      </c>
      <c r="V67" s="35">
        <f t="shared" si="11"/>
        <v>0</v>
      </c>
      <c r="W67" s="35">
        <f t="shared" si="12"/>
        <v>0</v>
      </c>
      <c r="AD67" s="79"/>
      <c r="AE67" s="18"/>
      <c r="AF67" s="35" t="str">
        <f t="array" ref="AF67">IFERROR(IF(#REF!="×",0,_xlfn.IFS(AE67="多面",W67*0.6/1.6*0.5,AE67="治水ダム等",W67*0.75/1.75*0.5)),"")</f>
        <v/>
      </c>
      <c r="AG67" s="74" t="str">
        <f t="array" ref="AG67">IFERROR(_xlfn.IFS(#REF!="×",W67,#REF!="○",(W67-AF67)*0.7),"")</f>
        <v/>
      </c>
      <c r="AH67" s="25"/>
      <c r="AI67" s="85">
        <f t="array" ref="AI67">_xlfn.IFS(AH67=0,0,AH67&gt;W67,0,W67-AH67&gt;AG67,AG67,W67-AH67&lt;AG67,W67-AH67)</f>
        <v>0</v>
      </c>
      <c r="AJ67" s="35" t="str">
        <f t="shared" si="9"/>
        <v/>
      </c>
    </row>
    <row r="68" spans="1:36" s="1" customFormat="1" ht="24" hidden="1" customHeight="1">
      <c r="A68" s="9">
        <v>77</v>
      </c>
      <c r="B68" s="15"/>
      <c r="C68" s="12"/>
      <c r="D68" s="12"/>
      <c r="E68" s="25"/>
      <c r="F68" s="25"/>
      <c r="G68" s="25"/>
      <c r="H68" s="25"/>
      <c r="I68" s="33">
        <f t="shared" si="0"/>
        <v>0</v>
      </c>
      <c r="J68" s="35">
        <f t="shared" si="1"/>
        <v>0</v>
      </c>
      <c r="K68" s="35"/>
      <c r="L68" s="39">
        <f>IF(D68="",0,VLOOKUP(D68,リスト!$F$4:$H$29,3,FALSE))</f>
        <v>0</v>
      </c>
      <c r="M68" s="35">
        <f t="shared" si="10"/>
        <v>0</v>
      </c>
      <c r="N68" s="35">
        <f t="shared" si="3"/>
        <v>0</v>
      </c>
      <c r="O68" s="25"/>
      <c r="P68" s="35">
        <f t="shared" si="4"/>
        <v>0</v>
      </c>
      <c r="Q68" s="12"/>
      <c r="R68" s="25"/>
      <c r="S68" s="39" t="str">
        <f>IF(Q68="","",VLOOKUP(Q68,リスト!$J$4:$K$31,2,FALSE))</f>
        <v/>
      </c>
      <c r="T68" s="35">
        <f t="shared" si="5"/>
        <v>0</v>
      </c>
      <c r="U68" s="35" t="str">
        <f t="shared" si="6"/>
        <v/>
      </c>
      <c r="V68" s="35">
        <f t="shared" si="11"/>
        <v>0</v>
      </c>
      <c r="W68" s="35">
        <f t="shared" si="12"/>
        <v>0</v>
      </c>
      <c r="AD68" s="79"/>
      <c r="AE68" s="18"/>
      <c r="AF68" s="35" t="str">
        <f t="array" ref="AF68">IFERROR(IF(#REF!="×",0,_xlfn.IFS(AE68="多面",W68*0.6/1.6*0.5,AE68="治水ダム等",W68*0.75/1.75*0.5)),"")</f>
        <v/>
      </c>
      <c r="AG68" s="74" t="str">
        <f t="array" ref="AG68">IFERROR(_xlfn.IFS(#REF!="×",W68,#REF!="○",(W68-AF68)*0.7),"")</f>
        <v/>
      </c>
      <c r="AH68" s="25"/>
      <c r="AI68" s="85">
        <f t="array" ref="AI68">_xlfn.IFS(AH68=0,0,AH68&gt;W68,0,W68-AH68&gt;AG68,AG68,W68-AH68&lt;AG68,W68-AH68)</f>
        <v>0</v>
      </c>
      <c r="AJ68" s="35" t="str">
        <f t="shared" si="9"/>
        <v/>
      </c>
    </row>
    <row r="69" spans="1:36" s="1" customFormat="1" ht="24" hidden="1" customHeight="1">
      <c r="A69" s="9">
        <v>78</v>
      </c>
      <c r="B69" s="15"/>
      <c r="C69" s="12"/>
      <c r="D69" s="12"/>
      <c r="E69" s="25"/>
      <c r="F69" s="25"/>
      <c r="G69" s="25"/>
      <c r="H69" s="25"/>
      <c r="I69" s="33">
        <f t="shared" si="0"/>
        <v>0</v>
      </c>
      <c r="J69" s="35">
        <f t="shared" si="1"/>
        <v>0</v>
      </c>
      <c r="K69" s="35"/>
      <c r="L69" s="39">
        <f>IF(D69="",0,VLOOKUP(D69,リスト!$F$4:$H$29,3,FALSE))</f>
        <v>0</v>
      </c>
      <c r="M69" s="35">
        <f t="shared" si="10"/>
        <v>0</v>
      </c>
      <c r="N69" s="35">
        <f t="shared" si="3"/>
        <v>0</v>
      </c>
      <c r="O69" s="25"/>
      <c r="P69" s="35">
        <f t="shared" si="4"/>
        <v>0</v>
      </c>
      <c r="Q69" s="12"/>
      <c r="R69" s="25"/>
      <c r="S69" s="39" t="str">
        <f>IF(Q69="","",VLOOKUP(Q69,リスト!$J$4:$K$31,2,FALSE))</f>
        <v/>
      </c>
      <c r="T69" s="35">
        <f t="shared" si="5"/>
        <v>0</v>
      </c>
      <c r="U69" s="35" t="str">
        <f t="shared" si="6"/>
        <v/>
      </c>
      <c r="V69" s="35">
        <f t="shared" si="11"/>
        <v>0</v>
      </c>
      <c r="W69" s="35">
        <f t="shared" si="12"/>
        <v>0</v>
      </c>
      <c r="AD69" s="79"/>
      <c r="AE69" s="18"/>
      <c r="AF69" s="35" t="str">
        <f t="array" ref="AF69">IFERROR(IF(#REF!="×",0,_xlfn.IFS(AE69="多面",W69*0.6/1.6*0.5,AE69="治水ダム等",W69*0.75/1.75*0.5)),"")</f>
        <v/>
      </c>
      <c r="AG69" s="74" t="str">
        <f t="array" ref="AG69">IFERROR(_xlfn.IFS(#REF!="×",W69,#REF!="○",(W69-AF69)*0.7),"")</f>
        <v/>
      </c>
      <c r="AH69" s="25"/>
      <c r="AI69" s="85">
        <f t="array" ref="AI69">_xlfn.IFS(AH69=0,0,AH69&gt;W69,0,W69-AH69&gt;AG69,AG69,W69-AH69&lt;AG69,W69-AH69)</f>
        <v>0</v>
      </c>
      <c r="AJ69" s="35" t="str">
        <f t="shared" si="9"/>
        <v/>
      </c>
    </row>
    <row r="70" spans="1:36" s="1" customFormat="1" ht="24" hidden="1" customHeight="1">
      <c r="A70" s="9">
        <v>79</v>
      </c>
      <c r="B70" s="15"/>
      <c r="C70" s="12"/>
      <c r="D70" s="12"/>
      <c r="E70" s="25"/>
      <c r="F70" s="25"/>
      <c r="G70" s="25"/>
      <c r="H70" s="25"/>
      <c r="I70" s="33">
        <f t="shared" si="0"/>
        <v>0</v>
      </c>
      <c r="J70" s="35">
        <f t="shared" si="1"/>
        <v>0</v>
      </c>
      <c r="K70" s="35"/>
      <c r="L70" s="39">
        <f>IF(D70="",0,VLOOKUP(D70,リスト!$F$4:$H$29,3,FALSE))</f>
        <v>0</v>
      </c>
      <c r="M70" s="35">
        <f t="shared" si="10"/>
        <v>0</v>
      </c>
      <c r="N70" s="35">
        <f t="shared" si="3"/>
        <v>0</v>
      </c>
      <c r="O70" s="25"/>
      <c r="P70" s="35">
        <f t="shared" si="4"/>
        <v>0</v>
      </c>
      <c r="Q70" s="12"/>
      <c r="R70" s="25"/>
      <c r="S70" s="39" t="str">
        <f>IF(Q70="","",VLOOKUP(Q70,リスト!$J$4:$K$31,2,FALSE))</f>
        <v/>
      </c>
      <c r="T70" s="35">
        <f t="shared" si="5"/>
        <v>0</v>
      </c>
      <c r="U70" s="35" t="str">
        <f t="shared" si="6"/>
        <v/>
      </c>
      <c r="V70" s="35">
        <f t="shared" si="11"/>
        <v>0</v>
      </c>
      <c r="W70" s="35">
        <f t="shared" si="12"/>
        <v>0</v>
      </c>
      <c r="AD70" s="79"/>
      <c r="AE70" s="18"/>
      <c r="AF70" s="35" t="str">
        <f t="array" ref="AF70">IFERROR(IF(#REF!="×",0,_xlfn.IFS(AE70="多面",W70*0.6/1.6*0.5,AE70="治水ダム等",W70*0.75/1.75*0.5)),"")</f>
        <v/>
      </c>
      <c r="AG70" s="74" t="str">
        <f t="array" ref="AG70">IFERROR(_xlfn.IFS(#REF!="×",W70,#REF!="○",(W70-AF70)*0.7),"")</f>
        <v/>
      </c>
      <c r="AH70" s="25"/>
      <c r="AI70" s="85">
        <f t="array" ref="AI70">_xlfn.IFS(AH70=0,0,AH70&gt;W70,0,W70-AH70&gt;AG70,AG70,W70-AH70&lt;AG70,W70-AH70)</f>
        <v>0</v>
      </c>
      <c r="AJ70" s="35" t="str">
        <f t="shared" si="9"/>
        <v/>
      </c>
    </row>
    <row r="71" spans="1:36" s="1" customFormat="1" ht="24" hidden="1" customHeight="1">
      <c r="A71" s="9">
        <v>80</v>
      </c>
      <c r="B71" s="15"/>
      <c r="C71" s="12"/>
      <c r="D71" s="12"/>
      <c r="E71" s="25"/>
      <c r="F71" s="25"/>
      <c r="G71" s="25"/>
      <c r="H71" s="25"/>
      <c r="I71" s="33">
        <f t="shared" si="0"/>
        <v>0</v>
      </c>
      <c r="J71" s="35">
        <f t="shared" si="1"/>
        <v>0</v>
      </c>
      <c r="K71" s="35"/>
      <c r="L71" s="39">
        <f>IF(D71="",0,VLOOKUP(D71,リスト!$F$4:$H$29,3,FALSE))</f>
        <v>0</v>
      </c>
      <c r="M71" s="35">
        <f t="shared" si="10"/>
        <v>0</v>
      </c>
      <c r="N71" s="35">
        <f t="shared" si="3"/>
        <v>0</v>
      </c>
      <c r="O71" s="25"/>
      <c r="P71" s="35">
        <f t="shared" si="4"/>
        <v>0</v>
      </c>
      <c r="Q71" s="12"/>
      <c r="R71" s="25"/>
      <c r="S71" s="39" t="str">
        <f>IF(Q71="","",VLOOKUP(Q71,リスト!$J$4:$K$31,2,FALSE))</f>
        <v/>
      </c>
      <c r="T71" s="35">
        <f t="shared" si="5"/>
        <v>0</v>
      </c>
      <c r="U71" s="35" t="str">
        <f t="shared" si="6"/>
        <v/>
      </c>
      <c r="V71" s="35">
        <f t="shared" si="11"/>
        <v>0</v>
      </c>
      <c r="W71" s="35">
        <f t="shared" si="12"/>
        <v>0</v>
      </c>
      <c r="AD71" s="79"/>
      <c r="AE71" s="18"/>
      <c r="AF71" s="35" t="str">
        <f t="array" ref="AF71">IFERROR(IF(#REF!="×",0,_xlfn.IFS(AE71="多面",W71*0.6/1.6*0.5,AE71="治水ダム等",W71*0.75/1.75*0.5)),"")</f>
        <v/>
      </c>
      <c r="AG71" s="74" t="str">
        <f t="array" ref="AG71">IFERROR(_xlfn.IFS(#REF!="×",W71,#REF!="○",(W71-AF71)*0.7),"")</f>
        <v/>
      </c>
      <c r="AH71" s="25"/>
      <c r="AI71" s="85">
        <f t="array" ref="AI71">_xlfn.IFS(AH71=0,0,AH71&gt;W71,0,W71-AH71&gt;AG71,AG71,W71-AH71&lt;AG71,W71-AH71)</f>
        <v>0</v>
      </c>
      <c r="AJ71" s="35" t="str">
        <f t="shared" si="9"/>
        <v/>
      </c>
    </row>
    <row r="72" spans="1:36" s="1" customFormat="1" ht="24" hidden="1" customHeight="1">
      <c r="A72" s="9">
        <v>81</v>
      </c>
      <c r="B72" s="15"/>
      <c r="C72" s="12"/>
      <c r="D72" s="12"/>
      <c r="E72" s="25"/>
      <c r="F72" s="25"/>
      <c r="G72" s="25"/>
      <c r="H72" s="25"/>
      <c r="I72" s="33">
        <f t="shared" si="0"/>
        <v>0</v>
      </c>
      <c r="J72" s="35">
        <f t="shared" si="1"/>
        <v>0</v>
      </c>
      <c r="K72" s="35"/>
      <c r="L72" s="39">
        <f>IF(D72="",0,VLOOKUP(D72,リスト!$F$4:$H$29,3,FALSE))</f>
        <v>0</v>
      </c>
      <c r="M72" s="35">
        <f t="shared" si="10"/>
        <v>0</v>
      </c>
      <c r="N72" s="35">
        <f t="shared" si="3"/>
        <v>0</v>
      </c>
      <c r="O72" s="25"/>
      <c r="P72" s="35">
        <f t="shared" si="4"/>
        <v>0</v>
      </c>
      <c r="Q72" s="12"/>
      <c r="R72" s="25"/>
      <c r="S72" s="39" t="str">
        <f>IF(Q72="","",VLOOKUP(Q72,リスト!$J$4:$K$31,2,FALSE))</f>
        <v/>
      </c>
      <c r="T72" s="35">
        <f t="shared" si="5"/>
        <v>0</v>
      </c>
      <c r="U72" s="35" t="str">
        <f t="shared" si="6"/>
        <v/>
      </c>
      <c r="V72" s="35">
        <f t="shared" si="11"/>
        <v>0</v>
      </c>
      <c r="W72" s="35">
        <f t="shared" si="12"/>
        <v>0</v>
      </c>
      <c r="AD72" s="79"/>
      <c r="AE72" s="18"/>
      <c r="AF72" s="35" t="str">
        <f t="array" ref="AF72">IFERROR(IF(#REF!="×",0,_xlfn.IFS(AE72="多面",W72*0.6/1.6*0.5,AE72="治水ダム等",W72*0.75/1.75*0.5)),"")</f>
        <v/>
      </c>
      <c r="AG72" s="74" t="str">
        <f t="array" ref="AG72">IFERROR(_xlfn.IFS(#REF!="×",W72,#REF!="○",(W72-AF72)*0.7),"")</f>
        <v/>
      </c>
      <c r="AH72" s="25"/>
      <c r="AI72" s="85">
        <f t="array" ref="AI72">_xlfn.IFS(AH72=0,0,AH72&gt;W72,0,W72-AH72&gt;AG72,AG72,W72-AH72&lt;AG72,W72-AH72)</f>
        <v>0</v>
      </c>
      <c r="AJ72" s="35" t="str">
        <f t="shared" si="9"/>
        <v/>
      </c>
    </row>
    <row r="73" spans="1:36" s="1" customFormat="1" ht="24" hidden="1" customHeight="1">
      <c r="A73" s="9">
        <v>82</v>
      </c>
      <c r="B73" s="15"/>
      <c r="C73" s="12"/>
      <c r="D73" s="12"/>
      <c r="E73" s="25"/>
      <c r="F73" s="25"/>
      <c r="G73" s="25"/>
      <c r="H73" s="25"/>
      <c r="I73" s="33">
        <f t="shared" si="0"/>
        <v>0</v>
      </c>
      <c r="J73" s="35">
        <f t="shared" si="1"/>
        <v>0</v>
      </c>
      <c r="K73" s="35"/>
      <c r="L73" s="39">
        <f>IF(D73="",0,VLOOKUP(D73,リスト!$F$4:$H$29,3,FALSE))</f>
        <v>0</v>
      </c>
      <c r="M73" s="35">
        <f t="shared" si="10"/>
        <v>0</v>
      </c>
      <c r="N73" s="35">
        <f t="shared" si="3"/>
        <v>0</v>
      </c>
      <c r="O73" s="25"/>
      <c r="P73" s="35">
        <f t="shared" si="4"/>
        <v>0</v>
      </c>
      <c r="Q73" s="12"/>
      <c r="R73" s="25"/>
      <c r="S73" s="39" t="str">
        <f>IF(Q73="","",VLOOKUP(Q73,リスト!$J$4:$K$31,2,FALSE))</f>
        <v/>
      </c>
      <c r="T73" s="35">
        <f t="shared" si="5"/>
        <v>0</v>
      </c>
      <c r="U73" s="35" t="str">
        <f t="shared" si="6"/>
        <v/>
      </c>
      <c r="V73" s="35">
        <f t="shared" si="11"/>
        <v>0</v>
      </c>
      <c r="W73" s="35">
        <f t="shared" si="12"/>
        <v>0</v>
      </c>
      <c r="AD73" s="79"/>
      <c r="AE73" s="18"/>
      <c r="AF73" s="35" t="str">
        <f t="array" ref="AF73">IFERROR(IF(#REF!="×",0,_xlfn.IFS(AE73="多面",W73*0.6/1.6*0.5,AE73="治水ダム等",W73*0.75/1.75*0.5)),"")</f>
        <v/>
      </c>
      <c r="AG73" s="74" t="str">
        <f t="array" ref="AG73">IFERROR(_xlfn.IFS(#REF!="×",W73,#REF!="○",(W73-AF73)*0.7),"")</f>
        <v/>
      </c>
      <c r="AH73" s="25"/>
      <c r="AI73" s="85">
        <f t="array" ref="AI73">_xlfn.IFS(AH73=0,0,AH73&gt;W73,0,W73-AH73&gt;AG73,AG73,W73-AH73&lt;AG73,W73-AH73)</f>
        <v>0</v>
      </c>
      <c r="AJ73" s="35" t="str">
        <f t="shared" si="9"/>
        <v/>
      </c>
    </row>
    <row r="74" spans="1:36" s="1" customFormat="1" ht="24" hidden="1" customHeight="1">
      <c r="A74" s="9">
        <v>83</v>
      </c>
      <c r="B74" s="15"/>
      <c r="C74" s="12"/>
      <c r="D74" s="12"/>
      <c r="E74" s="25"/>
      <c r="F74" s="25"/>
      <c r="G74" s="25"/>
      <c r="H74" s="25"/>
      <c r="I74" s="33">
        <f t="shared" si="0"/>
        <v>0</v>
      </c>
      <c r="J74" s="35">
        <f t="shared" si="1"/>
        <v>0</v>
      </c>
      <c r="K74" s="35"/>
      <c r="L74" s="39">
        <f>IF(D74="",0,VLOOKUP(D74,リスト!$F$4:$H$29,3,FALSE))</f>
        <v>0</v>
      </c>
      <c r="M74" s="35">
        <f t="shared" si="10"/>
        <v>0</v>
      </c>
      <c r="N74" s="35">
        <f t="shared" si="3"/>
        <v>0</v>
      </c>
      <c r="O74" s="25"/>
      <c r="P74" s="35">
        <f t="shared" si="4"/>
        <v>0</v>
      </c>
      <c r="Q74" s="12"/>
      <c r="R74" s="25"/>
      <c r="S74" s="39" t="str">
        <f>IF(Q74="","",VLOOKUP(Q74,リスト!$J$4:$K$31,2,FALSE))</f>
        <v/>
      </c>
      <c r="T74" s="35">
        <f t="shared" si="5"/>
        <v>0</v>
      </c>
      <c r="U74" s="35" t="str">
        <f t="shared" si="6"/>
        <v/>
      </c>
      <c r="V74" s="35">
        <f t="shared" si="11"/>
        <v>0</v>
      </c>
      <c r="W74" s="35">
        <f t="shared" si="12"/>
        <v>0</v>
      </c>
      <c r="AD74" s="79"/>
      <c r="AE74" s="18"/>
      <c r="AF74" s="35" t="str">
        <f t="array" ref="AF74">IFERROR(IF(#REF!="×",0,_xlfn.IFS(AE74="多面",W74*0.6/1.6*0.5,AE74="治水ダム等",W74*0.75/1.75*0.5)),"")</f>
        <v/>
      </c>
      <c r="AG74" s="74" t="str">
        <f t="array" ref="AG74">IFERROR(_xlfn.IFS(#REF!="×",W74,#REF!="○",(W74-AF74)*0.7),"")</f>
        <v/>
      </c>
      <c r="AH74" s="25"/>
      <c r="AI74" s="85">
        <f t="array" ref="AI74">_xlfn.IFS(AH74=0,0,AH74&gt;W74,0,W74-AH74&gt;AG74,AG74,W74-AH74&lt;AG74,W74-AH74)</f>
        <v>0</v>
      </c>
      <c r="AJ74" s="35" t="str">
        <f t="shared" si="9"/>
        <v/>
      </c>
    </row>
    <row r="75" spans="1:36" s="1" customFormat="1" ht="24" hidden="1" customHeight="1">
      <c r="A75" s="9">
        <v>84</v>
      </c>
      <c r="B75" s="15"/>
      <c r="C75" s="12"/>
      <c r="D75" s="12"/>
      <c r="E75" s="25"/>
      <c r="F75" s="25"/>
      <c r="G75" s="25"/>
      <c r="H75" s="25"/>
      <c r="I75" s="33">
        <f t="shared" si="0"/>
        <v>0</v>
      </c>
      <c r="J75" s="35">
        <f t="shared" si="1"/>
        <v>0</v>
      </c>
      <c r="K75" s="35"/>
      <c r="L75" s="39">
        <f>IF(D75="",0,VLOOKUP(D75,リスト!$F$4:$H$29,3,FALSE))</f>
        <v>0</v>
      </c>
      <c r="M75" s="35">
        <f t="shared" si="10"/>
        <v>0</v>
      </c>
      <c r="N75" s="35">
        <f t="shared" si="3"/>
        <v>0</v>
      </c>
      <c r="O75" s="25"/>
      <c r="P75" s="35">
        <f t="shared" si="4"/>
        <v>0</v>
      </c>
      <c r="Q75" s="12"/>
      <c r="R75" s="25"/>
      <c r="S75" s="39" t="str">
        <f>IF(Q75="","",VLOOKUP(Q75,リスト!$J$4:$K$31,2,FALSE))</f>
        <v/>
      </c>
      <c r="T75" s="35">
        <f t="shared" si="5"/>
        <v>0</v>
      </c>
      <c r="U75" s="35" t="str">
        <f t="shared" si="6"/>
        <v/>
      </c>
      <c r="V75" s="35">
        <f t="shared" si="11"/>
        <v>0</v>
      </c>
      <c r="W75" s="35">
        <f t="shared" si="12"/>
        <v>0</v>
      </c>
      <c r="AD75" s="79"/>
      <c r="AE75" s="18"/>
      <c r="AF75" s="35" t="str">
        <f t="array" ref="AF75">IFERROR(IF(#REF!="×",0,_xlfn.IFS(AE75="多面",W75*0.6/1.6*0.5,AE75="治水ダム等",W75*0.75/1.75*0.5)),"")</f>
        <v/>
      </c>
      <c r="AG75" s="74" t="str">
        <f t="array" ref="AG75">IFERROR(_xlfn.IFS(#REF!="×",W75,#REF!="○",(W75-AF75)*0.7),"")</f>
        <v/>
      </c>
      <c r="AH75" s="25"/>
      <c r="AI75" s="85">
        <f t="array" ref="AI75">_xlfn.IFS(AH75=0,0,AH75&gt;W75,0,W75-AH75&gt;AG75,AG75,W75-AH75&lt;AG75,W75-AH75)</f>
        <v>0</v>
      </c>
      <c r="AJ75" s="35" t="str">
        <f t="shared" si="9"/>
        <v/>
      </c>
    </row>
    <row r="76" spans="1:36" s="1" customFormat="1" ht="24" hidden="1" customHeight="1">
      <c r="A76" s="9">
        <v>85</v>
      </c>
      <c r="B76" s="15"/>
      <c r="C76" s="12"/>
      <c r="D76" s="12"/>
      <c r="E76" s="25"/>
      <c r="F76" s="25"/>
      <c r="G76" s="25"/>
      <c r="H76" s="25"/>
      <c r="I76" s="33">
        <f t="shared" ref="I76:I139" si="13">SUM(E76:H76)</f>
        <v>0</v>
      </c>
      <c r="J76" s="35">
        <f t="shared" ref="J76:J139" si="14">SUM(E76:G76)</f>
        <v>0</v>
      </c>
      <c r="K76" s="35"/>
      <c r="L76" s="39">
        <f>IF(D76="",0,VLOOKUP(D76,リスト!$F$4:$H$29,3,FALSE))</f>
        <v>0</v>
      </c>
      <c r="M76" s="35">
        <f t="shared" si="10"/>
        <v>0</v>
      </c>
      <c r="N76" s="35">
        <f t="shared" ref="N76:N139" si="15">IF(C76="",0,IF(C76="多面",M76*0.6/1.6*0.5,IF(C76="治水ダム等",M76*0.75/1.75*0.5)))</f>
        <v>0</v>
      </c>
      <c r="O76" s="25"/>
      <c r="P76" s="35">
        <f t="shared" ref="P76:P139" si="16">IF(I76=0,0,IF((E76+F76+G76)-(E76/K76+(F76+G76)/L76)+O76&lt;0,0,(E76+F76+G76)-(E76/K76+(F76+G76)/L76)+O76))</f>
        <v>0</v>
      </c>
      <c r="Q76" s="12"/>
      <c r="R76" s="25"/>
      <c r="S76" s="39" t="str">
        <f>IF(Q76="","",VLOOKUP(Q76,リスト!$J$4:$K$31,2,FALSE))</f>
        <v/>
      </c>
      <c r="T76" s="35">
        <f t="shared" ref="T76:T139" si="17">IF(R76=0,0,R76/S76)</f>
        <v>0</v>
      </c>
      <c r="U76" s="35" t="str">
        <f t="shared" ref="U76:U139" si="18">IF(C76="","",IF(C76="多面",T76*0.6/1.6*0.5,IF(C76="治水ダム等",T76*0.75/1.75*0.5)))</f>
        <v/>
      </c>
      <c r="V76" s="35">
        <f t="shared" si="11"/>
        <v>0</v>
      </c>
      <c r="W76" s="35">
        <f t="shared" si="12"/>
        <v>0</v>
      </c>
      <c r="AD76" s="79"/>
      <c r="AE76" s="18"/>
      <c r="AF76" s="35" t="str">
        <f t="array" ref="AF76">IFERROR(IF(#REF!="×",0,_xlfn.IFS(AE76="多面",W76*0.6/1.6*0.5,AE76="治水ダム等",W76*0.75/1.75*0.5)),"")</f>
        <v/>
      </c>
      <c r="AG76" s="74" t="str">
        <f t="array" ref="AG76">IFERROR(_xlfn.IFS(#REF!="×",W76,#REF!="○",(W76-AF76)*0.7),"")</f>
        <v/>
      </c>
      <c r="AH76" s="25"/>
      <c r="AI76" s="85">
        <f t="array" ref="AI76">_xlfn.IFS(AH76=0,0,AH76&gt;W76,0,W76-AH76&gt;AG76,AG76,W76-AH76&lt;AG76,W76-AH76)</f>
        <v>0</v>
      </c>
      <c r="AJ76" s="35" t="str">
        <f t="shared" ref="AJ76:AJ139" si="19">IF(AH76=0,AG76,0)</f>
        <v/>
      </c>
    </row>
    <row r="77" spans="1:36" s="1" customFormat="1" ht="24" hidden="1" customHeight="1">
      <c r="A77" s="9">
        <v>86</v>
      </c>
      <c r="B77" s="15"/>
      <c r="C77" s="12"/>
      <c r="D77" s="12"/>
      <c r="E77" s="25"/>
      <c r="F77" s="25"/>
      <c r="G77" s="25"/>
      <c r="H77" s="25"/>
      <c r="I77" s="33">
        <f t="shared" si="13"/>
        <v>0</v>
      </c>
      <c r="J77" s="35">
        <f t="shared" si="14"/>
        <v>0</v>
      </c>
      <c r="K77" s="35"/>
      <c r="L77" s="39">
        <f>IF(D77="",0,VLOOKUP(D77,リスト!$F$4:$H$29,3,FALSE))</f>
        <v>0</v>
      </c>
      <c r="M77" s="35">
        <f t="shared" si="10"/>
        <v>0</v>
      </c>
      <c r="N77" s="35">
        <f t="shared" si="15"/>
        <v>0</v>
      </c>
      <c r="O77" s="25"/>
      <c r="P77" s="35">
        <f t="shared" si="16"/>
        <v>0</v>
      </c>
      <c r="Q77" s="12"/>
      <c r="R77" s="25"/>
      <c r="S77" s="39" t="str">
        <f>IF(Q77="","",VLOOKUP(Q77,リスト!$J$4:$K$31,2,FALSE))</f>
        <v/>
      </c>
      <c r="T77" s="35">
        <f t="shared" si="17"/>
        <v>0</v>
      </c>
      <c r="U77" s="35" t="str">
        <f t="shared" si="18"/>
        <v/>
      </c>
      <c r="V77" s="35">
        <f t="shared" si="11"/>
        <v>0</v>
      </c>
      <c r="W77" s="35">
        <f t="shared" si="12"/>
        <v>0</v>
      </c>
      <c r="AD77" s="79"/>
      <c r="AE77" s="18"/>
      <c r="AF77" s="35" t="str">
        <f t="array" ref="AF77">IFERROR(IF(#REF!="×",0,_xlfn.IFS(AE77="多面",W77*0.6/1.6*0.5,AE77="治水ダム等",W77*0.75/1.75*0.5)),"")</f>
        <v/>
      </c>
      <c r="AG77" s="74" t="str">
        <f t="array" ref="AG77">IFERROR(_xlfn.IFS(#REF!="×",W77,#REF!="○",(W77-AF77)*0.7),"")</f>
        <v/>
      </c>
      <c r="AH77" s="25"/>
      <c r="AI77" s="85">
        <f t="array" ref="AI77">_xlfn.IFS(AH77=0,0,AH77&gt;W77,0,W77-AH77&gt;AG77,AG77,W77-AH77&lt;AG77,W77-AH77)</f>
        <v>0</v>
      </c>
      <c r="AJ77" s="35" t="str">
        <f t="shared" si="19"/>
        <v/>
      </c>
    </row>
    <row r="78" spans="1:36" s="1" customFormat="1" ht="24" hidden="1" customHeight="1">
      <c r="A78" s="9">
        <v>87</v>
      </c>
      <c r="B78" s="15"/>
      <c r="C78" s="12"/>
      <c r="D78" s="12"/>
      <c r="E78" s="25"/>
      <c r="F78" s="25"/>
      <c r="G78" s="25"/>
      <c r="H78" s="25"/>
      <c r="I78" s="33">
        <f t="shared" si="13"/>
        <v>0</v>
      </c>
      <c r="J78" s="35">
        <f t="shared" si="14"/>
        <v>0</v>
      </c>
      <c r="K78" s="35"/>
      <c r="L78" s="39">
        <f>IF(D78="",0,VLOOKUP(D78,リスト!$F$4:$H$29,3,FALSE))</f>
        <v>0</v>
      </c>
      <c r="M78" s="35">
        <f t="shared" si="10"/>
        <v>0</v>
      </c>
      <c r="N78" s="35">
        <f t="shared" si="15"/>
        <v>0</v>
      </c>
      <c r="O78" s="25"/>
      <c r="P78" s="35">
        <f t="shared" si="16"/>
        <v>0</v>
      </c>
      <c r="Q78" s="12"/>
      <c r="R78" s="25"/>
      <c r="S78" s="39" t="str">
        <f>IF(Q78="","",VLOOKUP(Q78,リスト!$J$4:$K$31,2,FALSE))</f>
        <v/>
      </c>
      <c r="T78" s="35">
        <f t="shared" si="17"/>
        <v>0</v>
      </c>
      <c r="U78" s="35" t="str">
        <f t="shared" si="18"/>
        <v/>
      </c>
      <c r="V78" s="35">
        <f t="shared" si="11"/>
        <v>0</v>
      </c>
      <c r="W78" s="35">
        <f t="shared" si="12"/>
        <v>0</v>
      </c>
      <c r="AD78" s="79"/>
      <c r="AE78" s="18"/>
      <c r="AF78" s="35" t="str">
        <f t="array" ref="AF78">IFERROR(IF(#REF!="×",0,_xlfn.IFS(AE78="多面",W78*0.6/1.6*0.5,AE78="治水ダム等",W78*0.75/1.75*0.5)),"")</f>
        <v/>
      </c>
      <c r="AG78" s="74" t="str">
        <f t="array" ref="AG78">IFERROR(_xlfn.IFS(#REF!="×",W78,#REF!="○",(W78-AF78)*0.7),"")</f>
        <v/>
      </c>
      <c r="AH78" s="25"/>
      <c r="AI78" s="85">
        <f t="array" ref="AI78">_xlfn.IFS(AH78=0,0,AH78&gt;W78,0,W78-AH78&gt;AG78,AG78,W78-AH78&lt;AG78,W78-AH78)</f>
        <v>0</v>
      </c>
      <c r="AJ78" s="35" t="str">
        <f t="shared" si="19"/>
        <v/>
      </c>
    </row>
    <row r="79" spans="1:36" s="1" customFormat="1" ht="24" hidden="1" customHeight="1">
      <c r="A79" s="9">
        <v>88</v>
      </c>
      <c r="B79" s="15"/>
      <c r="C79" s="12"/>
      <c r="D79" s="12"/>
      <c r="E79" s="25"/>
      <c r="F79" s="25"/>
      <c r="G79" s="25"/>
      <c r="H79" s="25"/>
      <c r="I79" s="33">
        <f t="shared" si="13"/>
        <v>0</v>
      </c>
      <c r="J79" s="35">
        <f t="shared" si="14"/>
        <v>0</v>
      </c>
      <c r="K79" s="35"/>
      <c r="L79" s="39">
        <f>IF(D79="",0,VLOOKUP(D79,リスト!$F$4:$H$29,3,FALSE))</f>
        <v>0</v>
      </c>
      <c r="M79" s="35">
        <f t="shared" si="10"/>
        <v>0</v>
      </c>
      <c r="N79" s="35">
        <f t="shared" si="15"/>
        <v>0</v>
      </c>
      <c r="O79" s="25"/>
      <c r="P79" s="35">
        <f t="shared" si="16"/>
        <v>0</v>
      </c>
      <c r="Q79" s="12"/>
      <c r="R79" s="25"/>
      <c r="S79" s="39" t="str">
        <f>IF(Q79="","",VLOOKUP(Q79,リスト!$J$4:$K$31,2,FALSE))</f>
        <v/>
      </c>
      <c r="T79" s="35">
        <f t="shared" si="17"/>
        <v>0</v>
      </c>
      <c r="U79" s="35" t="str">
        <f t="shared" si="18"/>
        <v/>
      </c>
      <c r="V79" s="35">
        <f t="shared" si="11"/>
        <v>0</v>
      </c>
      <c r="W79" s="35">
        <f t="shared" si="12"/>
        <v>0</v>
      </c>
      <c r="AD79" s="79"/>
      <c r="AE79" s="18"/>
      <c r="AF79" s="35" t="str">
        <f t="array" ref="AF79">IFERROR(IF(#REF!="×",0,_xlfn.IFS(AE79="多面",W79*0.6/1.6*0.5,AE79="治水ダム等",W79*0.75/1.75*0.5)),"")</f>
        <v/>
      </c>
      <c r="AG79" s="74" t="str">
        <f t="array" ref="AG79">IFERROR(_xlfn.IFS(#REF!="×",W79,#REF!="○",(W79-AF79)*0.7),"")</f>
        <v/>
      </c>
      <c r="AH79" s="25"/>
      <c r="AI79" s="85">
        <f t="array" ref="AI79">_xlfn.IFS(AH79=0,0,AH79&gt;W79,0,W79-AH79&gt;AG79,AG79,W79-AH79&lt;AG79,W79-AH79)</f>
        <v>0</v>
      </c>
      <c r="AJ79" s="35" t="str">
        <f t="shared" si="19"/>
        <v/>
      </c>
    </row>
    <row r="80" spans="1:36" s="1" customFormat="1" ht="24" hidden="1" customHeight="1">
      <c r="A80" s="9">
        <v>89</v>
      </c>
      <c r="B80" s="15"/>
      <c r="C80" s="12"/>
      <c r="D80" s="12"/>
      <c r="E80" s="25"/>
      <c r="F80" s="25"/>
      <c r="G80" s="25"/>
      <c r="H80" s="25"/>
      <c r="I80" s="33">
        <f t="shared" si="13"/>
        <v>0</v>
      </c>
      <c r="J80" s="35">
        <f t="shared" si="14"/>
        <v>0</v>
      </c>
      <c r="K80" s="35"/>
      <c r="L80" s="39">
        <f>IF(D80="",0,VLOOKUP(D80,リスト!$F$4:$H$29,3,FALSE))</f>
        <v>0</v>
      </c>
      <c r="M80" s="35">
        <f t="shared" si="10"/>
        <v>0</v>
      </c>
      <c r="N80" s="35">
        <f t="shared" si="15"/>
        <v>0</v>
      </c>
      <c r="O80" s="25"/>
      <c r="P80" s="35">
        <f t="shared" si="16"/>
        <v>0</v>
      </c>
      <c r="Q80" s="12"/>
      <c r="R80" s="25"/>
      <c r="S80" s="39" t="str">
        <f>IF(Q80="","",VLOOKUP(Q80,リスト!$J$4:$K$31,2,FALSE))</f>
        <v/>
      </c>
      <c r="T80" s="35">
        <f t="shared" si="17"/>
        <v>0</v>
      </c>
      <c r="U80" s="35" t="str">
        <f t="shared" si="18"/>
        <v/>
      </c>
      <c r="V80" s="35">
        <f t="shared" si="11"/>
        <v>0</v>
      </c>
      <c r="W80" s="35">
        <f t="shared" si="12"/>
        <v>0</v>
      </c>
      <c r="AD80" s="79"/>
      <c r="AE80" s="18"/>
      <c r="AF80" s="35" t="str">
        <f t="array" ref="AF80">IFERROR(IF(#REF!="×",0,_xlfn.IFS(AE80="多面",W80*0.6/1.6*0.5,AE80="治水ダム等",W80*0.75/1.75*0.5)),"")</f>
        <v/>
      </c>
      <c r="AG80" s="74" t="str">
        <f t="array" ref="AG80">IFERROR(_xlfn.IFS(#REF!="×",W80,#REF!="○",(W80-AF80)*0.7),"")</f>
        <v/>
      </c>
      <c r="AH80" s="25"/>
      <c r="AI80" s="85">
        <f t="array" ref="AI80">_xlfn.IFS(AH80=0,0,AH80&gt;W80,0,W80-AH80&gt;AG80,AG80,W80-AH80&lt;AG80,W80-AH80)</f>
        <v>0</v>
      </c>
      <c r="AJ80" s="35" t="str">
        <f t="shared" si="19"/>
        <v/>
      </c>
    </row>
    <row r="81" spans="1:36" s="1" customFormat="1" ht="24" hidden="1" customHeight="1">
      <c r="A81" s="9">
        <v>90</v>
      </c>
      <c r="B81" s="15"/>
      <c r="C81" s="12"/>
      <c r="D81" s="12"/>
      <c r="E81" s="25"/>
      <c r="F81" s="25"/>
      <c r="G81" s="25"/>
      <c r="H81" s="25"/>
      <c r="I81" s="33">
        <f t="shared" si="13"/>
        <v>0</v>
      </c>
      <c r="J81" s="35">
        <f t="shared" si="14"/>
        <v>0</v>
      </c>
      <c r="K81" s="35"/>
      <c r="L81" s="39">
        <f>IF(D81="",0,VLOOKUP(D81,リスト!$F$4:$H$29,3,FALSE))</f>
        <v>0</v>
      </c>
      <c r="M81" s="35">
        <f t="shared" si="10"/>
        <v>0</v>
      </c>
      <c r="N81" s="35">
        <f t="shared" si="15"/>
        <v>0</v>
      </c>
      <c r="O81" s="25"/>
      <c r="P81" s="35">
        <f t="shared" si="16"/>
        <v>0</v>
      </c>
      <c r="Q81" s="12"/>
      <c r="R81" s="25"/>
      <c r="S81" s="39" t="str">
        <f>IF(Q81="","",VLOOKUP(Q81,リスト!$J$4:$K$31,2,FALSE))</f>
        <v/>
      </c>
      <c r="T81" s="35">
        <f t="shared" si="17"/>
        <v>0</v>
      </c>
      <c r="U81" s="35" t="str">
        <f t="shared" si="18"/>
        <v/>
      </c>
      <c r="V81" s="35">
        <f t="shared" si="11"/>
        <v>0</v>
      </c>
      <c r="W81" s="35">
        <f t="shared" si="12"/>
        <v>0</v>
      </c>
      <c r="AD81" s="79"/>
      <c r="AE81" s="18"/>
      <c r="AF81" s="35" t="str">
        <f t="array" ref="AF81">IFERROR(IF(#REF!="×",0,_xlfn.IFS(AE81="多面",W81*0.6/1.6*0.5,AE81="治水ダム等",W81*0.75/1.75*0.5)),"")</f>
        <v/>
      </c>
      <c r="AG81" s="74" t="str">
        <f t="array" ref="AG81">IFERROR(_xlfn.IFS(#REF!="×",W81,#REF!="○",(W81-AF81)*0.7),"")</f>
        <v/>
      </c>
      <c r="AH81" s="25"/>
      <c r="AI81" s="85">
        <f t="array" ref="AI81">_xlfn.IFS(AH81=0,0,AH81&gt;W81,0,W81-AH81&gt;AG81,AG81,W81-AH81&lt;AG81,W81-AH81)</f>
        <v>0</v>
      </c>
      <c r="AJ81" s="35" t="str">
        <f t="shared" si="19"/>
        <v/>
      </c>
    </row>
    <row r="82" spans="1:36" s="1" customFormat="1" ht="24" hidden="1" customHeight="1">
      <c r="A82" s="9">
        <v>91</v>
      </c>
      <c r="B82" s="15"/>
      <c r="C82" s="12"/>
      <c r="D82" s="12"/>
      <c r="E82" s="25"/>
      <c r="F82" s="25"/>
      <c r="G82" s="25"/>
      <c r="H82" s="25"/>
      <c r="I82" s="33">
        <f t="shared" si="13"/>
        <v>0</v>
      </c>
      <c r="J82" s="35">
        <f t="shared" si="14"/>
        <v>0</v>
      </c>
      <c r="K82" s="35"/>
      <c r="L82" s="39">
        <f>IF(D82="",0,VLOOKUP(D82,リスト!$F$4:$H$29,3,FALSE))</f>
        <v>0</v>
      </c>
      <c r="M82" s="35">
        <f t="shared" si="10"/>
        <v>0</v>
      </c>
      <c r="N82" s="35">
        <f t="shared" si="15"/>
        <v>0</v>
      </c>
      <c r="O82" s="25"/>
      <c r="P82" s="35">
        <f t="shared" si="16"/>
        <v>0</v>
      </c>
      <c r="Q82" s="12"/>
      <c r="R82" s="25"/>
      <c r="S82" s="39" t="str">
        <f>IF(Q82="","",VLOOKUP(Q82,リスト!$J$4:$K$31,2,FALSE))</f>
        <v/>
      </c>
      <c r="T82" s="35">
        <f t="shared" si="17"/>
        <v>0</v>
      </c>
      <c r="U82" s="35" t="str">
        <f t="shared" si="18"/>
        <v/>
      </c>
      <c r="V82" s="35">
        <f t="shared" si="11"/>
        <v>0</v>
      </c>
      <c r="W82" s="35">
        <f t="shared" si="12"/>
        <v>0</v>
      </c>
      <c r="AD82" s="79"/>
      <c r="AE82" s="18"/>
      <c r="AF82" s="35" t="str">
        <f t="array" ref="AF82">IFERROR(IF(#REF!="×",0,_xlfn.IFS(AE82="多面",W82*0.6/1.6*0.5,AE82="治水ダム等",W82*0.75/1.75*0.5)),"")</f>
        <v/>
      </c>
      <c r="AG82" s="74" t="str">
        <f t="array" ref="AG82">IFERROR(_xlfn.IFS(#REF!="×",W82,#REF!="○",(W82-AF82)*0.7),"")</f>
        <v/>
      </c>
      <c r="AH82" s="25"/>
      <c r="AI82" s="85">
        <f t="array" ref="AI82">_xlfn.IFS(AH82=0,0,AH82&gt;W82,0,W82-AH82&gt;AG82,AG82,W82-AH82&lt;AG82,W82-AH82)</f>
        <v>0</v>
      </c>
      <c r="AJ82" s="35" t="str">
        <f t="shared" si="19"/>
        <v/>
      </c>
    </row>
    <row r="83" spans="1:36" s="1" customFormat="1" ht="24" hidden="1" customHeight="1">
      <c r="A83" s="9">
        <v>92</v>
      </c>
      <c r="B83" s="15"/>
      <c r="C83" s="12"/>
      <c r="D83" s="12"/>
      <c r="E83" s="25"/>
      <c r="F83" s="25"/>
      <c r="G83" s="25"/>
      <c r="H83" s="25"/>
      <c r="I83" s="33">
        <f t="shared" si="13"/>
        <v>0</v>
      </c>
      <c r="J83" s="35">
        <f t="shared" si="14"/>
        <v>0</v>
      </c>
      <c r="K83" s="35"/>
      <c r="L83" s="39">
        <f>IF(D83="",0,VLOOKUP(D83,リスト!$F$4:$H$29,3,FALSE))</f>
        <v>0</v>
      </c>
      <c r="M83" s="35">
        <f t="shared" si="10"/>
        <v>0</v>
      </c>
      <c r="N83" s="35">
        <f t="shared" si="15"/>
        <v>0</v>
      </c>
      <c r="O83" s="25"/>
      <c r="P83" s="35">
        <f t="shared" si="16"/>
        <v>0</v>
      </c>
      <c r="Q83" s="12"/>
      <c r="R83" s="25"/>
      <c r="S83" s="39" t="str">
        <f>IF(Q83="","",VLOOKUP(Q83,リスト!$J$4:$K$31,2,FALSE))</f>
        <v/>
      </c>
      <c r="T83" s="35">
        <f t="shared" si="17"/>
        <v>0</v>
      </c>
      <c r="U83" s="35" t="str">
        <f t="shared" si="18"/>
        <v/>
      </c>
      <c r="V83" s="35">
        <f t="shared" si="11"/>
        <v>0</v>
      </c>
      <c r="W83" s="35">
        <f t="shared" si="12"/>
        <v>0</v>
      </c>
      <c r="AD83" s="79"/>
      <c r="AE83" s="18"/>
      <c r="AF83" s="35" t="str">
        <f t="array" ref="AF83">IFERROR(IF(#REF!="×",0,_xlfn.IFS(AE83="多面",W83*0.6/1.6*0.5,AE83="治水ダム等",W83*0.75/1.75*0.5)),"")</f>
        <v/>
      </c>
      <c r="AG83" s="74" t="str">
        <f t="array" ref="AG83">IFERROR(_xlfn.IFS(#REF!="×",W83,#REF!="○",(W83-AF83)*0.7),"")</f>
        <v/>
      </c>
      <c r="AH83" s="25"/>
      <c r="AI83" s="85">
        <f t="array" ref="AI83">_xlfn.IFS(AH83=0,0,AH83&gt;W83,0,W83-AH83&gt;AG83,AG83,W83-AH83&lt;AG83,W83-AH83)</f>
        <v>0</v>
      </c>
      <c r="AJ83" s="35" t="str">
        <f t="shared" si="19"/>
        <v/>
      </c>
    </row>
    <row r="84" spans="1:36" s="1" customFormat="1" ht="24" hidden="1" customHeight="1">
      <c r="A84" s="9">
        <v>93</v>
      </c>
      <c r="B84" s="15"/>
      <c r="C84" s="12"/>
      <c r="D84" s="12"/>
      <c r="E84" s="25"/>
      <c r="F84" s="25"/>
      <c r="G84" s="25"/>
      <c r="H84" s="25"/>
      <c r="I84" s="33">
        <f t="shared" si="13"/>
        <v>0</v>
      </c>
      <c r="J84" s="35">
        <f t="shared" si="14"/>
        <v>0</v>
      </c>
      <c r="K84" s="35"/>
      <c r="L84" s="39">
        <f>IF(D84="",0,VLOOKUP(D84,リスト!$F$4:$H$29,3,FALSE))</f>
        <v>0</v>
      </c>
      <c r="M84" s="35">
        <f t="shared" si="10"/>
        <v>0</v>
      </c>
      <c r="N84" s="35">
        <f t="shared" si="15"/>
        <v>0</v>
      </c>
      <c r="O84" s="25"/>
      <c r="P84" s="35">
        <f t="shared" si="16"/>
        <v>0</v>
      </c>
      <c r="Q84" s="12"/>
      <c r="R84" s="25"/>
      <c r="S84" s="39" t="str">
        <f>IF(Q84="","",VLOOKUP(Q84,リスト!$J$4:$K$31,2,FALSE))</f>
        <v/>
      </c>
      <c r="T84" s="35">
        <f t="shared" si="17"/>
        <v>0</v>
      </c>
      <c r="U84" s="35" t="str">
        <f t="shared" si="18"/>
        <v/>
      </c>
      <c r="V84" s="35">
        <f t="shared" si="11"/>
        <v>0</v>
      </c>
      <c r="W84" s="35">
        <f t="shared" si="12"/>
        <v>0</v>
      </c>
      <c r="AD84" s="79"/>
      <c r="AE84" s="18"/>
      <c r="AF84" s="35" t="str">
        <f t="array" ref="AF84">IFERROR(IF(#REF!="×",0,_xlfn.IFS(AE84="多面",W84*0.6/1.6*0.5,AE84="治水ダム等",W84*0.75/1.75*0.5)),"")</f>
        <v/>
      </c>
      <c r="AG84" s="74" t="str">
        <f t="array" ref="AG84">IFERROR(_xlfn.IFS(#REF!="×",W84,#REF!="○",(W84-AF84)*0.7),"")</f>
        <v/>
      </c>
      <c r="AH84" s="25"/>
      <c r="AI84" s="85">
        <f t="array" ref="AI84">_xlfn.IFS(AH84=0,0,AH84&gt;W84,0,W84-AH84&gt;AG84,AG84,W84-AH84&lt;AG84,W84-AH84)</f>
        <v>0</v>
      </c>
      <c r="AJ84" s="35" t="str">
        <f t="shared" si="19"/>
        <v/>
      </c>
    </row>
    <row r="85" spans="1:36" s="1" customFormat="1" ht="24" hidden="1" customHeight="1">
      <c r="A85" s="9">
        <v>94</v>
      </c>
      <c r="B85" s="15"/>
      <c r="C85" s="12"/>
      <c r="D85" s="12"/>
      <c r="E85" s="25"/>
      <c r="F85" s="25"/>
      <c r="G85" s="25"/>
      <c r="H85" s="25"/>
      <c r="I85" s="33">
        <f t="shared" si="13"/>
        <v>0</v>
      </c>
      <c r="J85" s="35">
        <f t="shared" si="14"/>
        <v>0</v>
      </c>
      <c r="K85" s="35"/>
      <c r="L85" s="39">
        <f>IF(D85="",0,VLOOKUP(D85,リスト!$F$4:$H$29,3,FALSE))</f>
        <v>0</v>
      </c>
      <c r="M85" s="35">
        <f t="shared" si="10"/>
        <v>0</v>
      </c>
      <c r="N85" s="35">
        <f t="shared" si="15"/>
        <v>0</v>
      </c>
      <c r="O85" s="25"/>
      <c r="P85" s="35">
        <f t="shared" si="16"/>
        <v>0</v>
      </c>
      <c r="Q85" s="12"/>
      <c r="R85" s="25"/>
      <c r="S85" s="39" t="str">
        <f>IF(Q85="","",VLOOKUP(Q85,リスト!$J$4:$K$31,2,FALSE))</f>
        <v/>
      </c>
      <c r="T85" s="35">
        <f t="shared" si="17"/>
        <v>0</v>
      </c>
      <c r="U85" s="35" t="str">
        <f t="shared" si="18"/>
        <v/>
      </c>
      <c r="V85" s="35">
        <f t="shared" si="11"/>
        <v>0</v>
      </c>
      <c r="W85" s="35">
        <f t="shared" si="12"/>
        <v>0</v>
      </c>
      <c r="AD85" s="79"/>
      <c r="AE85" s="18"/>
      <c r="AF85" s="35" t="str">
        <f t="array" ref="AF85">IFERROR(IF(#REF!="×",0,_xlfn.IFS(AE85="多面",W85*0.6/1.6*0.5,AE85="治水ダム等",W85*0.75/1.75*0.5)),"")</f>
        <v/>
      </c>
      <c r="AG85" s="74" t="str">
        <f t="array" ref="AG85">IFERROR(_xlfn.IFS(#REF!="×",W85,#REF!="○",(W85-AF85)*0.7),"")</f>
        <v/>
      </c>
      <c r="AH85" s="25"/>
      <c r="AI85" s="85">
        <f t="array" ref="AI85">_xlfn.IFS(AH85=0,0,AH85&gt;W85,0,W85-AH85&gt;AG85,AG85,W85-AH85&lt;AG85,W85-AH85)</f>
        <v>0</v>
      </c>
      <c r="AJ85" s="35" t="str">
        <f t="shared" si="19"/>
        <v/>
      </c>
    </row>
    <row r="86" spans="1:36" s="1" customFormat="1" ht="24" hidden="1" customHeight="1">
      <c r="A86" s="9">
        <v>95</v>
      </c>
      <c r="B86" s="15"/>
      <c r="C86" s="12"/>
      <c r="D86" s="12"/>
      <c r="E86" s="25"/>
      <c r="F86" s="25"/>
      <c r="G86" s="25"/>
      <c r="H86" s="25"/>
      <c r="I86" s="33">
        <f t="shared" si="13"/>
        <v>0</v>
      </c>
      <c r="J86" s="35">
        <f t="shared" si="14"/>
        <v>0</v>
      </c>
      <c r="K86" s="35"/>
      <c r="L86" s="39">
        <f>IF(D86="",0,VLOOKUP(D86,リスト!$F$4:$H$29,3,FALSE))</f>
        <v>0</v>
      </c>
      <c r="M86" s="35">
        <f t="shared" si="10"/>
        <v>0</v>
      </c>
      <c r="N86" s="35">
        <f t="shared" si="15"/>
        <v>0</v>
      </c>
      <c r="O86" s="25"/>
      <c r="P86" s="35">
        <f t="shared" si="16"/>
        <v>0</v>
      </c>
      <c r="Q86" s="12"/>
      <c r="R86" s="25"/>
      <c r="S86" s="39" t="str">
        <f>IF(Q86="","",VLOOKUP(Q86,リスト!$J$4:$K$31,2,FALSE))</f>
        <v/>
      </c>
      <c r="T86" s="35">
        <f t="shared" si="17"/>
        <v>0</v>
      </c>
      <c r="U86" s="35" t="str">
        <f t="shared" si="18"/>
        <v/>
      </c>
      <c r="V86" s="35">
        <f t="shared" si="11"/>
        <v>0</v>
      </c>
      <c r="W86" s="35">
        <f t="shared" si="12"/>
        <v>0</v>
      </c>
      <c r="AD86" s="79"/>
      <c r="AE86" s="18"/>
      <c r="AF86" s="35" t="str">
        <f t="array" ref="AF86">IFERROR(IF(#REF!="×",0,_xlfn.IFS(AE86="多面",W86*0.6/1.6*0.5,AE86="治水ダム等",W86*0.75/1.75*0.5)),"")</f>
        <v/>
      </c>
      <c r="AG86" s="74" t="str">
        <f t="array" ref="AG86">IFERROR(_xlfn.IFS(#REF!="×",W86,#REF!="○",(W86-AF86)*0.7),"")</f>
        <v/>
      </c>
      <c r="AH86" s="25"/>
      <c r="AI86" s="85">
        <f t="array" ref="AI86">_xlfn.IFS(AH86=0,0,AH86&gt;W86,0,W86-AH86&gt;AG86,AG86,W86-AH86&lt;AG86,W86-AH86)</f>
        <v>0</v>
      </c>
      <c r="AJ86" s="35" t="str">
        <f t="shared" si="19"/>
        <v/>
      </c>
    </row>
    <row r="87" spans="1:36" s="1" customFormat="1" ht="24" hidden="1" customHeight="1">
      <c r="A87" s="9">
        <v>96</v>
      </c>
      <c r="B87" s="15"/>
      <c r="C87" s="12"/>
      <c r="D87" s="12"/>
      <c r="E87" s="25"/>
      <c r="F87" s="25"/>
      <c r="G87" s="25"/>
      <c r="H87" s="25"/>
      <c r="I87" s="33">
        <f t="shared" si="13"/>
        <v>0</v>
      </c>
      <c r="J87" s="35">
        <f t="shared" si="14"/>
        <v>0</v>
      </c>
      <c r="K87" s="35"/>
      <c r="L87" s="39">
        <f>IF(D87="",0,VLOOKUP(D87,リスト!$F$4:$H$29,3,FALSE))</f>
        <v>0</v>
      </c>
      <c r="M87" s="35">
        <f t="shared" si="10"/>
        <v>0</v>
      </c>
      <c r="N87" s="35">
        <f t="shared" si="15"/>
        <v>0</v>
      </c>
      <c r="O87" s="25"/>
      <c r="P87" s="35">
        <f t="shared" si="16"/>
        <v>0</v>
      </c>
      <c r="Q87" s="12"/>
      <c r="R87" s="25"/>
      <c r="S87" s="39" t="str">
        <f>IF(Q87="","",VLOOKUP(Q87,リスト!$J$4:$K$31,2,FALSE))</f>
        <v/>
      </c>
      <c r="T87" s="35">
        <f t="shared" si="17"/>
        <v>0</v>
      </c>
      <c r="U87" s="35" t="str">
        <f t="shared" si="18"/>
        <v/>
      </c>
      <c r="V87" s="35">
        <f t="shared" si="11"/>
        <v>0</v>
      </c>
      <c r="W87" s="35">
        <f t="shared" si="12"/>
        <v>0</v>
      </c>
      <c r="AD87" s="79"/>
      <c r="AE87" s="18"/>
      <c r="AF87" s="35" t="str">
        <f t="array" ref="AF87">IFERROR(IF(#REF!="×",0,_xlfn.IFS(AE87="多面",W87*0.6/1.6*0.5,AE87="治水ダム等",W87*0.75/1.75*0.5)),"")</f>
        <v/>
      </c>
      <c r="AG87" s="74" t="str">
        <f t="array" ref="AG87">IFERROR(_xlfn.IFS(#REF!="×",W87,#REF!="○",(W87-AF87)*0.7),"")</f>
        <v/>
      </c>
      <c r="AH87" s="25"/>
      <c r="AI87" s="85">
        <f t="array" ref="AI87">_xlfn.IFS(AH87=0,0,AH87&gt;W87,0,W87-AH87&gt;AG87,AG87,W87-AH87&lt;AG87,W87-AH87)</f>
        <v>0</v>
      </c>
      <c r="AJ87" s="35" t="str">
        <f t="shared" si="19"/>
        <v/>
      </c>
    </row>
    <row r="88" spans="1:36" s="1" customFormat="1" ht="24" hidden="1" customHeight="1">
      <c r="A88" s="9">
        <v>97</v>
      </c>
      <c r="B88" s="15"/>
      <c r="C88" s="12"/>
      <c r="D88" s="12"/>
      <c r="E88" s="25"/>
      <c r="F88" s="25"/>
      <c r="G88" s="25"/>
      <c r="H88" s="25"/>
      <c r="I88" s="33">
        <f t="shared" si="13"/>
        <v>0</v>
      </c>
      <c r="J88" s="35">
        <f t="shared" si="14"/>
        <v>0</v>
      </c>
      <c r="K88" s="35"/>
      <c r="L88" s="39">
        <f>IF(D88="",0,VLOOKUP(D88,リスト!$F$4:$H$29,3,FALSE))</f>
        <v>0</v>
      </c>
      <c r="M88" s="35">
        <f t="shared" si="10"/>
        <v>0</v>
      </c>
      <c r="N88" s="35">
        <f t="shared" si="15"/>
        <v>0</v>
      </c>
      <c r="O88" s="25"/>
      <c r="P88" s="35">
        <f t="shared" si="16"/>
        <v>0</v>
      </c>
      <c r="Q88" s="12"/>
      <c r="R88" s="25"/>
      <c r="S88" s="39" t="str">
        <f>IF(Q88="","",VLOOKUP(Q88,リスト!$J$4:$K$31,2,FALSE))</f>
        <v/>
      </c>
      <c r="T88" s="35">
        <f t="shared" si="17"/>
        <v>0</v>
      </c>
      <c r="U88" s="35" t="str">
        <f t="shared" si="18"/>
        <v/>
      </c>
      <c r="V88" s="35">
        <f t="shared" si="11"/>
        <v>0</v>
      </c>
      <c r="W88" s="35">
        <f t="shared" si="12"/>
        <v>0</v>
      </c>
      <c r="AD88" s="79"/>
      <c r="AE88" s="18"/>
      <c r="AF88" s="35" t="str">
        <f t="array" ref="AF88">IFERROR(IF(#REF!="×",0,_xlfn.IFS(AE88="多面",W88*0.6/1.6*0.5,AE88="治水ダム等",W88*0.75/1.75*0.5)),"")</f>
        <v/>
      </c>
      <c r="AG88" s="74" t="str">
        <f t="array" ref="AG88">IFERROR(_xlfn.IFS(#REF!="×",W88,#REF!="○",(W88-AF88)*0.7),"")</f>
        <v/>
      </c>
      <c r="AH88" s="25"/>
      <c r="AI88" s="85">
        <f t="array" ref="AI88">_xlfn.IFS(AH88=0,0,AH88&gt;W88,0,W88-AH88&gt;AG88,AG88,W88-AH88&lt;AG88,W88-AH88)</f>
        <v>0</v>
      </c>
      <c r="AJ88" s="35" t="str">
        <f t="shared" si="19"/>
        <v/>
      </c>
    </row>
    <row r="89" spans="1:36" s="1" customFormat="1" ht="24" hidden="1" customHeight="1">
      <c r="A89" s="9">
        <v>98</v>
      </c>
      <c r="B89" s="15"/>
      <c r="C89" s="12"/>
      <c r="D89" s="12"/>
      <c r="E89" s="25"/>
      <c r="F89" s="25"/>
      <c r="G89" s="25"/>
      <c r="H89" s="25"/>
      <c r="I89" s="33">
        <f t="shared" si="13"/>
        <v>0</v>
      </c>
      <c r="J89" s="35">
        <f t="shared" si="14"/>
        <v>0</v>
      </c>
      <c r="K89" s="35"/>
      <c r="L89" s="39">
        <f>IF(D89="",0,VLOOKUP(D89,リスト!$F$4:$H$29,3,FALSE))</f>
        <v>0</v>
      </c>
      <c r="M89" s="35">
        <f t="shared" si="10"/>
        <v>0</v>
      </c>
      <c r="N89" s="35">
        <f t="shared" si="15"/>
        <v>0</v>
      </c>
      <c r="O89" s="25"/>
      <c r="P89" s="35">
        <f t="shared" si="16"/>
        <v>0</v>
      </c>
      <c r="Q89" s="12"/>
      <c r="R89" s="25"/>
      <c r="S89" s="39" t="str">
        <f>IF(Q89="","",VLOOKUP(Q89,リスト!$J$4:$K$31,2,FALSE))</f>
        <v/>
      </c>
      <c r="T89" s="35">
        <f t="shared" si="17"/>
        <v>0</v>
      </c>
      <c r="U89" s="35" t="str">
        <f t="shared" si="18"/>
        <v/>
      </c>
      <c r="V89" s="35">
        <f t="shared" si="11"/>
        <v>0</v>
      </c>
      <c r="W89" s="35">
        <f t="shared" si="12"/>
        <v>0</v>
      </c>
      <c r="AD89" s="79"/>
      <c r="AE89" s="18"/>
      <c r="AF89" s="35" t="str">
        <f t="array" ref="AF89">IFERROR(IF(#REF!="×",0,_xlfn.IFS(AE89="多面",W89*0.6/1.6*0.5,AE89="治水ダム等",W89*0.75/1.75*0.5)),"")</f>
        <v/>
      </c>
      <c r="AG89" s="74" t="str">
        <f t="array" ref="AG89">IFERROR(_xlfn.IFS(#REF!="×",W89,#REF!="○",(W89-AF89)*0.7),"")</f>
        <v/>
      </c>
      <c r="AH89" s="25"/>
      <c r="AI89" s="85">
        <f t="array" ref="AI89">_xlfn.IFS(AH89=0,0,AH89&gt;W89,0,W89-AH89&gt;AG89,AG89,W89-AH89&lt;AG89,W89-AH89)</f>
        <v>0</v>
      </c>
      <c r="AJ89" s="35" t="str">
        <f t="shared" si="19"/>
        <v/>
      </c>
    </row>
    <row r="90" spans="1:36" s="1" customFormat="1" ht="24" hidden="1" customHeight="1">
      <c r="A90" s="9">
        <v>99</v>
      </c>
      <c r="B90" s="15"/>
      <c r="C90" s="12"/>
      <c r="D90" s="12"/>
      <c r="E90" s="25"/>
      <c r="F90" s="25"/>
      <c r="G90" s="25"/>
      <c r="H90" s="25"/>
      <c r="I90" s="33">
        <f t="shared" si="13"/>
        <v>0</v>
      </c>
      <c r="J90" s="35">
        <f t="shared" si="14"/>
        <v>0</v>
      </c>
      <c r="K90" s="35"/>
      <c r="L90" s="39">
        <f>IF(D90="",0,VLOOKUP(D90,リスト!$F$4:$H$29,3,FALSE))</f>
        <v>0</v>
      </c>
      <c r="M90" s="35">
        <f t="shared" si="10"/>
        <v>0</v>
      </c>
      <c r="N90" s="35">
        <f t="shared" si="15"/>
        <v>0</v>
      </c>
      <c r="O90" s="25"/>
      <c r="P90" s="35">
        <f t="shared" si="16"/>
        <v>0</v>
      </c>
      <c r="Q90" s="12"/>
      <c r="R90" s="25"/>
      <c r="S90" s="39" t="str">
        <f>IF(Q90="","",VLOOKUP(Q90,リスト!$J$4:$K$31,2,FALSE))</f>
        <v/>
      </c>
      <c r="T90" s="35">
        <f t="shared" si="17"/>
        <v>0</v>
      </c>
      <c r="U90" s="35" t="str">
        <f t="shared" si="18"/>
        <v/>
      </c>
      <c r="V90" s="35">
        <f t="shared" si="11"/>
        <v>0</v>
      </c>
      <c r="W90" s="35">
        <f t="shared" si="12"/>
        <v>0</v>
      </c>
      <c r="AD90" s="79"/>
      <c r="AE90" s="18"/>
      <c r="AF90" s="35" t="str">
        <f t="array" ref="AF90">IFERROR(IF(#REF!="×",0,_xlfn.IFS(AE90="多面",W90*0.6/1.6*0.5,AE90="治水ダム等",W90*0.75/1.75*0.5)),"")</f>
        <v/>
      </c>
      <c r="AG90" s="74" t="str">
        <f t="array" ref="AG90">IFERROR(_xlfn.IFS(#REF!="×",W90,#REF!="○",(W90-AF90)*0.7),"")</f>
        <v/>
      </c>
      <c r="AH90" s="25"/>
      <c r="AI90" s="85">
        <f t="array" ref="AI90">_xlfn.IFS(AH90=0,0,AH90&gt;W90,0,W90-AH90&gt;AG90,AG90,W90-AH90&lt;AG90,W90-AH90)</f>
        <v>0</v>
      </c>
      <c r="AJ90" s="35" t="str">
        <f t="shared" si="19"/>
        <v/>
      </c>
    </row>
    <row r="91" spans="1:36" s="1" customFormat="1" ht="24" hidden="1" customHeight="1">
      <c r="A91" s="9">
        <v>100</v>
      </c>
      <c r="B91" s="15"/>
      <c r="C91" s="12"/>
      <c r="D91" s="12"/>
      <c r="E91" s="25"/>
      <c r="F91" s="25"/>
      <c r="G91" s="25"/>
      <c r="H91" s="25"/>
      <c r="I91" s="33">
        <f t="shared" si="13"/>
        <v>0</v>
      </c>
      <c r="J91" s="35">
        <f t="shared" si="14"/>
        <v>0</v>
      </c>
      <c r="K91" s="35"/>
      <c r="L91" s="39">
        <f>IF(D91="",0,VLOOKUP(D91,リスト!$F$4:$H$29,3,FALSE))</f>
        <v>0</v>
      </c>
      <c r="M91" s="35">
        <f t="shared" ref="M91:M154" si="20">IF(J91=0,0,E91+(F91+G91)/L91+H91/1.035)</f>
        <v>0</v>
      </c>
      <c r="N91" s="35">
        <f t="shared" si="15"/>
        <v>0</v>
      </c>
      <c r="O91" s="25"/>
      <c r="P91" s="35">
        <f t="shared" si="16"/>
        <v>0</v>
      </c>
      <c r="Q91" s="12"/>
      <c r="R91" s="25"/>
      <c r="S91" s="39" t="str">
        <f>IF(Q91="","",VLOOKUP(Q91,リスト!$J$4:$K$31,2,FALSE))</f>
        <v/>
      </c>
      <c r="T91" s="35">
        <f t="shared" si="17"/>
        <v>0</v>
      </c>
      <c r="U91" s="35" t="str">
        <f t="shared" si="18"/>
        <v/>
      </c>
      <c r="V91" s="35">
        <f t="shared" ref="V91:V154" si="21">IF(R91=0,0,R91-T91)</f>
        <v>0</v>
      </c>
      <c r="W91" s="35">
        <f t="shared" ref="W91:W154" si="22">IF(P91+V91=0,0,P91+V91)</f>
        <v>0</v>
      </c>
      <c r="AD91" s="79"/>
      <c r="AE91" s="18"/>
      <c r="AF91" s="35" t="str">
        <f t="array" ref="AF91">IFERROR(IF(#REF!="×",0,_xlfn.IFS(AE91="多面",W91*0.6/1.6*0.5,AE91="治水ダム等",W91*0.75/1.75*0.5)),"")</f>
        <v/>
      </c>
      <c r="AG91" s="74" t="str">
        <f t="array" ref="AG91">IFERROR(_xlfn.IFS(#REF!="×",W91,#REF!="○",(W91-AF91)*0.7),"")</f>
        <v/>
      </c>
      <c r="AH91" s="25"/>
      <c r="AI91" s="85">
        <f t="array" ref="AI91">_xlfn.IFS(AH91=0,0,AH91&gt;W91,0,W91-AH91&gt;AG91,AG91,W91-AH91&lt;AG91,W91-AH91)</f>
        <v>0</v>
      </c>
      <c r="AJ91" s="35" t="str">
        <f t="shared" si="19"/>
        <v/>
      </c>
    </row>
    <row r="92" spans="1:36" s="1" customFormat="1" ht="24" hidden="1" customHeight="1">
      <c r="A92" s="9">
        <v>101</v>
      </c>
      <c r="B92" s="15"/>
      <c r="C92" s="12"/>
      <c r="D92" s="12"/>
      <c r="E92" s="25"/>
      <c r="F92" s="25"/>
      <c r="G92" s="25"/>
      <c r="H92" s="25"/>
      <c r="I92" s="33">
        <f t="shared" si="13"/>
        <v>0</v>
      </c>
      <c r="J92" s="35">
        <f t="shared" si="14"/>
        <v>0</v>
      </c>
      <c r="K92" s="35"/>
      <c r="L92" s="39">
        <f>IF(D92="",0,VLOOKUP(D92,リスト!$F$4:$H$29,3,FALSE))</f>
        <v>0</v>
      </c>
      <c r="M92" s="35">
        <f t="shared" si="20"/>
        <v>0</v>
      </c>
      <c r="N92" s="35">
        <f t="shared" si="15"/>
        <v>0</v>
      </c>
      <c r="O92" s="25"/>
      <c r="P92" s="35">
        <f t="shared" si="16"/>
        <v>0</v>
      </c>
      <c r="Q92" s="12"/>
      <c r="R92" s="25"/>
      <c r="S92" s="39" t="str">
        <f>IF(Q92="","",VLOOKUP(Q92,リスト!$J$4:$K$31,2,FALSE))</f>
        <v/>
      </c>
      <c r="T92" s="35">
        <f t="shared" si="17"/>
        <v>0</v>
      </c>
      <c r="U92" s="35" t="str">
        <f t="shared" si="18"/>
        <v/>
      </c>
      <c r="V92" s="35">
        <f t="shared" si="21"/>
        <v>0</v>
      </c>
      <c r="W92" s="35">
        <f t="shared" si="22"/>
        <v>0</v>
      </c>
      <c r="AD92" s="79"/>
      <c r="AE92" s="18"/>
      <c r="AF92" s="35" t="str">
        <f t="array" ref="AF92">IFERROR(IF(#REF!="×",0,_xlfn.IFS(AE92="多面",W92*0.6/1.6*0.5,AE92="治水ダム等",W92*0.75/1.75*0.5)),"")</f>
        <v/>
      </c>
      <c r="AG92" s="74" t="str">
        <f t="array" ref="AG92">IFERROR(_xlfn.IFS(#REF!="×",W92,#REF!="○",(W92-AF92)*0.7),"")</f>
        <v/>
      </c>
      <c r="AH92" s="25"/>
      <c r="AI92" s="85">
        <f t="array" ref="AI92">_xlfn.IFS(AH92=0,0,AH92&gt;W92,0,W92-AH92&gt;AG92,AG92,W92-AH92&lt;AG92,W92-AH92)</f>
        <v>0</v>
      </c>
      <c r="AJ92" s="35" t="str">
        <f t="shared" si="19"/>
        <v/>
      </c>
    </row>
    <row r="93" spans="1:36" s="1" customFormat="1" ht="24" hidden="1" customHeight="1">
      <c r="A93" s="9">
        <v>102</v>
      </c>
      <c r="B93" s="15"/>
      <c r="C93" s="12"/>
      <c r="D93" s="12"/>
      <c r="E93" s="25"/>
      <c r="F93" s="25"/>
      <c r="G93" s="25"/>
      <c r="H93" s="25"/>
      <c r="I93" s="33">
        <f t="shared" si="13"/>
        <v>0</v>
      </c>
      <c r="J93" s="35">
        <f t="shared" si="14"/>
        <v>0</v>
      </c>
      <c r="K93" s="35"/>
      <c r="L93" s="39">
        <f>IF(D93="",0,VLOOKUP(D93,リスト!$F$4:$H$29,3,FALSE))</f>
        <v>0</v>
      </c>
      <c r="M93" s="35">
        <f t="shared" si="20"/>
        <v>0</v>
      </c>
      <c r="N93" s="35">
        <f t="shared" si="15"/>
        <v>0</v>
      </c>
      <c r="O93" s="25"/>
      <c r="P93" s="35">
        <f t="shared" si="16"/>
        <v>0</v>
      </c>
      <c r="Q93" s="12"/>
      <c r="R93" s="25"/>
      <c r="S93" s="39" t="str">
        <f>IF(Q93="","",VLOOKUP(Q93,リスト!$J$4:$K$31,2,FALSE))</f>
        <v/>
      </c>
      <c r="T93" s="35">
        <f t="shared" si="17"/>
        <v>0</v>
      </c>
      <c r="U93" s="35" t="str">
        <f t="shared" si="18"/>
        <v/>
      </c>
      <c r="V93" s="35">
        <f t="shared" si="21"/>
        <v>0</v>
      </c>
      <c r="W93" s="35">
        <f t="shared" si="22"/>
        <v>0</v>
      </c>
      <c r="AD93" s="79"/>
      <c r="AE93" s="18"/>
      <c r="AF93" s="35" t="str">
        <f t="array" ref="AF93">IFERROR(IF(#REF!="×",0,_xlfn.IFS(AE93="多面",W93*0.6/1.6*0.5,AE93="治水ダム等",W93*0.75/1.75*0.5)),"")</f>
        <v/>
      </c>
      <c r="AG93" s="74" t="str">
        <f t="array" ref="AG93">IFERROR(_xlfn.IFS(#REF!="×",W93,#REF!="○",(W93-AF93)*0.7),"")</f>
        <v/>
      </c>
      <c r="AH93" s="25"/>
      <c r="AI93" s="85">
        <f t="array" ref="AI93">_xlfn.IFS(AH93=0,0,AH93&gt;W93,0,W93-AH93&gt;AG93,AG93,W93-AH93&lt;AG93,W93-AH93)</f>
        <v>0</v>
      </c>
      <c r="AJ93" s="35" t="str">
        <f t="shared" si="19"/>
        <v/>
      </c>
    </row>
    <row r="94" spans="1:36" s="1" customFormat="1" ht="24" hidden="1" customHeight="1">
      <c r="A94" s="9">
        <v>103</v>
      </c>
      <c r="B94" s="15"/>
      <c r="C94" s="12"/>
      <c r="D94" s="12"/>
      <c r="E94" s="25"/>
      <c r="F94" s="25"/>
      <c r="G94" s="25"/>
      <c r="H94" s="25"/>
      <c r="I94" s="33">
        <f t="shared" si="13"/>
        <v>0</v>
      </c>
      <c r="J94" s="35">
        <f t="shared" si="14"/>
        <v>0</v>
      </c>
      <c r="K94" s="35"/>
      <c r="L94" s="39">
        <f>IF(D94="",0,VLOOKUP(D94,リスト!$F$4:$H$29,3,FALSE))</f>
        <v>0</v>
      </c>
      <c r="M94" s="35">
        <f t="shared" si="20"/>
        <v>0</v>
      </c>
      <c r="N94" s="35">
        <f t="shared" si="15"/>
        <v>0</v>
      </c>
      <c r="O94" s="25"/>
      <c r="P94" s="35">
        <f t="shared" si="16"/>
        <v>0</v>
      </c>
      <c r="Q94" s="12"/>
      <c r="R94" s="25"/>
      <c r="S94" s="39" t="str">
        <f>IF(Q94="","",VLOOKUP(Q94,リスト!$J$4:$K$31,2,FALSE))</f>
        <v/>
      </c>
      <c r="T94" s="35">
        <f t="shared" si="17"/>
        <v>0</v>
      </c>
      <c r="U94" s="35" t="str">
        <f t="shared" si="18"/>
        <v/>
      </c>
      <c r="V94" s="35">
        <f t="shared" si="21"/>
        <v>0</v>
      </c>
      <c r="W94" s="35">
        <f t="shared" si="22"/>
        <v>0</v>
      </c>
      <c r="AD94" s="79"/>
      <c r="AE94" s="18"/>
      <c r="AF94" s="35" t="str">
        <f t="array" ref="AF94">IFERROR(IF(#REF!="×",0,_xlfn.IFS(AE94="多面",W94*0.6/1.6*0.5,AE94="治水ダム等",W94*0.75/1.75*0.5)),"")</f>
        <v/>
      </c>
      <c r="AG94" s="74" t="str">
        <f t="array" ref="AG94">IFERROR(_xlfn.IFS(#REF!="×",W94,#REF!="○",(W94-AF94)*0.7),"")</f>
        <v/>
      </c>
      <c r="AH94" s="25"/>
      <c r="AI94" s="85">
        <f t="array" ref="AI94">_xlfn.IFS(AH94=0,0,AH94&gt;W94,0,W94-AH94&gt;AG94,AG94,W94-AH94&lt;AG94,W94-AH94)</f>
        <v>0</v>
      </c>
      <c r="AJ94" s="35" t="str">
        <f t="shared" si="19"/>
        <v/>
      </c>
    </row>
    <row r="95" spans="1:36" s="1" customFormat="1" ht="24" hidden="1" customHeight="1">
      <c r="A95" s="9">
        <v>104</v>
      </c>
      <c r="B95" s="15"/>
      <c r="C95" s="12"/>
      <c r="D95" s="12"/>
      <c r="E95" s="25"/>
      <c r="F95" s="25"/>
      <c r="G95" s="25"/>
      <c r="H95" s="25"/>
      <c r="I95" s="33">
        <f t="shared" si="13"/>
        <v>0</v>
      </c>
      <c r="J95" s="35">
        <f t="shared" si="14"/>
        <v>0</v>
      </c>
      <c r="K95" s="35"/>
      <c r="L95" s="39">
        <f>IF(D95="",0,VLOOKUP(D95,リスト!$F$4:$H$29,3,FALSE))</f>
        <v>0</v>
      </c>
      <c r="M95" s="35">
        <f t="shared" si="20"/>
        <v>0</v>
      </c>
      <c r="N95" s="35">
        <f t="shared" si="15"/>
        <v>0</v>
      </c>
      <c r="O95" s="25"/>
      <c r="P95" s="35">
        <f t="shared" si="16"/>
        <v>0</v>
      </c>
      <c r="Q95" s="12"/>
      <c r="R95" s="25"/>
      <c r="S95" s="39" t="str">
        <f>IF(Q95="","",VLOOKUP(Q95,リスト!$J$4:$K$31,2,FALSE))</f>
        <v/>
      </c>
      <c r="T95" s="35">
        <f t="shared" si="17"/>
        <v>0</v>
      </c>
      <c r="U95" s="35" t="str">
        <f t="shared" si="18"/>
        <v/>
      </c>
      <c r="V95" s="35">
        <f t="shared" si="21"/>
        <v>0</v>
      </c>
      <c r="W95" s="35">
        <f t="shared" si="22"/>
        <v>0</v>
      </c>
      <c r="AD95" s="79"/>
      <c r="AE95" s="18"/>
      <c r="AF95" s="35" t="str">
        <f t="array" ref="AF95">IFERROR(IF(#REF!="×",0,_xlfn.IFS(AE95="多面",W95*0.6/1.6*0.5,AE95="治水ダム等",W95*0.75/1.75*0.5)),"")</f>
        <v/>
      </c>
      <c r="AG95" s="74" t="str">
        <f t="array" ref="AG95">IFERROR(_xlfn.IFS(#REF!="×",W95,#REF!="○",(W95-AF95)*0.7),"")</f>
        <v/>
      </c>
      <c r="AH95" s="25"/>
      <c r="AI95" s="85">
        <f t="array" ref="AI95">_xlfn.IFS(AH95=0,0,AH95&gt;W95,0,W95-AH95&gt;AG95,AG95,W95-AH95&lt;AG95,W95-AH95)</f>
        <v>0</v>
      </c>
      <c r="AJ95" s="35" t="str">
        <f t="shared" si="19"/>
        <v/>
      </c>
    </row>
    <row r="96" spans="1:36" s="1" customFormat="1" ht="24" hidden="1" customHeight="1">
      <c r="A96" s="9">
        <v>105</v>
      </c>
      <c r="B96" s="15"/>
      <c r="C96" s="12"/>
      <c r="D96" s="12"/>
      <c r="E96" s="25"/>
      <c r="F96" s="25"/>
      <c r="G96" s="25"/>
      <c r="H96" s="25"/>
      <c r="I96" s="33">
        <f t="shared" si="13"/>
        <v>0</v>
      </c>
      <c r="J96" s="35">
        <f t="shared" si="14"/>
        <v>0</v>
      </c>
      <c r="K96" s="35"/>
      <c r="L96" s="39">
        <f>IF(D96="",0,VLOOKUP(D96,リスト!$F$4:$H$29,3,FALSE))</f>
        <v>0</v>
      </c>
      <c r="M96" s="35">
        <f t="shared" si="20"/>
        <v>0</v>
      </c>
      <c r="N96" s="35">
        <f t="shared" si="15"/>
        <v>0</v>
      </c>
      <c r="O96" s="25"/>
      <c r="P96" s="35">
        <f t="shared" si="16"/>
        <v>0</v>
      </c>
      <c r="Q96" s="12"/>
      <c r="R96" s="25"/>
      <c r="S96" s="39" t="str">
        <f>IF(Q96="","",VLOOKUP(Q96,リスト!$J$4:$K$31,2,FALSE))</f>
        <v/>
      </c>
      <c r="T96" s="35">
        <f t="shared" si="17"/>
        <v>0</v>
      </c>
      <c r="U96" s="35" t="str">
        <f t="shared" si="18"/>
        <v/>
      </c>
      <c r="V96" s="35">
        <f t="shared" si="21"/>
        <v>0</v>
      </c>
      <c r="W96" s="35">
        <f t="shared" si="22"/>
        <v>0</v>
      </c>
      <c r="AD96" s="79"/>
      <c r="AE96" s="18"/>
      <c r="AF96" s="35" t="str">
        <f t="array" ref="AF96">IFERROR(IF(#REF!="×",0,_xlfn.IFS(AE96="多面",W96*0.6/1.6*0.5,AE96="治水ダム等",W96*0.75/1.75*0.5)),"")</f>
        <v/>
      </c>
      <c r="AG96" s="74" t="str">
        <f t="array" ref="AG96">IFERROR(_xlfn.IFS(#REF!="×",W96,#REF!="○",(W96-AF96)*0.7),"")</f>
        <v/>
      </c>
      <c r="AH96" s="25"/>
      <c r="AI96" s="85">
        <f t="array" ref="AI96">_xlfn.IFS(AH96=0,0,AH96&gt;W96,0,W96-AH96&gt;AG96,AG96,W96-AH96&lt;AG96,W96-AH96)</f>
        <v>0</v>
      </c>
      <c r="AJ96" s="35" t="str">
        <f t="shared" si="19"/>
        <v/>
      </c>
    </row>
    <row r="97" spans="1:36" s="1" customFormat="1" ht="24" hidden="1" customHeight="1">
      <c r="A97" s="9">
        <v>106</v>
      </c>
      <c r="B97" s="15"/>
      <c r="C97" s="12"/>
      <c r="D97" s="12"/>
      <c r="E97" s="25"/>
      <c r="F97" s="25"/>
      <c r="G97" s="25"/>
      <c r="H97" s="25"/>
      <c r="I97" s="33">
        <f t="shared" si="13"/>
        <v>0</v>
      </c>
      <c r="J97" s="35">
        <f t="shared" si="14"/>
        <v>0</v>
      </c>
      <c r="K97" s="35"/>
      <c r="L97" s="39">
        <f>IF(D97="",0,VLOOKUP(D97,リスト!$F$4:$H$29,3,FALSE))</f>
        <v>0</v>
      </c>
      <c r="M97" s="35">
        <f t="shared" si="20"/>
        <v>0</v>
      </c>
      <c r="N97" s="35">
        <f t="shared" si="15"/>
        <v>0</v>
      </c>
      <c r="O97" s="25"/>
      <c r="P97" s="35">
        <f t="shared" si="16"/>
        <v>0</v>
      </c>
      <c r="Q97" s="12"/>
      <c r="R97" s="25"/>
      <c r="S97" s="39" t="str">
        <f>IF(Q97="","",VLOOKUP(Q97,リスト!$J$4:$K$31,2,FALSE))</f>
        <v/>
      </c>
      <c r="T97" s="35">
        <f t="shared" si="17"/>
        <v>0</v>
      </c>
      <c r="U97" s="35" t="str">
        <f t="shared" si="18"/>
        <v/>
      </c>
      <c r="V97" s="35">
        <f t="shared" si="21"/>
        <v>0</v>
      </c>
      <c r="W97" s="35">
        <f t="shared" si="22"/>
        <v>0</v>
      </c>
      <c r="AD97" s="79"/>
      <c r="AE97" s="18"/>
      <c r="AF97" s="35" t="str">
        <f t="array" ref="AF97">IFERROR(IF(#REF!="×",0,_xlfn.IFS(AE97="多面",W97*0.6/1.6*0.5,AE97="治水ダム等",W97*0.75/1.75*0.5)),"")</f>
        <v/>
      </c>
      <c r="AG97" s="74" t="str">
        <f t="array" ref="AG97">IFERROR(_xlfn.IFS(#REF!="×",W97,#REF!="○",(W97-AF97)*0.7),"")</f>
        <v/>
      </c>
      <c r="AH97" s="25"/>
      <c r="AI97" s="85">
        <f t="array" ref="AI97">_xlfn.IFS(AH97=0,0,AH97&gt;W97,0,W97-AH97&gt;AG97,AG97,W97-AH97&lt;AG97,W97-AH97)</f>
        <v>0</v>
      </c>
      <c r="AJ97" s="35" t="str">
        <f t="shared" si="19"/>
        <v/>
      </c>
    </row>
    <row r="98" spans="1:36" s="1" customFormat="1" ht="24" hidden="1" customHeight="1">
      <c r="A98" s="9">
        <v>107</v>
      </c>
      <c r="B98" s="15"/>
      <c r="C98" s="12"/>
      <c r="D98" s="12"/>
      <c r="E98" s="25"/>
      <c r="F98" s="25"/>
      <c r="G98" s="25"/>
      <c r="H98" s="25"/>
      <c r="I98" s="33">
        <f t="shared" si="13"/>
        <v>0</v>
      </c>
      <c r="J98" s="35">
        <f t="shared" si="14"/>
        <v>0</v>
      </c>
      <c r="K98" s="35"/>
      <c r="L98" s="39">
        <f>IF(D98="",0,VLOOKUP(D98,リスト!$F$4:$H$29,3,FALSE))</f>
        <v>0</v>
      </c>
      <c r="M98" s="35">
        <f t="shared" si="20"/>
        <v>0</v>
      </c>
      <c r="N98" s="35">
        <f t="shared" si="15"/>
        <v>0</v>
      </c>
      <c r="O98" s="25"/>
      <c r="P98" s="35">
        <f t="shared" si="16"/>
        <v>0</v>
      </c>
      <c r="Q98" s="12"/>
      <c r="R98" s="25"/>
      <c r="S98" s="39" t="str">
        <f>IF(Q98="","",VLOOKUP(Q98,リスト!$J$4:$K$31,2,FALSE))</f>
        <v/>
      </c>
      <c r="T98" s="35">
        <f t="shared" si="17"/>
        <v>0</v>
      </c>
      <c r="U98" s="35" t="str">
        <f t="shared" si="18"/>
        <v/>
      </c>
      <c r="V98" s="35">
        <f t="shared" si="21"/>
        <v>0</v>
      </c>
      <c r="W98" s="35">
        <f t="shared" si="22"/>
        <v>0</v>
      </c>
      <c r="AD98" s="79"/>
      <c r="AE98" s="18"/>
      <c r="AF98" s="35" t="str">
        <f t="array" ref="AF98">IFERROR(IF(#REF!="×",0,_xlfn.IFS(AE98="多面",W98*0.6/1.6*0.5,AE98="治水ダム等",W98*0.75/1.75*0.5)),"")</f>
        <v/>
      </c>
      <c r="AG98" s="74" t="str">
        <f t="array" ref="AG98">IFERROR(_xlfn.IFS(#REF!="×",W98,#REF!="○",(W98-AF98)*0.7),"")</f>
        <v/>
      </c>
      <c r="AH98" s="25"/>
      <c r="AI98" s="85">
        <f t="array" ref="AI98">_xlfn.IFS(AH98=0,0,AH98&gt;W98,0,W98-AH98&gt;AG98,AG98,W98-AH98&lt;AG98,W98-AH98)</f>
        <v>0</v>
      </c>
      <c r="AJ98" s="35" t="str">
        <f t="shared" si="19"/>
        <v/>
      </c>
    </row>
    <row r="99" spans="1:36" s="1" customFormat="1" ht="24" hidden="1" customHeight="1">
      <c r="A99" s="9">
        <v>108</v>
      </c>
      <c r="B99" s="15"/>
      <c r="C99" s="12"/>
      <c r="D99" s="12"/>
      <c r="E99" s="25"/>
      <c r="F99" s="25"/>
      <c r="G99" s="25"/>
      <c r="H99" s="25"/>
      <c r="I99" s="33">
        <f t="shared" si="13"/>
        <v>0</v>
      </c>
      <c r="J99" s="35">
        <f t="shared" si="14"/>
        <v>0</v>
      </c>
      <c r="K99" s="35"/>
      <c r="L99" s="39">
        <f>IF(D99="",0,VLOOKUP(D99,リスト!$F$4:$H$29,3,FALSE))</f>
        <v>0</v>
      </c>
      <c r="M99" s="35">
        <f t="shared" si="20"/>
        <v>0</v>
      </c>
      <c r="N99" s="35">
        <f t="shared" si="15"/>
        <v>0</v>
      </c>
      <c r="O99" s="25"/>
      <c r="P99" s="35">
        <f t="shared" si="16"/>
        <v>0</v>
      </c>
      <c r="Q99" s="12"/>
      <c r="R99" s="25"/>
      <c r="S99" s="39" t="str">
        <f>IF(Q99="","",VLOOKUP(Q99,リスト!$J$4:$K$31,2,FALSE))</f>
        <v/>
      </c>
      <c r="T99" s="35">
        <f t="shared" si="17"/>
        <v>0</v>
      </c>
      <c r="U99" s="35" t="str">
        <f t="shared" si="18"/>
        <v/>
      </c>
      <c r="V99" s="35">
        <f t="shared" si="21"/>
        <v>0</v>
      </c>
      <c r="W99" s="35">
        <f t="shared" si="22"/>
        <v>0</v>
      </c>
      <c r="AD99" s="79"/>
      <c r="AE99" s="18"/>
      <c r="AF99" s="35" t="str">
        <f t="array" ref="AF99">IFERROR(IF(#REF!="×",0,_xlfn.IFS(AE99="多面",W99*0.6/1.6*0.5,AE99="治水ダム等",W99*0.75/1.75*0.5)),"")</f>
        <v/>
      </c>
      <c r="AG99" s="74" t="str">
        <f t="array" ref="AG99">IFERROR(_xlfn.IFS(#REF!="×",W99,#REF!="○",(W99-AF99)*0.7),"")</f>
        <v/>
      </c>
      <c r="AH99" s="25"/>
      <c r="AI99" s="85">
        <f t="array" ref="AI99">_xlfn.IFS(AH99=0,0,AH99&gt;W99,0,W99-AH99&gt;AG99,AG99,W99-AH99&lt;AG99,W99-AH99)</f>
        <v>0</v>
      </c>
      <c r="AJ99" s="35" t="str">
        <f t="shared" si="19"/>
        <v/>
      </c>
    </row>
    <row r="100" spans="1:36" s="1" customFormat="1" ht="24" hidden="1" customHeight="1">
      <c r="A100" s="9">
        <v>109</v>
      </c>
      <c r="B100" s="15"/>
      <c r="C100" s="12"/>
      <c r="D100" s="12"/>
      <c r="E100" s="25"/>
      <c r="F100" s="25"/>
      <c r="G100" s="25"/>
      <c r="H100" s="25"/>
      <c r="I100" s="33">
        <f t="shared" si="13"/>
        <v>0</v>
      </c>
      <c r="J100" s="35">
        <f t="shared" si="14"/>
        <v>0</v>
      </c>
      <c r="K100" s="35"/>
      <c r="L100" s="39">
        <f>IF(D100="",0,VLOOKUP(D100,リスト!$F$4:$H$29,3,FALSE))</f>
        <v>0</v>
      </c>
      <c r="M100" s="35">
        <f t="shared" si="20"/>
        <v>0</v>
      </c>
      <c r="N100" s="35">
        <f t="shared" si="15"/>
        <v>0</v>
      </c>
      <c r="O100" s="25"/>
      <c r="P100" s="35">
        <f t="shared" si="16"/>
        <v>0</v>
      </c>
      <c r="Q100" s="12"/>
      <c r="R100" s="25"/>
      <c r="S100" s="39" t="str">
        <f>IF(Q100="","",VLOOKUP(Q100,リスト!$J$4:$K$31,2,FALSE))</f>
        <v/>
      </c>
      <c r="T100" s="35">
        <f t="shared" si="17"/>
        <v>0</v>
      </c>
      <c r="U100" s="35" t="str">
        <f t="shared" si="18"/>
        <v/>
      </c>
      <c r="V100" s="35">
        <f t="shared" si="21"/>
        <v>0</v>
      </c>
      <c r="W100" s="35">
        <f t="shared" si="22"/>
        <v>0</v>
      </c>
      <c r="AD100" s="79"/>
      <c r="AE100" s="18"/>
      <c r="AF100" s="35" t="str">
        <f t="array" ref="AF100">IFERROR(IF(#REF!="×",0,_xlfn.IFS(AE100="多面",W100*0.6/1.6*0.5,AE100="治水ダム等",W100*0.75/1.75*0.5)),"")</f>
        <v/>
      </c>
      <c r="AG100" s="74" t="str">
        <f t="array" ref="AG100">IFERROR(_xlfn.IFS(#REF!="×",W100,#REF!="○",(W100-AF100)*0.7),"")</f>
        <v/>
      </c>
      <c r="AH100" s="25"/>
      <c r="AI100" s="85">
        <f t="array" ref="AI100">_xlfn.IFS(AH100=0,0,AH100&gt;W100,0,W100-AH100&gt;AG100,AG100,W100-AH100&lt;AG100,W100-AH100)</f>
        <v>0</v>
      </c>
      <c r="AJ100" s="35" t="str">
        <f t="shared" si="19"/>
        <v/>
      </c>
    </row>
    <row r="101" spans="1:36" s="1" customFormat="1" ht="24" hidden="1" customHeight="1">
      <c r="A101" s="9">
        <v>110</v>
      </c>
      <c r="B101" s="15"/>
      <c r="C101" s="12"/>
      <c r="D101" s="12"/>
      <c r="E101" s="25"/>
      <c r="F101" s="25"/>
      <c r="G101" s="25"/>
      <c r="H101" s="25"/>
      <c r="I101" s="33">
        <f t="shared" si="13"/>
        <v>0</v>
      </c>
      <c r="J101" s="35">
        <f t="shared" si="14"/>
        <v>0</v>
      </c>
      <c r="K101" s="35"/>
      <c r="L101" s="39">
        <f>IF(D101="",0,VLOOKUP(D101,リスト!$F$4:$H$29,3,FALSE))</f>
        <v>0</v>
      </c>
      <c r="M101" s="35">
        <f t="shared" si="20"/>
        <v>0</v>
      </c>
      <c r="N101" s="35">
        <f t="shared" si="15"/>
        <v>0</v>
      </c>
      <c r="O101" s="25"/>
      <c r="P101" s="35">
        <f t="shared" si="16"/>
        <v>0</v>
      </c>
      <c r="Q101" s="12"/>
      <c r="R101" s="25"/>
      <c r="S101" s="39" t="str">
        <f>IF(Q101="","",VLOOKUP(Q101,リスト!$J$4:$K$31,2,FALSE))</f>
        <v/>
      </c>
      <c r="T101" s="35">
        <f t="shared" si="17"/>
        <v>0</v>
      </c>
      <c r="U101" s="35" t="str">
        <f t="shared" si="18"/>
        <v/>
      </c>
      <c r="V101" s="35">
        <f t="shared" si="21"/>
        <v>0</v>
      </c>
      <c r="W101" s="35">
        <f t="shared" si="22"/>
        <v>0</v>
      </c>
      <c r="AD101" s="79"/>
      <c r="AE101" s="18"/>
      <c r="AF101" s="35" t="str">
        <f t="array" ref="AF101">IFERROR(IF(#REF!="×",0,_xlfn.IFS(AE101="多面",W101*0.6/1.6*0.5,AE101="治水ダム等",W101*0.75/1.75*0.5)),"")</f>
        <v/>
      </c>
      <c r="AG101" s="74" t="str">
        <f t="array" ref="AG101">IFERROR(_xlfn.IFS(#REF!="×",W101,#REF!="○",(W101-AF101)*0.7),"")</f>
        <v/>
      </c>
      <c r="AH101" s="25"/>
      <c r="AI101" s="85">
        <f t="array" ref="AI101">_xlfn.IFS(AH101=0,0,AH101&gt;W101,0,W101-AH101&gt;AG101,AG101,W101-AH101&lt;AG101,W101-AH101)</f>
        <v>0</v>
      </c>
      <c r="AJ101" s="35" t="str">
        <f t="shared" si="19"/>
        <v/>
      </c>
    </row>
    <row r="102" spans="1:36" s="1" customFormat="1" ht="24" hidden="1" customHeight="1">
      <c r="A102" s="9">
        <v>111</v>
      </c>
      <c r="B102" s="15"/>
      <c r="C102" s="12"/>
      <c r="D102" s="12"/>
      <c r="E102" s="25"/>
      <c r="F102" s="25"/>
      <c r="G102" s="25"/>
      <c r="H102" s="25"/>
      <c r="I102" s="33">
        <f t="shared" si="13"/>
        <v>0</v>
      </c>
      <c r="J102" s="35">
        <f t="shared" si="14"/>
        <v>0</v>
      </c>
      <c r="K102" s="35"/>
      <c r="L102" s="39">
        <f>IF(D102="",0,VLOOKUP(D102,リスト!$F$4:$H$29,3,FALSE))</f>
        <v>0</v>
      </c>
      <c r="M102" s="35">
        <f t="shared" si="20"/>
        <v>0</v>
      </c>
      <c r="N102" s="35">
        <f t="shared" si="15"/>
        <v>0</v>
      </c>
      <c r="O102" s="25"/>
      <c r="P102" s="35">
        <f t="shared" si="16"/>
        <v>0</v>
      </c>
      <c r="Q102" s="12"/>
      <c r="R102" s="25"/>
      <c r="S102" s="39" t="str">
        <f>IF(Q102="","",VLOOKUP(Q102,リスト!$J$4:$K$31,2,FALSE))</f>
        <v/>
      </c>
      <c r="T102" s="35">
        <f t="shared" si="17"/>
        <v>0</v>
      </c>
      <c r="U102" s="35" t="str">
        <f t="shared" si="18"/>
        <v/>
      </c>
      <c r="V102" s="35">
        <f t="shared" si="21"/>
        <v>0</v>
      </c>
      <c r="W102" s="35">
        <f t="shared" si="22"/>
        <v>0</v>
      </c>
      <c r="AD102" s="79"/>
      <c r="AE102" s="18"/>
      <c r="AF102" s="35" t="str">
        <f t="array" ref="AF102">IFERROR(IF(#REF!="×",0,_xlfn.IFS(AE102="多面",W102*0.6/1.6*0.5,AE102="治水ダム等",W102*0.75/1.75*0.5)),"")</f>
        <v/>
      </c>
      <c r="AG102" s="74" t="str">
        <f t="array" ref="AG102">IFERROR(_xlfn.IFS(#REF!="×",W102,#REF!="○",(W102-AF102)*0.7),"")</f>
        <v/>
      </c>
      <c r="AH102" s="25"/>
      <c r="AI102" s="85">
        <f t="array" ref="AI102">_xlfn.IFS(AH102=0,0,AH102&gt;W102,0,W102-AH102&gt;AG102,AG102,W102-AH102&lt;AG102,W102-AH102)</f>
        <v>0</v>
      </c>
      <c r="AJ102" s="35" t="str">
        <f t="shared" si="19"/>
        <v/>
      </c>
    </row>
    <row r="103" spans="1:36" s="1" customFormat="1" ht="24" hidden="1" customHeight="1">
      <c r="A103" s="9">
        <v>112</v>
      </c>
      <c r="B103" s="15"/>
      <c r="C103" s="12"/>
      <c r="D103" s="12"/>
      <c r="E103" s="25"/>
      <c r="F103" s="25"/>
      <c r="G103" s="25"/>
      <c r="H103" s="25"/>
      <c r="I103" s="33">
        <f t="shared" si="13"/>
        <v>0</v>
      </c>
      <c r="J103" s="35">
        <f t="shared" si="14"/>
        <v>0</v>
      </c>
      <c r="K103" s="35"/>
      <c r="L103" s="39">
        <f>IF(D103="",0,VLOOKUP(D103,リスト!$F$4:$H$29,3,FALSE))</f>
        <v>0</v>
      </c>
      <c r="M103" s="35">
        <f t="shared" si="20"/>
        <v>0</v>
      </c>
      <c r="N103" s="35">
        <f t="shared" si="15"/>
        <v>0</v>
      </c>
      <c r="O103" s="25"/>
      <c r="P103" s="35">
        <f t="shared" si="16"/>
        <v>0</v>
      </c>
      <c r="Q103" s="12"/>
      <c r="R103" s="25"/>
      <c r="S103" s="39" t="str">
        <f>IF(Q103="","",VLOOKUP(Q103,リスト!$J$4:$K$31,2,FALSE))</f>
        <v/>
      </c>
      <c r="T103" s="35">
        <f t="shared" si="17"/>
        <v>0</v>
      </c>
      <c r="U103" s="35" t="str">
        <f t="shared" si="18"/>
        <v/>
      </c>
      <c r="V103" s="35">
        <f t="shared" si="21"/>
        <v>0</v>
      </c>
      <c r="W103" s="35">
        <f t="shared" si="22"/>
        <v>0</v>
      </c>
      <c r="AD103" s="79"/>
      <c r="AE103" s="18"/>
      <c r="AF103" s="35" t="str">
        <f t="array" ref="AF103">IFERROR(IF(#REF!="×",0,_xlfn.IFS(AE103="多面",W103*0.6/1.6*0.5,AE103="治水ダム等",W103*0.75/1.75*0.5)),"")</f>
        <v/>
      </c>
      <c r="AG103" s="74" t="str">
        <f t="array" ref="AG103">IFERROR(_xlfn.IFS(#REF!="×",W103,#REF!="○",(W103-AF103)*0.7),"")</f>
        <v/>
      </c>
      <c r="AH103" s="25"/>
      <c r="AI103" s="85">
        <f t="array" ref="AI103">_xlfn.IFS(AH103=0,0,AH103&gt;W103,0,W103-AH103&gt;AG103,AG103,W103-AH103&lt;AG103,W103-AH103)</f>
        <v>0</v>
      </c>
      <c r="AJ103" s="35" t="str">
        <f t="shared" si="19"/>
        <v/>
      </c>
    </row>
    <row r="104" spans="1:36" s="1" customFormat="1" ht="24" hidden="1" customHeight="1">
      <c r="A104" s="9">
        <v>113</v>
      </c>
      <c r="B104" s="15"/>
      <c r="C104" s="12"/>
      <c r="D104" s="12"/>
      <c r="E104" s="25"/>
      <c r="F104" s="25"/>
      <c r="G104" s="25"/>
      <c r="H104" s="25"/>
      <c r="I104" s="33">
        <f t="shared" si="13"/>
        <v>0</v>
      </c>
      <c r="J104" s="35">
        <f t="shared" si="14"/>
        <v>0</v>
      </c>
      <c r="K104" s="35"/>
      <c r="L104" s="39">
        <f>IF(D104="",0,VLOOKUP(D104,リスト!$F$4:$H$29,3,FALSE))</f>
        <v>0</v>
      </c>
      <c r="M104" s="35">
        <f t="shared" si="20"/>
        <v>0</v>
      </c>
      <c r="N104" s="35">
        <f t="shared" si="15"/>
        <v>0</v>
      </c>
      <c r="O104" s="25"/>
      <c r="P104" s="35">
        <f t="shared" si="16"/>
        <v>0</v>
      </c>
      <c r="Q104" s="12"/>
      <c r="R104" s="25"/>
      <c r="S104" s="39" t="str">
        <f>IF(Q104="","",VLOOKUP(Q104,リスト!$J$4:$K$31,2,FALSE))</f>
        <v/>
      </c>
      <c r="T104" s="35">
        <f t="shared" si="17"/>
        <v>0</v>
      </c>
      <c r="U104" s="35" t="str">
        <f t="shared" si="18"/>
        <v/>
      </c>
      <c r="V104" s="35">
        <f t="shared" si="21"/>
        <v>0</v>
      </c>
      <c r="W104" s="35">
        <f t="shared" si="22"/>
        <v>0</v>
      </c>
      <c r="AD104" s="79"/>
      <c r="AE104" s="18"/>
      <c r="AF104" s="35" t="str">
        <f t="array" ref="AF104">IFERROR(IF(#REF!="×",0,_xlfn.IFS(AE104="多面",W104*0.6/1.6*0.5,AE104="治水ダム等",W104*0.75/1.75*0.5)),"")</f>
        <v/>
      </c>
      <c r="AG104" s="74" t="str">
        <f t="array" ref="AG104">IFERROR(_xlfn.IFS(#REF!="×",W104,#REF!="○",(W104-AF104)*0.7),"")</f>
        <v/>
      </c>
      <c r="AH104" s="25"/>
      <c r="AI104" s="85">
        <f t="array" ref="AI104">_xlfn.IFS(AH104=0,0,AH104&gt;W104,0,W104-AH104&gt;AG104,AG104,W104-AH104&lt;AG104,W104-AH104)</f>
        <v>0</v>
      </c>
      <c r="AJ104" s="35" t="str">
        <f t="shared" si="19"/>
        <v/>
      </c>
    </row>
    <row r="105" spans="1:36" s="1" customFormat="1" ht="24" hidden="1" customHeight="1">
      <c r="A105" s="9">
        <v>114</v>
      </c>
      <c r="B105" s="15"/>
      <c r="C105" s="12"/>
      <c r="D105" s="12"/>
      <c r="E105" s="25"/>
      <c r="F105" s="25"/>
      <c r="G105" s="25"/>
      <c r="H105" s="25"/>
      <c r="I105" s="33">
        <f t="shared" si="13"/>
        <v>0</v>
      </c>
      <c r="J105" s="35">
        <f t="shared" si="14"/>
        <v>0</v>
      </c>
      <c r="K105" s="35"/>
      <c r="L105" s="39">
        <f>IF(D105="",0,VLOOKUP(D105,リスト!$F$4:$H$29,3,FALSE))</f>
        <v>0</v>
      </c>
      <c r="M105" s="35">
        <f t="shared" si="20"/>
        <v>0</v>
      </c>
      <c r="N105" s="35">
        <f t="shared" si="15"/>
        <v>0</v>
      </c>
      <c r="O105" s="25"/>
      <c r="P105" s="35">
        <f t="shared" si="16"/>
        <v>0</v>
      </c>
      <c r="Q105" s="12"/>
      <c r="R105" s="25"/>
      <c r="S105" s="39" t="str">
        <f>IF(Q105="","",VLOOKUP(Q105,リスト!$J$4:$K$31,2,FALSE))</f>
        <v/>
      </c>
      <c r="T105" s="35">
        <f t="shared" si="17"/>
        <v>0</v>
      </c>
      <c r="U105" s="35" t="str">
        <f t="shared" si="18"/>
        <v/>
      </c>
      <c r="V105" s="35">
        <f t="shared" si="21"/>
        <v>0</v>
      </c>
      <c r="W105" s="35">
        <f t="shared" si="22"/>
        <v>0</v>
      </c>
      <c r="AD105" s="79"/>
      <c r="AE105" s="18"/>
      <c r="AF105" s="35" t="str">
        <f t="array" ref="AF105">IFERROR(IF(#REF!="×",0,_xlfn.IFS(AE105="多面",W105*0.6/1.6*0.5,AE105="治水ダム等",W105*0.75/1.75*0.5)),"")</f>
        <v/>
      </c>
      <c r="AG105" s="74" t="str">
        <f t="array" ref="AG105">IFERROR(_xlfn.IFS(#REF!="×",W105,#REF!="○",(W105-AF105)*0.7),"")</f>
        <v/>
      </c>
      <c r="AH105" s="25"/>
      <c r="AI105" s="85">
        <f t="array" ref="AI105">_xlfn.IFS(AH105=0,0,AH105&gt;W105,0,W105-AH105&gt;AG105,AG105,W105-AH105&lt;AG105,W105-AH105)</f>
        <v>0</v>
      </c>
      <c r="AJ105" s="35" t="str">
        <f t="shared" si="19"/>
        <v/>
      </c>
    </row>
    <row r="106" spans="1:36" s="1" customFormat="1" ht="24" hidden="1" customHeight="1">
      <c r="A106" s="9">
        <v>115</v>
      </c>
      <c r="B106" s="15"/>
      <c r="C106" s="12"/>
      <c r="D106" s="12"/>
      <c r="E106" s="25"/>
      <c r="F106" s="25"/>
      <c r="G106" s="25"/>
      <c r="H106" s="25"/>
      <c r="I106" s="33">
        <f t="shared" si="13"/>
        <v>0</v>
      </c>
      <c r="J106" s="35">
        <f t="shared" si="14"/>
        <v>0</v>
      </c>
      <c r="K106" s="35"/>
      <c r="L106" s="39">
        <f>IF(D106="",0,VLOOKUP(D106,リスト!$F$4:$H$29,3,FALSE))</f>
        <v>0</v>
      </c>
      <c r="M106" s="35">
        <f t="shared" si="20"/>
        <v>0</v>
      </c>
      <c r="N106" s="35">
        <f t="shared" si="15"/>
        <v>0</v>
      </c>
      <c r="O106" s="25"/>
      <c r="P106" s="35">
        <f t="shared" si="16"/>
        <v>0</v>
      </c>
      <c r="Q106" s="12"/>
      <c r="R106" s="25"/>
      <c r="S106" s="39" t="str">
        <f>IF(Q106="","",VLOOKUP(Q106,リスト!$J$4:$K$31,2,FALSE))</f>
        <v/>
      </c>
      <c r="T106" s="35">
        <f t="shared" si="17"/>
        <v>0</v>
      </c>
      <c r="U106" s="35" t="str">
        <f t="shared" si="18"/>
        <v/>
      </c>
      <c r="V106" s="35">
        <f t="shared" si="21"/>
        <v>0</v>
      </c>
      <c r="W106" s="35">
        <f t="shared" si="22"/>
        <v>0</v>
      </c>
      <c r="AD106" s="79"/>
      <c r="AE106" s="18"/>
      <c r="AF106" s="35" t="str">
        <f t="array" ref="AF106">IFERROR(IF(#REF!="×",0,_xlfn.IFS(AE106="多面",W106*0.6/1.6*0.5,AE106="治水ダム等",W106*0.75/1.75*0.5)),"")</f>
        <v/>
      </c>
      <c r="AG106" s="74" t="str">
        <f t="array" ref="AG106">IFERROR(_xlfn.IFS(#REF!="×",W106,#REF!="○",(W106-AF106)*0.7),"")</f>
        <v/>
      </c>
      <c r="AH106" s="25"/>
      <c r="AI106" s="85">
        <f t="array" ref="AI106">_xlfn.IFS(AH106=0,0,AH106&gt;W106,0,W106-AH106&gt;AG106,AG106,W106-AH106&lt;AG106,W106-AH106)</f>
        <v>0</v>
      </c>
      <c r="AJ106" s="35" t="str">
        <f t="shared" si="19"/>
        <v/>
      </c>
    </row>
    <row r="107" spans="1:36" s="1" customFormat="1" ht="24" hidden="1" customHeight="1">
      <c r="A107" s="9">
        <v>116</v>
      </c>
      <c r="B107" s="15"/>
      <c r="C107" s="12"/>
      <c r="D107" s="12"/>
      <c r="E107" s="25"/>
      <c r="F107" s="25"/>
      <c r="G107" s="25"/>
      <c r="H107" s="25"/>
      <c r="I107" s="33">
        <f t="shared" si="13"/>
        <v>0</v>
      </c>
      <c r="J107" s="35">
        <f t="shared" si="14"/>
        <v>0</v>
      </c>
      <c r="K107" s="35"/>
      <c r="L107" s="39">
        <f>IF(D107="",0,VLOOKUP(D107,リスト!$F$4:$H$29,3,FALSE))</f>
        <v>0</v>
      </c>
      <c r="M107" s="35">
        <f t="shared" si="20"/>
        <v>0</v>
      </c>
      <c r="N107" s="35">
        <f t="shared" si="15"/>
        <v>0</v>
      </c>
      <c r="O107" s="25"/>
      <c r="P107" s="35">
        <f t="shared" si="16"/>
        <v>0</v>
      </c>
      <c r="Q107" s="12"/>
      <c r="R107" s="25"/>
      <c r="S107" s="39" t="str">
        <f>IF(Q107="","",VLOOKUP(Q107,リスト!$J$4:$K$31,2,FALSE))</f>
        <v/>
      </c>
      <c r="T107" s="35">
        <f t="shared" si="17"/>
        <v>0</v>
      </c>
      <c r="U107" s="35" t="str">
        <f t="shared" si="18"/>
        <v/>
      </c>
      <c r="V107" s="35">
        <f t="shared" si="21"/>
        <v>0</v>
      </c>
      <c r="W107" s="35">
        <f t="shared" si="22"/>
        <v>0</v>
      </c>
      <c r="AD107" s="79"/>
      <c r="AE107" s="18"/>
      <c r="AF107" s="35" t="str">
        <f t="array" ref="AF107">IFERROR(IF(#REF!="×",0,_xlfn.IFS(AE107="多面",W107*0.6/1.6*0.5,AE107="治水ダム等",W107*0.75/1.75*0.5)),"")</f>
        <v/>
      </c>
      <c r="AG107" s="74" t="str">
        <f t="array" ref="AG107">IFERROR(_xlfn.IFS(#REF!="×",W107,#REF!="○",(W107-AF107)*0.7),"")</f>
        <v/>
      </c>
      <c r="AH107" s="25"/>
      <c r="AI107" s="85">
        <f t="array" ref="AI107">_xlfn.IFS(AH107=0,0,AH107&gt;W107,0,W107-AH107&gt;AG107,AG107,W107-AH107&lt;AG107,W107-AH107)</f>
        <v>0</v>
      </c>
      <c r="AJ107" s="35" t="str">
        <f t="shared" si="19"/>
        <v/>
      </c>
    </row>
    <row r="108" spans="1:36" s="1" customFormat="1" ht="24" hidden="1" customHeight="1">
      <c r="A108" s="9">
        <v>117</v>
      </c>
      <c r="B108" s="15"/>
      <c r="C108" s="12"/>
      <c r="D108" s="12"/>
      <c r="E108" s="25"/>
      <c r="F108" s="25"/>
      <c r="G108" s="25"/>
      <c r="H108" s="25"/>
      <c r="I108" s="33">
        <f t="shared" si="13"/>
        <v>0</v>
      </c>
      <c r="J108" s="35">
        <f t="shared" si="14"/>
        <v>0</v>
      </c>
      <c r="K108" s="35"/>
      <c r="L108" s="39">
        <f>IF(D108="",0,VLOOKUP(D108,リスト!$F$4:$H$29,3,FALSE))</f>
        <v>0</v>
      </c>
      <c r="M108" s="35">
        <f t="shared" si="20"/>
        <v>0</v>
      </c>
      <c r="N108" s="35">
        <f t="shared" si="15"/>
        <v>0</v>
      </c>
      <c r="O108" s="25"/>
      <c r="P108" s="35">
        <f t="shared" si="16"/>
        <v>0</v>
      </c>
      <c r="Q108" s="12"/>
      <c r="R108" s="25"/>
      <c r="S108" s="39" t="str">
        <f>IF(Q108="","",VLOOKUP(Q108,リスト!$J$4:$K$31,2,FALSE))</f>
        <v/>
      </c>
      <c r="T108" s="35">
        <f t="shared" si="17"/>
        <v>0</v>
      </c>
      <c r="U108" s="35" t="str">
        <f t="shared" si="18"/>
        <v/>
      </c>
      <c r="V108" s="35">
        <f t="shared" si="21"/>
        <v>0</v>
      </c>
      <c r="W108" s="35">
        <f t="shared" si="22"/>
        <v>0</v>
      </c>
      <c r="AD108" s="79"/>
      <c r="AE108" s="18"/>
      <c r="AF108" s="35" t="str">
        <f t="array" ref="AF108">IFERROR(IF(#REF!="×",0,_xlfn.IFS(AE108="多面",W108*0.6/1.6*0.5,AE108="治水ダム等",W108*0.75/1.75*0.5)),"")</f>
        <v/>
      </c>
      <c r="AG108" s="74" t="str">
        <f t="array" ref="AG108">IFERROR(_xlfn.IFS(#REF!="×",W108,#REF!="○",(W108-AF108)*0.7),"")</f>
        <v/>
      </c>
      <c r="AH108" s="25"/>
      <c r="AI108" s="85">
        <f t="array" ref="AI108">_xlfn.IFS(AH108=0,0,AH108&gt;W108,0,W108-AH108&gt;AG108,AG108,W108-AH108&lt;AG108,W108-AH108)</f>
        <v>0</v>
      </c>
      <c r="AJ108" s="35" t="str">
        <f t="shared" si="19"/>
        <v/>
      </c>
    </row>
    <row r="109" spans="1:36" s="1" customFormat="1" ht="24" hidden="1" customHeight="1">
      <c r="A109" s="9">
        <v>118</v>
      </c>
      <c r="B109" s="15"/>
      <c r="C109" s="12"/>
      <c r="D109" s="12"/>
      <c r="E109" s="25"/>
      <c r="F109" s="25"/>
      <c r="G109" s="25"/>
      <c r="H109" s="25"/>
      <c r="I109" s="33">
        <f t="shared" si="13"/>
        <v>0</v>
      </c>
      <c r="J109" s="35">
        <f t="shared" si="14"/>
        <v>0</v>
      </c>
      <c r="K109" s="35"/>
      <c r="L109" s="39">
        <f>IF(D109="",0,VLOOKUP(D109,リスト!$F$4:$H$29,3,FALSE))</f>
        <v>0</v>
      </c>
      <c r="M109" s="35">
        <f t="shared" si="20"/>
        <v>0</v>
      </c>
      <c r="N109" s="35">
        <f t="shared" si="15"/>
        <v>0</v>
      </c>
      <c r="O109" s="25"/>
      <c r="P109" s="35">
        <f t="shared" si="16"/>
        <v>0</v>
      </c>
      <c r="Q109" s="12"/>
      <c r="R109" s="25"/>
      <c r="S109" s="39" t="str">
        <f>IF(Q109="","",VLOOKUP(Q109,リスト!$J$4:$K$31,2,FALSE))</f>
        <v/>
      </c>
      <c r="T109" s="35">
        <f t="shared" si="17"/>
        <v>0</v>
      </c>
      <c r="U109" s="35" t="str">
        <f t="shared" si="18"/>
        <v/>
      </c>
      <c r="V109" s="35">
        <f t="shared" si="21"/>
        <v>0</v>
      </c>
      <c r="W109" s="35">
        <f t="shared" si="22"/>
        <v>0</v>
      </c>
      <c r="AD109" s="79"/>
      <c r="AE109" s="18"/>
      <c r="AF109" s="35" t="str">
        <f t="array" ref="AF109">IFERROR(IF(#REF!="×",0,_xlfn.IFS(AE109="多面",W109*0.6/1.6*0.5,AE109="治水ダム等",W109*0.75/1.75*0.5)),"")</f>
        <v/>
      </c>
      <c r="AG109" s="74" t="str">
        <f t="array" ref="AG109">IFERROR(_xlfn.IFS(#REF!="×",W109,#REF!="○",(W109-AF109)*0.7),"")</f>
        <v/>
      </c>
      <c r="AH109" s="25"/>
      <c r="AI109" s="85">
        <f t="array" ref="AI109">_xlfn.IFS(AH109=0,0,AH109&gt;W109,0,W109-AH109&gt;AG109,AG109,W109-AH109&lt;AG109,W109-AH109)</f>
        <v>0</v>
      </c>
      <c r="AJ109" s="35" t="str">
        <f t="shared" si="19"/>
        <v/>
      </c>
    </row>
    <row r="110" spans="1:36" s="1" customFormat="1" ht="24" hidden="1" customHeight="1">
      <c r="A110" s="9">
        <v>119</v>
      </c>
      <c r="B110" s="15"/>
      <c r="C110" s="12"/>
      <c r="D110" s="12"/>
      <c r="E110" s="25"/>
      <c r="F110" s="25"/>
      <c r="G110" s="25"/>
      <c r="H110" s="25"/>
      <c r="I110" s="33">
        <f t="shared" si="13"/>
        <v>0</v>
      </c>
      <c r="J110" s="35">
        <f t="shared" si="14"/>
        <v>0</v>
      </c>
      <c r="K110" s="35"/>
      <c r="L110" s="39">
        <f>IF(D110="",0,VLOOKUP(D110,リスト!$F$4:$H$29,3,FALSE))</f>
        <v>0</v>
      </c>
      <c r="M110" s="35">
        <f t="shared" si="20"/>
        <v>0</v>
      </c>
      <c r="N110" s="35">
        <f t="shared" si="15"/>
        <v>0</v>
      </c>
      <c r="O110" s="25"/>
      <c r="P110" s="35">
        <f t="shared" si="16"/>
        <v>0</v>
      </c>
      <c r="Q110" s="12"/>
      <c r="R110" s="25"/>
      <c r="S110" s="39" t="str">
        <f>IF(Q110="","",VLOOKUP(Q110,リスト!$J$4:$K$31,2,FALSE))</f>
        <v/>
      </c>
      <c r="T110" s="35">
        <f t="shared" si="17"/>
        <v>0</v>
      </c>
      <c r="U110" s="35" t="str">
        <f t="shared" si="18"/>
        <v/>
      </c>
      <c r="V110" s="35">
        <f t="shared" si="21"/>
        <v>0</v>
      </c>
      <c r="W110" s="35">
        <f t="shared" si="22"/>
        <v>0</v>
      </c>
      <c r="AD110" s="79"/>
      <c r="AE110" s="18"/>
      <c r="AF110" s="35" t="str">
        <f t="array" ref="AF110">IFERROR(IF(#REF!="×",0,_xlfn.IFS(AE110="多面",W110*0.6/1.6*0.5,AE110="治水ダム等",W110*0.75/1.75*0.5)),"")</f>
        <v/>
      </c>
      <c r="AG110" s="74" t="str">
        <f t="array" ref="AG110">IFERROR(_xlfn.IFS(#REF!="×",W110,#REF!="○",(W110-AF110)*0.7),"")</f>
        <v/>
      </c>
      <c r="AH110" s="25"/>
      <c r="AI110" s="85">
        <f t="array" ref="AI110">_xlfn.IFS(AH110=0,0,AH110&gt;W110,0,W110-AH110&gt;AG110,AG110,W110-AH110&lt;AG110,W110-AH110)</f>
        <v>0</v>
      </c>
      <c r="AJ110" s="35" t="str">
        <f t="shared" si="19"/>
        <v/>
      </c>
    </row>
    <row r="111" spans="1:36" s="1" customFormat="1" ht="24" hidden="1" customHeight="1">
      <c r="A111" s="9">
        <v>120</v>
      </c>
      <c r="B111" s="15"/>
      <c r="C111" s="12"/>
      <c r="D111" s="12"/>
      <c r="E111" s="25"/>
      <c r="F111" s="25"/>
      <c r="G111" s="25"/>
      <c r="H111" s="25"/>
      <c r="I111" s="33">
        <f t="shared" si="13"/>
        <v>0</v>
      </c>
      <c r="J111" s="35">
        <f t="shared" si="14"/>
        <v>0</v>
      </c>
      <c r="K111" s="35"/>
      <c r="L111" s="39">
        <f>IF(D111="",0,VLOOKUP(D111,リスト!$F$4:$H$29,3,FALSE))</f>
        <v>0</v>
      </c>
      <c r="M111" s="35">
        <f t="shared" si="20"/>
        <v>0</v>
      </c>
      <c r="N111" s="35">
        <f t="shared" si="15"/>
        <v>0</v>
      </c>
      <c r="O111" s="25"/>
      <c r="P111" s="35">
        <f t="shared" si="16"/>
        <v>0</v>
      </c>
      <c r="Q111" s="12"/>
      <c r="R111" s="25"/>
      <c r="S111" s="39" t="str">
        <f>IF(Q111="","",VLOOKUP(Q111,リスト!$J$4:$K$31,2,FALSE))</f>
        <v/>
      </c>
      <c r="T111" s="35">
        <f t="shared" si="17"/>
        <v>0</v>
      </c>
      <c r="U111" s="35" t="str">
        <f t="shared" si="18"/>
        <v/>
      </c>
      <c r="V111" s="35">
        <f t="shared" si="21"/>
        <v>0</v>
      </c>
      <c r="W111" s="35">
        <f t="shared" si="22"/>
        <v>0</v>
      </c>
      <c r="AD111" s="79"/>
      <c r="AE111" s="18"/>
      <c r="AF111" s="35" t="str">
        <f t="array" ref="AF111">IFERROR(IF(#REF!="×",0,_xlfn.IFS(AE111="多面",W111*0.6/1.6*0.5,AE111="治水ダム等",W111*0.75/1.75*0.5)),"")</f>
        <v/>
      </c>
      <c r="AG111" s="74" t="str">
        <f t="array" ref="AG111">IFERROR(_xlfn.IFS(#REF!="×",W111,#REF!="○",(W111-AF111)*0.7),"")</f>
        <v/>
      </c>
      <c r="AH111" s="25"/>
      <c r="AI111" s="85">
        <f t="array" ref="AI111">_xlfn.IFS(AH111=0,0,AH111&gt;W111,0,W111-AH111&gt;AG111,AG111,W111-AH111&lt;AG111,W111-AH111)</f>
        <v>0</v>
      </c>
      <c r="AJ111" s="35" t="str">
        <f t="shared" si="19"/>
        <v/>
      </c>
    </row>
    <row r="112" spans="1:36" s="1" customFormat="1" ht="24" hidden="1" customHeight="1">
      <c r="A112" s="9">
        <v>121</v>
      </c>
      <c r="B112" s="15"/>
      <c r="C112" s="12"/>
      <c r="D112" s="12"/>
      <c r="E112" s="25"/>
      <c r="F112" s="25"/>
      <c r="G112" s="25"/>
      <c r="H112" s="25"/>
      <c r="I112" s="33">
        <f t="shared" si="13"/>
        <v>0</v>
      </c>
      <c r="J112" s="35">
        <f t="shared" si="14"/>
        <v>0</v>
      </c>
      <c r="K112" s="35"/>
      <c r="L112" s="39">
        <f>IF(D112="",0,VLOOKUP(D112,リスト!$F$4:$H$29,3,FALSE))</f>
        <v>0</v>
      </c>
      <c r="M112" s="35">
        <f t="shared" si="20"/>
        <v>0</v>
      </c>
      <c r="N112" s="35">
        <f t="shared" si="15"/>
        <v>0</v>
      </c>
      <c r="O112" s="25"/>
      <c r="P112" s="35">
        <f t="shared" si="16"/>
        <v>0</v>
      </c>
      <c r="Q112" s="12"/>
      <c r="R112" s="25"/>
      <c r="S112" s="39" t="str">
        <f>IF(Q112="","",VLOOKUP(Q112,リスト!$J$4:$K$31,2,FALSE))</f>
        <v/>
      </c>
      <c r="T112" s="35">
        <f t="shared" si="17"/>
        <v>0</v>
      </c>
      <c r="U112" s="35" t="str">
        <f t="shared" si="18"/>
        <v/>
      </c>
      <c r="V112" s="35">
        <f t="shared" si="21"/>
        <v>0</v>
      </c>
      <c r="W112" s="35">
        <f t="shared" si="22"/>
        <v>0</v>
      </c>
      <c r="AD112" s="79"/>
      <c r="AE112" s="18"/>
      <c r="AF112" s="35" t="str">
        <f t="array" ref="AF112">IFERROR(IF(#REF!="×",0,_xlfn.IFS(AE112="多面",W112*0.6/1.6*0.5,AE112="治水ダム等",W112*0.75/1.75*0.5)),"")</f>
        <v/>
      </c>
      <c r="AG112" s="74" t="str">
        <f t="array" ref="AG112">IFERROR(_xlfn.IFS(#REF!="×",W112,#REF!="○",(W112-AF112)*0.7),"")</f>
        <v/>
      </c>
      <c r="AH112" s="25"/>
      <c r="AI112" s="85">
        <f t="array" ref="AI112">_xlfn.IFS(AH112=0,0,AH112&gt;W112,0,W112-AH112&gt;AG112,AG112,W112-AH112&lt;AG112,W112-AH112)</f>
        <v>0</v>
      </c>
      <c r="AJ112" s="35" t="str">
        <f t="shared" si="19"/>
        <v/>
      </c>
    </row>
    <row r="113" spans="1:36" s="1" customFormat="1" ht="24" hidden="1" customHeight="1">
      <c r="A113" s="9">
        <v>122</v>
      </c>
      <c r="B113" s="15"/>
      <c r="C113" s="12"/>
      <c r="D113" s="12"/>
      <c r="E113" s="25"/>
      <c r="F113" s="25"/>
      <c r="G113" s="25"/>
      <c r="H113" s="25"/>
      <c r="I113" s="33">
        <f t="shared" si="13"/>
        <v>0</v>
      </c>
      <c r="J113" s="35">
        <f t="shared" si="14"/>
        <v>0</v>
      </c>
      <c r="K113" s="35"/>
      <c r="L113" s="39">
        <f>IF(D113="",0,VLOOKUP(D113,リスト!$F$4:$H$29,3,FALSE))</f>
        <v>0</v>
      </c>
      <c r="M113" s="35">
        <f t="shared" si="20"/>
        <v>0</v>
      </c>
      <c r="N113" s="35">
        <f t="shared" si="15"/>
        <v>0</v>
      </c>
      <c r="O113" s="25"/>
      <c r="P113" s="35">
        <f t="shared" si="16"/>
        <v>0</v>
      </c>
      <c r="Q113" s="12"/>
      <c r="R113" s="25"/>
      <c r="S113" s="39" t="str">
        <f>IF(Q113="","",VLOOKUP(Q113,リスト!$J$4:$K$31,2,FALSE))</f>
        <v/>
      </c>
      <c r="T113" s="35">
        <f t="shared" si="17"/>
        <v>0</v>
      </c>
      <c r="U113" s="35" t="str">
        <f t="shared" si="18"/>
        <v/>
      </c>
      <c r="V113" s="35">
        <f t="shared" si="21"/>
        <v>0</v>
      </c>
      <c r="W113" s="35">
        <f t="shared" si="22"/>
        <v>0</v>
      </c>
      <c r="AD113" s="79"/>
      <c r="AE113" s="18"/>
      <c r="AF113" s="35" t="str">
        <f t="array" ref="AF113">IFERROR(IF(#REF!="×",0,_xlfn.IFS(AE113="多面",W113*0.6/1.6*0.5,AE113="治水ダム等",W113*0.75/1.75*0.5)),"")</f>
        <v/>
      </c>
      <c r="AG113" s="74" t="str">
        <f t="array" ref="AG113">IFERROR(_xlfn.IFS(#REF!="×",W113,#REF!="○",(W113-AF113)*0.7),"")</f>
        <v/>
      </c>
      <c r="AH113" s="25"/>
      <c r="AI113" s="85">
        <f t="array" ref="AI113">_xlfn.IFS(AH113=0,0,AH113&gt;W113,0,W113-AH113&gt;AG113,AG113,W113-AH113&lt;AG113,W113-AH113)</f>
        <v>0</v>
      </c>
      <c r="AJ113" s="35" t="str">
        <f t="shared" si="19"/>
        <v/>
      </c>
    </row>
    <row r="114" spans="1:36" s="1" customFormat="1" ht="24" hidden="1" customHeight="1">
      <c r="A114" s="9">
        <v>123</v>
      </c>
      <c r="B114" s="15"/>
      <c r="C114" s="12"/>
      <c r="D114" s="12"/>
      <c r="E114" s="25"/>
      <c r="F114" s="25"/>
      <c r="G114" s="25"/>
      <c r="H114" s="25"/>
      <c r="I114" s="33">
        <f t="shared" si="13"/>
        <v>0</v>
      </c>
      <c r="J114" s="35">
        <f t="shared" si="14"/>
        <v>0</v>
      </c>
      <c r="K114" s="35"/>
      <c r="L114" s="39">
        <f>IF(D114="",0,VLOOKUP(D114,リスト!$F$4:$H$29,3,FALSE))</f>
        <v>0</v>
      </c>
      <c r="M114" s="35">
        <f t="shared" si="20"/>
        <v>0</v>
      </c>
      <c r="N114" s="35">
        <f t="shared" si="15"/>
        <v>0</v>
      </c>
      <c r="O114" s="25"/>
      <c r="P114" s="35">
        <f t="shared" si="16"/>
        <v>0</v>
      </c>
      <c r="Q114" s="12"/>
      <c r="R114" s="25"/>
      <c r="S114" s="39" t="str">
        <f>IF(Q114="","",VLOOKUP(Q114,リスト!$J$4:$K$31,2,FALSE))</f>
        <v/>
      </c>
      <c r="T114" s="35">
        <f t="shared" si="17"/>
        <v>0</v>
      </c>
      <c r="U114" s="35" t="str">
        <f t="shared" si="18"/>
        <v/>
      </c>
      <c r="V114" s="35">
        <f t="shared" si="21"/>
        <v>0</v>
      </c>
      <c r="W114" s="35">
        <f t="shared" si="22"/>
        <v>0</v>
      </c>
      <c r="AD114" s="79"/>
      <c r="AE114" s="18"/>
      <c r="AF114" s="35" t="str">
        <f t="array" ref="AF114">IFERROR(IF(#REF!="×",0,_xlfn.IFS(AE114="多面",W114*0.6/1.6*0.5,AE114="治水ダム等",W114*0.75/1.75*0.5)),"")</f>
        <v/>
      </c>
      <c r="AG114" s="74" t="str">
        <f t="array" ref="AG114">IFERROR(_xlfn.IFS(#REF!="×",W114,#REF!="○",(W114-AF114)*0.7),"")</f>
        <v/>
      </c>
      <c r="AH114" s="25"/>
      <c r="AI114" s="85">
        <f t="array" ref="AI114">_xlfn.IFS(AH114=0,0,AH114&gt;W114,0,W114-AH114&gt;AG114,AG114,W114-AH114&lt;AG114,W114-AH114)</f>
        <v>0</v>
      </c>
      <c r="AJ114" s="35" t="str">
        <f t="shared" si="19"/>
        <v/>
      </c>
    </row>
    <row r="115" spans="1:36" s="1" customFormat="1" ht="24" hidden="1" customHeight="1">
      <c r="A115" s="9">
        <v>124</v>
      </c>
      <c r="B115" s="15"/>
      <c r="C115" s="12"/>
      <c r="D115" s="12"/>
      <c r="E115" s="25"/>
      <c r="F115" s="25"/>
      <c r="G115" s="25"/>
      <c r="H115" s="25"/>
      <c r="I115" s="33">
        <f t="shared" si="13"/>
        <v>0</v>
      </c>
      <c r="J115" s="35">
        <f t="shared" si="14"/>
        <v>0</v>
      </c>
      <c r="K115" s="35"/>
      <c r="L115" s="39">
        <f>IF(D115="",0,VLOOKUP(D115,リスト!$F$4:$H$29,3,FALSE))</f>
        <v>0</v>
      </c>
      <c r="M115" s="35">
        <f t="shared" si="20"/>
        <v>0</v>
      </c>
      <c r="N115" s="35">
        <f t="shared" si="15"/>
        <v>0</v>
      </c>
      <c r="O115" s="25"/>
      <c r="P115" s="35">
        <f t="shared" si="16"/>
        <v>0</v>
      </c>
      <c r="Q115" s="12"/>
      <c r="R115" s="25"/>
      <c r="S115" s="39" t="str">
        <f>IF(Q115="","",VLOOKUP(Q115,リスト!$J$4:$K$31,2,FALSE))</f>
        <v/>
      </c>
      <c r="T115" s="35">
        <f t="shared" si="17"/>
        <v>0</v>
      </c>
      <c r="U115" s="35" t="str">
        <f t="shared" si="18"/>
        <v/>
      </c>
      <c r="V115" s="35">
        <f t="shared" si="21"/>
        <v>0</v>
      </c>
      <c r="W115" s="35">
        <f t="shared" si="22"/>
        <v>0</v>
      </c>
      <c r="AD115" s="79"/>
      <c r="AE115" s="18"/>
      <c r="AF115" s="35" t="str">
        <f t="array" ref="AF115">IFERROR(IF(#REF!="×",0,_xlfn.IFS(AE115="多面",W115*0.6/1.6*0.5,AE115="治水ダム等",W115*0.75/1.75*0.5)),"")</f>
        <v/>
      </c>
      <c r="AG115" s="74" t="str">
        <f t="array" ref="AG115">IFERROR(_xlfn.IFS(#REF!="×",W115,#REF!="○",(W115-AF115)*0.7),"")</f>
        <v/>
      </c>
      <c r="AH115" s="25"/>
      <c r="AI115" s="85">
        <f t="array" ref="AI115">_xlfn.IFS(AH115=0,0,AH115&gt;W115,0,W115-AH115&gt;AG115,AG115,W115-AH115&lt;AG115,W115-AH115)</f>
        <v>0</v>
      </c>
      <c r="AJ115" s="35" t="str">
        <f t="shared" si="19"/>
        <v/>
      </c>
    </row>
    <row r="116" spans="1:36" s="1" customFormat="1" ht="24" hidden="1" customHeight="1">
      <c r="A116" s="9">
        <v>125</v>
      </c>
      <c r="B116" s="15"/>
      <c r="C116" s="12"/>
      <c r="D116" s="12"/>
      <c r="E116" s="25"/>
      <c r="F116" s="25"/>
      <c r="G116" s="25"/>
      <c r="H116" s="25"/>
      <c r="I116" s="33">
        <f t="shared" si="13"/>
        <v>0</v>
      </c>
      <c r="J116" s="35">
        <f t="shared" si="14"/>
        <v>0</v>
      </c>
      <c r="K116" s="35"/>
      <c r="L116" s="39">
        <f>IF(D116="",0,VLOOKUP(D116,リスト!$F$4:$H$29,3,FALSE))</f>
        <v>0</v>
      </c>
      <c r="M116" s="35">
        <f t="shared" si="20"/>
        <v>0</v>
      </c>
      <c r="N116" s="35">
        <f t="shared" si="15"/>
        <v>0</v>
      </c>
      <c r="O116" s="25"/>
      <c r="P116" s="35">
        <f t="shared" si="16"/>
        <v>0</v>
      </c>
      <c r="Q116" s="12"/>
      <c r="R116" s="25"/>
      <c r="S116" s="39" t="str">
        <f>IF(Q116="","",VLOOKUP(Q116,リスト!$J$4:$K$31,2,FALSE))</f>
        <v/>
      </c>
      <c r="T116" s="35">
        <f t="shared" si="17"/>
        <v>0</v>
      </c>
      <c r="U116" s="35" t="str">
        <f t="shared" si="18"/>
        <v/>
      </c>
      <c r="V116" s="35">
        <f t="shared" si="21"/>
        <v>0</v>
      </c>
      <c r="W116" s="35">
        <f t="shared" si="22"/>
        <v>0</v>
      </c>
      <c r="AD116" s="79"/>
      <c r="AE116" s="18"/>
      <c r="AF116" s="35" t="str">
        <f t="array" ref="AF116">IFERROR(IF(#REF!="×",0,_xlfn.IFS(AE116="多面",W116*0.6/1.6*0.5,AE116="治水ダム等",W116*0.75/1.75*0.5)),"")</f>
        <v/>
      </c>
      <c r="AG116" s="74" t="str">
        <f t="array" ref="AG116">IFERROR(_xlfn.IFS(#REF!="×",W116,#REF!="○",(W116-AF116)*0.7),"")</f>
        <v/>
      </c>
      <c r="AH116" s="25"/>
      <c r="AI116" s="85">
        <f t="array" ref="AI116">_xlfn.IFS(AH116=0,0,AH116&gt;W116,0,W116-AH116&gt;AG116,AG116,W116-AH116&lt;AG116,W116-AH116)</f>
        <v>0</v>
      </c>
      <c r="AJ116" s="35" t="str">
        <f t="shared" si="19"/>
        <v/>
      </c>
    </row>
    <row r="117" spans="1:36" s="1" customFormat="1" ht="24" hidden="1" customHeight="1">
      <c r="A117" s="9">
        <v>126</v>
      </c>
      <c r="B117" s="15"/>
      <c r="C117" s="12"/>
      <c r="D117" s="12"/>
      <c r="E117" s="25"/>
      <c r="F117" s="25"/>
      <c r="G117" s="25"/>
      <c r="H117" s="25"/>
      <c r="I117" s="33">
        <f t="shared" si="13"/>
        <v>0</v>
      </c>
      <c r="J117" s="35">
        <f t="shared" si="14"/>
        <v>0</v>
      </c>
      <c r="K117" s="35"/>
      <c r="L117" s="39">
        <f>IF(D117="",0,VLOOKUP(D117,リスト!$F$4:$H$29,3,FALSE))</f>
        <v>0</v>
      </c>
      <c r="M117" s="35">
        <f t="shared" si="20"/>
        <v>0</v>
      </c>
      <c r="N117" s="35">
        <f t="shared" si="15"/>
        <v>0</v>
      </c>
      <c r="O117" s="25"/>
      <c r="P117" s="35">
        <f t="shared" si="16"/>
        <v>0</v>
      </c>
      <c r="Q117" s="12"/>
      <c r="R117" s="25"/>
      <c r="S117" s="39" t="str">
        <f>IF(Q117="","",VLOOKUP(Q117,リスト!$J$4:$K$31,2,FALSE))</f>
        <v/>
      </c>
      <c r="T117" s="35">
        <f t="shared" si="17"/>
        <v>0</v>
      </c>
      <c r="U117" s="35" t="str">
        <f t="shared" si="18"/>
        <v/>
      </c>
      <c r="V117" s="35">
        <f t="shared" si="21"/>
        <v>0</v>
      </c>
      <c r="W117" s="35">
        <f t="shared" si="22"/>
        <v>0</v>
      </c>
      <c r="AD117" s="79"/>
      <c r="AE117" s="18"/>
      <c r="AF117" s="35" t="str">
        <f t="array" ref="AF117">IFERROR(IF(#REF!="×",0,_xlfn.IFS(AE117="多面",W117*0.6/1.6*0.5,AE117="治水ダム等",W117*0.75/1.75*0.5)),"")</f>
        <v/>
      </c>
      <c r="AG117" s="74" t="str">
        <f t="array" ref="AG117">IFERROR(_xlfn.IFS(#REF!="×",W117,#REF!="○",(W117-AF117)*0.7),"")</f>
        <v/>
      </c>
      <c r="AH117" s="25"/>
      <c r="AI117" s="85">
        <f t="array" ref="AI117">_xlfn.IFS(AH117=0,0,AH117&gt;W117,0,W117-AH117&gt;AG117,AG117,W117-AH117&lt;AG117,W117-AH117)</f>
        <v>0</v>
      </c>
      <c r="AJ117" s="35" t="str">
        <f t="shared" si="19"/>
        <v/>
      </c>
    </row>
    <row r="118" spans="1:36" s="1" customFormat="1" ht="24" hidden="1" customHeight="1">
      <c r="A118" s="9">
        <v>127</v>
      </c>
      <c r="B118" s="15"/>
      <c r="C118" s="12"/>
      <c r="D118" s="12"/>
      <c r="E118" s="25"/>
      <c r="F118" s="25"/>
      <c r="G118" s="25"/>
      <c r="H118" s="25"/>
      <c r="I118" s="33">
        <f t="shared" si="13"/>
        <v>0</v>
      </c>
      <c r="J118" s="35">
        <f t="shared" si="14"/>
        <v>0</v>
      </c>
      <c r="K118" s="35"/>
      <c r="L118" s="39">
        <f>IF(D118="",0,VLOOKUP(D118,リスト!$F$4:$H$29,3,FALSE))</f>
        <v>0</v>
      </c>
      <c r="M118" s="35">
        <f t="shared" si="20"/>
        <v>0</v>
      </c>
      <c r="N118" s="35">
        <f t="shared" si="15"/>
        <v>0</v>
      </c>
      <c r="O118" s="25"/>
      <c r="P118" s="35">
        <f t="shared" si="16"/>
        <v>0</v>
      </c>
      <c r="Q118" s="12"/>
      <c r="R118" s="25"/>
      <c r="S118" s="39" t="str">
        <f>IF(Q118="","",VLOOKUP(Q118,リスト!$J$4:$K$31,2,FALSE))</f>
        <v/>
      </c>
      <c r="T118" s="35">
        <f t="shared" si="17"/>
        <v>0</v>
      </c>
      <c r="U118" s="35" t="str">
        <f t="shared" si="18"/>
        <v/>
      </c>
      <c r="V118" s="35">
        <f t="shared" si="21"/>
        <v>0</v>
      </c>
      <c r="W118" s="35">
        <f t="shared" si="22"/>
        <v>0</v>
      </c>
      <c r="AD118" s="79"/>
      <c r="AE118" s="18"/>
      <c r="AF118" s="35" t="str">
        <f t="array" ref="AF118">IFERROR(IF(#REF!="×",0,_xlfn.IFS(AE118="多面",W118*0.6/1.6*0.5,AE118="治水ダム等",W118*0.75/1.75*0.5)),"")</f>
        <v/>
      </c>
      <c r="AG118" s="74" t="str">
        <f t="array" ref="AG118">IFERROR(_xlfn.IFS(#REF!="×",W118,#REF!="○",(W118-AF118)*0.7),"")</f>
        <v/>
      </c>
      <c r="AH118" s="25"/>
      <c r="AI118" s="85">
        <f t="array" ref="AI118">_xlfn.IFS(AH118=0,0,AH118&gt;W118,0,W118-AH118&gt;AG118,AG118,W118-AH118&lt;AG118,W118-AH118)</f>
        <v>0</v>
      </c>
      <c r="AJ118" s="35" t="str">
        <f t="shared" si="19"/>
        <v/>
      </c>
    </row>
    <row r="119" spans="1:36" s="1" customFormat="1" ht="24" hidden="1" customHeight="1">
      <c r="A119" s="9">
        <v>128</v>
      </c>
      <c r="B119" s="15"/>
      <c r="C119" s="12"/>
      <c r="D119" s="12"/>
      <c r="E119" s="25"/>
      <c r="F119" s="25"/>
      <c r="G119" s="25"/>
      <c r="H119" s="25"/>
      <c r="I119" s="33">
        <f t="shared" si="13"/>
        <v>0</v>
      </c>
      <c r="J119" s="35">
        <f t="shared" si="14"/>
        <v>0</v>
      </c>
      <c r="K119" s="35"/>
      <c r="L119" s="39">
        <f>IF(D119="",0,VLOOKUP(D119,リスト!$F$4:$H$29,3,FALSE))</f>
        <v>0</v>
      </c>
      <c r="M119" s="35">
        <f t="shared" si="20"/>
        <v>0</v>
      </c>
      <c r="N119" s="35">
        <f t="shared" si="15"/>
        <v>0</v>
      </c>
      <c r="O119" s="25"/>
      <c r="P119" s="35">
        <f t="shared" si="16"/>
        <v>0</v>
      </c>
      <c r="Q119" s="12"/>
      <c r="R119" s="25"/>
      <c r="S119" s="39" t="str">
        <f>IF(Q119="","",VLOOKUP(Q119,リスト!$J$4:$K$31,2,FALSE))</f>
        <v/>
      </c>
      <c r="T119" s="35">
        <f t="shared" si="17"/>
        <v>0</v>
      </c>
      <c r="U119" s="35" t="str">
        <f t="shared" si="18"/>
        <v/>
      </c>
      <c r="V119" s="35">
        <f t="shared" si="21"/>
        <v>0</v>
      </c>
      <c r="W119" s="35">
        <f t="shared" si="22"/>
        <v>0</v>
      </c>
      <c r="AD119" s="79"/>
      <c r="AE119" s="18"/>
      <c r="AF119" s="35" t="str">
        <f t="array" ref="AF119">IFERROR(IF(#REF!="×",0,_xlfn.IFS(AE119="多面",W119*0.6/1.6*0.5,AE119="治水ダム等",W119*0.75/1.75*0.5)),"")</f>
        <v/>
      </c>
      <c r="AG119" s="74" t="str">
        <f t="array" ref="AG119">IFERROR(_xlfn.IFS(#REF!="×",W119,#REF!="○",(W119-AF119)*0.7),"")</f>
        <v/>
      </c>
      <c r="AH119" s="25"/>
      <c r="AI119" s="85">
        <f t="array" ref="AI119">_xlfn.IFS(AH119=0,0,AH119&gt;W119,0,W119-AH119&gt;AG119,AG119,W119-AH119&lt;AG119,W119-AH119)</f>
        <v>0</v>
      </c>
      <c r="AJ119" s="35" t="str">
        <f t="shared" si="19"/>
        <v/>
      </c>
    </row>
    <row r="120" spans="1:36" s="1" customFormat="1" ht="24" hidden="1" customHeight="1">
      <c r="A120" s="9">
        <v>129</v>
      </c>
      <c r="B120" s="15"/>
      <c r="C120" s="12"/>
      <c r="D120" s="12"/>
      <c r="E120" s="25"/>
      <c r="F120" s="25"/>
      <c r="G120" s="25"/>
      <c r="H120" s="25"/>
      <c r="I120" s="33">
        <f t="shared" si="13"/>
        <v>0</v>
      </c>
      <c r="J120" s="35">
        <f t="shared" si="14"/>
        <v>0</v>
      </c>
      <c r="K120" s="35"/>
      <c r="L120" s="39">
        <f>IF(D120="",0,VLOOKUP(D120,リスト!$F$4:$H$29,3,FALSE))</f>
        <v>0</v>
      </c>
      <c r="M120" s="35">
        <f t="shared" si="20"/>
        <v>0</v>
      </c>
      <c r="N120" s="35">
        <f t="shared" si="15"/>
        <v>0</v>
      </c>
      <c r="O120" s="25"/>
      <c r="P120" s="35">
        <f t="shared" si="16"/>
        <v>0</v>
      </c>
      <c r="Q120" s="12"/>
      <c r="R120" s="25"/>
      <c r="S120" s="39" t="str">
        <f>IF(Q120="","",VLOOKUP(Q120,リスト!$J$4:$K$31,2,FALSE))</f>
        <v/>
      </c>
      <c r="T120" s="35">
        <f t="shared" si="17"/>
        <v>0</v>
      </c>
      <c r="U120" s="35" t="str">
        <f t="shared" si="18"/>
        <v/>
      </c>
      <c r="V120" s="35">
        <f t="shared" si="21"/>
        <v>0</v>
      </c>
      <c r="W120" s="35">
        <f t="shared" si="22"/>
        <v>0</v>
      </c>
      <c r="AD120" s="79"/>
      <c r="AE120" s="18"/>
      <c r="AF120" s="35" t="str">
        <f t="array" ref="AF120">IFERROR(IF(#REF!="×",0,_xlfn.IFS(AE120="多面",W120*0.6/1.6*0.5,AE120="治水ダム等",W120*0.75/1.75*0.5)),"")</f>
        <v/>
      </c>
      <c r="AG120" s="74" t="str">
        <f t="array" ref="AG120">IFERROR(_xlfn.IFS(#REF!="×",W120,#REF!="○",(W120-AF120)*0.7),"")</f>
        <v/>
      </c>
      <c r="AH120" s="25"/>
      <c r="AI120" s="85">
        <f t="array" ref="AI120">_xlfn.IFS(AH120=0,0,AH120&gt;W120,0,W120-AH120&gt;AG120,AG120,W120-AH120&lt;AG120,W120-AH120)</f>
        <v>0</v>
      </c>
      <c r="AJ120" s="35" t="str">
        <f t="shared" si="19"/>
        <v/>
      </c>
    </row>
    <row r="121" spans="1:36" s="1" customFormat="1" ht="24" hidden="1" customHeight="1">
      <c r="A121" s="9">
        <v>130</v>
      </c>
      <c r="B121" s="15"/>
      <c r="C121" s="12"/>
      <c r="D121" s="12"/>
      <c r="E121" s="25"/>
      <c r="F121" s="25"/>
      <c r="G121" s="25"/>
      <c r="H121" s="25"/>
      <c r="I121" s="33">
        <f t="shared" si="13"/>
        <v>0</v>
      </c>
      <c r="J121" s="35">
        <f t="shared" si="14"/>
        <v>0</v>
      </c>
      <c r="K121" s="35"/>
      <c r="L121" s="39">
        <f>IF(D121="",0,VLOOKUP(D121,リスト!$F$4:$H$29,3,FALSE))</f>
        <v>0</v>
      </c>
      <c r="M121" s="35">
        <f t="shared" si="20"/>
        <v>0</v>
      </c>
      <c r="N121" s="35">
        <f t="shared" si="15"/>
        <v>0</v>
      </c>
      <c r="O121" s="25"/>
      <c r="P121" s="35">
        <f t="shared" si="16"/>
        <v>0</v>
      </c>
      <c r="Q121" s="12"/>
      <c r="R121" s="25"/>
      <c r="S121" s="39" t="str">
        <f>IF(Q121="","",VLOOKUP(Q121,リスト!$J$4:$K$31,2,FALSE))</f>
        <v/>
      </c>
      <c r="T121" s="35">
        <f t="shared" si="17"/>
        <v>0</v>
      </c>
      <c r="U121" s="35" t="str">
        <f t="shared" si="18"/>
        <v/>
      </c>
      <c r="V121" s="35">
        <f t="shared" si="21"/>
        <v>0</v>
      </c>
      <c r="W121" s="35">
        <f t="shared" si="22"/>
        <v>0</v>
      </c>
      <c r="AD121" s="79"/>
      <c r="AE121" s="18"/>
      <c r="AF121" s="35" t="str">
        <f t="array" ref="AF121">IFERROR(IF(#REF!="×",0,_xlfn.IFS(AE121="多面",W121*0.6/1.6*0.5,AE121="治水ダム等",W121*0.75/1.75*0.5)),"")</f>
        <v/>
      </c>
      <c r="AG121" s="74" t="str">
        <f t="array" ref="AG121">IFERROR(_xlfn.IFS(#REF!="×",W121,#REF!="○",(W121-AF121)*0.7),"")</f>
        <v/>
      </c>
      <c r="AH121" s="25"/>
      <c r="AI121" s="85">
        <f t="array" ref="AI121">_xlfn.IFS(AH121=0,0,AH121&gt;W121,0,W121-AH121&gt;AG121,AG121,W121-AH121&lt;AG121,W121-AH121)</f>
        <v>0</v>
      </c>
      <c r="AJ121" s="35" t="str">
        <f t="shared" si="19"/>
        <v/>
      </c>
    </row>
    <row r="122" spans="1:36" s="1" customFormat="1" ht="24" hidden="1" customHeight="1">
      <c r="A122" s="9">
        <v>131</v>
      </c>
      <c r="B122" s="15"/>
      <c r="C122" s="12"/>
      <c r="D122" s="12"/>
      <c r="E122" s="25"/>
      <c r="F122" s="25"/>
      <c r="G122" s="25"/>
      <c r="H122" s="25"/>
      <c r="I122" s="33">
        <f t="shared" si="13"/>
        <v>0</v>
      </c>
      <c r="J122" s="35">
        <f t="shared" si="14"/>
        <v>0</v>
      </c>
      <c r="K122" s="35"/>
      <c r="L122" s="39">
        <f>IF(D122="",0,VLOOKUP(D122,リスト!$F$4:$H$29,3,FALSE))</f>
        <v>0</v>
      </c>
      <c r="M122" s="35">
        <f t="shared" si="20"/>
        <v>0</v>
      </c>
      <c r="N122" s="35">
        <f t="shared" si="15"/>
        <v>0</v>
      </c>
      <c r="O122" s="25"/>
      <c r="P122" s="35">
        <f t="shared" si="16"/>
        <v>0</v>
      </c>
      <c r="Q122" s="12"/>
      <c r="R122" s="25"/>
      <c r="S122" s="39" t="str">
        <f>IF(Q122="","",VLOOKUP(Q122,リスト!$J$4:$K$31,2,FALSE))</f>
        <v/>
      </c>
      <c r="T122" s="35">
        <f t="shared" si="17"/>
        <v>0</v>
      </c>
      <c r="U122" s="35" t="str">
        <f t="shared" si="18"/>
        <v/>
      </c>
      <c r="V122" s="35">
        <f t="shared" si="21"/>
        <v>0</v>
      </c>
      <c r="W122" s="35">
        <f t="shared" si="22"/>
        <v>0</v>
      </c>
      <c r="AD122" s="79"/>
      <c r="AE122" s="18"/>
      <c r="AF122" s="35" t="str">
        <f t="array" ref="AF122">IFERROR(IF(#REF!="×",0,_xlfn.IFS(AE122="多面",W122*0.6/1.6*0.5,AE122="治水ダム等",W122*0.75/1.75*0.5)),"")</f>
        <v/>
      </c>
      <c r="AG122" s="74" t="str">
        <f t="array" ref="AG122">IFERROR(_xlfn.IFS(#REF!="×",W122,#REF!="○",(W122-AF122)*0.7),"")</f>
        <v/>
      </c>
      <c r="AH122" s="25"/>
      <c r="AI122" s="85">
        <f t="array" ref="AI122">_xlfn.IFS(AH122=0,0,AH122&gt;W122,0,W122-AH122&gt;AG122,AG122,W122-AH122&lt;AG122,W122-AH122)</f>
        <v>0</v>
      </c>
      <c r="AJ122" s="35" t="str">
        <f t="shared" si="19"/>
        <v/>
      </c>
    </row>
    <row r="123" spans="1:36" s="1" customFormat="1" ht="24" hidden="1" customHeight="1">
      <c r="A123" s="9">
        <v>132</v>
      </c>
      <c r="B123" s="15"/>
      <c r="C123" s="12"/>
      <c r="D123" s="12"/>
      <c r="E123" s="25"/>
      <c r="F123" s="25"/>
      <c r="G123" s="25"/>
      <c r="H123" s="25"/>
      <c r="I123" s="33">
        <f t="shared" si="13"/>
        <v>0</v>
      </c>
      <c r="J123" s="35">
        <f t="shared" si="14"/>
        <v>0</v>
      </c>
      <c r="K123" s="35"/>
      <c r="L123" s="39">
        <f>IF(D123="",0,VLOOKUP(D123,リスト!$F$4:$H$29,3,FALSE))</f>
        <v>0</v>
      </c>
      <c r="M123" s="35">
        <f t="shared" si="20"/>
        <v>0</v>
      </c>
      <c r="N123" s="35">
        <f t="shared" si="15"/>
        <v>0</v>
      </c>
      <c r="O123" s="25"/>
      <c r="P123" s="35">
        <f t="shared" si="16"/>
        <v>0</v>
      </c>
      <c r="Q123" s="12"/>
      <c r="R123" s="25"/>
      <c r="S123" s="39" t="str">
        <f>IF(Q123="","",VLOOKUP(Q123,リスト!$J$4:$K$31,2,FALSE))</f>
        <v/>
      </c>
      <c r="T123" s="35">
        <f t="shared" si="17"/>
        <v>0</v>
      </c>
      <c r="U123" s="35" t="str">
        <f t="shared" si="18"/>
        <v/>
      </c>
      <c r="V123" s="35">
        <f t="shared" si="21"/>
        <v>0</v>
      </c>
      <c r="W123" s="35">
        <f t="shared" si="22"/>
        <v>0</v>
      </c>
      <c r="AD123" s="79"/>
      <c r="AE123" s="18"/>
      <c r="AF123" s="35" t="str">
        <f t="array" ref="AF123">IFERROR(IF(#REF!="×",0,_xlfn.IFS(AE123="多面",W123*0.6/1.6*0.5,AE123="治水ダム等",W123*0.75/1.75*0.5)),"")</f>
        <v/>
      </c>
      <c r="AG123" s="74" t="str">
        <f t="array" ref="AG123">IFERROR(_xlfn.IFS(#REF!="×",W123,#REF!="○",(W123-AF123)*0.7),"")</f>
        <v/>
      </c>
      <c r="AH123" s="25"/>
      <c r="AI123" s="85">
        <f t="array" ref="AI123">_xlfn.IFS(AH123=0,0,AH123&gt;W123,0,W123-AH123&gt;AG123,AG123,W123-AH123&lt;AG123,W123-AH123)</f>
        <v>0</v>
      </c>
      <c r="AJ123" s="35" t="str">
        <f t="shared" si="19"/>
        <v/>
      </c>
    </row>
    <row r="124" spans="1:36" s="1" customFormat="1" ht="24" hidden="1" customHeight="1">
      <c r="A124" s="9">
        <v>133</v>
      </c>
      <c r="B124" s="15"/>
      <c r="C124" s="12"/>
      <c r="D124" s="12"/>
      <c r="E124" s="25"/>
      <c r="F124" s="25"/>
      <c r="G124" s="25"/>
      <c r="H124" s="25"/>
      <c r="I124" s="33">
        <f t="shared" si="13"/>
        <v>0</v>
      </c>
      <c r="J124" s="35">
        <f t="shared" si="14"/>
        <v>0</v>
      </c>
      <c r="K124" s="35"/>
      <c r="L124" s="39">
        <f>IF(D124="",0,VLOOKUP(D124,リスト!$F$4:$H$29,3,FALSE))</f>
        <v>0</v>
      </c>
      <c r="M124" s="35">
        <f t="shared" si="20"/>
        <v>0</v>
      </c>
      <c r="N124" s="35">
        <f t="shared" si="15"/>
        <v>0</v>
      </c>
      <c r="O124" s="25"/>
      <c r="P124" s="35">
        <f t="shared" si="16"/>
        <v>0</v>
      </c>
      <c r="Q124" s="12"/>
      <c r="R124" s="25"/>
      <c r="S124" s="39" t="str">
        <f>IF(Q124="","",VLOOKUP(Q124,リスト!$J$4:$K$31,2,FALSE))</f>
        <v/>
      </c>
      <c r="T124" s="35">
        <f t="shared" si="17"/>
        <v>0</v>
      </c>
      <c r="U124" s="35" t="str">
        <f t="shared" si="18"/>
        <v/>
      </c>
      <c r="V124" s="35">
        <f t="shared" si="21"/>
        <v>0</v>
      </c>
      <c r="W124" s="35">
        <f t="shared" si="22"/>
        <v>0</v>
      </c>
      <c r="AD124" s="79"/>
      <c r="AE124" s="18"/>
      <c r="AF124" s="35" t="str">
        <f t="array" ref="AF124">IFERROR(IF(#REF!="×",0,_xlfn.IFS(AE124="多面",W124*0.6/1.6*0.5,AE124="治水ダム等",W124*0.75/1.75*0.5)),"")</f>
        <v/>
      </c>
      <c r="AG124" s="74" t="str">
        <f t="array" ref="AG124">IFERROR(_xlfn.IFS(#REF!="×",W124,#REF!="○",(W124-AF124)*0.7),"")</f>
        <v/>
      </c>
      <c r="AH124" s="25"/>
      <c r="AI124" s="85">
        <f t="array" ref="AI124">_xlfn.IFS(AH124=0,0,AH124&gt;W124,0,W124-AH124&gt;AG124,AG124,W124-AH124&lt;AG124,W124-AH124)</f>
        <v>0</v>
      </c>
      <c r="AJ124" s="35" t="str">
        <f t="shared" si="19"/>
        <v/>
      </c>
    </row>
    <row r="125" spans="1:36" s="1" customFormat="1" ht="24" hidden="1" customHeight="1">
      <c r="A125" s="9">
        <v>134</v>
      </c>
      <c r="B125" s="15"/>
      <c r="C125" s="12"/>
      <c r="D125" s="12"/>
      <c r="E125" s="25"/>
      <c r="F125" s="25"/>
      <c r="G125" s="25"/>
      <c r="H125" s="25"/>
      <c r="I125" s="33">
        <f t="shared" si="13"/>
        <v>0</v>
      </c>
      <c r="J125" s="35">
        <f t="shared" si="14"/>
        <v>0</v>
      </c>
      <c r="K125" s="35"/>
      <c r="L125" s="39">
        <f>IF(D125="",0,VLOOKUP(D125,リスト!$F$4:$H$29,3,FALSE))</f>
        <v>0</v>
      </c>
      <c r="M125" s="35">
        <f t="shared" si="20"/>
        <v>0</v>
      </c>
      <c r="N125" s="35">
        <f t="shared" si="15"/>
        <v>0</v>
      </c>
      <c r="O125" s="25"/>
      <c r="P125" s="35">
        <f t="shared" si="16"/>
        <v>0</v>
      </c>
      <c r="Q125" s="12"/>
      <c r="R125" s="25"/>
      <c r="S125" s="39" t="str">
        <f>IF(Q125="","",VLOOKUP(Q125,リスト!$J$4:$K$31,2,FALSE))</f>
        <v/>
      </c>
      <c r="T125" s="35">
        <f t="shared" si="17"/>
        <v>0</v>
      </c>
      <c r="U125" s="35" t="str">
        <f t="shared" si="18"/>
        <v/>
      </c>
      <c r="V125" s="35">
        <f t="shared" si="21"/>
        <v>0</v>
      </c>
      <c r="W125" s="35">
        <f t="shared" si="22"/>
        <v>0</v>
      </c>
      <c r="AD125" s="79"/>
      <c r="AE125" s="18"/>
      <c r="AF125" s="35" t="str">
        <f t="array" ref="AF125">IFERROR(IF(#REF!="×",0,_xlfn.IFS(AE125="多面",W125*0.6/1.6*0.5,AE125="治水ダム等",W125*0.75/1.75*0.5)),"")</f>
        <v/>
      </c>
      <c r="AG125" s="74" t="str">
        <f t="array" ref="AG125">IFERROR(_xlfn.IFS(#REF!="×",W125,#REF!="○",(W125-AF125)*0.7),"")</f>
        <v/>
      </c>
      <c r="AH125" s="25"/>
      <c r="AI125" s="85">
        <f t="array" ref="AI125">_xlfn.IFS(AH125=0,0,AH125&gt;W125,0,W125-AH125&gt;AG125,AG125,W125-AH125&lt;AG125,W125-AH125)</f>
        <v>0</v>
      </c>
      <c r="AJ125" s="35" t="str">
        <f t="shared" si="19"/>
        <v/>
      </c>
    </row>
    <row r="126" spans="1:36" s="1" customFormat="1" ht="24" hidden="1" customHeight="1">
      <c r="A126" s="9">
        <v>135</v>
      </c>
      <c r="B126" s="15"/>
      <c r="C126" s="12"/>
      <c r="D126" s="12"/>
      <c r="E126" s="25"/>
      <c r="F126" s="25"/>
      <c r="G126" s="25"/>
      <c r="H126" s="25"/>
      <c r="I126" s="33">
        <f t="shared" si="13"/>
        <v>0</v>
      </c>
      <c r="J126" s="35">
        <f t="shared" si="14"/>
        <v>0</v>
      </c>
      <c r="K126" s="35"/>
      <c r="L126" s="39">
        <f>IF(D126="",0,VLOOKUP(D126,リスト!$F$4:$H$29,3,FALSE))</f>
        <v>0</v>
      </c>
      <c r="M126" s="35">
        <f t="shared" si="20"/>
        <v>0</v>
      </c>
      <c r="N126" s="35">
        <f t="shared" si="15"/>
        <v>0</v>
      </c>
      <c r="O126" s="25"/>
      <c r="P126" s="35">
        <f t="shared" si="16"/>
        <v>0</v>
      </c>
      <c r="Q126" s="12"/>
      <c r="R126" s="25"/>
      <c r="S126" s="39" t="str">
        <f>IF(Q126="","",VLOOKUP(Q126,リスト!$J$4:$K$31,2,FALSE))</f>
        <v/>
      </c>
      <c r="T126" s="35">
        <f t="shared" si="17"/>
        <v>0</v>
      </c>
      <c r="U126" s="35" t="str">
        <f t="shared" si="18"/>
        <v/>
      </c>
      <c r="V126" s="35">
        <f t="shared" si="21"/>
        <v>0</v>
      </c>
      <c r="W126" s="35">
        <f t="shared" si="22"/>
        <v>0</v>
      </c>
      <c r="AD126" s="79"/>
      <c r="AE126" s="18"/>
      <c r="AF126" s="35" t="str">
        <f t="array" ref="AF126">IFERROR(IF(#REF!="×",0,_xlfn.IFS(AE126="多面",W126*0.6/1.6*0.5,AE126="治水ダム等",W126*0.75/1.75*0.5)),"")</f>
        <v/>
      </c>
      <c r="AG126" s="74" t="str">
        <f t="array" ref="AG126">IFERROR(_xlfn.IFS(#REF!="×",W126,#REF!="○",(W126-AF126)*0.7),"")</f>
        <v/>
      </c>
      <c r="AH126" s="25"/>
      <c r="AI126" s="85">
        <f t="array" ref="AI126">_xlfn.IFS(AH126=0,0,AH126&gt;W126,0,W126-AH126&gt;AG126,AG126,W126-AH126&lt;AG126,W126-AH126)</f>
        <v>0</v>
      </c>
      <c r="AJ126" s="35" t="str">
        <f t="shared" si="19"/>
        <v/>
      </c>
    </row>
    <row r="127" spans="1:36" s="1" customFormat="1" ht="24" hidden="1" customHeight="1">
      <c r="A127" s="9">
        <v>136</v>
      </c>
      <c r="B127" s="15"/>
      <c r="C127" s="12"/>
      <c r="D127" s="12"/>
      <c r="E127" s="25"/>
      <c r="F127" s="25"/>
      <c r="G127" s="25"/>
      <c r="H127" s="25"/>
      <c r="I127" s="33">
        <f t="shared" si="13"/>
        <v>0</v>
      </c>
      <c r="J127" s="35">
        <f t="shared" si="14"/>
        <v>0</v>
      </c>
      <c r="K127" s="35"/>
      <c r="L127" s="39">
        <f>IF(D127="",0,VLOOKUP(D127,リスト!$F$4:$H$29,3,FALSE))</f>
        <v>0</v>
      </c>
      <c r="M127" s="35">
        <f t="shared" si="20"/>
        <v>0</v>
      </c>
      <c r="N127" s="35">
        <f t="shared" si="15"/>
        <v>0</v>
      </c>
      <c r="O127" s="25"/>
      <c r="P127" s="35">
        <f t="shared" si="16"/>
        <v>0</v>
      </c>
      <c r="Q127" s="12"/>
      <c r="R127" s="25"/>
      <c r="S127" s="39" t="str">
        <f>IF(Q127="","",VLOOKUP(Q127,リスト!$J$4:$K$31,2,FALSE))</f>
        <v/>
      </c>
      <c r="T127" s="35">
        <f t="shared" si="17"/>
        <v>0</v>
      </c>
      <c r="U127" s="35" t="str">
        <f t="shared" si="18"/>
        <v/>
      </c>
      <c r="V127" s="35">
        <f t="shared" si="21"/>
        <v>0</v>
      </c>
      <c r="W127" s="35">
        <f t="shared" si="22"/>
        <v>0</v>
      </c>
      <c r="AD127" s="79"/>
      <c r="AE127" s="18"/>
      <c r="AF127" s="35" t="str">
        <f t="array" ref="AF127">IFERROR(IF(#REF!="×",0,_xlfn.IFS(AE127="多面",W127*0.6/1.6*0.5,AE127="治水ダム等",W127*0.75/1.75*0.5)),"")</f>
        <v/>
      </c>
      <c r="AG127" s="74" t="str">
        <f t="array" ref="AG127">IFERROR(_xlfn.IFS(#REF!="×",W127,#REF!="○",(W127-AF127)*0.7),"")</f>
        <v/>
      </c>
      <c r="AH127" s="25"/>
      <c r="AI127" s="85">
        <f t="array" ref="AI127">_xlfn.IFS(AH127=0,0,AH127&gt;W127,0,W127-AH127&gt;AG127,AG127,W127-AH127&lt;AG127,W127-AH127)</f>
        <v>0</v>
      </c>
      <c r="AJ127" s="35" t="str">
        <f t="shared" si="19"/>
        <v/>
      </c>
    </row>
    <row r="128" spans="1:36" s="1" customFormat="1" ht="24" hidden="1" customHeight="1">
      <c r="A128" s="9">
        <v>137</v>
      </c>
      <c r="B128" s="15"/>
      <c r="C128" s="12"/>
      <c r="D128" s="12"/>
      <c r="E128" s="25"/>
      <c r="F128" s="25"/>
      <c r="G128" s="25"/>
      <c r="H128" s="25"/>
      <c r="I128" s="33">
        <f t="shared" si="13"/>
        <v>0</v>
      </c>
      <c r="J128" s="35">
        <f t="shared" si="14"/>
        <v>0</v>
      </c>
      <c r="K128" s="35"/>
      <c r="L128" s="39">
        <f>IF(D128="",0,VLOOKUP(D128,リスト!$F$4:$H$29,3,FALSE))</f>
        <v>0</v>
      </c>
      <c r="M128" s="35">
        <f t="shared" si="20"/>
        <v>0</v>
      </c>
      <c r="N128" s="35">
        <f t="shared" si="15"/>
        <v>0</v>
      </c>
      <c r="O128" s="25"/>
      <c r="P128" s="35">
        <f t="shared" si="16"/>
        <v>0</v>
      </c>
      <c r="Q128" s="12"/>
      <c r="R128" s="25"/>
      <c r="S128" s="39" t="str">
        <f>IF(Q128="","",VLOOKUP(Q128,リスト!$J$4:$K$31,2,FALSE))</f>
        <v/>
      </c>
      <c r="T128" s="35">
        <f t="shared" si="17"/>
        <v>0</v>
      </c>
      <c r="U128" s="35" t="str">
        <f t="shared" si="18"/>
        <v/>
      </c>
      <c r="V128" s="35">
        <f t="shared" si="21"/>
        <v>0</v>
      </c>
      <c r="W128" s="35">
        <f t="shared" si="22"/>
        <v>0</v>
      </c>
      <c r="AD128" s="79"/>
      <c r="AE128" s="18"/>
      <c r="AF128" s="35" t="str">
        <f t="array" ref="AF128">IFERROR(IF(#REF!="×",0,_xlfn.IFS(AE128="多面",W128*0.6/1.6*0.5,AE128="治水ダム等",W128*0.75/1.75*0.5)),"")</f>
        <v/>
      </c>
      <c r="AG128" s="74" t="str">
        <f t="array" ref="AG128">IFERROR(_xlfn.IFS(#REF!="×",W128,#REF!="○",(W128-AF128)*0.7),"")</f>
        <v/>
      </c>
      <c r="AH128" s="25"/>
      <c r="AI128" s="85">
        <f t="array" ref="AI128">_xlfn.IFS(AH128=0,0,AH128&gt;W128,0,W128-AH128&gt;AG128,AG128,W128-AH128&lt;AG128,W128-AH128)</f>
        <v>0</v>
      </c>
      <c r="AJ128" s="35" t="str">
        <f t="shared" si="19"/>
        <v/>
      </c>
    </row>
    <row r="129" spans="1:36" s="1" customFormat="1" ht="24" hidden="1" customHeight="1">
      <c r="A129" s="9">
        <v>138</v>
      </c>
      <c r="B129" s="15"/>
      <c r="C129" s="12"/>
      <c r="D129" s="12"/>
      <c r="E129" s="25"/>
      <c r="F129" s="25"/>
      <c r="G129" s="25"/>
      <c r="H129" s="25"/>
      <c r="I129" s="33">
        <f t="shared" si="13"/>
        <v>0</v>
      </c>
      <c r="J129" s="35">
        <f t="shared" si="14"/>
        <v>0</v>
      </c>
      <c r="K129" s="35"/>
      <c r="L129" s="39">
        <f>IF(D129="",0,VLOOKUP(D129,リスト!$F$4:$H$29,3,FALSE))</f>
        <v>0</v>
      </c>
      <c r="M129" s="35">
        <f t="shared" si="20"/>
        <v>0</v>
      </c>
      <c r="N129" s="35">
        <f t="shared" si="15"/>
        <v>0</v>
      </c>
      <c r="O129" s="25"/>
      <c r="P129" s="35">
        <f t="shared" si="16"/>
        <v>0</v>
      </c>
      <c r="Q129" s="12"/>
      <c r="R129" s="25"/>
      <c r="S129" s="39" t="str">
        <f>IF(Q129="","",VLOOKUP(Q129,リスト!$J$4:$K$31,2,FALSE))</f>
        <v/>
      </c>
      <c r="T129" s="35">
        <f t="shared" si="17"/>
        <v>0</v>
      </c>
      <c r="U129" s="35" t="str">
        <f t="shared" si="18"/>
        <v/>
      </c>
      <c r="V129" s="35">
        <f t="shared" si="21"/>
        <v>0</v>
      </c>
      <c r="W129" s="35">
        <f t="shared" si="22"/>
        <v>0</v>
      </c>
      <c r="AD129" s="79"/>
      <c r="AE129" s="18"/>
      <c r="AF129" s="35" t="str">
        <f t="array" ref="AF129">IFERROR(IF(#REF!="×",0,_xlfn.IFS(AE129="多面",W129*0.6/1.6*0.5,AE129="治水ダム等",W129*0.75/1.75*0.5)),"")</f>
        <v/>
      </c>
      <c r="AG129" s="74" t="str">
        <f t="array" ref="AG129">IFERROR(_xlfn.IFS(#REF!="×",W129,#REF!="○",(W129-AF129)*0.7),"")</f>
        <v/>
      </c>
      <c r="AH129" s="25"/>
      <c r="AI129" s="85">
        <f t="array" ref="AI129">_xlfn.IFS(AH129=0,0,AH129&gt;W129,0,W129-AH129&gt;AG129,AG129,W129-AH129&lt;AG129,W129-AH129)</f>
        <v>0</v>
      </c>
      <c r="AJ129" s="35" t="str">
        <f t="shared" si="19"/>
        <v/>
      </c>
    </row>
    <row r="130" spans="1:36" s="1" customFormat="1" ht="24" hidden="1" customHeight="1">
      <c r="A130" s="9">
        <v>139</v>
      </c>
      <c r="B130" s="15"/>
      <c r="C130" s="12"/>
      <c r="D130" s="12"/>
      <c r="E130" s="25"/>
      <c r="F130" s="25"/>
      <c r="G130" s="25"/>
      <c r="H130" s="25"/>
      <c r="I130" s="33">
        <f t="shared" si="13"/>
        <v>0</v>
      </c>
      <c r="J130" s="35">
        <f t="shared" si="14"/>
        <v>0</v>
      </c>
      <c r="K130" s="35"/>
      <c r="L130" s="39">
        <f>IF(D130="",0,VLOOKUP(D130,リスト!$F$4:$H$29,3,FALSE))</f>
        <v>0</v>
      </c>
      <c r="M130" s="35">
        <f t="shared" si="20"/>
        <v>0</v>
      </c>
      <c r="N130" s="35">
        <f t="shared" si="15"/>
        <v>0</v>
      </c>
      <c r="O130" s="25"/>
      <c r="P130" s="35">
        <f t="shared" si="16"/>
        <v>0</v>
      </c>
      <c r="Q130" s="12"/>
      <c r="R130" s="25"/>
      <c r="S130" s="39" t="str">
        <f>IF(Q130="","",VLOOKUP(Q130,リスト!$J$4:$K$31,2,FALSE))</f>
        <v/>
      </c>
      <c r="T130" s="35">
        <f t="shared" si="17"/>
        <v>0</v>
      </c>
      <c r="U130" s="35" t="str">
        <f t="shared" si="18"/>
        <v/>
      </c>
      <c r="V130" s="35">
        <f t="shared" si="21"/>
        <v>0</v>
      </c>
      <c r="W130" s="35">
        <f t="shared" si="22"/>
        <v>0</v>
      </c>
      <c r="AD130" s="79"/>
      <c r="AE130" s="18"/>
      <c r="AF130" s="35" t="str">
        <f t="array" ref="AF130">IFERROR(IF(#REF!="×",0,_xlfn.IFS(AE130="多面",W130*0.6/1.6*0.5,AE130="治水ダム等",W130*0.75/1.75*0.5)),"")</f>
        <v/>
      </c>
      <c r="AG130" s="74" t="str">
        <f t="array" ref="AG130">IFERROR(_xlfn.IFS(#REF!="×",W130,#REF!="○",(W130-AF130)*0.7),"")</f>
        <v/>
      </c>
      <c r="AH130" s="25"/>
      <c r="AI130" s="85">
        <f t="array" ref="AI130">_xlfn.IFS(AH130=0,0,AH130&gt;W130,0,W130-AH130&gt;AG130,AG130,W130-AH130&lt;AG130,W130-AH130)</f>
        <v>0</v>
      </c>
      <c r="AJ130" s="35" t="str">
        <f t="shared" si="19"/>
        <v/>
      </c>
    </row>
    <row r="131" spans="1:36" s="1" customFormat="1" ht="24" hidden="1" customHeight="1">
      <c r="A131" s="9">
        <v>140</v>
      </c>
      <c r="B131" s="15"/>
      <c r="C131" s="12"/>
      <c r="D131" s="12"/>
      <c r="E131" s="25"/>
      <c r="F131" s="25"/>
      <c r="G131" s="25"/>
      <c r="H131" s="25"/>
      <c r="I131" s="33">
        <f t="shared" si="13"/>
        <v>0</v>
      </c>
      <c r="J131" s="35">
        <f t="shared" si="14"/>
        <v>0</v>
      </c>
      <c r="K131" s="35"/>
      <c r="L131" s="39">
        <f>IF(D131="",0,VLOOKUP(D131,リスト!$F$4:$H$29,3,FALSE))</f>
        <v>0</v>
      </c>
      <c r="M131" s="35">
        <f t="shared" si="20"/>
        <v>0</v>
      </c>
      <c r="N131" s="35">
        <f t="shared" si="15"/>
        <v>0</v>
      </c>
      <c r="O131" s="25"/>
      <c r="P131" s="35">
        <f t="shared" si="16"/>
        <v>0</v>
      </c>
      <c r="Q131" s="12"/>
      <c r="R131" s="25"/>
      <c r="S131" s="39" t="str">
        <f>IF(Q131="","",VLOOKUP(Q131,リスト!$J$4:$K$31,2,FALSE))</f>
        <v/>
      </c>
      <c r="T131" s="35">
        <f t="shared" si="17"/>
        <v>0</v>
      </c>
      <c r="U131" s="35" t="str">
        <f t="shared" si="18"/>
        <v/>
      </c>
      <c r="V131" s="35">
        <f t="shared" si="21"/>
        <v>0</v>
      </c>
      <c r="W131" s="35">
        <f t="shared" si="22"/>
        <v>0</v>
      </c>
      <c r="AD131" s="79"/>
      <c r="AE131" s="18"/>
      <c r="AF131" s="35" t="str">
        <f t="array" ref="AF131">IFERROR(IF(#REF!="×",0,_xlfn.IFS(AE131="多面",W131*0.6/1.6*0.5,AE131="治水ダム等",W131*0.75/1.75*0.5)),"")</f>
        <v/>
      </c>
      <c r="AG131" s="74" t="str">
        <f t="array" ref="AG131">IFERROR(_xlfn.IFS(#REF!="×",W131,#REF!="○",(W131-AF131)*0.7),"")</f>
        <v/>
      </c>
      <c r="AH131" s="25"/>
      <c r="AI131" s="85">
        <f t="array" ref="AI131">_xlfn.IFS(AH131=0,0,AH131&gt;W131,0,W131-AH131&gt;AG131,AG131,W131-AH131&lt;AG131,W131-AH131)</f>
        <v>0</v>
      </c>
      <c r="AJ131" s="35" t="str">
        <f t="shared" si="19"/>
        <v/>
      </c>
    </row>
    <row r="132" spans="1:36" s="1" customFormat="1" ht="24" hidden="1" customHeight="1">
      <c r="A132" s="9">
        <v>141</v>
      </c>
      <c r="B132" s="15"/>
      <c r="C132" s="12"/>
      <c r="D132" s="12"/>
      <c r="E132" s="25"/>
      <c r="F132" s="25"/>
      <c r="G132" s="25"/>
      <c r="H132" s="25"/>
      <c r="I132" s="33">
        <f t="shared" si="13"/>
        <v>0</v>
      </c>
      <c r="J132" s="35">
        <f t="shared" si="14"/>
        <v>0</v>
      </c>
      <c r="K132" s="35"/>
      <c r="L132" s="39">
        <f>IF(D132="",0,VLOOKUP(D132,リスト!$F$4:$H$29,3,FALSE))</f>
        <v>0</v>
      </c>
      <c r="M132" s="35">
        <f t="shared" si="20"/>
        <v>0</v>
      </c>
      <c r="N132" s="35">
        <f t="shared" si="15"/>
        <v>0</v>
      </c>
      <c r="O132" s="25"/>
      <c r="P132" s="35">
        <f t="shared" si="16"/>
        <v>0</v>
      </c>
      <c r="Q132" s="12"/>
      <c r="R132" s="25"/>
      <c r="S132" s="39" t="str">
        <f>IF(Q132="","",VLOOKUP(Q132,リスト!$J$4:$K$31,2,FALSE))</f>
        <v/>
      </c>
      <c r="T132" s="35">
        <f t="shared" si="17"/>
        <v>0</v>
      </c>
      <c r="U132" s="35" t="str">
        <f t="shared" si="18"/>
        <v/>
      </c>
      <c r="V132" s="35">
        <f t="shared" si="21"/>
        <v>0</v>
      </c>
      <c r="W132" s="35">
        <f t="shared" si="22"/>
        <v>0</v>
      </c>
      <c r="AD132" s="79"/>
      <c r="AE132" s="18"/>
      <c r="AF132" s="35" t="str">
        <f t="array" ref="AF132">IFERROR(IF(#REF!="×",0,_xlfn.IFS(AE132="多面",W132*0.6/1.6*0.5,AE132="治水ダム等",W132*0.75/1.75*0.5)),"")</f>
        <v/>
      </c>
      <c r="AG132" s="74" t="str">
        <f t="array" ref="AG132">IFERROR(_xlfn.IFS(#REF!="×",W132,#REF!="○",(W132-AF132)*0.7),"")</f>
        <v/>
      </c>
      <c r="AH132" s="25"/>
      <c r="AI132" s="85">
        <f t="array" ref="AI132">_xlfn.IFS(AH132=0,0,AH132&gt;W132,0,W132-AH132&gt;AG132,AG132,W132-AH132&lt;AG132,W132-AH132)</f>
        <v>0</v>
      </c>
      <c r="AJ132" s="35" t="str">
        <f t="shared" si="19"/>
        <v/>
      </c>
    </row>
    <row r="133" spans="1:36" s="1" customFormat="1" ht="24" hidden="1" customHeight="1">
      <c r="A133" s="9">
        <v>142</v>
      </c>
      <c r="B133" s="15"/>
      <c r="C133" s="12"/>
      <c r="D133" s="12"/>
      <c r="E133" s="25"/>
      <c r="F133" s="25"/>
      <c r="G133" s="25"/>
      <c r="H133" s="25"/>
      <c r="I133" s="33">
        <f t="shared" si="13"/>
        <v>0</v>
      </c>
      <c r="J133" s="35">
        <f t="shared" si="14"/>
        <v>0</v>
      </c>
      <c r="K133" s="35"/>
      <c r="L133" s="39">
        <f>IF(D133="",0,VLOOKUP(D133,リスト!$F$4:$H$29,3,FALSE))</f>
        <v>0</v>
      </c>
      <c r="M133" s="35">
        <f t="shared" si="20"/>
        <v>0</v>
      </c>
      <c r="N133" s="35">
        <f t="shared" si="15"/>
        <v>0</v>
      </c>
      <c r="O133" s="25"/>
      <c r="P133" s="35">
        <f t="shared" si="16"/>
        <v>0</v>
      </c>
      <c r="Q133" s="12"/>
      <c r="R133" s="25"/>
      <c r="S133" s="39" t="str">
        <f>IF(Q133="","",VLOOKUP(Q133,リスト!$J$4:$K$31,2,FALSE))</f>
        <v/>
      </c>
      <c r="T133" s="35">
        <f t="shared" si="17"/>
        <v>0</v>
      </c>
      <c r="U133" s="35" t="str">
        <f t="shared" si="18"/>
        <v/>
      </c>
      <c r="V133" s="35">
        <f t="shared" si="21"/>
        <v>0</v>
      </c>
      <c r="W133" s="35">
        <f t="shared" si="22"/>
        <v>0</v>
      </c>
      <c r="AD133" s="79"/>
      <c r="AE133" s="18"/>
      <c r="AF133" s="35" t="str">
        <f t="array" ref="AF133">IFERROR(IF(#REF!="×",0,_xlfn.IFS(AE133="多面",W133*0.6/1.6*0.5,AE133="治水ダム等",W133*0.75/1.75*0.5)),"")</f>
        <v/>
      </c>
      <c r="AG133" s="74" t="str">
        <f t="array" ref="AG133">IFERROR(_xlfn.IFS(#REF!="×",W133,#REF!="○",(W133-AF133)*0.7),"")</f>
        <v/>
      </c>
      <c r="AH133" s="25"/>
      <c r="AI133" s="85">
        <f t="array" ref="AI133">_xlfn.IFS(AH133=0,0,AH133&gt;W133,0,W133-AH133&gt;AG133,AG133,W133-AH133&lt;AG133,W133-AH133)</f>
        <v>0</v>
      </c>
      <c r="AJ133" s="35" t="str">
        <f t="shared" si="19"/>
        <v/>
      </c>
    </row>
    <row r="134" spans="1:36" s="1" customFormat="1" ht="24" hidden="1" customHeight="1">
      <c r="A134" s="9">
        <v>143</v>
      </c>
      <c r="B134" s="15"/>
      <c r="C134" s="12"/>
      <c r="D134" s="12"/>
      <c r="E134" s="25"/>
      <c r="F134" s="25"/>
      <c r="G134" s="25"/>
      <c r="H134" s="25"/>
      <c r="I134" s="33">
        <f t="shared" si="13"/>
        <v>0</v>
      </c>
      <c r="J134" s="35">
        <f t="shared" si="14"/>
        <v>0</v>
      </c>
      <c r="K134" s="35"/>
      <c r="L134" s="39">
        <f>IF(D134="",0,VLOOKUP(D134,リスト!$F$4:$H$29,3,FALSE))</f>
        <v>0</v>
      </c>
      <c r="M134" s="35">
        <f t="shared" si="20"/>
        <v>0</v>
      </c>
      <c r="N134" s="35">
        <f t="shared" si="15"/>
        <v>0</v>
      </c>
      <c r="O134" s="25"/>
      <c r="P134" s="35">
        <f t="shared" si="16"/>
        <v>0</v>
      </c>
      <c r="Q134" s="12"/>
      <c r="R134" s="25"/>
      <c r="S134" s="39" t="str">
        <f>IF(Q134="","",VLOOKUP(Q134,リスト!$J$4:$K$31,2,FALSE))</f>
        <v/>
      </c>
      <c r="T134" s="35">
        <f t="shared" si="17"/>
        <v>0</v>
      </c>
      <c r="U134" s="35" t="str">
        <f t="shared" si="18"/>
        <v/>
      </c>
      <c r="V134" s="35">
        <f t="shared" si="21"/>
        <v>0</v>
      </c>
      <c r="W134" s="35">
        <f t="shared" si="22"/>
        <v>0</v>
      </c>
      <c r="AD134" s="79"/>
      <c r="AE134" s="18"/>
      <c r="AF134" s="35" t="str">
        <f t="array" ref="AF134">IFERROR(IF(#REF!="×",0,_xlfn.IFS(AE134="多面",W134*0.6/1.6*0.5,AE134="治水ダム等",W134*0.75/1.75*0.5)),"")</f>
        <v/>
      </c>
      <c r="AG134" s="74" t="str">
        <f t="array" ref="AG134">IFERROR(_xlfn.IFS(#REF!="×",W134,#REF!="○",(W134-AF134)*0.7),"")</f>
        <v/>
      </c>
      <c r="AH134" s="25"/>
      <c r="AI134" s="85">
        <f t="array" ref="AI134">_xlfn.IFS(AH134=0,0,AH134&gt;W134,0,W134-AH134&gt;AG134,AG134,W134-AH134&lt;AG134,W134-AH134)</f>
        <v>0</v>
      </c>
      <c r="AJ134" s="35" t="str">
        <f t="shared" si="19"/>
        <v/>
      </c>
    </row>
    <row r="135" spans="1:36" s="1" customFormat="1" ht="24" hidden="1" customHeight="1">
      <c r="A135" s="9">
        <v>144</v>
      </c>
      <c r="B135" s="15"/>
      <c r="C135" s="12"/>
      <c r="D135" s="12"/>
      <c r="E135" s="25"/>
      <c r="F135" s="25"/>
      <c r="G135" s="25"/>
      <c r="H135" s="25"/>
      <c r="I135" s="33">
        <f t="shared" si="13"/>
        <v>0</v>
      </c>
      <c r="J135" s="35">
        <f t="shared" si="14"/>
        <v>0</v>
      </c>
      <c r="K135" s="35"/>
      <c r="L135" s="39">
        <f>IF(D135="",0,VLOOKUP(D135,リスト!$F$4:$H$29,3,FALSE))</f>
        <v>0</v>
      </c>
      <c r="M135" s="35">
        <f t="shared" si="20"/>
        <v>0</v>
      </c>
      <c r="N135" s="35">
        <f t="shared" si="15"/>
        <v>0</v>
      </c>
      <c r="O135" s="25"/>
      <c r="P135" s="35">
        <f t="shared" si="16"/>
        <v>0</v>
      </c>
      <c r="Q135" s="12"/>
      <c r="R135" s="25"/>
      <c r="S135" s="39" t="str">
        <f>IF(Q135="","",VLOOKUP(Q135,リスト!$J$4:$K$31,2,FALSE))</f>
        <v/>
      </c>
      <c r="T135" s="35">
        <f t="shared" si="17"/>
        <v>0</v>
      </c>
      <c r="U135" s="35" t="str">
        <f t="shared" si="18"/>
        <v/>
      </c>
      <c r="V135" s="35">
        <f t="shared" si="21"/>
        <v>0</v>
      </c>
      <c r="W135" s="35">
        <f t="shared" si="22"/>
        <v>0</v>
      </c>
      <c r="AD135" s="79"/>
      <c r="AE135" s="18"/>
      <c r="AF135" s="35" t="str">
        <f t="array" ref="AF135">IFERROR(IF(#REF!="×",0,_xlfn.IFS(AE135="多面",W135*0.6/1.6*0.5,AE135="治水ダム等",W135*0.75/1.75*0.5)),"")</f>
        <v/>
      </c>
      <c r="AG135" s="74" t="str">
        <f t="array" ref="AG135">IFERROR(_xlfn.IFS(#REF!="×",W135,#REF!="○",(W135-AF135)*0.7),"")</f>
        <v/>
      </c>
      <c r="AH135" s="25"/>
      <c r="AI135" s="85">
        <f t="array" ref="AI135">_xlfn.IFS(AH135=0,0,AH135&gt;W135,0,W135-AH135&gt;AG135,AG135,W135-AH135&lt;AG135,W135-AH135)</f>
        <v>0</v>
      </c>
      <c r="AJ135" s="35" t="str">
        <f t="shared" si="19"/>
        <v/>
      </c>
    </row>
    <row r="136" spans="1:36" s="1" customFormat="1" ht="24" hidden="1" customHeight="1">
      <c r="A136" s="9">
        <v>145</v>
      </c>
      <c r="B136" s="15"/>
      <c r="C136" s="12"/>
      <c r="D136" s="12"/>
      <c r="E136" s="25"/>
      <c r="F136" s="25"/>
      <c r="G136" s="25"/>
      <c r="H136" s="25"/>
      <c r="I136" s="33">
        <f t="shared" si="13"/>
        <v>0</v>
      </c>
      <c r="J136" s="35">
        <f t="shared" si="14"/>
        <v>0</v>
      </c>
      <c r="K136" s="35"/>
      <c r="L136" s="39">
        <f>IF(D136="",0,VLOOKUP(D136,リスト!$F$4:$H$29,3,FALSE))</f>
        <v>0</v>
      </c>
      <c r="M136" s="35">
        <f t="shared" si="20"/>
        <v>0</v>
      </c>
      <c r="N136" s="35">
        <f t="shared" si="15"/>
        <v>0</v>
      </c>
      <c r="O136" s="25"/>
      <c r="P136" s="35">
        <f t="shared" si="16"/>
        <v>0</v>
      </c>
      <c r="Q136" s="12"/>
      <c r="R136" s="25"/>
      <c r="S136" s="39" t="str">
        <f>IF(Q136="","",VLOOKUP(Q136,リスト!$J$4:$K$31,2,FALSE))</f>
        <v/>
      </c>
      <c r="T136" s="35">
        <f t="shared" si="17"/>
        <v>0</v>
      </c>
      <c r="U136" s="35" t="str">
        <f t="shared" si="18"/>
        <v/>
      </c>
      <c r="V136" s="35">
        <f t="shared" si="21"/>
        <v>0</v>
      </c>
      <c r="W136" s="35">
        <f t="shared" si="22"/>
        <v>0</v>
      </c>
      <c r="AD136" s="79"/>
      <c r="AE136" s="18"/>
      <c r="AF136" s="35" t="str">
        <f t="array" ref="AF136">IFERROR(IF(#REF!="×",0,_xlfn.IFS(AE136="多面",W136*0.6/1.6*0.5,AE136="治水ダム等",W136*0.75/1.75*0.5)),"")</f>
        <v/>
      </c>
      <c r="AG136" s="74" t="str">
        <f t="array" ref="AG136">IFERROR(_xlfn.IFS(#REF!="×",W136,#REF!="○",(W136-AF136)*0.7),"")</f>
        <v/>
      </c>
      <c r="AH136" s="25"/>
      <c r="AI136" s="85">
        <f t="array" ref="AI136">_xlfn.IFS(AH136=0,0,AH136&gt;W136,0,W136-AH136&gt;AG136,AG136,W136-AH136&lt;AG136,W136-AH136)</f>
        <v>0</v>
      </c>
      <c r="AJ136" s="35" t="str">
        <f t="shared" si="19"/>
        <v/>
      </c>
    </row>
    <row r="137" spans="1:36" s="1" customFormat="1" ht="24" hidden="1" customHeight="1">
      <c r="A137" s="9">
        <v>146</v>
      </c>
      <c r="B137" s="15"/>
      <c r="C137" s="12"/>
      <c r="D137" s="12"/>
      <c r="E137" s="25"/>
      <c r="F137" s="25"/>
      <c r="G137" s="25"/>
      <c r="H137" s="25"/>
      <c r="I137" s="33">
        <f t="shared" si="13"/>
        <v>0</v>
      </c>
      <c r="J137" s="35">
        <f t="shared" si="14"/>
        <v>0</v>
      </c>
      <c r="K137" s="35"/>
      <c r="L137" s="39">
        <f>IF(D137="",0,VLOOKUP(D137,リスト!$F$4:$H$29,3,FALSE))</f>
        <v>0</v>
      </c>
      <c r="M137" s="35">
        <f t="shared" si="20"/>
        <v>0</v>
      </c>
      <c r="N137" s="35">
        <f t="shared" si="15"/>
        <v>0</v>
      </c>
      <c r="O137" s="25"/>
      <c r="P137" s="35">
        <f t="shared" si="16"/>
        <v>0</v>
      </c>
      <c r="Q137" s="12"/>
      <c r="R137" s="25"/>
      <c r="S137" s="39" t="str">
        <f>IF(Q137="","",VLOOKUP(Q137,リスト!$J$4:$K$31,2,FALSE))</f>
        <v/>
      </c>
      <c r="T137" s="35">
        <f t="shared" si="17"/>
        <v>0</v>
      </c>
      <c r="U137" s="35" t="str">
        <f t="shared" si="18"/>
        <v/>
      </c>
      <c r="V137" s="35">
        <f t="shared" si="21"/>
        <v>0</v>
      </c>
      <c r="W137" s="35">
        <f t="shared" si="22"/>
        <v>0</v>
      </c>
      <c r="AD137" s="79"/>
      <c r="AE137" s="18"/>
      <c r="AF137" s="35" t="str">
        <f t="array" ref="AF137">IFERROR(IF(#REF!="×",0,_xlfn.IFS(AE137="多面",W137*0.6/1.6*0.5,AE137="治水ダム等",W137*0.75/1.75*0.5)),"")</f>
        <v/>
      </c>
      <c r="AG137" s="74" t="str">
        <f t="array" ref="AG137">IFERROR(_xlfn.IFS(#REF!="×",W137,#REF!="○",(W137-AF137)*0.7),"")</f>
        <v/>
      </c>
      <c r="AH137" s="25"/>
      <c r="AI137" s="85">
        <f t="array" ref="AI137">_xlfn.IFS(AH137=0,0,AH137&gt;W137,0,W137-AH137&gt;AG137,AG137,W137-AH137&lt;AG137,W137-AH137)</f>
        <v>0</v>
      </c>
      <c r="AJ137" s="35" t="str">
        <f t="shared" si="19"/>
        <v/>
      </c>
    </row>
    <row r="138" spans="1:36" s="1" customFormat="1" ht="24" hidden="1" customHeight="1">
      <c r="A138" s="9">
        <v>147</v>
      </c>
      <c r="B138" s="15"/>
      <c r="C138" s="12"/>
      <c r="D138" s="12"/>
      <c r="E138" s="25"/>
      <c r="F138" s="25"/>
      <c r="G138" s="25"/>
      <c r="H138" s="25"/>
      <c r="I138" s="33">
        <f t="shared" si="13"/>
        <v>0</v>
      </c>
      <c r="J138" s="35">
        <f t="shared" si="14"/>
        <v>0</v>
      </c>
      <c r="K138" s="35"/>
      <c r="L138" s="39">
        <f>IF(D138="",0,VLOOKUP(D138,リスト!$F$4:$H$29,3,FALSE))</f>
        <v>0</v>
      </c>
      <c r="M138" s="35">
        <f t="shared" si="20"/>
        <v>0</v>
      </c>
      <c r="N138" s="35">
        <f t="shared" si="15"/>
        <v>0</v>
      </c>
      <c r="O138" s="25"/>
      <c r="P138" s="35">
        <f t="shared" si="16"/>
        <v>0</v>
      </c>
      <c r="Q138" s="12"/>
      <c r="R138" s="25"/>
      <c r="S138" s="39" t="str">
        <f>IF(Q138="","",VLOOKUP(Q138,リスト!$J$4:$K$31,2,FALSE))</f>
        <v/>
      </c>
      <c r="T138" s="35">
        <f t="shared" si="17"/>
        <v>0</v>
      </c>
      <c r="U138" s="35" t="str">
        <f t="shared" si="18"/>
        <v/>
      </c>
      <c r="V138" s="35">
        <f t="shared" si="21"/>
        <v>0</v>
      </c>
      <c r="W138" s="35">
        <f t="shared" si="22"/>
        <v>0</v>
      </c>
      <c r="AD138" s="79"/>
      <c r="AE138" s="18"/>
      <c r="AF138" s="35" t="str">
        <f t="array" ref="AF138">IFERROR(IF(#REF!="×",0,_xlfn.IFS(AE138="多面",W138*0.6/1.6*0.5,AE138="治水ダム等",W138*0.75/1.75*0.5)),"")</f>
        <v/>
      </c>
      <c r="AG138" s="74" t="str">
        <f t="array" ref="AG138">IFERROR(_xlfn.IFS(#REF!="×",W138,#REF!="○",(W138-AF138)*0.7),"")</f>
        <v/>
      </c>
      <c r="AH138" s="25"/>
      <c r="AI138" s="85">
        <f t="array" ref="AI138">_xlfn.IFS(AH138=0,0,AH138&gt;W138,0,W138-AH138&gt;AG138,AG138,W138-AH138&lt;AG138,W138-AH138)</f>
        <v>0</v>
      </c>
      <c r="AJ138" s="35" t="str">
        <f t="shared" si="19"/>
        <v/>
      </c>
    </row>
    <row r="139" spans="1:36" s="1" customFormat="1" ht="24" hidden="1" customHeight="1">
      <c r="A139" s="9">
        <v>148</v>
      </c>
      <c r="B139" s="15"/>
      <c r="C139" s="12"/>
      <c r="D139" s="12"/>
      <c r="E139" s="25"/>
      <c r="F139" s="25"/>
      <c r="G139" s="25"/>
      <c r="H139" s="25"/>
      <c r="I139" s="33">
        <f t="shared" si="13"/>
        <v>0</v>
      </c>
      <c r="J139" s="35">
        <f t="shared" si="14"/>
        <v>0</v>
      </c>
      <c r="K139" s="35"/>
      <c r="L139" s="39">
        <f>IF(D139="",0,VLOOKUP(D139,リスト!$F$4:$H$29,3,FALSE))</f>
        <v>0</v>
      </c>
      <c r="M139" s="35">
        <f t="shared" si="20"/>
        <v>0</v>
      </c>
      <c r="N139" s="35">
        <f t="shared" si="15"/>
        <v>0</v>
      </c>
      <c r="O139" s="25"/>
      <c r="P139" s="35">
        <f t="shared" si="16"/>
        <v>0</v>
      </c>
      <c r="Q139" s="12"/>
      <c r="R139" s="25"/>
      <c r="S139" s="39" t="str">
        <f>IF(Q139="","",VLOOKUP(Q139,リスト!$J$4:$K$31,2,FALSE))</f>
        <v/>
      </c>
      <c r="T139" s="35">
        <f t="shared" si="17"/>
        <v>0</v>
      </c>
      <c r="U139" s="35" t="str">
        <f t="shared" si="18"/>
        <v/>
      </c>
      <c r="V139" s="35">
        <f t="shared" si="21"/>
        <v>0</v>
      </c>
      <c r="W139" s="35">
        <f t="shared" si="22"/>
        <v>0</v>
      </c>
      <c r="AD139" s="79"/>
      <c r="AE139" s="18"/>
      <c r="AF139" s="35" t="str">
        <f t="array" ref="AF139">IFERROR(IF(#REF!="×",0,_xlfn.IFS(AE139="多面",W139*0.6/1.6*0.5,AE139="治水ダム等",W139*0.75/1.75*0.5)),"")</f>
        <v/>
      </c>
      <c r="AG139" s="74" t="str">
        <f t="array" ref="AG139">IFERROR(_xlfn.IFS(#REF!="×",W139,#REF!="○",(W139-AF139)*0.7),"")</f>
        <v/>
      </c>
      <c r="AH139" s="25"/>
      <c r="AI139" s="85">
        <f t="array" ref="AI139">_xlfn.IFS(AH139=0,0,AH139&gt;W139,0,W139-AH139&gt;AG139,AG139,W139-AH139&lt;AG139,W139-AH139)</f>
        <v>0</v>
      </c>
      <c r="AJ139" s="35" t="str">
        <f t="shared" si="19"/>
        <v/>
      </c>
    </row>
    <row r="140" spans="1:36" s="1" customFormat="1" ht="24" hidden="1" customHeight="1">
      <c r="A140" s="9">
        <v>149</v>
      </c>
      <c r="B140" s="15"/>
      <c r="C140" s="12"/>
      <c r="D140" s="12"/>
      <c r="E140" s="25"/>
      <c r="F140" s="25"/>
      <c r="G140" s="25"/>
      <c r="H140" s="25"/>
      <c r="I140" s="33">
        <f t="shared" ref="I140:I189" si="23">SUM(E140:H140)</f>
        <v>0</v>
      </c>
      <c r="J140" s="35">
        <f t="shared" ref="J140:J189" si="24">SUM(E140:G140)</f>
        <v>0</v>
      </c>
      <c r="K140" s="35"/>
      <c r="L140" s="39">
        <f>IF(D140="",0,VLOOKUP(D140,リスト!$F$4:$H$29,3,FALSE))</f>
        <v>0</v>
      </c>
      <c r="M140" s="35">
        <f t="shared" si="20"/>
        <v>0</v>
      </c>
      <c r="N140" s="35">
        <f t="shared" ref="N140:N189" si="25">IF(C140="",0,IF(C140="多面",M140*0.6/1.6*0.5,IF(C140="治水ダム等",M140*0.75/1.75*0.5)))</f>
        <v>0</v>
      </c>
      <c r="O140" s="25"/>
      <c r="P140" s="35">
        <f t="shared" ref="P140:P189" si="26">IF(I140=0,0,IF((E140+F140+G140)-(E140/K140+(F140+G140)/L140)+O140&lt;0,0,(E140+F140+G140)-(E140/K140+(F140+G140)/L140)+O140))</f>
        <v>0</v>
      </c>
      <c r="Q140" s="12"/>
      <c r="R140" s="25"/>
      <c r="S140" s="39" t="str">
        <f>IF(Q140="","",VLOOKUP(Q140,リスト!$J$4:$K$31,2,FALSE))</f>
        <v/>
      </c>
      <c r="T140" s="35">
        <f t="shared" ref="T140:T189" si="27">IF(R140=0,0,R140/S140)</f>
        <v>0</v>
      </c>
      <c r="U140" s="35" t="str">
        <f t="shared" ref="U140:U189" si="28">IF(C140="","",IF(C140="多面",T140*0.6/1.6*0.5,IF(C140="治水ダム等",T140*0.75/1.75*0.5)))</f>
        <v/>
      </c>
      <c r="V140" s="35">
        <f t="shared" si="21"/>
        <v>0</v>
      </c>
      <c r="W140" s="35">
        <f t="shared" si="22"/>
        <v>0</v>
      </c>
      <c r="AD140" s="79"/>
      <c r="AE140" s="18"/>
      <c r="AF140" s="35" t="str">
        <f t="array" ref="AF140">IFERROR(IF(#REF!="×",0,_xlfn.IFS(AE140="多面",W140*0.6/1.6*0.5,AE140="治水ダム等",W140*0.75/1.75*0.5)),"")</f>
        <v/>
      </c>
      <c r="AG140" s="74" t="str">
        <f t="array" ref="AG140">IFERROR(_xlfn.IFS(#REF!="×",W140,#REF!="○",(W140-AF140)*0.7),"")</f>
        <v/>
      </c>
      <c r="AH140" s="25"/>
      <c r="AI140" s="85">
        <f t="array" ref="AI140">_xlfn.IFS(AH140=0,0,AH140&gt;W140,0,W140-AH140&gt;AG140,AG140,W140-AH140&lt;AG140,W140-AH140)</f>
        <v>0</v>
      </c>
      <c r="AJ140" s="35" t="str">
        <f t="shared" ref="AJ140:AJ189" si="29">IF(AH140=0,AG140,0)</f>
        <v/>
      </c>
    </row>
    <row r="141" spans="1:36" s="1" customFormat="1" ht="24" hidden="1" customHeight="1">
      <c r="A141" s="9">
        <v>150</v>
      </c>
      <c r="B141" s="15"/>
      <c r="C141" s="12"/>
      <c r="D141" s="12"/>
      <c r="E141" s="25"/>
      <c r="F141" s="25"/>
      <c r="G141" s="25"/>
      <c r="H141" s="25"/>
      <c r="I141" s="33">
        <f t="shared" si="23"/>
        <v>0</v>
      </c>
      <c r="J141" s="35">
        <f t="shared" si="24"/>
        <v>0</v>
      </c>
      <c r="K141" s="35"/>
      <c r="L141" s="39">
        <f>IF(D141="",0,VLOOKUP(D141,リスト!$F$4:$H$29,3,FALSE))</f>
        <v>0</v>
      </c>
      <c r="M141" s="35">
        <f t="shared" si="20"/>
        <v>0</v>
      </c>
      <c r="N141" s="35">
        <f t="shared" si="25"/>
        <v>0</v>
      </c>
      <c r="O141" s="25"/>
      <c r="P141" s="35">
        <f t="shared" si="26"/>
        <v>0</v>
      </c>
      <c r="Q141" s="12"/>
      <c r="R141" s="25"/>
      <c r="S141" s="39" t="str">
        <f>IF(Q141="","",VLOOKUP(Q141,リスト!$J$4:$K$31,2,FALSE))</f>
        <v/>
      </c>
      <c r="T141" s="35">
        <f t="shared" si="27"/>
        <v>0</v>
      </c>
      <c r="U141" s="35" t="str">
        <f t="shared" si="28"/>
        <v/>
      </c>
      <c r="V141" s="35">
        <f t="shared" si="21"/>
        <v>0</v>
      </c>
      <c r="W141" s="35">
        <f t="shared" si="22"/>
        <v>0</v>
      </c>
      <c r="AD141" s="79"/>
      <c r="AE141" s="18"/>
      <c r="AF141" s="35" t="str">
        <f t="array" ref="AF141">IFERROR(IF(#REF!="×",0,_xlfn.IFS(AE141="多面",W141*0.6/1.6*0.5,AE141="治水ダム等",W141*0.75/1.75*0.5)),"")</f>
        <v/>
      </c>
      <c r="AG141" s="74" t="str">
        <f t="array" ref="AG141">IFERROR(_xlfn.IFS(#REF!="×",W141,#REF!="○",(W141-AF141)*0.7),"")</f>
        <v/>
      </c>
      <c r="AH141" s="25"/>
      <c r="AI141" s="85">
        <f t="array" ref="AI141">_xlfn.IFS(AH141=0,0,AH141&gt;W141,0,W141-AH141&gt;AG141,AG141,W141-AH141&lt;AG141,W141-AH141)</f>
        <v>0</v>
      </c>
      <c r="AJ141" s="35" t="str">
        <f t="shared" si="29"/>
        <v/>
      </c>
    </row>
    <row r="142" spans="1:36" s="1" customFormat="1" ht="24" hidden="1" customHeight="1">
      <c r="A142" s="9">
        <v>151</v>
      </c>
      <c r="B142" s="15"/>
      <c r="C142" s="12"/>
      <c r="D142" s="12"/>
      <c r="E142" s="25"/>
      <c r="F142" s="25"/>
      <c r="G142" s="25"/>
      <c r="H142" s="25"/>
      <c r="I142" s="33">
        <f t="shared" si="23"/>
        <v>0</v>
      </c>
      <c r="J142" s="35">
        <f t="shared" si="24"/>
        <v>0</v>
      </c>
      <c r="K142" s="35"/>
      <c r="L142" s="39">
        <f>IF(D142="",0,VLOOKUP(D142,リスト!$F$4:$H$29,3,FALSE))</f>
        <v>0</v>
      </c>
      <c r="M142" s="35">
        <f t="shared" si="20"/>
        <v>0</v>
      </c>
      <c r="N142" s="35">
        <f t="shared" si="25"/>
        <v>0</v>
      </c>
      <c r="O142" s="25"/>
      <c r="P142" s="35">
        <f t="shared" si="26"/>
        <v>0</v>
      </c>
      <c r="Q142" s="12"/>
      <c r="R142" s="25"/>
      <c r="S142" s="39" t="str">
        <f>IF(Q142="","",VLOOKUP(Q142,リスト!$J$4:$K$31,2,FALSE))</f>
        <v/>
      </c>
      <c r="T142" s="35">
        <f t="shared" si="27"/>
        <v>0</v>
      </c>
      <c r="U142" s="35" t="str">
        <f t="shared" si="28"/>
        <v/>
      </c>
      <c r="V142" s="35">
        <f t="shared" si="21"/>
        <v>0</v>
      </c>
      <c r="W142" s="35">
        <f t="shared" si="22"/>
        <v>0</v>
      </c>
      <c r="AD142" s="79"/>
      <c r="AE142" s="18"/>
      <c r="AF142" s="35" t="str">
        <f t="array" ref="AF142">IFERROR(IF(#REF!="×",0,_xlfn.IFS(AE142="多面",W142*0.6/1.6*0.5,AE142="治水ダム等",W142*0.75/1.75*0.5)),"")</f>
        <v/>
      </c>
      <c r="AG142" s="74" t="str">
        <f t="array" ref="AG142">IFERROR(_xlfn.IFS(#REF!="×",W142,#REF!="○",(W142-AF142)*0.7),"")</f>
        <v/>
      </c>
      <c r="AH142" s="25"/>
      <c r="AI142" s="85">
        <f t="array" ref="AI142">_xlfn.IFS(AH142=0,0,AH142&gt;W142,0,W142-AH142&gt;AG142,AG142,W142-AH142&lt;AG142,W142-AH142)</f>
        <v>0</v>
      </c>
      <c r="AJ142" s="35" t="str">
        <f t="shared" si="29"/>
        <v/>
      </c>
    </row>
    <row r="143" spans="1:36" s="1" customFormat="1" ht="24" hidden="1" customHeight="1">
      <c r="A143" s="9">
        <v>152</v>
      </c>
      <c r="B143" s="15"/>
      <c r="C143" s="12"/>
      <c r="D143" s="12"/>
      <c r="E143" s="25"/>
      <c r="F143" s="25"/>
      <c r="G143" s="25"/>
      <c r="H143" s="25"/>
      <c r="I143" s="33">
        <f t="shared" si="23"/>
        <v>0</v>
      </c>
      <c r="J143" s="35">
        <f t="shared" si="24"/>
        <v>0</v>
      </c>
      <c r="K143" s="35"/>
      <c r="L143" s="39">
        <f>IF(D143="",0,VLOOKUP(D143,リスト!$F$4:$H$29,3,FALSE))</f>
        <v>0</v>
      </c>
      <c r="M143" s="35">
        <f t="shared" si="20"/>
        <v>0</v>
      </c>
      <c r="N143" s="35">
        <f t="shared" si="25"/>
        <v>0</v>
      </c>
      <c r="O143" s="25"/>
      <c r="P143" s="35">
        <f t="shared" si="26"/>
        <v>0</v>
      </c>
      <c r="Q143" s="12"/>
      <c r="R143" s="25"/>
      <c r="S143" s="39" t="str">
        <f>IF(Q143="","",VLOOKUP(Q143,リスト!$J$4:$K$31,2,FALSE))</f>
        <v/>
      </c>
      <c r="T143" s="35">
        <f t="shared" si="27"/>
        <v>0</v>
      </c>
      <c r="U143" s="35" t="str">
        <f t="shared" si="28"/>
        <v/>
      </c>
      <c r="V143" s="35">
        <f t="shared" si="21"/>
        <v>0</v>
      </c>
      <c r="W143" s="35">
        <f t="shared" si="22"/>
        <v>0</v>
      </c>
      <c r="AD143" s="79"/>
      <c r="AE143" s="18"/>
      <c r="AF143" s="35" t="str">
        <f t="array" ref="AF143">IFERROR(IF(#REF!="×",0,_xlfn.IFS(AE143="多面",W143*0.6/1.6*0.5,AE143="治水ダム等",W143*0.75/1.75*0.5)),"")</f>
        <v/>
      </c>
      <c r="AG143" s="74" t="str">
        <f t="array" ref="AG143">IFERROR(_xlfn.IFS(#REF!="×",W143,#REF!="○",(W143-AF143)*0.7),"")</f>
        <v/>
      </c>
      <c r="AH143" s="25"/>
      <c r="AI143" s="85">
        <f t="array" ref="AI143">_xlfn.IFS(AH143=0,0,AH143&gt;W143,0,W143-AH143&gt;AG143,AG143,W143-AH143&lt;AG143,W143-AH143)</f>
        <v>0</v>
      </c>
      <c r="AJ143" s="35" t="str">
        <f t="shared" si="29"/>
        <v/>
      </c>
    </row>
    <row r="144" spans="1:36" s="1" customFormat="1" ht="24" hidden="1" customHeight="1">
      <c r="A144" s="9">
        <v>153</v>
      </c>
      <c r="B144" s="15"/>
      <c r="C144" s="12"/>
      <c r="D144" s="12"/>
      <c r="E144" s="25"/>
      <c r="F144" s="25"/>
      <c r="G144" s="25"/>
      <c r="H144" s="25"/>
      <c r="I144" s="33">
        <f t="shared" si="23"/>
        <v>0</v>
      </c>
      <c r="J144" s="35">
        <f t="shared" si="24"/>
        <v>0</v>
      </c>
      <c r="K144" s="35"/>
      <c r="L144" s="39">
        <f>IF(D144="",0,VLOOKUP(D144,リスト!$F$4:$H$29,3,FALSE))</f>
        <v>0</v>
      </c>
      <c r="M144" s="35">
        <f t="shared" si="20"/>
        <v>0</v>
      </c>
      <c r="N144" s="35">
        <f t="shared" si="25"/>
        <v>0</v>
      </c>
      <c r="O144" s="25"/>
      <c r="P144" s="35">
        <f t="shared" si="26"/>
        <v>0</v>
      </c>
      <c r="Q144" s="12"/>
      <c r="R144" s="25"/>
      <c r="S144" s="39" t="str">
        <f>IF(Q144="","",VLOOKUP(Q144,リスト!$J$4:$K$31,2,FALSE))</f>
        <v/>
      </c>
      <c r="T144" s="35">
        <f t="shared" si="27"/>
        <v>0</v>
      </c>
      <c r="U144" s="35" t="str">
        <f t="shared" si="28"/>
        <v/>
      </c>
      <c r="V144" s="35">
        <f t="shared" si="21"/>
        <v>0</v>
      </c>
      <c r="W144" s="35">
        <f t="shared" si="22"/>
        <v>0</v>
      </c>
      <c r="AD144" s="79"/>
      <c r="AE144" s="18"/>
      <c r="AF144" s="35" t="str">
        <f t="array" ref="AF144">IFERROR(IF(#REF!="×",0,_xlfn.IFS(AE144="多面",W144*0.6/1.6*0.5,AE144="治水ダム等",W144*0.75/1.75*0.5)),"")</f>
        <v/>
      </c>
      <c r="AG144" s="74" t="str">
        <f t="array" ref="AG144">IFERROR(_xlfn.IFS(#REF!="×",W144,#REF!="○",(W144-AF144)*0.7),"")</f>
        <v/>
      </c>
      <c r="AH144" s="25"/>
      <c r="AI144" s="85">
        <f t="array" ref="AI144">_xlfn.IFS(AH144=0,0,AH144&gt;W144,0,W144-AH144&gt;AG144,AG144,W144-AH144&lt;AG144,W144-AH144)</f>
        <v>0</v>
      </c>
      <c r="AJ144" s="35" t="str">
        <f t="shared" si="29"/>
        <v/>
      </c>
    </row>
    <row r="145" spans="1:36" s="1" customFormat="1" ht="24" hidden="1" customHeight="1">
      <c r="A145" s="9">
        <v>154</v>
      </c>
      <c r="B145" s="15"/>
      <c r="C145" s="12"/>
      <c r="D145" s="12"/>
      <c r="E145" s="25"/>
      <c r="F145" s="25"/>
      <c r="G145" s="25"/>
      <c r="H145" s="25"/>
      <c r="I145" s="33">
        <f t="shared" si="23"/>
        <v>0</v>
      </c>
      <c r="J145" s="35">
        <f t="shared" si="24"/>
        <v>0</v>
      </c>
      <c r="K145" s="35"/>
      <c r="L145" s="39">
        <f>IF(D145="",0,VLOOKUP(D145,リスト!$F$4:$H$29,3,FALSE))</f>
        <v>0</v>
      </c>
      <c r="M145" s="35">
        <f t="shared" si="20"/>
        <v>0</v>
      </c>
      <c r="N145" s="35">
        <f t="shared" si="25"/>
        <v>0</v>
      </c>
      <c r="O145" s="25"/>
      <c r="P145" s="35">
        <f t="shared" si="26"/>
        <v>0</v>
      </c>
      <c r="Q145" s="12"/>
      <c r="R145" s="25"/>
      <c r="S145" s="39" t="str">
        <f>IF(Q145="","",VLOOKUP(Q145,リスト!$J$4:$K$31,2,FALSE))</f>
        <v/>
      </c>
      <c r="T145" s="35">
        <f t="shared" si="27"/>
        <v>0</v>
      </c>
      <c r="U145" s="35" t="str">
        <f t="shared" si="28"/>
        <v/>
      </c>
      <c r="V145" s="35">
        <f t="shared" si="21"/>
        <v>0</v>
      </c>
      <c r="W145" s="35">
        <f t="shared" si="22"/>
        <v>0</v>
      </c>
      <c r="AD145" s="79"/>
      <c r="AE145" s="18"/>
      <c r="AF145" s="35" t="str">
        <f t="array" ref="AF145">IFERROR(IF(#REF!="×",0,_xlfn.IFS(AE145="多面",W145*0.6/1.6*0.5,AE145="治水ダム等",W145*0.75/1.75*0.5)),"")</f>
        <v/>
      </c>
      <c r="AG145" s="74" t="str">
        <f t="array" ref="AG145">IFERROR(_xlfn.IFS(#REF!="×",W145,#REF!="○",(W145-AF145)*0.7),"")</f>
        <v/>
      </c>
      <c r="AH145" s="25"/>
      <c r="AI145" s="85">
        <f t="array" ref="AI145">_xlfn.IFS(AH145=0,0,AH145&gt;W145,0,W145-AH145&gt;AG145,AG145,W145-AH145&lt;AG145,W145-AH145)</f>
        <v>0</v>
      </c>
      <c r="AJ145" s="35" t="str">
        <f t="shared" si="29"/>
        <v/>
      </c>
    </row>
    <row r="146" spans="1:36" s="1" customFormat="1" ht="24" hidden="1" customHeight="1">
      <c r="A146" s="9">
        <v>155</v>
      </c>
      <c r="B146" s="15"/>
      <c r="C146" s="12"/>
      <c r="D146" s="12"/>
      <c r="E146" s="25"/>
      <c r="F146" s="25"/>
      <c r="G146" s="25"/>
      <c r="H146" s="25"/>
      <c r="I146" s="33">
        <f t="shared" si="23"/>
        <v>0</v>
      </c>
      <c r="J146" s="35">
        <f t="shared" si="24"/>
        <v>0</v>
      </c>
      <c r="K146" s="35"/>
      <c r="L146" s="39">
        <f>IF(D146="",0,VLOOKUP(D146,リスト!$F$4:$H$29,3,FALSE))</f>
        <v>0</v>
      </c>
      <c r="M146" s="35">
        <f t="shared" si="20"/>
        <v>0</v>
      </c>
      <c r="N146" s="35">
        <f t="shared" si="25"/>
        <v>0</v>
      </c>
      <c r="O146" s="25"/>
      <c r="P146" s="35">
        <f t="shared" si="26"/>
        <v>0</v>
      </c>
      <c r="Q146" s="12"/>
      <c r="R146" s="25"/>
      <c r="S146" s="39" t="str">
        <f>IF(Q146="","",VLOOKUP(Q146,リスト!$J$4:$K$31,2,FALSE))</f>
        <v/>
      </c>
      <c r="T146" s="35">
        <f t="shared" si="27"/>
        <v>0</v>
      </c>
      <c r="U146" s="35" t="str">
        <f t="shared" si="28"/>
        <v/>
      </c>
      <c r="V146" s="35">
        <f t="shared" si="21"/>
        <v>0</v>
      </c>
      <c r="W146" s="35">
        <f t="shared" si="22"/>
        <v>0</v>
      </c>
      <c r="AD146" s="79"/>
      <c r="AE146" s="18"/>
      <c r="AF146" s="35" t="str">
        <f t="array" ref="AF146">IFERROR(IF(#REF!="×",0,_xlfn.IFS(AE146="多面",W146*0.6/1.6*0.5,AE146="治水ダム等",W146*0.75/1.75*0.5)),"")</f>
        <v/>
      </c>
      <c r="AG146" s="74" t="str">
        <f t="array" ref="AG146">IFERROR(_xlfn.IFS(#REF!="×",W146,#REF!="○",(W146-AF146)*0.7),"")</f>
        <v/>
      </c>
      <c r="AH146" s="25"/>
      <c r="AI146" s="85">
        <f t="array" ref="AI146">_xlfn.IFS(AH146=0,0,AH146&gt;W146,0,W146-AH146&gt;AG146,AG146,W146-AH146&lt;AG146,W146-AH146)</f>
        <v>0</v>
      </c>
      <c r="AJ146" s="35" t="str">
        <f t="shared" si="29"/>
        <v/>
      </c>
    </row>
    <row r="147" spans="1:36" s="1" customFormat="1" ht="24" hidden="1" customHeight="1">
      <c r="A147" s="9">
        <v>156</v>
      </c>
      <c r="B147" s="15"/>
      <c r="C147" s="12"/>
      <c r="D147" s="12"/>
      <c r="E147" s="25"/>
      <c r="F147" s="25"/>
      <c r="G147" s="25"/>
      <c r="H147" s="25"/>
      <c r="I147" s="33">
        <f t="shared" si="23"/>
        <v>0</v>
      </c>
      <c r="J147" s="35">
        <f t="shared" si="24"/>
        <v>0</v>
      </c>
      <c r="K147" s="35"/>
      <c r="L147" s="39">
        <f>IF(D147="",0,VLOOKUP(D147,リスト!$F$4:$H$29,3,FALSE))</f>
        <v>0</v>
      </c>
      <c r="M147" s="35">
        <f t="shared" si="20"/>
        <v>0</v>
      </c>
      <c r="N147" s="35">
        <f t="shared" si="25"/>
        <v>0</v>
      </c>
      <c r="O147" s="25"/>
      <c r="P147" s="35">
        <f t="shared" si="26"/>
        <v>0</v>
      </c>
      <c r="Q147" s="12"/>
      <c r="R147" s="25"/>
      <c r="S147" s="39" t="str">
        <f>IF(Q147="","",VLOOKUP(Q147,リスト!$J$4:$K$31,2,FALSE))</f>
        <v/>
      </c>
      <c r="T147" s="35">
        <f t="shared" si="27"/>
        <v>0</v>
      </c>
      <c r="U147" s="35" t="str">
        <f t="shared" si="28"/>
        <v/>
      </c>
      <c r="V147" s="35">
        <f t="shared" si="21"/>
        <v>0</v>
      </c>
      <c r="W147" s="35">
        <f t="shared" si="22"/>
        <v>0</v>
      </c>
      <c r="AD147" s="79"/>
      <c r="AE147" s="18"/>
      <c r="AF147" s="35" t="str">
        <f t="array" ref="AF147">IFERROR(IF(#REF!="×",0,_xlfn.IFS(AE147="多面",W147*0.6/1.6*0.5,AE147="治水ダム等",W147*0.75/1.75*0.5)),"")</f>
        <v/>
      </c>
      <c r="AG147" s="74" t="str">
        <f t="array" ref="AG147">IFERROR(_xlfn.IFS(#REF!="×",W147,#REF!="○",(W147-AF147)*0.7),"")</f>
        <v/>
      </c>
      <c r="AH147" s="25"/>
      <c r="AI147" s="85">
        <f t="array" ref="AI147">_xlfn.IFS(AH147=0,0,AH147&gt;W147,0,W147-AH147&gt;AG147,AG147,W147-AH147&lt;AG147,W147-AH147)</f>
        <v>0</v>
      </c>
      <c r="AJ147" s="35" t="str">
        <f t="shared" si="29"/>
        <v/>
      </c>
    </row>
    <row r="148" spans="1:36" s="1" customFormat="1" ht="24" hidden="1" customHeight="1">
      <c r="A148" s="9">
        <v>157</v>
      </c>
      <c r="B148" s="15"/>
      <c r="C148" s="12"/>
      <c r="D148" s="12"/>
      <c r="E148" s="25"/>
      <c r="F148" s="25"/>
      <c r="G148" s="25"/>
      <c r="H148" s="25"/>
      <c r="I148" s="33">
        <f t="shared" si="23"/>
        <v>0</v>
      </c>
      <c r="J148" s="35">
        <f t="shared" si="24"/>
        <v>0</v>
      </c>
      <c r="K148" s="35"/>
      <c r="L148" s="39">
        <f>IF(D148="",0,VLOOKUP(D148,リスト!$F$4:$H$29,3,FALSE))</f>
        <v>0</v>
      </c>
      <c r="M148" s="35">
        <f t="shared" si="20"/>
        <v>0</v>
      </c>
      <c r="N148" s="35">
        <f t="shared" si="25"/>
        <v>0</v>
      </c>
      <c r="O148" s="25"/>
      <c r="P148" s="35">
        <f t="shared" si="26"/>
        <v>0</v>
      </c>
      <c r="Q148" s="12"/>
      <c r="R148" s="25"/>
      <c r="S148" s="39" t="str">
        <f>IF(Q148="","",VLOOKUP(Q148,リスト!$J$4:$K$31,2,FALSE))</f>
        <v/>
      </c>
      <c r="T148" s="35">
        <f t="shared" si="27"/>
        <v>0</v>
      </c>
      <c r="U148" s="35" t="str">
        <f t="shared" si="28"/>
        <v/>
      </c>
      <c r="V148" s="35">
        <f t="shared" si="21"/>
        <v>0</v>
      </c>
      <c r="W148" s="35">
        <f t="shared" si="22"/>
        <v>0</v>
      </c>
      <c r="AD148" s="79"/>
      <c r="AE148" s="18"/>
      <c r="AF148" s="35" t="str">
        <f t="array" ref="AF148">IFERROR(IF(#REF!="×",0,_xlfn.IFS(AE148="多面",W148*0.6/1.6*0.5,AE148="治水ダム等",W148*0.75/1.75*0.5)),"")</f>
        <v/>
      </c>
      <c r="AG148" s="74" t="str">
        <f t="array" ref="AG148">IFERROR(_xlfn.IFS(#REF!="×",W148,#REF!="○",(W148-AF148)*0.7),"")</f>
        <v/>
      </c>
      <c r="AH148" s="25"/>
      <c r="AI148" s="85">
        <f t="array" ref="AI148">_xlfn.IFS(AH148=0,0,AH148&gt;W148,0,W148-AH148&gt;AG148,AG148,W148-AH148&lt;AG148,W148-AH148)</f>
        <v>0</v>
      </c>
      <c r="AJ148" s="35" t="str">
        <f t="shared" si="29"/>
        <v/>
      </c>
    </row>
    <row r="149" spans="1:36" s="1" customFormat="1" ht="24" hidden="1" customHeight="1">
      <c r="A149" s="9">
        <v>158</v>
      </c>
      <c r="B149" s="15"/>
      <c r="C149" s="12"/>
      <c r="D149" s="12"/>
      <c r="E149" s="25"/>
      <c r="F149" s="25"/>
      <c r="G149" s="25"/>
      <c r="H149" s="25"/>
      <c r="I149" s="33">
        <f t="shared" si="23"/>
        <v>0</v>
      </c>
      <c r="J149" s="35">
        <f t="shared" si="24"/>
        <v>0</v>
      </c>
      <c r="K149" s="35"/>
      <c r="L149" s="39">
        <f>IF(D149="",0,VLOOKUP(D149,リスト!$F$4:$H$29,3,FALSE))</f>
        <v>0</v>
      </c>
      <c r="M149" s="35">
        <f t="shared" si="20"/>
        <v>0</v>
      </c>
      <c r="N149" s="35">
        <f t="shared" si="25"/>
        <v>0</v>
      </c>
      <c r="O149" s="25"/>
      <c r="P149" s="35">
        <f t="shared" si="26"/>
        <v>0</v>
      </c>
      <c r="Q149" s="12"/>
      <c r="R149" s="25"/>
      <c r="S149" s="39" t="str">
        <f>IF(Q149="","",VLOOKUP(Q149,リスト!$J$4:$K$31,2,FALSE))</f>
        <v/>
      </c>
      <c r="T149" s="35">
        <f t="shared" si="27"/>
        <v>0</v>
      </c>
      <c r="U149" s="35" t="str">
        <f t="shared" si="28"/>
        <v/>
      </c>
      <c r="V149" s="35">
        <f t="shared" si="21"/>
        <v>0</v>
      </c>
      <c r="W149" s="35">
        <f t="shared" si="22"/>
        <v>0</v>
      </c>
      <c r="AD149" s="79"/>
      <c r="AE149" s="18"/>
      <c r="AF149" s="35" t="str">
        <f t="array" ref="AF149">IFERROR(IF(#REF!="×",0,_xlfn.IFS(AE149="多面",W149*0.6/1.6*0.5,AE149="治水ダム等",W149*0.75/1.75*0.5)),"")</f>
        <v/>
      </c>
      <c r="AG149" s="74" t="str">
        <f t="array" ref="AG149">IFERROR(_xlfn.IFS(#REF!="×",W149,#REF!="○",(W149-AF149)*0.7),"")</f>
        <v/>
      </c>
      <c r="AH149" s="25"/>
      <c r="AI149" s="85">
        <f t="array" ref="AI149">_xlfn.IFS(AH149=0,0,AH149&gt;W149,0,W149-AH149&gt;AG149,AG149,W149-AH149&lt;AG149,W149-AH149)</f>
        <v>0</v>
      </c>
      <c r="AJ149" s="35" t="str">
        <f t="shared" si="29"/>
        <v/>
      </c>
    </row>
    <row r="150" spans="1:36" s="1" customFormat="1" ht="24" hidden="1" customHeight="1">
      <c r="A150" s="9">
        <v>159</v>
      </c>
      <c r="B150" s="15"/>
      <c r="C150" s="12"/>
      <c r="D150" s="12"/>
      <c r="E150" s="25"/>
      <c r="F150" s="25"/>
      <c r="G150" s="25"/>
      <c r="H150" s="25"/>
      <c r="I150" s="33">
        <f t="shared" si="23"/>
        <v>0</v>
      </c>
      <c r="J150" s="35">
        <f t="shared" si="24"/>
        <v>0</v>
      </c>
      <c r="K150" s="35"/>
      <c r="L150" s="39">
        <f>IF(D150="",0,VLOOKUP(D150,リスト!$F$4:$H$29,3,FALSE))</f>
        <v>0</v>
      </c>
      <c r="M150" s="35">
        <f t="shared" si="20"/>
        <v>0</v>
      </c>
      <c r="N150" s="35">
        <f t="shared" si="25"/>
        <v>0</v>
      </c>
      <c r="O150" s="25"/>
      <c r="P150" s="35">
        <f t="shared" si="26"/>
        <v>0</v>
      </c>
      <c r="Q150" s="12"/>
      <c r="R150" s="25"/>
      <c r="S150" s="39" t="str">
        <f>IF(Q150="","",VLOOKUP(Q150,リスト!$J$4:$K$31,2,FALSE))</f>
        <v/>
      </c>
      <c r="T150" s="35">
        <f t="shared" si="27"/>
        <v>0</v>
      </c>
      <c r="U150" s="35" t="str">
        <f t="shared" si="28"/>
        <v/>
      </c>
      <c r="V150" s="35">
        <f t="shared" si="21"/>
        <v>0</v>
      </c>
      <c r="W150" s="35">
        <f t="shared" si="22"/>
        <v>0</v>
      </c>
      <c r="AD150" s="79"/>
      <c r="AE150" s="18"/>
      <c r="AF150" s="35" t="str">
        <f t="array" ref="AF150">IFERROR(IF(#REF!="×",0,_xlfn.IFS(AE150="多面",W150*0.6/1.6*0.5,AE150="治水ダム等",W150*0.75/1.75*0.5)),"")</f>
        <v/>
      </c>
      <c r="AG150" s="74" t="str">
        <f t="array" ref="AG150">IFERROR(_xlfn.IFS(#REF!="×",W150,#REF!="○",(W150-AF150)*0.7),"")</f>
        <v/>
      </c>
      <c r="AH150" s="25"/>
      <c r="AI150" s="85">
        <f t="array" ref="AI150">_xlfn.IFS(AH150=0,0,AH150&gt;W150,0,W150-AH150&gt;AG150,AG150,W150-AH150&lt;AG150,W150-AH150)</f>
        <v>0</v>
      </c>
      <c r="AJ150" s="35" t="str">
        <f t="shared" si="29"/>
        <v/>
      </c>
    </row>
    <row r="151" spans="1:36" s="1" customFormat="1" ht="24" hidden="1" customHeight="1">
      <c r="A151" s="9">
        <v>160</v>
      </c>
      <c r="B151" s="15"/>
      <c r="C151" s="12"/>
      <c r="D151" s="12"/>
      <c r="E151" s="25"/>
      <c r="F151" s="25"/>
      <c r="G151" s="25"/>
      <c r="H151" s="25"/>
      <c r="I151" s="33">
        <f t="shared" si="23"/>
        <v>0</v>
      </c>
      <c r="J151" s="35">
        <f t="shared" si="24"/>
        <v>0</v>
      </c>
      <c r="K151" s="35"/>
      <c r="L151" s="39">
        <f>IF(D151="",0,VLOOKUP(D151,リスト!$F$4:$H$29,3,FALSE))</f>
        <v>0</v>
      </c>
      <c r="M151" s="35">
        <f t="shared" si="20"/>
        <v>0</v>
      </c>
      <c r="N151" s="35">
        <f t="shared" si="25"/>
        <v>0</v>
      </c>
      <c r="O151" s="25"/>
      <c r="P151" s="35">
        <f t="shared" si="26"/>
        <v>0</v>
      </c>
      <c r="Q151" s="12"/>
      <c r="R151" s="25"/>
      <c r="S151" s="39" t="str">
        <f>IF(Q151="","",VLOOKUP(Q151,リスト!$J$4:$K$31,2,FALSE))</f>
        <v/>
      </c>
      <c r="T151" s="35">
        <f t="shared" si="27"/>
        <v>0</v>
      </c>
      <c r="U151" s="35" t="str">
        <f t="shared" si="28"/>
        <v/>
      </c>
      <c r="V151" s="35">
        <f t="shared" si="21"/>
        <v>0</v>
      </c>
      <c r="W151" s="35">
        <f t="shared" si="22"/>
        <v>0</v>
      </c>
      <c r="AD151" s="79"/>
      <c r="AE151" s="18"/>
      <c r="AF151" s="35" t="str">
        <f t="array" ref="AF151">IFERROR(IF(#REF!="×",0,_xlfn.IFS(AE151="多面",W151*0.6/1.6*0.5,AE151="治水ダム等",W151*0.75/1.75*0.5)),"")</f>
        <v/>
      </c>
      <c r="AG151" s="74" t="str">
        <f t="array" ref="AG151">IFERROR(_xlfn.IFS(#REF!="×",W151,#REF!="○",(W151-AF151)*0.7),"")</f>
        <v/>
      </c>
      <c r="AH151" s="25"/>
      <c r="AI151" s="85">
        <f t="array" ref="AI151">_xlfn.IFS(AH151=0,0,AH151&gt;W151,0,W151-AH151&gt;AG151,AG151,W151-AH151&lt;AG151,W151-AH151)</f>
        <v>0</v>
      </c>
      <c r="AJ151" s="35" t="str">
        <f t="shared" si="29"/>
        <v/>
      </c>
    </row>
    <row r="152" spans="1:36" s="1" customFormat="1" ht="24" hidden="1" customHeight="1">
      <c r="A152" s="9">
        <v>161</v>
      </c>
      <c r="B152" s="15"/>
      <c r="C152" s="12"/>
      <c r="D152" s="12"/>
      <c r="E152" s="25"/>
      <c r="F152" s="25"/>
      <c r="G152" s="25"/>
      <c r="H152" s="25"/>
      <c r="I152" s="33">
        <f t="shared" si="23"/>
        <v>0</v>
      </c>
      <c r="J152" s="35">
        <f t="shared" si="24"/>
        <v>0</v>
      </c>
      <c r="K152" s="35"/>
      <c r="L152" s="39">
        <f>IF(D152="",0,VLOOKUP(D152,リスト!$F$4:$H$29,3,FALSE))</f>
        <v>0</v>
      </c>
      <c r="M152" s="35">
        <f t="shared" si="20"/>
        <v>0</v>
      </c>
      <c r="N152" s="35">
        <f t="shared" si="25"/>
        <v>0</v>
      </c>
      <c r="O152" s="25"/>
      <c r="P152" s="35">
        <f t="shared" si="26"/>
        <v>0</v>
      </c>
      <c r="Q152" s="12"/>
      <c r="R152" s="25"/>
      <c r="S152" s="39" t="str">
        <f>IF(Q152="","",VLOOKUP(Q152,リスト!$J$4:$K$31,2,FALSE))</f>
        <v/>
      </c>
      <c r="T152" s="35">
        <f t="shared" si="27"/>
        <v>0</v>
      </c>
      <c r="U152" s="35" t="str">
        <f t="shared" si="28"/>
        <v/>
      </c>
      <c r="V152" s="35">
        <f t="shared" si="21"/>
        <v>0</v>
      </c>
      <c r="W152" s="35">
        <f t="shared" si="22"/>
        <v>0</v>
      </c>
      <c r="AD152" s="79"/>
      <c r="AE152" s="18"/>
      <c r="AF152" s="35" t="str">
        <f t="array" ref="AF152">IFERROR(IF(#REF!="×",0,_xlfn.IFS(AE152="多面",W152*0.6/1.6*0.5,AE152="治水ダム等",W152*0.75/1.75*0.5)),"")</f>
        <v/>
      </c>
      <c r="AG152" s="74" t="str">
        <f t="array" ref="AG152">IFERROR(_xlfn.IFS(#REF!="×",W152,#REF!="○",(W152-AF152)*0.7),"")</f>
        <v/>
      </c>
      <c r="AH152" s="25"/>
      <c r="AI152" s="85">
        <f t="array" ref="AI152">_xlfn.IFS(AH152=0,0,AH152&gt;W152,0,W152-AH152&gt;AG152,AG152,W152-AH152&lt;AG152,W152-AH152)</f>
        <v>0</v>
      </c>
      <c r="AJ152" s="35" t="str">
        <f t="shared" si="29"/>
        <v/>
      </c>
    </row>
    <row r="153" spans="1:36" s="1" customFormat="1" ht="24" hidden="1" customHeight="1">
      <c r="A153" s="9">
        <v>162</v>
      </c>
      <c r="B153" s="15"/>
      <c r="C153" s="12"/>
      <c r="D153" s="12"/>
      <c r="E153" s="25"/>
      <c r="F153" s="25"/>
      <c r="G153" s="25"/>
      <c r="H153" s="25"/>
      <c r="I153" s="33">
        <f t="shared" si="23"/>
        <v>0</v>
      </c>
      <c r="J153" s="35">
        <f t="shared" si="24"/>
        <v>0</v>
      </c>
      <c r="K153" s="35"/>
      <c r="L153" s="39">
        <f>IF(D153="",0,VLOOKUP(D153,リスト!$F$4:$H$29,3,FALSE))</f>
        <v>0</v>
      </c>
      <c r="M153" s="35">
        <f t="shared" si="20"/>
        <v>0</v>
      </c>
      <c r="N153" s="35">
        <f t="shared" si="25"/>
        <v>0</v>
      </c>
      <c r="O153" s="25"/>
      <c r="P153" s="35">
        <f t="shared" si="26"/>
        <v>0</v>
      </c>
      <c r="Q153" s="12"/>
      <c r="R153" s="25"/>
      <c r="S153" s="39" t="str">
        <f>IF(Q153="","",VLOOKUP(Q153,リスト!$J$4:$K$31,2,FALSE))</f>
        <v/>
      </c>
      <c r="T153" s="35">
        <f t="shared" si="27"/>
        <v>0</v>
      </c>
      <c r="U153" s="35" t="str">
        <f t="shared" si="28"/>
        <v/>
      </c>
      <c r="V153" s="35">
        <f t="shared" si="21"/>
        <v>0</v>
      </c>
      <c r="W153" s="35">
        <f t="shared" si="22"/>
        <v>0</v>
      </c>
      <c r="AD153" s="79"/>
      <c r="AE153" s="18"/>
      <c r="AF153" s="35" t="str">
        <f t="array" ref="AF153">IFERROR(IF(#REF!="×",0,_xlfn.IFS(AE153="多面",W153*0.6/1.6*0.5,AE153="治水ダム等",W153*0.75/1.75*0.5)),"")</f>
        <v/>
      </c>
      <c r="AG153" s="74" t="str">
        <f t="array" ref="AG153">IFERROR(_xlfn.IFS(#REF!="×",W153,#REF!="○",(W153-AF153)*0.7),"")</f>
        <v/>
      </c>
      <c r="AH153" s="25"/>
      <c r="AI153" s="85">
        <f t="array" ref="AI153">_xlfn.IFS(AH153=0,0,AH153&gt;W153,0,W153-AH153&gt;AG153,AG153,W153-AH153&lt;AG153,W153-AH153)</f>
        <v>0</v>
      </c>
      <c r="AJ153" s="35" t="str">
        <f t="shared" si="29"/>
        <v/>
      </c>
    </row>
    <row r="154" spans="1:36" s="1" customFormat="1" ht="24" hidden="1" customHeight="1">
      <c r="A154" s="9">
        <v>163</v>
      </c>
      <c r="B154" s="15"/>
      <c r="C154" s="12"/>
      <c r="D154" s="12"/>
      <c r="E154" s="25"/>
      <c r="F154" s="25"/>
      <c r="G154" s="25"/>
      <c r="H154" s="25"/>
      <c r="I154" s="33">
        <f t="shared" si="23"/>
        <v>0</v>
      </c>
      <c r="J154" s="35">
        <f t="shared" si="24"/>
        <v>0</v>
      </c>
      <c r="K154" s="35"/>
      <c r="L154" s="39">
        <f>IF(D154="",0,VLOOKUP(D154,リスト!$F$4:$H$29,3,FALSE))</f>
        <v>0</v>
      </c>
      <c r="M154" s="35">
        <f t="shared" si="20"/>
        <v>0</v>
      </c>
      <c r="N154" s="35">
        <f t="shared" si="25"/>
        <v>0</v>
      </c>
      <c r="O154" s="25"/>
      <c r="P154" s="35">
        <f t="shared" si="26"/>
        <v>0</v>
      </c>
      <c r="Q154" s="12"/>
      <c r="R154" s="25"/>
      <c r="S154" s="39" t="str">
        <f>IF(Q154="","",VLOOKUP(Q154,リスト!$J$4:$K$31,2,FALSE))</f>
        <v/>
      </c>
      <c r="T154" s="35">
        <f t="shared" si="27"/>
        <v>0</v>
      </c>
      <c r="U154" s="35" t="str">
        <f t="shared" si="28"/>
        <v/>
      </c>
      <c r="V154" s="35">
        <f t="shared" si="21"/>
        <v>0</v>
      </c>
      <c r="W154" s="35">
        <f t="shared" si="22"/>
        <v>0</v>
      </c>
      <c r="AD154" s="79"/>
      <c r="AE154" s="18"/>
      <c r="AF154" s="35" t="str">
        <f t="array" ref="AF154">IFERROR(IF(#REF!="×",0,_xlfn.IFS(AE154="多面",W154*0.6/1.6*0.5,AE154="治水ダム等",W154*0.75/1.75*0.5)),"")</f>
        <v/>
      </c>
      <c r="AG154" s="74" t="str">
        <f t="array" ref="AG154">IFERROR(_xlfn.IFS(#REF!="×",W154,#REF!="○",(W154-AF154)*0.7),"")</f>
        <v/>
      </c>
      <c r="AH154" s="25"/>
      <c r="AI154" s="85">
        <f t="array" ref="AI154">_xlfn.IFS(AH154=0,0,AH154&gt;W154,0,W154-AH154&gt;AG154,AG154,W154-AH154&lt;AG154,W154-AH154)</f>
        <v>0</v>
      </c>
      <c r="AJ154" s="35" t="str">
        <f t="shared" si="29"/>
        <v/>
      </c>
    </row>
    <row r="155" spans="1:36" s="1" customFormat="1" ht="24" hidden="1" customHeight="1">
      <c r="A155" s="9">
        <v>164</v>
      </c>
      <c r="B155" s="15"/>
      <c r="C155" s="12"/>
      <c r="D155" s="12"/>
      <c r="E155" s="25"/>
      <c r="F155" s="25"/>
      <c r="G155" s="25"/>
      <c r="H155" s="25"/>
      <c r="I155" s="33">
        <f t="shared" si="23"/>
        <v>0</v>
      </c>
      <c r="J155" s="35">
        <f t="shared" si="24"/>
        <v>0</v>
      </c>
      <c r="K155" s="35"/>
      <c r="L155" s="39">
        <f>IF(D155="",0,VLOOKUP(D155,リスト!$F$4:$H$29,3,FALSE))</f>
        <v>0</v>
      </c>
      <c r="M155" s="35">
        <f t="shared" ref="M155:M189" si="30">IF(J155=0,0,E155+(F155+G155)/L155+H155/1.035)</f>
        <v>0</v>
      </c>
      <c r="N155" s="35">
        <f t="shared" si="25"/>
        <v>0</v>
      </c>
      <c r="O155" s="25"/>
      <c r="P155" s="35">
        <f t="shared" si="26"/>
        <v>0</v>
      </c>
      <c r="Q155" s="12"/>
      <c r="R155" s="25"/>
      <c r="S155" s="39" t="str">
        <f>IF(Q155="","",VLOOKUP(Q155,リスト!$J$4:$K$31,2,FALSE))</f>
        <v/>
      </c>
      <c r="T155" s="35">
        <f t="shared" si="27"/>
        <v>0</v>
      </c>
      <c r="U155" s="35" t="str">
        <f t="shared" si="28"/>
        <v/>
      </c>
      <c r="V155" s="35">
        <f t="shared" ref="V155:V189" si="31">IF(R155=0,0,R155-T155)</f>
        <v>0</v>
      </c>
      <c r="W155" s="35">
        <f t="shared" ref="W155:W189" si="32">IF(P155+V155=0,0,P155+V155)</f>
        <v>0</v>
      </c>
      <c r="AD155" s="79"/>
      <c r="AE155" s="18"/>
      <c r="AF155" s="35" t="str">
        <f t="array" ref="AF155">IFERROR(IF(#REF!="×",0,_xlfn.IFS(AE155="多面",W155*0.6/1.6*0.5,AE155="治水ダム等",W155*0.75/1.75*0.5)),"")</f>
        <v/>
      </c>
      <c r="AG155" s="74" t="str">
        <f t="array" ref="AG155">IFERROR(_xlfn.IFS(#REF!="×",W155,#REF!="○",(W155-AF155)*0.7),"")</f>
        <v/>
      </c>
      <c r="AH155" s="25"/>
      <c r="AI155" s="85">
        <f t="array" ref="AI155">_xlfn.IFS(AH155=0,0,AH155&gt;W155,0,W155-AH155&gt;AG155,AG155,W155-AH155&lt;AG155,W155-AH155)</f>
        <v>0</v>
      </c>
      <c r="AJ155" s="35" t="str">
        <f t="shared" si="29"/>
        <v/>
      </c>
    </row>
    <row r="156" spans="1:36" s="1" customFormat="1" ht="24" hidden="1" customHeight="1">
      <c r="A156" s="9">
        <v>165</v>
      </c>
      <c r="B156" s="15"/>
      <c r="C156" s="12"/>
      <c r="D156" s="12"/>
      <c r="E156" s="25"/>
      <c r="F156" s="25"/>
      <c r="G156" s="25"/>
      <c r="H156" s="25"/>
      <c r="I156" s="33">
        <f t="shared" si="23"/>
        <v>0</v>
      </c>
      <c r="J156" s="35">
        <f t="shared" si="24"/>
        <v>0</v>
      </c>
      <c r="K156" s="35"/>
      <c r="L156" s="39">
        <f>IF(D156="",0,VLOOKUP(D156,リスト!$F$4:$H$29,3,FALSE))</f>
        <v>0</v>
      </c>
      <c r="M156" s="35">
        <f t="shared" si="30"/>
        <v>0</v>
      </c>
      <c r="N156" s="35">
        <f t="shared" si="25"/>
        <v>0</v>
      </c>
      <c r="O156" s="25"/>
      <c r="P156" s="35">
        <f t="shared" si="26"/>
        <v>0</v>
      </c>
      <c r="Q156" s="12"/>
      <c r="R156" s="25"/>
      <c r="S156" s="39" t="str">
        <f>IF(Q156="","",VLOOKUP(Q156,リスト!$J$4:$K$31,2,FALSE))</f>
        <v/>
      </c>
      <c r="T156" s="35">
        <f t="shared" si="27"/>
        <v>0</v>
      </c>
      <c r="U156" s="35" t="str">
        <f t="shared" si="28"/>
        <v/>
      </c>
      <c r="V156" s="35">
        <f t="shared" si="31"/>
        <v>0</v>
      </c>
      <c r="W156" s="35">
        <f t="shared" si="32"/>
        <v>0</v>
      </c>
      <c r="AD156" s="79"/>
      <c r="AE156" s="18"/>
      <c r="AF156" s="35" t="str">
        <f t="array" ref="AF156">IFERROR(IF(#REF!="×",0,_xlfn.IFS(AE156="多面",W156*0.6/1.6*0.5,AE156="治水ダム等",W156*0.75/1.75*0.5)),"")</f>
        <v/>
      </c>
      <c r="AG156" s="74" t="str">
        <f t="array" ref="AG156">IFERROR(_xlfn.IFS(#REF!="×",W156,#REF!="○",(W156-AF156)*0.7),"")</f>
        <v/>
      </c>
      <c r="AH156" s="25"/>
      <c r="AI156" s="85">
        <f t="array" ref="AI156">_xlfn.IFS(AH156=0,0,AH156&gt;W156,0,W156-AH156&gt;AG156,AG156,W156-AH156&lt;AG156,W156-AH156)</f>
        <v>0</v>
      </c>
      <c r="AJ156" s="35" t="str">
        <f t="shared" si="29"/>
        <v/>
      </c>
    </row>
    <row r="157" spans="1:36" s="1" customFormat="1" ht="24" hidden="1" customHeight="1">
      <c r="A157" s="9">
        <v>166</v>
      </c>
      <c r="B157" s="15"/>
      <c r="C157" s="12"/>
      <c r="D157" s="12"/>
      <c r="E157" s="25"/>
      <c r="F157" s="25"/>
      <c r="G157" s="25"/>
      <c r="H157" s="25"/>
      <c r="I157" s="33">
        <f t="shared" si="23"/>
        <v>0</v>
      </c>
      <c r="J157" s="35">
        <f t="shared" si="24"/>
        <v>0</v>
      </c>
      <c r="K157" s="35"/>
      <c r="L157" s="39">
        <f>IF(D157="",0,VLOOKUP(D157,リスト!$F$4:$H$29,3,FALSE))</f>
        <v>0</v>
      </c>
      <c r="M157" s="35">
        <f t="shared" si="30"/>
        <v>0</v>
      </c>
      <c r="N157" s="35">
        <f t="shared" si="25"/>
        <v>0</v>
      </c>
      <c r="O157" s="25"/>
      <c r="P157" s="35">
        <f t="shared" si="26"/>
        <v>0</v>
      </c>
      <c r="Q157" s="12"/>
      <c r="R157" s="25"/>
      <c r="S157" s="39" t="str">
        <f>IF(Q157="","",VLOOKUP(Q157,リスト!$J$4:$K$31,2,FALSE))</f>
        <v/>
      </c>
      <c r="T157" s="35">
        <f t="shared" si="27"/>
        <v>0</v>
      </c>
      <c r="U157" s="35" t="str">
        <f t="shared" si="28"/>
        <v/>
      </c>
      <c r="V157" s="35">
        <f t="shared" si="31"/>
        <v>0</v>
      </c>
      <c r="W157" s="35">
        <f t="shared" si="32"/>
        <v>0</v>
      </c>
      <c r="AD157" s="79"/>
      <c r="AE157" s="18"/>
      <c r="AF157" s="35" t="str">
        <f t="array" ref="AF157">IFERROR(IF(#REF!="×",0,_xlfn.IFS(AE157="多面",W157*0.6/1.6*0.5,AE157="治水ダム等",W157*0.75/1.75*0.5)),"")</f>
        <v/>
      </c>
      <c r="AG157" s="74" t="str">
        <f t="array" ref="AG157">IFERROR(_xlfn.IFS(#REF!="×",W157,#REF!="○",(W157-AF157)*0.7),"")</f>
        <v/>
      </c>
      <c r="AH157" s="25"/>
      <c r="AI157" s="85">
        <f t="array" ref="AI157">_xlfn.IFS(AH157=0,0,AH157&gt;W157,0,W157-AH157&gt;AG157,AG157,W157-AH157&lt;AG157,W157-AH157)</f>
        <v>0</v>
      </c>
      <c r="AJ157" s="35" t="str">
        <f t="shared" si="29"/>
        <v/>
      </c>
    </row>
    <row r="158" spans="1:36" s="1" customFormat="1" ht="24" hidden="1" customHeight="1">
      <c r="A158" s="9">
        <v>167</v>
      </c>
      <c r="B158" s="15"/>
      <c r="C158" s="12"/>
      <c r="D158" s="12"/>
      <c r="E158" s="25"/>
      <c r="F158" s="25"/>
      <c r="G158" s="25"/>
      <c r="H158" s="25"/>
      <c r="I158" s="33">
        <f t="shared" si="23"/>
        <v>0</v>
      </c>
      <c r="J158" s="35">
        <f t="shared" si="24"/>
        <v>0</v>
      </c>
      <c r="K158" s="35"/>
      <c r="L158" s="39">
        <f>IF(D158="",0,VLOOKUP(D158,リスト!$F$4:$H$29,3,FALSE))</f>
        <v>0</v>
      </c>
      <c r="M158" s="35">
        <f t="shared" si="30"/>
        <v>0</v>
      </c>
      <c r="N158" s="35">
        <f t="shared" si="25"/>
        <v>0</v>
      </c>
      <c r="O158" s="25"/>
      <c r="P158" s="35">
        <f t="shared" si="26"/>
        <v>0</v>
      </c>
      <c r="Q158" s="12"/>
      <c r="R158" s="25"/>
      <c r="S158" s="39" t="str">
        <f>IF(Q158="","",VLOOKUP(Q158,リスト!$J$4:$K$31,2,FALSE))</f>
        <v/>
      </c>
      <c r="T158" s="35">
        <f t="shared" si="27"/>
        <v>0</v>
      </c>
      <c r="U158" s="35" t="str">
        <f t="shared" si="28"/>
        <v/>
      </c>
      <c r="V158" s="35">
        <f t="shared" si="31"/>
        <v>0</v>
      </c>
      <c r="W158" s="35">
        <f t="shared" si="32"/>
        <v>0</v>
      </c>
      <c r="AD158" s="79"/>
      <c r="AE158" s="18"/>
      <c r="AF158" s="35" t="str">
        <f t="array" ref="AF158">IFERROR(IF(#REF!="×",0,_xlfn.IFS(AE158="多面",W158*0.6/1.6*0.5,AE158="治水ダム等",W158*0.75/1.75*0.5)),"")</f>
        <v/>
      </c>
      <c r="AG158" s="74" t="str">
        <f t="array" ref="AG158">IFERROR(_xlfn.IFS(#REF!="×",W158,#REF!="○",(W158-AF158)*0.7),"")</f>
        <v/>
      </c>
      <c r="AH158" s="25"/>
      <c r="AI158" s="85">
        <f t="array" ref="AI158">_xlfn.IFS(AH158=0,0,AH158&gt;W158,0,W158-AH158&gt;AG158,AG158,W158-AH158&lt;AG158,W158-AH158)</f>
        <v>0</v>
      </c>
      <c r="AJ158" s="35" t="str">
        <f t="shared" si="29"/>
        <v/>
      </c>
    </row>
    <row r="159" spans="1:36" s="1" customFormat="1" ht="24" hidden="1" customHeight="1">
      <c r="A159" s="9">
        <v>168</v>
      </c>
      <c r="B159" s="15"/>
      <c r="C159" s="12"/>
      <c r="D159" s="12"/>
      <c r="E159" s="25"/>
      <c r="F159" s="25"/>
      <c r="G159" s="25"/>
      <c r="H159" s="25"/>
      <c r="I159" s="33">
        <f t="shared" si="23"/>
        <v>0</v>
      </c>
      <c r="J159" s="35">
        <f t="shared" si="24"/>
        <v>0</v>
      </c>
      <c r="K159" s="35"/>
      <c r="L159" s="39">
        <f>IF(D159="",0,VLOOKUP(D159,リスト!$F$4:$H$29,3,FALSE))</f>
        <v>0</v>
      </c>
      <c r="M159" s="35">
        <f t="shared" si="30"/>
        <v>0</v>
      </c>
      <c r="N159" s="35">
        <f t="shared" si="25"/>
        <v>0</v>
      </c>
      <c r="O159" s="25"/>
      <c r="P159" s="35">
        <f t="shared" si="26"/>
        <v>0</v>
      </c>
      <c r="Q159" s="12"/>
      <c r="R159" s="25"/>
      <c r="S159" s="39" t="str">
        <f>IF(Q159="","",VLOOKUP(Q159,リスト!$J$4:$K$31,2,FALSE))</f>
        <v/>
      </c>
      <c r="T159" s="35">
        <f t="shared" si="27"/>
        <v>0</v>
      </c>
      <c r="U159" s="35" t="str">
        <f t="shared" si="28"/>
        <v/>
      </c>
      <c r="V159" s="35">
        <f t="shared" si="31"/>
        <v>0</v>
      </c>
      <c r="W159" s="35">
        <f t="shared" si="32"/>
        <v>0</v>
      </c>
      <c r="AD159" s="79"/>
      <c r="AE159" s="18"/>
      <c r="AF159" s="35" t="str">
        <f t="array" ref="AF159">IFERROR(IF(#REF!="×",0,_xlfn.IFS(AE159="多面",W159*0.6/1.6*0.5,AE159="治水ダム等",W159*0.75/1.75*0.5)),"")</f>
        <v/>
      </c>
      <c r="AG159" s="74" t="str">
        <f t="array" ref="AG159">IFERROR(_xlfn.IFS(#REF!="×",W159,#REF!="○",(W159-AF159)*0.7),"")</f>
        <v/>
      </c>
      <c r="AH159" s="25"/>
      <c r="AI159" s="85">
        <f t="array" ref="AI159">_xlfn.IFS(AH159=0,0,AH159&gt;W159,0,W159-AH159&gt;AG159,AG159,W159-AH159&lt;AG159,W159-AH159)</f>
        <v>0</v>
      </c>
      <c r="AJ159" s="35" t="str">
        <f t="shared" si="29"/>
        <v/>
      </c>
    </row>
    <row r="160" spans="1:36" s="1" customFormat="1" ht="24" hidden="1" customHeight="1">
      <c r="A160" s="9">
        <v>169</v>
      </c>
      <c r="B160" s="15"/>
      <c r="C160" s="12"/>
      <c r="D160" s="12"/>
      <c r="E160" s="25"/>
      <c r="F160" s="25"/>
      <c r="G160" s="25"/>
      <c r="H160" s="25"/>
      <c r="I160" s="33">
        <f t="shared" si="23"/>
        <v>0</v>
      </c>
      <c r="J160" s="35">
        <f t="shared" si="24"/>
        <v>0</v>
      </c>
      <c r="K160" s="35"/>
      <c r="L160" s="39">
        <f>IF(D160="",0,VLOOKUP(D160,リスト!$F$4:$H$29,3,FALSE))</f>
        <v>0</v>
      </c>
      <c r="M160" s="35">
        <f t="shared" si="30"/>
        <v>0</v>
      </c>
      <c r="N160" s="35">
        <f t="shared" si="25"/>
        <v>0</v>
      </c>
      <c r="O160" s="25"/>
      <c r="P160" s="35">
        <f t="shared" si="26"/>
        <v>0</v>
      </c>
      <c r="Q160" s="12"/>
      <c r="R160" s="25"/>
      <c r="S160" s="39" t="str">
        <f>IF(Q160="","",VLOOKUP(Q160,リスト!$J$4:$K$31,2,FALSE))</f>
        <v/>
      </c>
      <c r="T160" s="35">
        <f t="shared" si="27"/>
        <v>0</v>
      </c>
      <c r="U160" s="35" t="str">
        <f t="shared" si="28"/>
        <v/>
      </c>
      <c r="V160" s="35">
        <f t="shared" si="31"/>
        <v>0</v>
      </c>
      <c r="W160" s="35">
        <f t="shared" si="32"/>
        <v>0</v>
      </c>
      <c r="AD160" s="79"/>
      <c r="AE160" s="18"/>
      <c r="AF160" s="35" t="str">
        <f t="array" ref="AF160">IFERROR(IF(#REF!="×",0,_xlfn.IFS(AE160="多面",W160*0.6/1.6*0.5,AE160="治水ダム等",W160*0.75/1.75*0.5)),"")</f>
        <v/>
      </c>
      <c r="AG160" s="74" t="str">
        <f t="array" ref="AG160">IFERROR(_xlfn.IFS(#REF!="×",W160,#REF!="○",(W160-AF160)*0.7),"")</f>
        <v/>
      </c>
      <c r="AH160" s="25"/>
      <c r="AI160" s="85">
        <f t="array" ref="AI160">_xlfn.IFS(AH160=0,0,AH160&gt;W160,0,W160-AH160&gt;AG160,AG160,W160-AH160&lt;AG160,W160-AH160)</f>
        <v>0</v>
      </c>
      <c r="AJ160" s="35" t="str">
        <f t="shared" si="29"/>
        <v/>
      </c>
    </row>
    <row r="161" spans="1:36" s="1" customFormat="1" ht="24" hidden="1" customHeight="1">
      <c r="A161" s="9">
        <v>170</v>
      </c>
      <c r="B161" s="15"/>
      <c r="C161" s="12"/>
      <c r="D161" s="12"/>
      <c r="E161" s="25"/>
      <c r="F161" s="25"/>
      <c r="G161" s="25"/>
      <c r="H161" s="25"/>
      <c r="I161" s="33">
        <f t="shared" si="23"/>
        <v>0</v>
      </c>
      <c r="J161" s="35">
        <f t="shared" si="24"/>
        <v>0</v>
      </c>
      <c r="K161" s="35"/>
      <c r="L161" s="39">
        <f>IF(D161="",0,VLOOKUP(D161,リスト!$F$4:$H$29,3,FALSE))</f>
        <v>0</v>
      </c>
      <c r="M161" s="35">
        <f t="shared" si="30"/>
        <v>0</v>
      </c>
      <c r="N161" s="35">
        <f t="shared" si="25"/>
        <v>0</v>
      </c>
      <c r="O161" s="25"/>
      <c r="P161" s="35">
        <f t="shared" si="26"/>
        <v>0</v>
      </c>
      <c r="Q161" s="12"/>
      <c r="R161" s="25"/>
      <c r="S161" s="39" t="str">
        <f>IF(Q161="","",VLOOKUP(Q161,リスト!$J$4:$K$31,2,FALSE))</f>
        <v/>
      </c>
      <c r="T161" s="35">
        <f t="shared" si="27"/>
        <v>0</v>
      </c>
      <c r="U161" s="35" t="str">
        <f t="shared" si="28"/>
        <v/>
      </c>
      <c r="V161" s="35">
        <f t="shared" si="31"/>
        <v>0</v>
      </c>
      <c r="W161" s="35">
        <f t="shared" si="32"/>
        <v>0</v>
      </c>
      <c r="AD161" s="79"/>
      <c r="AE161" s="18"/>
      <c r="AF161" s="35" t="str">
        <f t="array" ref="AF161">IFERROR(IF(#REF!="×",0,_xlfn.IFS(AE161="多面",W161*0.6/1.6*0.5,AE161="治水ダム等",W161*0.75/1.75*0.5)),"")</f>
        <v/>
      </c>
      <c r="AG161" s="74" t="str">
        <f t="array" ref="AG161">IFERROR(_xlfn.IFS(#REF!="×",W161,#REF!="○",(W161-AF161)*0.7),"")</f>
        <v/>
      </c>
      <c r="AH161" s="25"/>
      <c r="AI161" s="85">
        <f t="array" ref="AI161">_xlfn.IFS(AH161=0,0,AH161&gt;W161,0,W161-AH161&gt;AG161,AG161,W161-AH161&lt;AG161,W161-AH161)</f>
        <v>0</v>
      </c>
      <c r="AJ161" s="35" t="str">
        <f t="shared" si="29"/>
        <v/>
      </c>
    </row>
    <row r="162" spans="1:36" s="1" customFormat="1" ht="24" hidden="1" customHeight="1">
      <c r="A162" s="9">
        <v>171</v>
      </c>
      <c r="B162" s="15"/>
      <c r="C162" s="12"/>
      <c r="D162" s="12"/>
      <c r="E162" s="25"/>
      <c r="F162" s="25"/>
      <c r="G162" s="25"/>
      <c r="H162" s="25"/>
      <c r="I162" s="33">
        <f t="shared" si="23"/>
        <v>0</v>
      </c>
      <c r="J162" s="35">
        <f t="shared" si="24"/>
        <v>0</v>
      </c>
      <c r="K162" s="35"/>
      <c r="L162" s="39">
        <f>IF(D162="",0,VLOOKUP(D162,リスト!$F$4:$H$29,3,FALSE))</f>
        <v>0</v>
      </c>
      <c r="M162" s="35">
        <f t="shared" si="30"/>
        <v>0</v>
      </c>
      <c r="N162" s="35">
        <f t="shared" si="25"/>
        <v>0</v>
      </c>
      <c r="O162" s="25"/>
      <c r="P162" s="35">
        <f t="shared" si="26"/>
        <v>0</v>
      </c>
      <c r="Q162" s="12"/>
      <c r="R162" s="25"/>
      <c r="S162" s="39" t="str">
        <f>IF(Q162="","",VLOOKUP(Q162,リスト!$J$4:$K$31,2,FALSE))</f>
        <v/>
      </c>
      <c r="T162" s="35">
        <f t="shared" si="27"/>
        <v>0</v>
      </c>
      <c r="U162" s="35" t="str">
        <f t="shared" si="28"/>
        <v/>
      </c>
      <c r="V162" s="35">
        <f t="shared" si="31"/>
        <v>0</v>
      </c>
      <c r="W162" s="35">
        <f t="shared" si="32"/>
        <v>0</v>
      </c>
      <c r="AD162" s="79"/>
      <c r="AE162" s="18"/>
      <c r="AF162" s="35" t="str">
        <f t="array" ref="AF162">IFERROR(IF(#REF!="×",0,_xlfn.IFS(AE162="多面",W162*0.6/1.6*0.5,AE162="治水ダム等",W162*0.75/1.75*0.5)),"")</f>
        <v/>
      </c>
      <c r="AG162" s="74" t="str">
        <f t="array" ref="AG162">IFERROR(_xlfn.IFS(#REF!="×",W162,#REF!="○",(W162-AF162)*0.7),"")</f>
        <v/>
      </c>
      <c r="AH162" s="25"/>
      <c r="AI162" s="85">
        <f t="array" ref="AI162">_xlfn.IFS(AH162=0,0,AH162&gt;W162,0,W162-AH162&gt;AG162,AG162,W162-AH162&lt;AG162,W162-AH162)</f>
        <v>0</v>
      </c>
      <c r="AJ162" s="35" t="str">
        <f t="shared" si="29"/>
        <v/>
      </c>
    </row>
    <row r="163" spans="1:36" s="1" customFormat="1" ht="24" hidden="1" customHeight="1">
      <c r="A163" s="9">
        <v>172</v>
      </c>
      <c r="B163" s="15"/>
      <c r="C163" s="12"/>
      <c r="D163" s="12"/>
      <c r="E163" s="25"/>
      <c r="F163" s="25"/>
      <c r="G163" s="25"/>
      <c r="H163" s="25"/>
      <c r="I163" s="33">
        <f t="shared" si="23"/>
        <v>0</v>
      </c>
      <c r="J163" s="35">
        <f t="shared" si="24"/>
        <v>0</v>
      </c>
      <c r="K163" s="35"/>
      <c r="L163" s="39">
        <f>IF(D163="",0,VLOOKUP(D163,リスト!$F$4:$H$29,3,FALSE))</f>
        <v>0</v>
      </c>
      <c r="M163" s="35">
        <f t="shared" si="30"/>
        <v>0</v>
      </c>
      <c r="N163" s="35">
        <f t="shared" si="25"/>
        <v>0</v>
      </c>
      <c r="O163" s="25"/>
      <c r="P163" s="35">
        <f t="shared" si="26"/>
        <v>0</v>
      </c>
      <c r="Q163" s="12"/>
      <c r="R163" s="25"/>
      <c r="S163" s="39" t="str">
        <f>IF(Q163="","",VLOOKUP(Q163,リスト!$J$4:$K$31,2,FALSE))</f>
        <v/>
      </c>
      <c r="T163" s="35">
        <f t="shared" si="27"/>
        <v>0</v>
      </c>
      <c r="U163" s="35" t="str">
        <f t="shared" si="28"/>
        <v/>
      </c>
      <c r="V163" s="35">
        <f t="shared" si="31"/>
        <v>0</v>
      </c>
      <c r="W163" s="35">
        <f t="shared" si="32"/>
        <v>0</v>
      </c>
      <c r="AD163" s="79"/>
      <c r="AE163" s="18"/>
      <c r="AF163" s="35" t="str">
        <f t="array" ref="AF163">IFERROR(IF(#REF!="×",0,_xlfn.IFS(AE163="多面",W163*0.6/1.6*0.5,AE163="治水ダム等",W163*0.75/1.75*0.5)),"")</f>
        <v/>
      </c>
      <c r="AG163" s="74" t="str">
        <f t="array" ref="AG163">IFERROR(_xlfn.IFS(#REF!="×",W163,#REF!="○",(W163-AF163)*0.7),"")</f>
        <v/>
      </c>
      <c r="AH163" s="25"/>
      <c r="AI163" s="85">
        <f t="array" ref="AI163">_xlfn.IFS(AH163=0,0,AH163&gt;W163,0,W163-AH163&gt;AG163,AG163,W163-AH163&lt;AG163,W163-AH163)</f>
        <v>0</v>
      </c>
      <c r="AJ163" s="35" t="str">
        <f t="shared" si="29"/>
        <v/>
      </c>
    </row>
    <row r="164" spans="1:36" s="1" customFormat="1" ht="24" hidden="1" customHeight="1">
      <c r="A164" s="9">
        <v>173</v>
      </c>
      <c r="B164" s="15"/>
      <c r="C164" s="12"/>
      <c r="D164" s="12"/>
      <c r="E164" s="25"/>
      <c r="F164" s="25"/>
      <c r="G164" s="25"/>
      <c r="H164" s="25"/>
      <c r="I164" s="33">
        <f t="shared" si="23"/>
        <v>0</v>
      </c>
      <c r="J164" s="35">
        <f t="shared" si="24"/>
        <v>0</v>
      </c>
      <c r="K164" s="35"/>
      <c r="L164" s="39">
        <f>IF(D164="",0,VLOOKUP(D164,リスト!$F$4:$H$29,3,FALSE))</f>
        <v>0</v>
      </c>
      <c r="M164" s="35">
        <f t="shared" si="30"/>
        <v>0</v>
      </c>
      <c r="N164" s="35">
        <f t="shared" si="25"/>
        <v>0</v>
      </c>
      <c r="O164" s="25"/>
      <c r="P164" s="35">
        <f t="shared" si="26"/>
        <v>0</v>
      </c>
      <c r="Q164" s="12"/>
      <c r="R164" s="25"/>
      <c r="S164" s="39" t="str">
        <f>IF(Q164="","",VLOOKUP(Q164,リスト!$J$4:$K$31,2,FALSE))</f>
        <v/>
      </c>
      <c r="T164" s="35">
        <f t="shared" si="27"/>
        <v>0</v>
      </c>
      <c r="U164" s="35" t="str">
        <f t="shared" si="28"/>
        <v/>
      </c>
      <c r="V164" s="35">
        <f t="shared" si="31"/>
        <v>0</v>
      </c>
      <c r="W164" s="35">
        <f t="shared" si="32"/>
        <v>0</v>
      </c>
      <c r="AD164" s="79"/>
      <c r="AE164" s="18"/>
      <c r="AF164" s="35" t="str">
        <f t="array" ref="AF164">IFERROR(IF(#REF!="×",0,_xlfn.IFS(AE164="多面",W164*0.6/1.6*0.5,AE164="治水ダム等",W164*0.75/1.75*0.5)),"")</f>
        <v/>
      </c>
      <c r="AG164" s="74" t="str">
        <f t="array" ref="AG164">IFERROR(_xlfn.IFS(#REF!="×",W164,#REF!="○",(W164-AF164)*0.7),"")</f>
        <v/>
      </c>
      <c r="AH164" s="25"/>
      <c r="AI164" s="85">
        <f t="array" ref="AI164">_xlfn.IFS(AH164=0,0,AH164&gt;W164,0,W164-AH164&gt;AG164,AG164,W164-AH164&lt;AG164,W164-AH164)</f>
        <v>0</v>
      </c>
      <c r="AJ164" s="35" t="str">
        <f t="shared" si="29"/>
        <v/>
      </c>
    </row>
    <row r="165" spans="1:36" s="1" customFormat="1" ht="24" hidden="1" customHeight="1">
      <c r="A165" s="9">
        <v>174</v>
      </c>
      <c r="B165" s="15"/>
      <c r="C165" s="12"/>
      <c r="D165" s="12"/>
      <c r="E165" s="25"/>
      <c r="F165" s="25"/>
      <c r="G165" s="25"/>
      <c r="H165" s="25"/>
      <c r="I165" s="33">
        <f t="shared" si="23"/>
        <v>0</v>
      </c>
      <c r="J165" s="35">
        <f t="shared" si="24"/>
        <v>0</v>
      </c>
      <c r="K165" s="35"/>
      <c r="L165" s="39">
        <f>IF(D165="",0,VLOOKUP(D165,リスト!$F$4:$H$29,3,FALSE))</f>
        <v>0</v>
      </c>
      <c r="M165" s="35">
        <f t="shared" si="30"/>
        <v>0</v>
      </c>
      <c r="N165" s="35">
        <f t="shared" si="25"/>
        <v>0</v>
      </c>
      <c r="O165" s="25"/>
      <c r="P165" s="35">
        <f t="shared" si="26"/>
        <v>0</v>
      </c>
      <c r="Q165" s="12"/>
      <c r="R165" s="25"/>
      <c r="S165" s="39" t="str">
        <f>IF(Q165="","",VLOOKUP(Q165,リスト!$J$4:$K$31,2,FALSE))</f>
        <v/>
      </c>
      <c r="T165" s="35">
        <f t="shared" si="27"/>
        <v>0</v>
      </c>
      <c r="U165" s="35" t="str">
        <f t="shared" si="28"/>
        <v/>
      </c>
      <c r="V165" s="35">
        <f t="shared" si="31"/>
        <v>0</v>
      </c>
      <c r="W165" s="35">
        <f t="shared" si="32"/>
        <v>0</v>
      </c>
      <c r="AD165" s="79"/>
      <c r="AE165" s="18"/>
      <c r="AF165" s="35" t="str">
        <f t="array" ref="AF165">IFERROR(IF(#REF!="×",0,_xlfn.IFS(AE165="多面",W165*0.6/1.6*0.5,AE165="治水ダム等",W165*0.75/1.75*0.5)),"")</f>
        <v/>
      </c>
      <c r="AG165" s="74" t="str">
        <f t="array" ref="AG165">IFERROR(_xlfn.IFS(#REF!="×",W165,#REF!="○",(W165-AF165)*0.7),"")</f>
        <v/>
      </c>
      <c r="AH165" s="25"/>
      <c r="AI165" s="85">
        <f t="array" ref="AI165">_xlfn.IFS(AH165=0,0,AH165&gt;W165,0,W165-AH165&gt;AG165,AG165,W165-AH165&lt;AG165,W165-AH165)</f>
        <v>0</v>
      </c>
      <c r="AJ165" s="35" t="str">
        <f t="shared" si="29"/>
        <v/>
      </c>
    </row>
    <row r="166" spans="1:36" s="1" customFormat="1" ht="24" hidden="1" customHeight="1">
      <c r="A166" s="9">
        <v>175</v>
      </c>
      <c r="B166" s="15"/>
      <c r="C166" s="12"/>
      <c r="D166" s="12"/>
      <c r="E166" s="25"/>
      <c r="F166" s="25"/>
      <c r="G166" s="25"/>
      <c r="H166" s="25"/>
      <c r="I166" s="33">
        <f t="shared" si="23"/>
        <v>0</v>
      </c>
      <c r="J166" s="35">
        <f t="shared" si="24"/>
        <v>0</v>
      </c>
      <c r="K166" s="35"/>
      <c r="L166" s="39">
        <f>IF(D166="",0,VLOOKUP(D166,リスト!$F$4:$H$29,3,FALSE))</f>
        <v>0</v>
      </c>
      <c r="M166" s="35">
        <f t="shared" si="30"/>
        <v>0</v>
      </c>
      <c r="N166" s="35">
        <f t="shared" si="25"/>
        <v>0</v>
      </c>
      <c r="O166" s="25"/>
      <c r="P166" s="35">
        <f t="shared" si="26"/>
        <v>0</v>
      </c>
      <c r="Q166" s="12"/>
      <c r="R166" s="25"/>
      <c r="S166" s="39" t="str">
        <f>IF(Q166="","",VLOOKUP(Q166,リスト!$J$4:$K$31,2,FALSE))</f>
        <v/>
      </c>
      <c r="T166" s="35">
        <f t="shared" si="27"/>
        <v>0</v>
      </c>
      <c r="U166" s="35" t="str">
        <f t="shared" si="28"/>
        <v/>
      </c>
      <c r="V166" s="35">
        <f t="shared" si="31"/>
        <v>0</v>
      </c>
      <c r="W166" s="35">
        <f t="shared" si="32"/>
        <v>0</v>
      </c>
      <c r="AD166" s="79"/>
      <c r="AE166" s="18"/>
      <c r="AF166" s="35" t="str">
        <f t="array" ref="AF166">IFERROR(IF(#REF!="×",0,_xlfn.IFS(AE166="多面",W166*0.6/1.6*0.5,AE166="治水ダム等",W166*0.75/1.75*0.5)),"")</f>
        <v/>
      </c>
      <c r="AG166" s="74" t="str">
        <f t="array" ref="AG166">IFERROR(_xlfn.IFS(#REF!="×",W166,#REF!="○",(W166-AF166)*0.7),"")</f>
        <v/>
      </c>
      <c r="AH166" s="25"/>
      <c r="AI166" s="85">
        <f t="array" ref="AI166">_xlfn.IFS(AH166=0,0,AH166&gt;W166,0,W166-AH166&gt;AG166,AG166,W166-AH166&lt;AG166,W166-AH166)</f>
        <v>0</v>
      </c>
      <c r="AJ166" s="35" t="str">
        <f t="shared" si="29"/>
        <v/>
      </c>
    </row>
    <row r="167" spans="1:36" s="1" customFormat="1" ht="24" hidden="1" customHeight="1">
      <c r="A167" s="9">
        <v>176</v>
      </c>
      <c r="B167" s="15"/>
      <c r="C167" s="12"/>
      <c r="D167" s="12"/>
      <c r="E167" s="25"/>
      <c r="F167" s="25"/>
      <c r="G167" s="25"/>
      <c r="H167" s="25"/>
      <c r="I167" s="33">
        <f t="shared" si="23"/>
        <v>0</v>
      </c>
      <c r="J167" s="35">
        <f t="shared" si="24"/>
        <v>0</v>
      </c>
      <c r="K167" s="35"/>
      <c r="L167" s="39">
        <f>IF(D167="",0,VLOOKUP(D167,リスト!$F$4:$H$29,3,FALSE))</f>
        <v>0</v>
      </c>
      <c r="M167" s="35">
        <f t="shared" si="30"/>
        <v>0</v>
      </c>
      <c r="N167" s="35">
        <f t="shared" si="25"/>
        <v>0</v>
      </c>
      <c r="O167" s="25"/>
      <c r="P167" s="35">
        <f t="shared" si="26"/>
        <v>0</v>
      </c>
      <c r="Q167" s="12"/>
      <c r="R167" s="25"/>
      <c r="S167" s="39" t="str">
        <f>IF(Q167="","",VLOOKUP(Q167,リスト!$J$4:$K$31,2,FALSE))</f>
        <v/>
      </c>
      <c r="T167" s="35">
        <f t="shared" si="27"/>
        <v>0</v>
      </c>
      <c r="U167" s="35" t="str">
        <f t="shared" si="28"/>
        <v/>
      </c>
      <c r="V167" s="35">
        <f t="shared" si="31"/>
        <v>0</v>
      </c>
      <c r="W167" s="35">
        <f t="shared" si="32"/>
        <v>0</v>
      </c>
      <c r="AD167" s="79"/>
      <c r="AE167" s="18"/>
      <c r="AF167" s="35" t="str">
        <f t="array" ref="AF167">IFERROR(IF(#REF!="×",0,_xlfn.IFS(AE167="多面",W167*0.6/1.6*0.5,AE167="治水ダム等",W167*0.75/1.75*0.5)),"")</f>
        <v/>
      </c>
      <c r="AG167" s="74" t="str">
        <f t="array" ref="AG167">IFERROR(_xlfn.IFS(#REF!="×",W167,#REF!="○",(W167-AF167)*0.7),"")</f>
        <v/>
      </c>
      <c r="AH167" s="25"/>
      <c r="AI167" s="85">
        <f t="array" ref="AI167">_xlfn.IFS(AH167=0,0,AH167&gt;W167,0,W167-AH167&gt;AG167,AG167,W167-AH167&lt;AG167,W167-AH167)</f>
        <v>0</v>
      </c>
      <c r="AJ167" s="35" t="str">
        <f t="shared" si="29"/>
        <v/>
      </c>
    </row>
    <row r="168" spans="1:36" s="1" customFormat="1" ht="24" hidden="1" customHeight="1">
      <c r="A168" s="9">
        <v>177</v>
      </c>
      <c r="B168" s="15"/>
      <c r="C168" s="12"/>
      <c r="D168" s="12"/>
      <c r="E168" s="25"/>
      <c r="F168" s="25"/>
      <c r="G168" s="25"/>
      <c r="H168" s="25"/>
      <c r="I168" s="33">
        <f t="shared" si="23"/>
        <v>0</v>
      </c>
      <c r="J168" s="35">
        <f t="shared" si="24"/>
        <v>0</v>
      </c>
      <c r="K168" s="35"/>
      <c r="L168" s="39">
        <f>IF(D168="",0,VLOOKUP(D168,リスト!$F$4:$H$29,3,FALSE))</f>
        <v>0</v>
      </c>
      <c r="M168" s="35">
        <f t="shared" si="30"/>
        <v>0</v>
      </c>
      <c r="N168" s="35">
        <f t="shared" si="25"/>
        <v>0</v>
      </c>
      <c r="O168" s="25"/>
      <c r="P168" s="35">
        <f t="shared" si="26"/>
        <v>0</v>
      </c>
      <c r="Q168" s="12"/>
      <c r="R168" s="25"/>
      <c r="S168" s="39" t="str">
        <f>IF(Q168="","",VLOOKUP(Q168,リスト!$J$4:$K$31,2,FALSE))</f>
        <v/>
      </c>
      <c r="T168" s="35">
        <f t="shared" si="27"/>
        <v>0</v>
      </c>
      <c r="U168" s="35" t="str">
        <f t="shared" si="28"/>
        <v/>
      </c>
      <c r="V168" s="35">
        <f t="shared" si="31"/>
        <v>0</v>
      </c>
      <c r="W168" s="35">
        <f t="shared" si="32"/>
        <v>0</v>
      </c>
      <c r="AD168" s="79"/>
      <c r="AE168" s="18"/>
      <c r="AF168" s="35" t="str">
        <f t="array" ref="AF168">IFERROR(IF(#REF!="×",0,_xlfn.IFS(AE168="多面",W168*0.6/1.6*0.5,AE168="治水ダム等",W168*0.75/1.75*0.5)),"")</f>
        <v/>
      </c>
      <c r="AG168" s="74" t="str">
        <f t="array" ref="AG168">IFERROR(_xlfn.IFS(#REF!="×",W168,#REF!="○",(W168-AF168)*0.7),"")</f>
        <v/>
      </c>
      <c r="AH168" s="25"/>
      <c r="AI168" s="85">
        <f t="array" ref="AI168">_xlfn.IFS(AH168=0,0,AH168&gt;W168,0,W168-AH168&gt;AG168,AG168,W168-AH168&lt;AG168,W168-AH168)</f>
        <v>0</v>
      </c>
      <c r="AJ168" s="35" t="str">
        <f t="shared" si="29"/>
        <v/>
      </c>
    </row>
    <row r="169" spans="1:36" s="1" customFormat="1" ht="24" hidden="1" customHeight="1">
      <c r="A169" s="9">
        <v>178</v>
      </c>
      <c r="B169" s="15"/>
      <c r="C169" s="12"/>
      <c r="D169" s="12"/>
      <c r="E169" s="25"/>
      <c r="F169" s="25"/>
      <c r="G169" s="25"/>
      <c r="H169" s="25"/>
      <c r="I169" s="33">
        <f t="shared" si="23"/>
        <v>0</v>
      </c>
      <c r="J169" s="35">
        <f t="shared" si="24"/>
        <v>0</v>
      </c>
      <c r="K169" s="35"/>
      <c r="L169" s="39">
        <f>IF(D169="",0,VLOOKUP(D169,リスト!$F$4:$H$29,3,FALSE))</f>
        <v>0</v>
      </c>
      <c r="M169" s="35">
        <f t="shared" si="30"/>
        <v>0</v>
      </c>
      <c r="N169" s="35">
        <f t="shared" si="25"/>
        <v>0</v>
      </c>
      <c r="O169" s="25"/>
      <c r="P169" s="35">
        <f t="shared" si="26"/>
        <v>0</v>
      </c>
      <c r="Q169" s="12"/>
      <c r="R169" s="25"/>
      <c r="S169" s="39" t="str">
        <f>IF(Q169="","",VLOOKUP(Q169,リスト!$J$4:$K$31,2,FALSE))</f>
        <v/>
      </c>
      <c r="T169" s="35">
        <f t="shared" si="27"/>
        <v>0</v>
      </c>
      <c r="U169" s="35" t="str">
        <f t="shared" si="28"/>
        <v/>
      </c>
      <c r="V169" s="35">
        <f t="shared" si="31"/>
        <v>0</v>
      </c>
      <c r="W169" s="35">
        <f t="shared" si="32"/>
        <v>0</v>
      </c>
      <c r="AD169" s="79"/>
      <c r="AE169" s="18"/>
      <c r="AF169" s="35" t="str">
        <f t="array" ref="AF169">IFERROR(IF(#REF!="×",0,_xlfn.IFS(AE169="多面",W169*0.6/1.6*0.5,AE169="治水ダム等",W169*0.75/1.75*0.5)),"")</f>
        <v/>
      </c>
      <c r="AG169" s="74" t="str">
        <f t="array" ref="AG169">IFERROR(_xlfn.IFS(#REF!="×",W169,#REF!="○",(W169-AF169)*0.7),"")</f>
        <v/>
      </c>
      <c r="AH169" s="25"/>
      <c r="AI169" s="85">
        <f t="array" ref="AI169">_xlfn.IFS(AH169=0,0,AH169&gt;W169,0,W169-AH169&gt;AG169,AG169,W169-AH169&lt;AG169,W169-AH169)</f>
        <v>0</v>
      </c>
      <c r="AJ169" s="35" t="str">
        <f t="shared" si="29"/>
        <v/>
      </c>
    </row>
    <row r="170" spans="1:36" s="1" customFormat="1" ht="24" hidden="1" customHeight="1">
      <c r="A170" s="9">
        <v>179</v>
      </c>
      <c r="B170" s="15"/>
      <c r="C170" s="12"/>
      <c r="D170" s="12"/>
      <c r="E170" s="25"/>
      <c r="F170" s="25"/>
      <c r="G170" s="25"/>
      <c r="H170" s="25"/>
      <c r="I170" s="33">
        <f t="shared" si="23"/>
        <v>0</v>
      </c>
      <c r="J170" s="35">
        <f t="shared" si="24"/>
        <v>0</v>
      </c>
      <c r="K170" s="35"/>
      <c r="L170" s="39">
        <f>IF(D170="",0,VLOOKUP(D170,リスト!$F$4:$H$29,3,FALSE))</f>
        <v>0</v>
      </c>
      <c r="M170" s="35">
        <f t="shared" si="30"/>
        <v>0</v>
      </c>
      <c r="N170" s="35">
        <f t="shared" si="25"/>
        <v>0</v>
      </c>
      <c r="O170" s="25"/>
      <c r="P170" s="35">
        <f t="shared" si="26"/>
        <v>0</v>
      </c>
      <c r="Q170" s="12"/>
      <c r="R170" s="25"/>
      <c r="S170" s="39" t="str">
        <f>IF(Q170="","",VLOOKUP(Q170,リスト!$J$4:$K$31,2,FALSE))</f>
        <v/>
      </c>
      <c r="T170" s="35">
        <f t="shared" si="27"/>
        <v>0</v>
      </c>
      <c r="U170" s="35" t="str">
        <f t="shared" si="28"/>
        <v/>
      </c>
      <c r="V170" s="35">
        <f t="shared" si="31"/>
        <v>0</v>
      </c>
      <c r="W170" s="35">
        <f t="shared" si="32"/>
        <v>0</v>
      </c>
      <c r="AD170" s="79"/>
      <c r="AE170" s="18"/>
      <c r="AF170" s="35" t="str">
        <f t="array" ref="AF170">IFERROR(IF(#REF!="×",0,_xlfn.IFS(AE170="多面",W170*0.6/1.6*0.5,AE170="治水ダム等",W170*0.75/1.75*0.5)),"")</f>
        <v/>
      </c>
      <c r="AG170" s="74" t="str">
        <f t="array" ref="AG170">IFERROR(_xlfn.IFS(#REF!="×",W170,#REF!="○",(W170-AF170)*0.7),"")</f>
        <v/>
      </c>
      <c r="AH170" s="25"/>
      <c r="AI170" s="85">
        <f t="array" ref="AI170">_xlfn.IFS(AH170=0,0,AH170&gt;W170,0,W170-AH170&gt;AG170,AG170,W170-AH170&lt;AG170,W170-AH170)</f>
        <v>0</v>
      </c>
      <c r="AJ170" s="35" t="str">
        <f t="shared" si="29"/>
        <v/>
      </c>
    </row>
    <row r="171" spans="1:36" s="1" customFormat="1" ht="24" hidden="1" customHeight="1">
      <c r="A171" s="9">
        <v>180</v>
      </c>
      <c r="B171" s="15"/>
      <c r="C171" s="12"/>
      <c r="D171" s="12"/>
      <c r="E171" s="25"/>
      <c r="F171" s="25"/>
      <c r="G171" s="25"/>
      <c r="H171" s="25"/>
      <c r="I171" s="33">
        <f t="shared" si="23"/>
        <v>0</v>
      </c>
      <c r="J171" s="35">
        <f t="shared" si="24"/>
        <v>0</v>
      </c>
      <c r="K171" s="35"/>
      <c r="L171" s="39">
        <f>IF(D171="",0,VLOOKUP(D171,リスト!$F$4:$H$29,3,FALSE))</f>
        <v>0</v>
      </c>
      <c r="M171" s="35">
        <f t="shared" si="30"/>
        <v>0</v>
      </c>
      <c r="N171" s="35">
        <f t="shared" si="25"/>
        <v>0</v>
      </c>
      <c r="O171" s="25"/>
      <c r="P171" s="35">
        <f t="shared" si="26"/>
        <v>0</v>
      </c>
      <c r="Q171" s="12"/>
      <c r="R171" s="25"/>
      <c r="S171" s="39" t="str">
        <f>IF(Q171="","",VLOOKUP(Q171,リスト!$J$4:$K$31,2,FALSE))</f>
        <v/>
      </c>
      <c r="T171" s="35">
        <f t="shared" si="27"/>
        <v>0</v>
      </c>
      <c r="U171" s="35" t="str">
        <f t="shared" si="28"/>
        <v/>
      </c>
      <c r="V171" s="35">
        <f t="shared" si="31"/>
        <v>0</v>
      </c>
      <c r="W171" s="35">
        <f t="shared" si="32"/>
        <v>0</v>
      </c>
      <c r="AD171" s="79"/>
      <c r="AE171" s="18"/>
      <c r="AF171" s="35" t="str">
        <f t="array" ref="AF171">IFERROR(IF(#REF!="×",0,_xlfn.IFS(AE171="多面",W171*0.6/1.6*0.5,AE171="治水ダム等",W171*0.75/1.75*0.5)),"")</f>
        <v/>
      </c>
      <c r="AG171" s="74" t="str">
        <f t="array" ref="AG171">IFERROR(_xlfn.IFS(#REF!="×",W171,#REF!="○",(W171-AF171)*0.7),"")</f>
        <v/>
      </c>
      <c r="AH171" s="25"/>
      <c r="AI171" s="85">
        <f t="array" ref="AI171">_xlfn.IFS(AH171=0,0,AH171&gt;W171,0,W171-AH171&gt;AG171,AG171,W171-AH171&lt;AG171,W171-AH171)</f>
        <v>0</v>
      </c>
      <c r="AJ171" s="35" t="str">
        <f t="shared" si="29"/>
        <v/>
      </c>
    </row>
    <row r="172" spans="1:36" s="1" customFormat="1" ht="24" hidden="1" customHeight="1">
      <c r="A172" s="9">
        <v>181</v>
      </c>
      <c r="B172" s="15"/>
      <c r="C172" s="12"/>
      <c r="D172" s="12"/>
      <c r="E172" s="25"/>
      <c r="F172" s="25"/>
      <c r="G172" s="25"/>
      <c r="H172" s="25"/>
      <c r="I172" s="33">
        <f t="shared" si="23"/>
        <v>0</v>
      </c>
      <c r="J172" s="35">
        <f t="shared" si="24"/>
        <v>0</v>
      </c>
      <c r="K172" s="35"/>
      <c r="L172" s="39">
        <f>IF(D172="",0,VLOOKUP(D172,リスト!$F$4:$H$29,3,FALSE))</f>
        <v>0</v>
      </c>
      <c r="M172" s="35">
        <f t="shared" si="30"/>
        <v>0</v>
      </c>
      <c r="N172" s="35">
        <f t="shared" si="25"/>
        <v>0</v>
      </c>
      <c r="O172" s="25"/>
      <c r="P172" s="35">
        <f t="shared" si="26"/>
        <v>0</v>
      </c>
      <c r="Q172" s="12"/>
      <c r="R172" s="25"/>
      <c r="S172" s="39" t="str">
        <f>IF(Q172="","",VLOOKUP(Q172,リスト!$J$4:$K$31,2,FALSE))</f>
        <v/>
      </c>
      <c r="T172" s="35">
        <f t="shared" si="27"/>
        <v>0</v>
      </c>
      <c r="U172" s="35" t="str">
        <f t="shared" si="28"/>
        <v/>
      </c>
      <c r="V172" s="35">
        <f t="shared" si="31"/>
        <v>0</v>
      </c>
      <c r="W172" s="35">
        <f t="shared" si="32"/>
        <v>0</v>
      </c>
      <c r="AD172" s="79"/>
      <c r="AE172" s="18"/>
      <c r="AF172" s="35" t="str">
        <f t="array" ref="AF172">IFERROR(IF(#REF!="×",0,_xlfn.IFS(AE172="多面",W172*0.6/1.6*0.5,AE172="治水ダム等",W172*0.75/1.75*0.5)),"")</f>
        <v/>
      </c>
      <c r="AG172" s="74" t="str">
        <f t="array" ref="AG172">IFERROR(_xlfn.IFS(#REF!="×",W172,#REF!="○",(W172-AF172)*0.7),"")</f>
        <v/>
      </c>
      <c r="AH172" s="25"/>
      <c r="AI172" s="85">
        <f t="array" ref="AI172">_xlfn.IFS(AH172=0,0,AH172&gt;W172,0,W172-AH172&gt;AG172,AG172,W172-AH172&lt;AG172,W172-AH172)</f>
        <v>0</v>
      </c>
      <c r="AJ172" s="35" t="str">
        <f t="shared" si="29"/>
        <v/>
      </c>
    </row>
    <row r="173" spans="1:36" s="1" customFormat="1" ht="24" hidden="1" customHeight="1">
      <c r="A173" s="9">
        <v>182</v>
      </c>
      <c r="B173" s="15"/>
      <c r="C173" s="12"/>
      <c r="D173" s="12"/>
      <c r="E173" s="25"/>
      <c r="F173" s="25"/>
      <c r="G173" s="25"/>
      <c r="H173" s="25"/>
      <c r="I173" s="33">
        <f t="shared" si="23"/>
        <v>0</v>
      </c>
      <c r="J173" s="35">
        <f t="shared" si="24"/>
        <v>0</v>
      </c>
      <c r="K173" s="35"/>
      <c r="L173" s="39">
        <f>IF(D173="",0,VLOOKUP(D173,リスト!$F$4:$H$29,3,FALSE))</f>
        <v>0</v>
      </c>
      <c r="M173" s="35">
        <f t="shared" si="30"/>
        <v>0</v>
      </c>
      <c r="N173" s="35">
        <f t="shared" si="25"/>
        <v>0</v>
      </c>
      <c r="O173" s="25"/>
      <c r="P173" s="35">
        <f t="shared" si="26"/>
        <v>0</v>
      </c>
      <c r="Q173" s="12"/>
      <c r="R173" s="25"/>
      <c r="S173" s="39" t="str">
        <f>IF(Q173="","",VLOOKUP(Q173,リスト!$J$4:$K$31,2,FALSE))</f>
        <v/>
      </c>
      <c r="T173" s="35">
        <f t="shared" si="27"/>
        <v>0</v>
      </c>
      <c r="U173" s="35" t="str">
        <f t="shared" si="28"/>
        <v/>
      </c>
      <c r="V173" s="35">
        <f t="shared" si="31"/>
        <v>0</v>
      </c>
      <c r="W173" s="35">
        <f t="shared" si="32"/>
        <v>0</v>
      </c>
      <c r="AD173" s="79"/>
      <c r="AE173" s="18"/>
      <c r="AF173" s="35" t="str">
        <f t="array" ref="AF173">IFERROR(IF(#REF!="×",0,_xlfn.IFS(AE173="多面",W173*0.6/1.6*0.5,AE173="治水ダム等",W173*0.75/1.75*0.5)),"")</f>
        <v/>
      </c>
      <c r="AG173" s="74" t="str">
        <f t="array" ref="AG173">IFERROR(_xlfn.IFS(#REF!="×",W173,#REF!="○",(W173-AF173)*0.7),"")</f>
        <v/>
      </c>
      <c r="AH173" s="25"/>
      <c r="AI173" s="85">
        <f t="array" ref="AI173">_xlfn.IFS(AH173=0,0,AH173&gt;W173,0,W173-AH173&gt;AG173,AG173,W173-AH173&lt;AG173,W173-AH173)</f>
        <v>0</v>
      </c>
      <c r="AJ173" s="35" t="str">
        <f t="shared" si="29"/>
        <v/>
      </c>
    </row>
    <row r="174" spans="1:36" s="1" customFormat="1" ht="24" hidden="1" customHeight="1">
      <c r="A174" s="9">
        <v>183</v>
      </c>
      <c r="B174" s="15"/>
      <c r="C174" s="12"/>
      <c r="D174" s="12"/>
      <c r="E174" s="25"/>
      <c r="F174" s="25"/>
      <c r="G174" s="25"/>
      <c r="H174" s="25"/>
      <c r="I174" s="33">
        <f t="shared" si="23"/>
        <v>0</v>
      </c>
      <c r="J174" s="35">
        <f t="shared" si="24"/>
        <v>0</v>
      </c>
      <c r="K174" s="35"/>
      <c r="L174" s="39">
        <f>IF(D174="",0,VLOOKUP(D174,リスト!$F$4:$H$29,3,FALSE))</f>
        <v>0</v>
      </c>
      <c r="M174" s="35">
        <f t="shared" si="30"/>
        <v>0</v>
      </c>
      <c r="N174" s="35">
        <f t="shared" si="25"/>
        <v>0</v>
      </c>
      <c r="O174" s="25"/>
      <c r="P174" s="35">
        <f t="shared" si="26"/>
        <v>0</v>
      </c>
      <c r="Q174" s="12"/>
      <c r="R174" s="25"/>
      <c r="S174" s="39" t="str">
        <f>IF(Q174="","",VLOOKUP(Q174,リスト!$J$4:$K$31,2,FALSE))</f>
        <v/>
      </c>
      <c r="T174" s="35">
        <f t="shared" si="27"/>
        <v>0</v>
      </c>
      <c r="U174" s="35" t="str">
        <f t="shared" si="28"/>
        <v/>
      </c>
      <c r="V174" s="35">
        <f t="shared" si="31"/>
        <v>0</v>
      </c>
      <c r="W174" s="35">
        <f t="shared" si="32"/>
        <v>0</v>
      </c>
      <c r="AD174" s="79"/>
      <c r="AE174" s="18"/>
      <c r="AF174" s="35" t="str">
        <f t="array" ref="AF174">IFERROR(IF(#REF!="×",0,_xlfn.IFS(AE174="多面",W174*0.6/1.6*0.5,AE174="治水ダム等",W174*0.75/1.75*0.5)),"")</f>
        <v/>
      </c>
      <c r="AG174" s="74" t="str">
        <f t="array" ref="AG174">IFERROR(_xlfn.IFS(#REF!="×",W174,#REF!="○",(W174-AF174)*0.7),"")</f>
        <v/>
      </c>
      <c r="AH174" s="25"/>
      <c r="AI174" s="85">
        <f t="array" ref="AI174">_xlfn.IFS(AH174=0,0,AH174&gt;W174,0,W174-AH174&gt;AG174,AG174,W174-AH174&lt;AG174,W174-AH174)</f>
        <v>0</v>
      </c>
      <c r="AJ174" s="35" t="str">
        <f t="shared" si="29"/>
        <v/>
      </c>
    </row>
    <row r="175" spans="1:36" s="1" customFormat="1" ht="24" hidden="1" customHeight="1">
      <c r="A175" s="9">
        <v>184</v>
      </c>
      <c r="B175" s="15"/>
      <c r="C175" s="12"/>
      <c r="D175" s="12"/>
      <c r="E175" s="25"/>
      <c r="F175" s="25"/>
      <c r="G175" s="25"/>
      <c r="H175" s="25"/>
      <c r="I175" s="33">
        <f t="shared" si="23"/>
        <v>0</v>
      </c>
      <c r="J175" s="35">
        <f t="shared" si="24"/>
        <v>0</v>
      </c>
      <c r="K175" s="35"/>
      <c r="L175" s="39">
        <f>IF(D175="",0,VLOOKUP(D175,リスト!$F$4:$H$29,3,FALSE))</f>
        <v>0</v>
      </c>
      <c r="M175" s="35">
        <f t="shared" si="30"/>
        <v>0</v>
      </c>
      <c r="N175" s="35">
        <f t="shared" si="25"/>
        <v>0</v>
      </c>
      <c r="O175" s="25"/>
      <c r="P175" s="35">
        <f t="shared" si="26"/>
        <v>0</v>
      </c>
      <c r="Q175" s="12"/>
      <c r="R175" s="25"/>
      <c r="S175" s="39" t="str">
        <f>IF(Q175="","",VLOOKUP(Q175,リスト!$J$4:$K$31,2,FALSE))</f>
        <v/>
      </c>
      <c r="T175" s="35">
        <f t="shared" si="27"/>
        <v>0</v>
      </c>
      <c r="U175" s="35" t="str">
        <f t="shared" si="28"/>
        <v/>
      </c>
      <c r="V175" s="35">
        <f t="shared" si="31"/>
        <v>0</v>
      </c>
      <c r="W175" s="35">
        <f t="shared" si="32"/>
        <v>0</v>
      </c>
      <c r="AD175" s="79"/>
      <c r="AE175" s="18"/>
      <c r="AF175" s="35" t="str">
        <f t="array" ref="AF175">IFERROR(IF(#REF!="×",0,_xlfn.IFS(AE175="多面",W175*0.6/1.6*0.5,AE175="治水ダム等",W175*0.75/1.75*0.5)),"")</f>
        <v/>
      </c>
      <c r="AG175" s="74" t="str">
        <f t="array" ref="AG175">IFERROR(_xlfn.IFS(#REF!="×",W175,#REF!="○",(W175-AF175)*0.7),"")</f>
        <v/>
      </c>
      <c r="AH175" s="25"/>
      <c r="AI175" s="85">
        <f t="array" ref="AI175">_xlfn.IFS(AH175=0,0,AH175&gt;W175,0,W175-AH175&gt;AG175,AG175,W175-AH175&lt;AG175,W175-AH175)</f>
        <v>0</v>
      </c>
      <c r="AJ175" s="35" t="str">
        <f t="shared" si="29"/>
        <v/>
      </c>
    </row>
    <row r="176" spans="1:36" s="1" customFormat="1" ht="24" hidden="1" customHeight="1">
      <c r="A176" s="9">
        <v>185</v>
      </c>
      <c r="B176" s="15"/>
      <c r="C176" s="12"/>
      <c r="D176" s="12"/>
      <c r="E176" s="25"/>
      <c r="F176" s="25"/>
      <c r="G176" s="25"/>
      <c r="H176" s="25"/>
      <c r="I176" s="33">
        <f t="shared" si="23"/>
        <v>0</v>
      </c>
      <c r="J176" s="35">
        <f t="shared" si="24"/>
        <v>0</v>
      </c>
      <c r="K176" s="35"/>
      <c r="L176" s="39">
        <f>IF(D176="",0,VLOOKUP(D176,リスト!$F$4:$H$29,3,FALSE))</f>
        <v>0</v>
      </c>
      <c r="M176" s="35">
        <f t="shared" si="30"/>
        <v>0</v>
      </c>
      <c r="N176" s="35">
        <f t="shared" si="25"/>
        <v>0</v>
      </c>
      <c r="O176" s="25"/>
      <c r="P176" s="35">
        <f t="shared" si="26"/>
        <v>0</v>
      </c>
      <c r="Q176" s="12"/>
      <c r="R176" s="25"/>
      <c r="S176" s="39" t="str">
        <f>IF(Q176="","",VLOOKUP(Q176,リスト!$J$4:$K$31,2,FALSE))</f>
        <v/>
      </c>
      <c r="T176" s="35">
        <f t="shared" si="27"/>
        <v>0</v>
      </c>
      <c r="U176" s="35" t="str">
        <f t="shared" si="28"/>
        <v/>
      </c>
      <c r="V176" s="35">
        <f t="shared" si="31"/>
        <v>0</v>
      </c>
      <c r="W176" s="35">
        <f t="shared" si="32"/>
        <v>0</v>
      </c>
      <c r="AD176" s="79"/>
      <c r="AE176" s="18"/>
      <c r="AF176" s="35" t="str">
        <f t="array" ref="AF176">IFERROR(IF(#REF!="×",0,_xlfn.IFS(AE176="多面",W176*0.6/1.6*0.5,AE176="治水ダム等",W176*0.75/1.75*0.5)),"")</f>
        <v/>
      </c>
      <c r="AG176" s="74" t="str">
        <f t="array" ref="AG176">IFERROR(_xlfn.IFS(#REF!="×",W176,#REF!="○",(W176-AF176)*0.7),"")</f>
        <v/>
      </c>
      <c r="AH176" s="25"/>
      <c r="AI176" s="85">
        <f t="array" ref="AI176">_xlfn.IFS(AH176=0,0,AH176&gt;W176,0,W176-AH176&gt;AG176,AG176,W176-AH176&lt;AG176,W176-AH176)</f>
        <v>0</v>
      </c>
      <c r="AJ176" s="35" t="str">
        <f t="shared" si="29"/>
        <v/>
      </c>
    </row>
    <row r="177" spans="1:36" s="1" customFormat="1" ht="24" hidden="1" customHeight="1">
      <c r="A177" s="9">
        <v>186</v>
      </c>
      <c r="B177" s="15"/>
      <c r="C177" s="12"/>
      <c r="D177" s="12"/>
      <c r="E177" s="25"/>
      <c r="F177" s="25"/>
      <c r="G177" s="25"/>
      <c r="H177" s="25"/>
      <c r="I177" s="33">
        <f t="shared" si="23"/>
        <v>0</v>
      </c>
      <c r="J177" s="35">
        <f t="shared" si="24"/>
        <v>0</v>
      </c>
      <c r="K177" s="35"/>
      <c r="L177" s="39">
        <f>IF(D177="",0,VLOOKUP(D177,リスト!$F$4:$H$29,3,FALSE))</f>
        <v>0</v>
      </c>
      <c r="M177" s="35">
        <f t="shared" si="30"/>
        <v>0</v>
      </c>
      <c r="N177" s="35">
        <f t="shared" si="25"/>
        <v>0</v>
      </c>
      <c r="O177" s="25"/>
      <c r="P177" s="35">
        <f t="shared" si="26"/>
        <v>0</v>
      </c>
      <c r="Q177" s="12"/>
      <c r="R177" s="25"/>
      <c r="S177" s="39" t="str">
        <f>IF(Q177="","",VLOOKUP(Q177,リスト!$J$4:$K$31,2,FALSE))</f>
        <v/>
      </c>
      <c r="T177" s="35">
        <f t="shared" si="27"/>
        <v>0</v>
      </c>
      <c r="U177" s="35" t="str">
        <f t="shared" si="28"/>
        <v/>
      </c>
      <c r="V177" s="35">
        <f t="shared" si="31"/>
        <v>0</v>
      </c>
      <c r="W177" s="35">
        <f t="shared" si="32"/>
        <v>0</v>
      </c>
      <c r="AD177" s="79"/>
      <c r="AE177" s="18"/>
      <c r="AF177" s="35" t="str">
        <f t="array" ref="AF177">IFERROR(IF(#REF!="×",0,_xlfn.IFS(AE177="多面",W177*0.6/1.6*0.5,AE177="治水ダム等",W177*0.75/1.75*0.5)),"")</f>
        <v/>
      </c>
      <c r="AG177" s="74" t="str">
        <f t="array" ref="AG177">IFERROR(_xlfn.IFS(#REF!="×",W177,#REF!="○",(W177-AF177)*0.7),"")</f>
        <v/>
      </c>
      <c r="AH177" s="25"/>
      <c r="AI177" s="85">
        <f t="array" ref="AI177">_xlfn.IFS(AH177=0,0,AH177&gt;W177,0,W177-AH177&gt;AG177,AG177,W177-AH177&lt;AG177,W177-AH177)</f>
        <v>0</v>
      </c>
      <c r="AJ177" s="35" t="str">
        <f t="shared" si="29"/>
        <v/>
      </c>
    </row>
    <row r="178" spans="1:36" s="1" customFormat="1" ht="24" hidden="1" customHeight="1">
      <c r="A178" s="9">
        <v>187</v>
      </c>
      <c r="B178" s="15"/>
      <c r="C178" s="12"/>
      <c r="D178" s="12"/>
      <c r="E178" s="25"/>
      <c r="F178" s="25"/>
      <c r="G178" s="25"/>
      <c r="H178" s="25"/>
      <c r="I178" s="33">
        <f t="shared" si="23"/>
        <v>0</v>
      </c>
      <c r="J178" s="35">
        <f t="shared" si="24"/>
        <v>0</v>
      </c>
      <c r="K178" s="35"/>
      <c r="L178" s="39">
        <f>IF(D178="",0,VLOOKUP(D178,リスト!$F$4:$H$29,3,FALSE))</f>
        <v>0</v>
      </c>
      <c r="M178" s="35">
        <f t="shared" si="30"/>
        <v>0</v>
      </c>
      <c r="N178" s="35">
        <f t="shared" si="25"/>
        <v>0</v>
      </c>
      <c r="O178" s="25"/>
      <c r="P178" s="35">
        <f t="shared" si="26"/>
        <v>0</v>
      </c>
      <c r="Q178" s="12"/>
      <c r="R178" s="25"/>
      <c r="S178" s="39" t="str">
        <f>IF(Q178="","",VLOOKUP(Q178,リスト!$J$4:$K$31,2,FALSE))</f>
        <v/>
      </c>
      <c r="T178" s="35">
        <f t="shared" si="27"/>
        <v>0</v>
      </c>
      <c r="U178" s="35" t="str">
        <f t="shared" si="28"/>
        <v/>
      </c>
      <c r="V178" s="35">
        <f t="shared" si="31"/>
        <v>0</v>
      </c>
      <c r="W178" s="35">
        <f t="shared" si="32"/>
        <v>0</v>
      </c>
      <c r="AD178" s="79"/>
      <c r="AE178" s="18"/>
      <c r="AF178" s="35" t="str">
        <f t="array" ref="AF178">IFERROR(IF(#REF!="×",0,_xlfn.IFS(AE178="多面",W178*0.6/1.6*0.5,AE178="治水ダム等",W178*0.75/1.75*0.5)),"")</f>
        <v/>
      </c>
      <c r="AG178" s="74" t="str">
        <f t="array" ref="AG178">IFERROR(_xlfn.IFS(#REF!="×",W178,#REF!="○",(W178-AF178)*0.7),"")</f>
        <v/>
      </c>
      <c r="AH178" s="25"/>
      <c r="AI178" s="85">
        <f t="array" ref="AI178">_xlfn.IFS(AH178=0,0,AH178&gt;W178,0,W178-AH178&gt;AG178,AG178,W178-AH178&lt;AG178,W178-AH178)</f>
        <v>0</v>
      </c>
      <c r="AJ178" s="35" t="str">
        <f t="shared" si="29"/>
        <v/>
      </c>
    </row>
    <row r="179" spans="1:36" s="1" customFormat="1" ht="24" hidden="1" customHeight="1">
      <c r="A179" s="9">
        <v>188</v>
      </c>
      <c r="B179" s="15"/>
      <c r="C179" s="12"/>
      <c r="D179" s="12"/>
      <c r="E179" s="25"/>
      <c r="F179" s="25"/>
      <c r="G179" s="25"/>
      <c r="H179" s="25"/>
      <c r="I179" s="33">
        <f t="shared" si="23"/>
        <v>0</v>
      </c>
      <c r="J179" s="35">
        <f t="shared" si="24"/>
        <v>0</v>
      </c>
      <c r="K179" s="35"/>
      <c r="L179" s="39">
        <f>IF(D179="",0,VLOOKUP(D179,リスト!$F$4:$H$29,3,FALSE))</f>
        <v>0</v>
      </c>
      <c r="M179" s="35">
        <f t="shared" si="30"/>
        <v>0</v>
      </c>
      <c r="N179" s="35">
        <f t="shared" si="25"/>
        <v>0</v>
      </c>
      <c r="O179" s="25"/>
      <c r="P179" s="35">
        <f t="shared" si="26"/>
        <v>0</v>
      </c>
      <c r="Q179" s="12"/>
      <c r="R179" s="25"/>
      <c r="S179" s="39" t="str">
        <f>IF(Q179="","",VLOOKUP(Q179,リスト!$J$4:$K$31,2,FALSE))</f>
        <v/>
      </c>
      <c r="T179" s="35">
        <f t="shared" si="27"/>
        <v>0</v>
      </c>
      <c r="U179" s="35" t="str">
        <f t="shared" si="28"/>
        <v/>
      </c>
      <c r="V179" s="35">
        <f t="shared" si="31"/>
        <v>0</v>
      </c>
      <c r="W179" s="35">
        <f t="shared" si="32"/>
        <v>0</v>
      </c>
      <c r="AD179" s="79"/>
      <c r="AE179" s="18"/>
      <c r="AF179" s="35" t="str">
        <f t="array" ref="AF179">IFERROR(IF(#REF!="×",0,_xlfn.IFS(AE179="多面",W179*0.6/1.6*0.5,AE179="治水ダム等",W179*0.75/1.75*0.5)),"")</f>
        <v/>
      </c>
      <c r="AG179" s="74" t="str">
        <f t="array" ref="AG179">IFERROR(_xlfn.IFS(#REF!="×",W179,#REF!="○",(W179-AF179)*0.7),"")</f>
        <v/>
      </c>
      <c r="AH179" s="25"/>
      <c r="AI179" s="85">
        <f t="array" ref="AI179">_xlfn.IFS(AH179=0,0,AH179&gt;W179,0,W179-AH179&gt;AG179,AG179,W179-AH179&lt;AG179,W179-AH179)</f>
        <v>0</v>
      </c>
      <c r="AJ179" s="35" t="str">
        <f t="shared" si="29"/>
        <v/>
      </c>
    </row>
    <row r="180" spans="1:36" s="1" customFormat="1" ht="24" hidden="1" customHeight="1">
      <c r="A180" s="9">
        <v>189</v>
      </c>
      <c r="B180" s="15"/>
      <c r="C180" s="12"/>
      <c r="D180" s="12"/>
      <c r="E180" s="25"/>
      <c r="F180" s="25"/>
      <c r="G180" s="25"/>
      <c r="H180" s="25"/>
      <c r="I180" s="33">
        <f t="shared" si="23"/>
        <v>0</v>
      </c>
      <c r="J180" s="35">
        <f t="shared" si="24"/>
        <v>0</v>
      </c>
      <c r="K180" s="35"/>
      <c r="L180" s="39">
        <f>IF(D180="",0,VLOOKUP(D180,リスト!$F$4:$H$29,3,FALSE))</f>
        <v>0</v>
      </c>
      <c r="M180" s="35">
        <f t="shared" si="30"/>
        <v>0</v>
      </c>
      <c r="N180" s="35">
        <f t="shared" si="25"/>
        <v>0</v>
      </c>
      <c r="O180" s="25"/>
      <c r="P180" s="35">
        <f t="shared" si="26"/>
        <v>0</v>
      </c>
      <c r="Q180" s="12"/>
      <c r="R180" s="25"/>
      <c r="S180" s="39" t="str">
        <f>IF(Q180="","",VLOOKUP(Q180,リスト!$J$4:$K$31,2,FALSE))</f>
        <v/>
      </c>
      <c r="T180" s="35">
        <f t="shared" si="27"/>
        <v>0</v>
      </c>
      <c r="U180" s="35" t="str">
        <f t="shared" si="28"/>
        <v/>
      </c>
      <c r="V180" s="35">
        <f t="shared" si="31"/>
        <v>0</v>
      </c>
      <c r="W180" s="35">
        <f t="shared" si="32"/>
        <v>0</v>
      </c>
      <c r="AD180" s="79"/>
      <c r="AE180" s="18"/>
      <c r="AF180" s="35" t="str">
        <f t="array" ref="AF180">IFERROR(IF(#REF!="×",0,_xlfn.IFS(AE180="多面",W180*0.6/1.6*0.5,AE180="治水ダム等",W180*0.75/1.75*0.5)),"")</f>
        <v/>
      </c>
      <c r="AG180" s="74" t="str">
        <f t="array" ref="AG180">IFERROR(_xlfn.IFS(#REF!="×",W180,#REF!="○",(W180-AF180)*0.7),"")</f>
        <v/>
      </c>
      <c r="AH180" s="25"/>
      <c r="AI180" s="85">
        <f t="array" ref="AI180">_xlfn.IFS(AH180=0,0,AH180&gt;W180,0,W180-AH180&gt;AG180,AG180,W180-AH180&lt;AG180,W180-AH180)</f>
        <v>0</v>
      </c>
      <c r="AJ180" s="35" t="str">
        <f t="shared" si="29"/>
        <v/>
      </c>
    </row>
    <row r="181" spans="1:36" s="1" customFormat="1" ht="24" hidden="1" customHeight="1">
      <c r="A181" s="9">
        <v>190</v>
      </c>
      <c r="B181" s="15"/>
      <c r="C181" s="12"/>
      <c r="D181" s="12"/>
      <c r="E181" s="25"/>
      <c r="F181" s="25"/>
      <c r="G181" s="25"/>
      <c r="H181" s="25"/>
      <c r="I181" s="33">
        <f t="shared" si="23"/>
        <v>0</v>
      </c>
      <c r="J181" s="35">
        <f t="shared" si="24"/>
        <v>0</v>
      </c>
      <c r="K181" s="35"/>
      <c r="L181" s="39">
        <f>IF(D181="",0,VLOOKUP(D181,リスト!$F$4:$H$29,3,FALSE))</f>
        <v>0</v>
      </c>
      <c r="M181" s="35">
        <f t="shared" si="30"/>
        <v>0</v>
      </c>
      <c r="N181" s="35">
        <f t="shared" si="25"/>
        <v>0</v>
      </c>
      <c r="O181" s="25"/>
      <c r="P181" s="35">
        <f t="shared" si="26"/>
        <v>0</v>
      </c>
      <c r="Q181" s="12"/>
      <c r="R181" s="25"/>
      <c r="S181" s="39" t="str">
        <f>IF(Q181="","",VLOOKUP(Q181,リスト!$J$4:$K$31,2,FALSE))</f>
        <v/>
      </c>
      <c r="T181" s="35">
        <f t="shared" si="27"/>
        <v>0</v>
      </c>
      <c r="U181" s="35" t="str">
        <f t="shared" si="28"/>
        <v/>
      </c>
      <c r="V181" s="35">
        <f t="shared" si="31"/>
        <v>0</v>
      </c>
      <c r="W181" s="35">
        <f t="shared" si="32"/>
        <v>0</v>
      </c>
      <c r="AD181" s="79"/>
      <c r="AE181" s="18"/>
      <c r="AF181" s="35" t="str">
        <f t="array" ref="AF181">IFERROR(IF(#REF!="×",0,_xlfn.IFS(AE181="多面",W181*0.6/1.6*0.5,AE181="治水ダム等",W181*0.75/1.75*0.5)),"")</f>
        <v/>
      </c>
      <c r="AG181" s="74" t="str">
        <f t="array" ref="AG181">IFERROR(_xlfn.IFS(#REF!="×",W181,#REF!="○",(W181-AF181)*0.7),"")</f>
        <v/>
      </c>
      <c r="AH181" s="25"/>
      <c r="AI181" s="85">
        <f t="array" ref="AI181">_xlfn.IFS(AH181=0,0,AH181&gt;W181,0,W181-AH181&gt;AG181,AG181,W181-AH181&lt;AG181,W181-AH181)</f>
        <v>0</v>
      </c>
      <c r="AJ181" s="35" t="str">
        <f t="shared" si="29"/>
        <v/>
      </c>
    </row>
    <row r="182" spans="1:36" s="1" customFormat="1" ht="24" hidden="1" customHeight="1">
      <c r="A182" s="9">
        <v>191</v>
      </c>
      <c r="B182" s="15"/>
      <c r="C182" s="12"/>
      <c r="D182" s="12"/>
      <c r="E182" s="25"/>
      <c r="F182" s="25"/>
      <c r="G182" s="25"/>
      <c r="H182" s="25"/>
      <c r="I182" s="33">
        <f t="shared" si="23"/>
        <v>0</v>
      </c>
      <c r="J182" s="35">
        <f t="shared" si="24"/>
        <v>0</v>
      </c>
      <c r="K182" s="35"/>
      <c r="L182" s="39">
        <f>IF(D182="",0,VLOOKUP(D182,リスト!$F$4:$H$29,3,FALSE))</f>
        <v>0</v>
      </c>
      <c r="M182" s="35">
        <f t="shared" si="30"/>
        <v>0</v>
      </c>
      <c r="N182" s="35">
        <f t="shared" si="25"/>
        <v>0</v>
      </c>
      <c r="O182" s="25"/>
      <c r="P182" s="35">
        <f t="shared" si="26"/>
        <v>0</v>
      </c>
      <c r="Q182" s="12"/>
      <c r="R182" s="25"/>
      <c r="S182" s="39" t="str">
        <f>IF(Q182="","",VLOOKUP(Q182,リスト!$J$4:$K$31,2,FALSE))</f>
        <v/>
      </c>
      <c r="T182" s="35">
        <f t="shared" si="27"/>
        <v>0</v>
      </c>
      <c r="U182" s="35" t="str">
        <f t="shared" si="28"/>
        <v/>
      </c>
      <c r="V182" s="35">
        <f t="shared" si="31"/>
        <v>0</v>
      </c>
      <c r="W182" s="35">
        <f t="shared" si="32"/>
        <v>0</v>
      </c>
      <c r="AD182" s="79"/>
      <c r="AE182" s="18"/>
      <c r="AF182" s="35" t="str">
        <f t="array" ref="AF182">IFERROR(IF(#REF!="×",0,_xlfn.IFS(AE182="多面",W182*0.6/1.6*0.5,AE182="治水ダム等",W182*0.75/1.75*0.5)),"")</f>
        <v/>
      </c>
      <c r="AG182" s="74" t="str">
        <f t="array" ref="AG182">IFERROR(_xlfn.IFS(#REF!="×",W182,#REF!="○",(W182-AF182)*0.7),"")</f>
        <v/>
      </c>
      <c r="AH182" s="25"/>
      <c r="AI182" s="85">
        <f t="array" ref="AI182">_xlfn.IFS(AH182=0,0,AH182&gt;W182,0,W182-AH182&gt;AG182,AG182,W182-AH182&lt;AG182,W182-AH182)</f>
        <v>0</v>
      </c>
      <c r="AJ182" s="35" t="str">
        <f t="shared" si="29"/>
        <v/>
      </c>
    </row>
    <row r="183" spans="1:36" s="1" customFormat="1" ht="24" hidden="1" customHeight="1">
      <c r="A183" s="9">
        <v>192</v>
      </c>
      <c r="B183" s="15"/>
      <c r="C183" s="12"/>
      <c r="D183" s="12"/>
      <c r="E183" s="25"/>
      <c r="F183" s="25"/>
      <c r="G183" s="25"/>
      <c r="H183" s="25"/>
      <c r="I183" s="33">
        <f t="shared" si="23"/>
        <v>0</v>
      </c>
      <c r="J183" s="35">
        <f t="shared" si="24"/>
        <v>0</v>
      </c>
      <c r="K183" s="35"/>
      <c r="L183" s="39">
        <f>IF(D183="",0,VLOOKUP(D183,リスト!$F$4:$H$29,3,FALSE))</f>
        <v>0</v>
      </c>
      <c r="M183" s="35">
        <f t="shared" si="30"/>
        <v>0</v>
      </c>
      <c r="N183" s="35">
        <f t="shared" si="25"/>
        <v>0</v>
      </c>
      <c r="O183" s="25"/>
      <c r="P183" s="35">
        <f t="shared" si="26"/>
        <v>0</v>
      </c>
      <c r="Q183" s="12"/>
      <c r="R183" s="25"/>
      <c r="S183" s="39" t="str">
        <f>IF(Q183="","",VLOOKUP(Q183,リスト!$J$4:$K$31,2,FALSE))</f>
        <v/>
      </c>
      <c r="T183" s="35">
        <f t="shared" si="27"/>
        <v>0</v>
      </c>
      <c r="U183" s="35" t="str">
        <f t="shared" si="28"/>
        <v/>
      </c>
      <c r="V183" s="35">
        <f t="shared" si="31"/>
        <v>0</v>
      </c>
      <c r="W183" s="35">
        <f t="shared" si="32"/>
        <v>0</v>
      </c>
      <c r="AD183" s="79"/>
      <c r="AE183" s="18"/>
      <c r="AF183" s="35" t="str">
        <f t="array" ref="AF183">IFERROR(IF(#REF!="×",0,_xlfn.IFS(AE183="多面",W183*0.6/1.6*0.5,AE183="治水ダム等",W183*0.75/1.75*0.5)),"")</f>
        <v/>
      </c>
      <c r="AG183" s="74" t="str">
        <f t="array" ref="AG183">IFERROR(_xlfn.IFS(#REF!="×",W183,#REF!="○",(W183-AF183)*0.7),"")</f>
        <v/>
      </c>
      <c r="AH183" s="25"/>
      <c r="AI183" s="85">
        <f t="array" ref="AI183">_xlfn.IFS(AH183=0,0,AH183&gt;W183,0,W183-AH183&gt;AG183,AG183,W183-AH183&lt;AG183,W183-AH183)</f>
        <v>0</v>
      </c>
      <c r="AJ183" s="35" t="str">
        <f t="shared" si="29"/>
        <v/>
      </c>
    </row>
    <row r="184" spans="1:36" s="1" customFormat="1" ht="24" hidden="1" customHeight="1">
      <c r="A184" s="9">
        <v>193</v>
      </c>
      <c r="B184" s="15"/>
      <c r="C184" s="12"/>
      <c r="D184" s="12"/>
      <c r="E184" s="25"/>
      <c r="F184" s="25"/>
      <c r="G184" s="25"/>
      <c r="H184" s="25"/>
      <c r="I184" s="33">
        <f t="shared" si="23"/>
        <v>0</v>
      </c>
      <c r="J184" s="35">
        <f t="shared" si="24"/>
        <v>0</v>
      </c>
      <c r="K184" s="35"/>
      <c r="L184" s="39">
        <f>IF(D184="",0,VLOOKUP(D184,リスト!$F$4:$H$29,3,FALSE))</f>
        <v>0</v>
      </c>
      <c r="M184" s="35">
        <f t="shared" si="30"/>
        <v>0</v>
      </c>
      <c r="N184" s="35">
        <f t="shared" si="25"/>
        <v>0</v>
      </c>
      <c r="O184" s="25"/>
      <c r="P184" s="35">
        <f t="shared" si="26"/>
        <v>0</v>
      </c>
      <c r="Q184" s="12"/>
      <c r="R184" s="25"/>
      <c r="S184" s="39" t="str">
        <f>IF(Q184="","",VLOOKUP(Q184,リスト!$J$4:$K$31,2,FALSE))</f>
        <v/>
      </c>
      <c r="T184" s="35">
        <f t="shared" si="27"/>
        <v>0</v>
      </c>
      <c r="U184" s="35" t="str">
        <f t="shared" si="28"/>
        <v/>
      </c>
      <c r="V184" s="35">
        <f t="shared" si="31"/>
        <v>0</v>
      </c>
      <c r="W184" s="35">
        <f t="shared" si="32"/>
        <v>0</v>
      </c>
      <c r="AD184" s="79"/>
      <c r="AE184" s="18"/>
      <c r="AF184" s="35" t="str">
        <f t="array" ref="AF184">IFERROR(IF(#REF!="×",0,_xlfn.IFS(AE184="多面",W184*0.6/1.6*0.5,AE184="治水ダム等",W184*0.75/1.75*0.5)),"")</f>
        <v/>
      </c>
      <c r="AG184" s="74" t="str">
        <f t="array" ref="AG184">IFERROR(_xlfn.IFS(#REF!="×",W184,#REF!="○",(W184-AF184)*0.7),"")</f>
        <v/>
      </c>
      <c r="AH184" s="25"/>
      <c r="AI184" s="85">
        <f t="array" ref="AI184">_xlfn.IFS(AH184=0,0,AH184&gt;W184,0,W184-AH184&gt;AG184,AG184,W184-AH184&lt;AG184,W184-AH184)</f>
        <v>0</v>
      </c>
      <c r="AJ184" s="35" t="str">
        <f t="shared" si="29"/>
        <v/>
      </c>
    </row>
    <row r="185" spans="1:36" s="1" customFormat="1" ht="24" hidden="1" customHeight="1">
      <c r="A185" s="9">
        <v>194</v>
      </c>
      <c r="B185" s="15"/>
      <c r="C185" s="12"/>
      <c r="D185" s="12"/>
      <c r="E185" s="25"/>
      <c r="F185" s="25"/>
      <c r="G185" s="25"/>
      <c r="H185" s="25"/>
      <c r="I185" s="33">
        <f t="shared" si="23"/>
        <v>0</v>
      </c>
      <c r="J185" s="35">
        <f t="shared" si="24"/>
        <v>0</v>
      </c>
      <c r="K185" s="35"/>
      <c r="L185" s="39">
        <f>IF(D185="",0,VLOOKUP(D185,リスト!$F$4:$H$29,3,FALSE))</f>
        <v>0</v>
      </c>
      <c r="M185" s="35">
        <f t="shared" si="30"/>
        <v>0</v>
      </c>
      <c r="N185" s="35">
        <f t="shared" si="25"/>
        <v>0</v>
      </c>
      <c r="O185" s="25"/>
      <c r="P185" s="35">
        <f t="shared" si="26"/>
        <v>0</v>
      </c>
      <c r="Q185" s="12"/>
      <c r="R185" s="25"/>
      <c r="S185" s="39" t="str">
        <f>IF(Q185="","",VLOOKUP(Q185,リスト!$J$4:$K$31,2,FALSE))</f>
        <v/>
      </c>
      <c r="T185" s="35">
        <f t="shared" si="27"/>
        <v>0</v>
      </c>
      <c r="U185" s="35" t="str">
        <f t="shared" si="28"/>
        <v/>
      </c>
      <c r="V185" s="35">
        <f t="shared" si="31"/>
        <v>0</v>
      </c>
      <c r="W185" s="35">
        <f t="shared" si="32"/>
        <v>0</v>
      </c>
      <c r="AD185" s="79"/>
      <c r="AE185" s="18"/>
      <c r="AF185" s="35" t="str">
        <f t="array" ref="AF185">IFERROR(IF(#REF!="×",0,_xlfn.IFS(AE185="多面",W185*0.6/1.6*0.5,AE185="治水ダム等",W185*0.75/1.75*0.5)),"")</f>
        <v/>
      </c>
      <c r="AG185" s="74" t="str">
        <f t="array" ref="AG185">IFERROR(_xlfn.IFS(#REF!="×",W185,#REF!="○",(W185-AF185)*0.7),"")</f>
        <v/>
      </c>
      <c r="AH185" s="25"/>
      <c r="AI185" s="85">
        <f t="array" ref="AI185">_xlfn.IFS(AH185=0,0,AH185&gt;W185,0,W185-AH185&gt;AG185,AG185,W185-AH185&lt;AG185,W185-AH185)</f>
        <v>0</v>
      </c>
      <c r="AJ185" s="35" t="str">
        <f t="shared" si="29"/>
        <v/>
      </c>
    </row>
    <row r="186" spans="1:36" s="1" customFormat="1" ht="24" hidden="1" customHeight="1">
      <c r="A186" s="9">
        <v>195</v>
      </c>
      <c r="B186" s="15"/>
      <c r="C186" s="12"/>
      <c r="D186" s="12"/>
      <c r="E186" s="25"/>
      <c r="F186" s="25"/>
      <c r="G186" s="25"/>
      <c r="H186" s="25"/>
      <c r="I186" s="33">
        <f t="shared" si="23"/>
        <v>0</v>
      </c>
      <c r="J186" s="35">
        <f t="shared" si="24"/>
        <v>0</v>
      </c>
      <c r="K186" s="35"/>
      <c r="L186" s="39">
        <f>IF(D186="",0,VLOOKUP(D186,リスト!$F$4:$H$29,3,FALSE))</f>
        <v>0</v>
      </c>
      <c r="M186" s="35">
        <f t="shared" si="30"/>
        <v>0</v>
      </c>
      <c r="N186" s="35">
        <f t="shared" si="25"/>
        <v>0</v>
      </c>
      <c r="O186" s="25"/>
      <c r="P186" s="35">
        <f t="shared" si="26"/>
        <v>0</v>
      </c>
      <c r="Q186" s="12"/>
      <c r="R186" s="25"/>
      <c r="S186" s="39" t="str">
        <f>IF(Q186="","",VLOOKUP(Q186,リスト!$J$4:$K$31,2,FALSE))</f>
        <v/>
      </c>
      <c r="T186" s="35">
        <f t="shared" si="27"/>
        <v>0</v>
      </c>
      <c r="U186" s="35" t="str">
        <f t="shared" si="28"/>
        <v/>
      </c>
      <c r="V186" s="35">
        <f t="shared" si="31"/>
        <v>0</v>
      </c>
      <c r="W186" s="35">
        <f t="shared" si="32"/>
        <v>0</v>
      </c>
      <c r="AD186" s="79"/>
      <c r="AE186" s="18"/>
      <c r="AF186" s="35" t="str">
        <f t="array" ref="AF186">IFERROR(IF(#REF!="×",0,_xlfn.IFS(AE186="多面",W186*0.6/1.6*0.5,AE186="治水ダム等",W186*0.75/1.75*0.5)),"")</f>
        <v/>
      </c>
      <c r="AG186" s="74" t="str">
        <f t="array" ref="AG186">IFERROR(_xlfn.IFS(#REF!="×",W186,#REF!="○",(W186-AF186)*0.7),"")</f>
        <v/>
      </c>
      <c r="AH186" s="25"/>
      <c r="AI186" s="85">
        <f t="array" ref="AI186">_xlfn.IFS(AH186=0,0,AH186&gt;W186,0,W186-AH186&gt;AG186,AG186,W186-AH186&lt;AG186,W186-AH186)</f>
        <v>0</v>
      </c>
      <c r="AJ186" s="35" t="str">
        <f t="shared" si="29"/>
        <v/>
      </c>
    </row>
    <row r="187" spans="1:36" s="1" customFormat="1" ht="24" hidden="1" customHeight="1">
      <c r="A187" s="9">
        <v>196</v>
      </c>
      <c r="B187" s="15"/>
      <c r="C187" s="12"/>
      <c r="D187" s="12"/>
      <c r="E187" s="25"/>
      <c r="F187" s="25"/>
      <c r="G187" s="25"/>
      <c r="H187" s="25"/>
      <c r="I187" s="33">
        <f t="shared" si="23"/>
        <v>0</v>
      </c>
      <c r="J187" s="35">
        <f t="shared" si="24"/>
        <v>0</v>
      </c>
      <c r="K187" s="35"/>
      <c r="L187" s="39">
        <f>IF(D187="",0,VLOOKUP(D187,リスト!$F$4:$H$29,3,FALSE))</f>
        <v>0</v>
      </c>
      <c r="M187" s="35">
        <f t="shared" si="30"/>
        <v>0</v>
      </c>
      <c r="N187" s="35">
        <f t="shared" si="25"/>
        <v>0</v>
      </c>
      <c r="O187" s="25"/>
      <c r="P187" s="35">
        <f t="shared" si="26"/>
        <v>0</v>
      </c>
      <c r="Q187" s="12"/>
      <c r="R187" s="25"/>
      <c r="S187" s="39" t="str">
        <f>IF(Q187="","",VLOOKUP(Q187,リスト!$J$4:$K$31,2,FALSE))</f>
        <v/>
      </c>
      <c r="T187" s="35">
        <f t="shared" si="27"/>
        <v>0</v>
      </c>
      <c r="U187" s="35" t="str">
        <f t="shared" si="28"/>
        <v/>
      </c>
      <c r="V187" s="35">
        <f t="shared" si="31"/>
        <v>0</v>
      </c>
      <c r="W187" s="35">
        <f t="shared" si="32"/>
        <v>0</v>
      </c>
      <c r="AD187" s="79"/>
      <c r="AE187" s="18"/>
      <c r="AF187" s="35" t="str">
        <f t="array" ref="AF187">IFERROR(IF(#REF!="×",0,_xlfn.IFS(AE187="多面",W187*0.6/1.6*0.5,AE187="治水ダム等",W187*0.75/1.75*0.5)),"")</f>
        <v/>
      </c>
      <c r="AG187" s="74" t="str">
        <f t="array" ref="AG187">IFERROR(_xlfn.IFS(#REF!="×",W187,#REF!="○",(W187-AF187)*0.7),"")</f>
        <v/>
      </c>
      <c r="AH187" s="25"/>
      <c r="AI187" s="85">
        <f t="array" ref="AI187">_xlfn.IFS(AH187=0,0,AH187&gt;W187,0,W187-AH187&gt;AG187,AG187,W187-AH187&lt;AG187,W187-AH187)</f>
        <v>0</v>
      </c>
      <c r="AJ187" s="35" t="str">
        <f t="shared" si="29"/>
        <v/>
      </c>
    </row>
    <row r="188" spans="1:36" s="1" customFormat="1" ht="24" hidden="1" customHeight="1">
      <c r="A188" s="9">
        <v>197</v>
      </c>
      <c r="B188" s="15"/>
      <c r="C188" s="12"/>
      <c r="D188" s="12"/>
      <c r="E188" s="25"/>
      <c r="F188" s="25"/>
      <c r="G188" s="25"/>
      <c r="H188" s="25"/>
      <c r="I188" s="33">
        <f t="shared" si="23"/>
        <v>0</v>
      </c>
      <c r="J188" s="35">
        <f t="shared" si="24"/>
        <v>0</v>
      </c>
      <c r="K188" s="35"/>
      <c r="L188" s="39">
        <f>IF(D188="",0,VLOOKUP(D188,リスト!$F$4:$H$29,3,FALSE))</f>
        <v>0</v>
      </c>
      <c r="M188" s="35">
        <f t="shared" si="30"/>
        <v>0</v>
      </c>
      <c r="N188" s="35">
        <f t="shared" si="25"/>
        <v>0</v>
      </c>
      <c r="O188" s="25"/>
      <c r="P188" s="35">
        <f t="shared" si="26"/>
        <v>0</v>
      </c>
      <c r="Q188" s="12"/>
      <c r="R188" s="25"/>
      <c r="S188" s="39" t="str">
        <f>IF(Q188="","",VLOOKUP(Q188,リスト!$J$4:$K$31,2,FALSE))</f>
        <v/>
      </c>
      <c r="T188" s="35">
        <f t="shared" si="27"/>
        <v>0</v>
      </c>
      <c r="U188" s="35" t="str">
        <f t="shared" si="28"/>
        <v/>
      </c>
      <c r="V188" s="35">
        <f t="shared" si="31"/>
        <v>0</v>
      </c>
      <c r="W188" s="35">
        <f t="shared" si="32"/>
        <v>0</v>
      </c>
      <c r="AD188" s="79"/>
      <c r="AE188" s="18"/>
      <c r="AF188" s="35" t="str">
        <f t="array" ref="AF188">IFERROR(IF(#REF!="×",0,_xlfn.IFS(AE188="多面",W188*0.6/1.6*0.5,AE188="治水ダム等",W188*0.75/1.75*0.5)),"")</f>
        <v/>
      </c>
      <c r="AG188" s="74" t="str">
        <f t="array" ref="AG188">IFERROR(_xlfn.IFS(#REF!="×",W188,#REF!="○",(W188-AF188)*0.7),"")</f>
        <v/>
      </c>
      <c r="AH188" s="25"/>
      <c r="AI188" s="85">
        <f t="array" ref="AI188">_xlfn.IFS(AH188=0,0,AH188&gt;W188,0,W188-AH188&gt;AG188,AG188,W188-AH188&lt;AG188,W188-AH188)</f>
        <v>0</v>
      </c>
      <c r="AJ188" s="35" t="str">
        <f t="shared" si="29"/>
        <v/>
      </c>
    </row>
    <row r="189" spans="1:36" s="1" customFormat="1" ht="24" hidden="1" customHeight="1">
      <c r="A189" s="9">
        <v>198</v>
      </c>
      <c r="B189" s="15"/>
      <c r="C189" s="12"/>
      <c r="D189" s="12"/>
      <c r="E189" s="25"/>
      <c r="F189" s="25"/>
      <c r="G189" s="25"/>
      <c r="H189" s="25"/>
      <c r="I189" s="33">
        <f t="shared" si="23"/>
        <v>0</v>
      </c>
      <c r="J189" s="35">
        <f t="shared" si="24"/>
        <v>0</v>
      </c>
      <c r="K189" s="35"/>
      <c r="L189" s="39">
        <f>IF(D189="",0,VLOOKUP(D189,リスト!$F$4:$H$29,3,FALSE))</f>
        <v>0</v>
      </c>
      <c r="M189" s="35">
        <f t="shared" si="30"/>
        <v>0</v>
      </c>
      <c r="N189" s="35">
        <f t="shared" si="25"/>
        <v>0</v>
      </c>
      <c r="O189" s="25"/>
      <c r="P189" s="35">
        <f t="shared" si="26"/>
        <v>0</v>
      </c>
      <c r="Q189" s="12"/>
      <c r="R189" s="25"/>
      <c r="S189" s="39" t="str">
        <f>IF(Q189="","",VLOOKUP(Q189,リスト!$J$4:$K$31,2,FALSE))</f>
        <v/>
      </c>
      <c r="T189" s="35">
        <f t="shared" si="27"/>
        <v>0</v>
      </c>
      <c r="U189" s="35" t="str">
        <f t="shared" si="28"/>
        <v/>
      </c>
      <c r="V189" s="35">
        <f t="shared" si="31"/>
        <v>0</v>
      </c>
      <c r="W189" s="35">
        <f t="shared" si="32"/>
        <v>0</v>
      </c>
      <c r="AD189" s="79"/>
      <c r="AE189" s="18"/>
      <c r="AF189" s="35" t="str">
        <f t="array" ref="AF189">IFERROR(IF(#REF!="×",0,_xlfn.IFS(AE189="多面",W189*0.6/1.6*0.5,AE189="治水ダム等",W189*0.75/1.75*0.5)),"")</f>
        <v/>
      </c>
      <c r="AG189" s="74" t="str">
        <f t="array" ref="AG189">IFERROR(_xlfn.IFS(#REF!="×",W189,#REF!="○",(W189-AF189)*0.7),"")</f>
        <v/>
      </c>
      <c r="AH189" s="25"/>
      <c r="AI189" s="85">
        <f t="array" ref="AI189">_xlfn.IFS(AH189=0,0,AH189&gt;W189,0,W189-AH189&gt;AG189,AG189,W189-AH189&lt;AG189,W189-AH189)</f>
        <v>0</v>
      </c>
      <c r="AJ189" s="35" t="str">
        <f t="shared" si="29"/>
        <v/>
      </c>
    </row>
    <row r="190" spans="1:36" ht="24" customHeight="1">
      <c r="A190" s="10" t="s">
        <v>63</v>
      </c>
      <c r="B190" s="16"/>
      <c r="C190" s="16"/>
      <c r="D190" s="16"/>
      <c r="E190" s="26">
        <f t="shared" ref="E190:J190" si="33">SUM(E12:E189)</f>
        <v>1665213</v>
      </c>
      <c r="F190" s="26">
        <f t="shared" si="33"/>
        <v>3623996</v>
      </c>
      <c r="G190" s="26">
        <f t="shared" si="33"/>
        <v>-331644</v>
      </c>
      <c r="H190" s="26">
        <f t="shared" si="33"/>
        <v>62383</v>
      </c>
      <c r="I190" s="26">
        <f t="shared" si="33"/>
        <v>5019948</v>
      </c>
      <c r="J190" s="26">
        <f t="shared" si="33"/>
        <v>4957565</v>
      </c>
      <c r="K190" s="26"/>
      <c r="L190" s="26"/>
      <c r="M190" s="26">
        <f>SUM(M12:M189)</f>
        <v>4801447.6206524521</v>
      </c>
      <c r="N190" s="26">
        <f>SUM(N12:N189)</f>
        <v>0</v>
      </c>
      <c r="O190" s="26">
        <f>SUM(O12:O189)</f>
        <v>0</v>
      </c>
      <c r="P190" s="26">
        <f>SUM(P12:P189)</f>
        <v>211618.26902726269</v>
      </c>
      <c r="Q190" s="26"/>
      <c r="R190" s="26">
        <f>SUM(R12:R189)</f>
        <v>0</v>
      </c>
      <c r="S190" s="26"/>
      <c r="T190" s="26">
        <f>SUM(T12:T189)</f>
        <v>0</v>
      </c>
      <c r="U190" s="26">
        <f>SUM(U12:U189)</f>
        <v>0</v>
      </c>
      <c r="V190" s="26">
        <f>SUM(V12:V189)</f>
        <v>0</v>
      </c>
      <c r="W190" s="26">
        <f>SUM(W12:W189)</f>
        <v>211618.26902726269</v>
      </c>
      <c r="AD190" t="s">
        <v>0</v>
      </c>
      <c r="AE190" s="26"/>
      <c r="AF190" s="26">
        <f>SUM(AF12:AF189)</f>
        <v>0</v>
      </c>
      <c r="AG190" s="26">
        <f>SUM(AG12:AG189)</f>
        <v>0</v>
      </c>
      <c r="AH190" s="26">
        <f>SUM(AH12:AH189)</f>
        <v>4702404.0843538735</v>
      </c>
      <c r="AI190" s="26">
        <f>SUM(AI12:AI189)</f>
        <v>0</v>
      </c>
      <c r="AJ190" s="26">
        <f>SUM(AJ12:AJ189)</f>
        <v>0</v>
      </c>
    </row>
    <row r="191" spans="1:36" ht="24" customHeight="1">
      <c r="A191" s="11" t="s">
        <v>140</v>
      </c>
      <c r="AH191" s="84"/>
      <c r="AI191" s="84" t="s">
        <v>80</v>
      </c>
      <c r="AJ191" s="87">
        <f>ROUNDDOWN(AI190+AJ190,-3)</f>
        <v>0</v>
      </c>
    </row>
    <row r="192" spans="1:36" ht="24" customHeight="1">
      <c r="A192" s="11" t="s">
        <v>224</v>
      </c>
      <c r="N192" s="11" t="s">
        <v>26</v>
      </c>
      <c r="O192" s="11"/>
      <c r="P192" s="11"/>
      <c r="Q192" s="55" t="s">
        <v>37</v>
      </c>
      <c r="R192" s="11"/>
      <c r="T192" t="s">
        <v>132</v>
      </c>
      <c r="W192" s="28" t="s">
        <v>37</v>
      </c>
      <c r="AH192" s="84"/>
      <c r="AI192" s="84"/>
      <c r="AJ192" s="88"/>
    </row>
    <row r="193" spans="5:34" ht="24" customHeight="1">
      <c r="E193" s="27"/>
      <c r="F193" s="27"/>
      <c r="N193" s="42"/>
      <c r="O193" s="42" t="s">
        <v>191</v>
      </c>
      <c r="P193" s="23" t="s">
        <v>192</v>
      </c>
      <c r="Q193" s="56" t="s">
        <v>148</v>
      </c>
      <c r="R193" s="11"/>
      <c r="T193" s="61" t="s">
        <v>81</v>
      </c>
      <c r="U193" s="66"/>
      <c r="V193" s="69"/>
      <c r="W193" s="74">
        <f>ROUNDDOWN(W190,0)</f>
        <v>211618</v>
      </c>
      <c r="AD193" s="27"/>
      <c r="AE193" s="27"/>
      <c r="AH193" s="84"/>
    </row>
    <row r="194" spans="5:34" ht="24" customHeight="1">
      <c r="E194" s="27"/>
      <c r="F194" s="27"/>
      <c r="N194" s="43" t="s">
        <v>82</v>
      </c>
      <c r="O194" s="43"/>
      <c r="P194" s="43"/>
      <c r="Q194" s="43"/>
      <c r="R194" s="11"/>
      <c r="T194" s="62" t="s">
        <v>84</v>
      </c>
      <c r="U194" s="67"/>
      <c r="V194" s="70"/>
      <c r="W194" s="75">
        <f>R197</f>
        <v>0</v>
      </c>
    </row>
    <row r="195" spans="5:34" ht="24" customHeight="1">
      <c r="E195" s="27"/>
      <c r="F195" s="27"/>
      <c r="M195" s="27"/>
      <c r="N195" s="43" t="s">
        <v>85</v>
      </c>
      <c r="O195" s="50"/>
      <c r="P195" s="50"/>
      <c r="Q195" s="57">
        <f>N190</f>
        <v>0</v>
      </c>
      <c r="R195" s="11"/>
      <c r="T195" s="63" t="s">
        <v>96</v>
      </c>
      <c r="U195" s="68"/>
      <c r="V195" s="71"/>
      <c r="W195" s="76">
        <f>ROUNDDOWN((W193-W194)*0.7,0)</f>
        <v>148132</v>
      </c>
    </row>
    <row r="196" spans="5:34" ht="21.95" customHeight="1">
      <c r="E196" s="27"/>
      <c r="F196" s="27"/>
      <c r="N196" s="44" t="s">
        <v>88</v>
      </c>
      <c r="O196" s="51"/>
      <c r="P196" s="51"/>
      <c r="Q196" s="58">
        <f>U190</f>
        <v>0</v>
      </c>
      <c r="R196" s="11" t="s">
        <v>91</v>
      </c>
      <c r="W196" s="77"/>
      <c r="X196" s="13"/>
      <c r="AE196" s="27"/>
    </row>
    <row r="197" spans="5:34" ht="21.95" customHeight="1">
      <c r="E197" s="27"/>
      <c r="F197" s="27"/>
      <c r="N197" s="45" t="s">
        <v>92</v>
      </c>
      <c r="O197" s="52">
        <f>SUM(O195:O196)</f>
        <v>0</v>
      </c>
      <c r="P197" s="54">
        <f>SUM(P195:P196)</f>
        <v>0</v>
      </c>
      <c r="Q197" s="54">
        <f>SUM(Q195:Q196)</f>
        <v>0</v>
      </c>
      <c r="R197" s="60">
        <f>IF(P197*0.5-Q197&gt;0,P197*0.5-Q197,IF(P197*0.9-Q197&gt;0,P197*0.9-Q197,0))</f>
        <v>0</v>
      </c>
      <c r="W197" s="78"/>
    </row>
    <row r="198" spans="5:34">
      <c r="N198" s="46" t="s">
        <v>193</v>
      </c>
      <c r="R198" s="28" t="s">
        <v>94</v>
      </c>
      <c r="T198" s="11"/>
    </row>
    <row r="199" spans="5:34">
      <c r="T199" s="11"/>
    </row>
    <row r="200" spans="5:34">
      <c r="T200" s="11"/>
    </row>
    <row r="201" spans="5:34">
      <c r="T201" s="11"/>
    </row>
    <row r="203" spans="5:34">
      <c r="U203" s="27"/>
      <c r="V203" s="27"/>
      <c r="W203" s="27"/>
    </row>
    <row r="204" spans="5:34">
      <c r="T204" s="64"/>
      <c r="U204" s="27"/>
      <c r="W204" s="27"/>
    </row>
    <row r="205" spans="5:34">
      <c r="T205" s="65"/>
      <c r="U205" s="27"/>
      <c r="V205" s="27"/>
      <c r="W205" s="27"/>
    </row>
  </sheetData>
  <mergeCells count="20">
    <mergeCell ref="D9:P9"/>
    <mergeCell ref="Q9:V9"/>
    <mergeCell ref="AE9:AF9"/>
    <mergeCell ref="AG9:AJ9"/>
    <mergeCell ref="E10:J10"/>
    <mergeCell ref="K10:M10"/>
    <mergeCell ref="S10:T10"/>
    <mergeCell ref="AH10:AI10"/>
    <mergeCell ref="A4:A5"/>
    <mergeCell ref="B4:B5"/>
    <mergeCell ref="C4:C5"/>
    <mergeCell ref="D4:D5"/>
    <mergeCell ref="E4:E5"/>
    <mergeCell ref="F4:F5"/>
    <mergeCell ref="G4:G5"/>
    <mergeCell ref="A9:A11"/>
    <mergeCell ref="B9:B11"/>
    <mergeCell ref="W9:W10"/>
    <mergeCell ref="D10:D11"/>
    <mergeCell ref="Q10:Q11"/>
  </mergeCells>
  <phoneticPr fontId="2"/>
  <conditionalFormatting sqref="AF12:AF189">
    <cfRule type="cellIs" dxfId="9" priority="5" operator="equal">
      <formula>0</formula>
    </cfRule>
    <cfRule type="expression" dxfId="8" priority="9">
      <formula>#REF!="×"</formula>
    </cfRule>
  </conditionalFormatting>
  <conditionalFormatting sqref="AE12:AE189">
    <cfRule type="expression" dxfId="7" priority="8">
      <formula>#REF!="×"</formula>
    </cfRule>
  </conditionalFormatting>
  <conditionalFormatting sqref="I12:K189 M12:N189 T12:W189 AI12:AJ189">
    <cfRule type="cellIs" dxfId="6" priority="7" operator="equal">
      <formula>0</formula>
    </cfRule>
  </conditionalFormatting>
  <conditionalFormatting sqref="P12:P189">
    <cfRule type="cellIs" dxfId="5" priority="6" operator="equal">
      <formula>0</formula>
    </cfRule>
  </conditionalFormatting>
  <conditionalFormatting sqref="C12:C189 U12:U189">
    <cfRule type="expression" dxfId="4" priority="3">
      <formula>$E$6="新規"</formula>
    </cfRule>
  </conditionalFormatting>
  <conditionalFormatting sqref="N12:N189">
    <cfRule type="expression" dxfId="3" priority="2">
      <formula>$E$6="新規"</formula>
    </cfRule>
  </conditionalFormatting>
  <conditionalFormatting sqref="L12:L189">
    <cfRule type="cellIs" dxfId="2" priority="1" operator="equal">
      <formula>0</formula>
    </cfRule>
  </conditionalFormatting>
  <conditionalFormatting sqref="T194:U195">
    <cfRule type="duplicateValues" dxfId="1" priority="4"/>
  </conditionalFormatting>
  <conditionalFormatting sqref="W194 O195:P196">
    <cfRule type="expression" dxfId="0" priority="10">
      <formula>$E$6="新規"</formula>
    </cfRule>
  </conditionalFormatting>
  <dataValidations count="2">
    <dataValidation type="list" allowBlank="1" showDropDown="0" showInputMessage="1" showErrorMessage="1" sqref="AE12:AE189">
      <formula1>"　,多面,治水ダム等"</formula1>
    </dataValidation>
    <dataValidation type="list" allowBlank="1" showDropDown="0" showInputMessage="1" showErrorMessage="1" sqref="D190:D194">
      <formula1>#REF!</formula1>
    </dataValidation>
  </dataValidations>
  <pageMargins left="0.70866141732283472" right="0.70866141732283472" top="0.74803149606299213" bottom="0.74803149606299213" header="0.31496062992125984" footer="0.31496062992125984"/>
  <pageSetup paperSize="8" scale="58" fitToWidth="1" fitToHeight="0" orientation="landscape" usePrinterDefaults="1" cellComments="asDisplayed" r:id="rId1"/>
  <headerFooter>
    <oddHeader>&amp;R&amp;A</oddHeader>
    <oddFooter>&amp;R&amp;P／&amp;N</oddFooter>
  </headerFooter>
  <drawing r:id="rId2"/>
  <legacyDrawing r:id="rId3"/>
  <extLst>
    <ext xmlns:x14="http://schemas.microsoft.com/office/spreadsheetml/2009/9/main" uri="{CCE6A557-97BC-4b89-ADB6-D9C93CAAB3DF}">
      <x14:dataValidations xmlns:xm="http://schemas.microsoft.com/office/excel/2006/main" count="6">
        <x14:dataValidation type="list" allowBlank="1" showDropDown="0" showInputMessage="1" showErrorMessage="1">
          <x14:formula1>
            <xm:f>リスト!$S$3:$S$5</xm:f>
          </x14:formula1>
          <xm:sqref>C12:C189</xm:sqref>
        </x14:dataValidation>
        <x14:dataValidation type="list" allowBlank="1" showDropDown="0" showInputMessage="1" showErrorMessage="1">
          <x14:formula1>
            <xm:f>リスト!$F$4:$F$29</xm:f>
          </x14:formula1>
          <xm:sqref>D12:D189</xm:sqref>
        </x14:dataValidation>
        <x14:dataValidation type="list" allowBlank="1" showDropDown="0" showInputMessage="1" showErrorMessage="1">
          <x14:formula1>
            <xm:f>リスト!$J$4:$J$31</xm:f>
          </x14:formula1>
          <xm:sqref>Q12:Q189</xm:sqref>
        </x14:dataValidation>
        <x14:dataValidation type="list" allowBlank="1" showDropDown="0" showInputMessage="1" showErrorMessage="1">
          <x14:formula1>
            <xm:f>リスト!$D$3:$D$53</xm:f>
          </x14:formula1>
          <xm:sqref>C6</xm:sqref>
        </x14:dataValidation>
        <x14:dataValidation type="list" allowBlank="1" showDropDown="0" showInputMessage="1" showErrorMessage="1">
          <x14:formula1>
            <xm:f>リスト!$B$3:$B$12</xm:f>
          </x14:formula1>
          <xm:sqref>B6</xm:sqref>
        </x14:dataValidation>
        <x14:dataValidation type="list" allowBlank="1" showDropDown="0" showInputMessage="1" showErrorMessage="1">
          <x14:formula1>
            <xm:f>リスト!$Q$3:$Q$5</xm:f>
          </x14:formula1>
          <xm:sqref>E6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dimension ref="B2:T53"/>
  <sheetViews>
    <sheetView view="pageBreakPreview" topLeftCell="E1" zoomScale="90" zoomScaleSheetLayoutView="90" workbookViewId="0">
      <selection activeCell="M30" sqref="M30"/>
    </sheetView>
  </sheetViews>
  <sheetFormatPr defaultRowHeight="12"/>
  <cols>
    <col min="4" max="4" width="7.28515625" bestFit="1" customWidth="1"/>
    <col min="6" max="6" width="18.42578125" bestFit="1" customWidth="1"/>
    <col min="7" max="7" width="16.5703125" customWidth="1"/>
    <col min="8" max="8" width="16" customWidth="1"/>
    <col min="10" max="10" width="18.42578125" bestFit="1" customWidth="1"/>
    <col min="12" max="12" width="13.85546875" customWidth="1"/>
    <col min="13" max="13" width="12.85546875" bestFit="1" customWidth="1"/>
    <col min="15" max="15" width="9.140625" style="32" customWidth="1"/>
    <col min="17" max="17" width="10.42578125" bestFit="1" customWidth="1"/>
    <col min="19" max="19" width="11" customWidth="1"/>
    <col min="20" max="20" width="11" bestFit="1" customWidth="1"/>
  </cols>
  <sheetData>
    <row r="2" spans="2:20">
      <c r="B2" s="89" t="s">
        <v>110</v>
      </c>
      <c r="D2" s="89" t="s">
        <v>111</v>
      </c>
      <c r="F2" s="90" t="s">
        <v>106</v>
      </c>
      <c r="G2" s="93" t="s">
        <v>197</v>
      </c>
      <c r="H2" s="93" t="s">
        <v>170</v>
      </c>
      <c r="J2" s="89" t="s">
        <v>112</v>
      </c>
      <c r="K2" s="89" t="s">
        <v>41</v>
      </c>
      <c r="M2" s="89" t="s">
        <v>8</v>
      </c>
      <c r="O2" s="89" t="s">
        <v>113</v>
      </c>
      <c r="Q2" s="89" t="s">
        <v>114</v>
      </c>
      <c r="S2" s="89" t="s">
        <v>97</v>
      </c>
      <c r="T2" s="89" t="s">
        <v>117</v>
      </c>
    </row>
    <row r="3" spans="2:20">
      <c r="B3" s="6"/>
      <c r="D3" s="6"/>
      <c r="F3" s="91" t="s">
        <v>198</v>
      </c>
      <c r="G3" s="94" t="s">
        <v>198</v>
      </c>
      <c r="H3" s="94" t="s">
        <v>198</v>
      </c>
      <c r="I3" s="32"/>
      <c r="J3" s="6"/>
      <c r="K3" s="23"/>
      <c r="M3" s="6"/>
      <c r="O3" s="6"/>
      <c r="Q3" s="6"/>
      <c r="S3" s="6"/>
      <c r="T3" s="6"/>
    </row>
    <row r="4" spans="2:20">
      <c r="B4" s="8" t="s">
        <v>104</v>
      </c>
      <c r="D4" s="8" t="s">
        <v>29</v>
      </c>
      <c r="F4" s="91" t="s">
        <v>199</v>
      </c>
      <c r="G4" s="95">
        <v>1.111</v>
      </c>
      <c r="H4" s="95">
        <v>1.2509999999999999</v>
      </c>
      <c r="I4" s="99"/>
      <c r="J4" s="8" t="s">
        <v>118</v>
      </c>
      <c r="K4" s="101">
        <v>1.1759999999999999</v>
      </c>
      <c r="L4" s="103"/>
      <c r="M4" s="6">
        <f>ROUNDUP((M10+M11*11)/((SUM(M6:M9)/4)*12),3)</f>
        <v>1.474</v>
      </c>
      <c r="N4" s="103"/>
      <c r="O4" s="6" t="s">
        <v>113</v>
      </c>
      <c r="Q4" s="6" t="s">
        <v>101</v>
      </c>
      <c r="S4" s="6" t="s">
        <v>25</v>
      </c>
      <c r="T4" s="6">
        <f>0.6/1.6*0.5</f>
        <v>0.18749999999999997</v>
      </c>
    </row>
    <row r="5" spans="2:20">
      <c r="B5" s="8" t="s">
        <v>99</v>
      </c>
      <c r="D5" s="8" t="s">
        <v>119</v>
      </c>
      <c r="F5" s="91" t="s">
        <v>194</v>
      </c>
      <c r="G5" s="95">
        <v>1.502</v>
      </c>
      <c r="H5" s="95">
        <v>1.1080000000000001</v>
      </c>
      <c r="I5" s="99"/>
      <c r="J5" s="8" t="s">
        <v>28</v>
      </c>
      <c r="K5" s="101">
        <v>1.129</v>
      </c>
      <c r="L5" s="103"/>
      <c r="M5" s="103"/>
      <c r="N5" s="103"/>
      <c r="O5" s="6" t="s">
        <v>120</v>
      </c>
      <c r="Q5" s="6" t="s">
        <v>121</v>
      </c>
      <c r="S5" s="6" t="s">
        <v>33</v>
      </c>
      <c r="T5" s="104">
        <f>0.75/1.75*0.5</f>
        <v>0.21428571428571427</v>
      </c>
    </row>
    <row r="6" spans="2:20">
      <c r="B6" s="8" t="s">
        <v>122</v>
      </c>
      <c r="D6" s="8" t="s">
        <v>123</v>
      </c>
      <c r="F6" s="91" t="s">
        <v>200</v>
      </c>
      <c r="G6" s="95">
        <v>1.0469999999999999</v>
      </c>
      <c r="H6" s="95">
        <v>1.1839999999999999</v>
      </c>
      <c r="I6" s="99"/>
      <c r="J6" s="8" t="s">
        <v>125</v>
      </c>
      <c r="K6" s="101">
        <v>1.1910000000000001</v>
      </c>
      <c r="L6" s="103" t="s">
        <v>195</v>
      </c>
      <c r="M6" s="103">
        <v>2.98</v>
      </c>
      <c r="N6" s="103"/>
    </row>
    <row r="7" spans="2:20">
      <c r="B7" s="8" t="s">
        <v>127</v>
      </c>
      <c r="D7" s="8" t="s">
        <v>129</v>
      </c>
      <c r="F7" s="91" t="s">
        <v>162</v>
      </c>
      <c r="G7" s="95">
        <v>1.3919999999999999</v>
      </c>
      <c r="H7" s="95">
        <v>1.2150000000000001</v>
      </c>
      <c r="I7" s="99"/>
      <c r="J7" s="8" t="s">
        <v>130</v>
      </c>
      <c r="K7" s="101">
        <v>1.181</v>
      </c>
      <c r="L7" s="103" t="s">
        <v>131</v>
      </c>
      <c r="M7" s="103">
        <v>3.36</v>
      </c>
      <c r="N7" s="103"/>
    </row>
    <row r="8" spans="2:20">
      <c r="B8" s="8" t="s">
        <v>133</v>
      </c>
      <c r="D8" s="8" t="s">
        <v>134</v>
      </c>
      <c r="F8" s="91" t="s">
        <v>201</v>
      </c>
      <c r="G8" s="95">
        <v>1.3979999999999999</v>
      </c>
      <c r="H8" s="95">
        <v>1.236</v>
      </c>
      <c r="I8" s="99"/>
      <c r="J8" s="8" t="s">
        <v>135</v>
      </c>
      <c r="K8" s="101">
        <v>1.121</v>
      </c>
      <c r="L8" s="103" t="s">
        <v>137</v>
      </c>
      <c r="M8" s="103">
        <v>3.45</v>
      </c>
      <c r="N8" s="103"/>
    </row>
    <row r="9" spans="2:20">
      <c r="B9" s="8" t="s">
        <v>89</v>
      </c>
      <c r="D9" s="8" t="s">
        <v>126</v>
      </c>
      <c r="F9" s="92" t="s">
        <v>202</v>
      </c>
      <c r="G9" s="96">
        <v>1.0669999999999999</v>
      </c>
      <c r="H9" s="97">
        <v>1.1719999999999999</v>
      </c>
      <c r="I9" s="100" t="s">
        <v>98</v>
      </c>
      <c r="J9" s="8" t="s">
        <v>109</v>
      </c>
      <c r="K9" s="101">
        <v>1.202</v>
      </c>
      <c r="L9" s="103" t="s">
        <v>138</v>
      </c>
      <c r="M9" s="103">
        <v>1.4</v>
      </c>
      <c r="N9" s="103"/>
    </row>
    <row r="10" spans="2:20">
      <c r="B10" s="8" t="s">
        <v>139</v>
      </c>
      <c r="D10" s="8" t="s">
        <v>141</v>
      </c>
      <c r="F10" s="92" t="s">
        <v>203</v>
      </c>
      <c r="G10" s="96">
        <v>1.3220000000000001</v>
      </c>
      <c r="H10" s="97">
        <v>0.94099999999999995</v>
      </c>
      <c r="I10" s="100" t="s">
        <v>98</v>
      </c>
      <c r="J10" s="8" t="s">
        <v>142</v>
      </c>
      <c r="K10" s="101">
        <v>1.1539999999999999</v>
      </c>
      <c r="L10" s="103" t="s">
        <v>145</v>
      </c>
      <c r="M10" s="103">
        <v>3.49</v>
      </c>
      <c r="N10" s="103"/>
    </row>
    <row r="11" spans="2:20">
      <c r="B11" s="8" t="s">
        <v>144</v>
      </c>
      <c r="D11" s="8" t="s">
        <v>48</v>
      </c>
      <c r="F11" s="91" t="s">
        <v>204</v>
      </c>
      <c r="G11" s="95">
        <v>1.075</v>
      </c>
      <c r="H11" s="95">
        <v>1.089</v>
      </c>
      <c r="I11" s="100"/>
      <c r="J11" s="8" t="s">
        <v>146</v>
      </c>
      <c r="K11" s="101">
        <v>1.117</v>
      </c>
      <c r="L11" s="103" t="s">
        <v>143</v>
      </c>
      <c r="M11" s="103">
        <v>4.18</v>
      </c>
      <c r="N11" s="103"/>
    </row>
    <row r="12" spans="2:20">
      <c r="B12" s="8" t="s">
        <v>147</v>
      </c>
      <c r="D12" s="8" t="s">
        <v>149</v>
      </c>
      <c r="F12" s="92" t="s">
        <v>205</v>
      </c>
      <c r="G12" s="96">
        <v>1.0920000000000001</v>
      </c>
      <c r="H12" s="97">
        <v>1.014</v>
      </c>
      <c r="I12" s="100" t="s">
        <v>98</v>
      </c>
      <c r="J12" s="8" t="s">
        <v>150</v>
      </c>
      <c r="K12" s="101">
        <v>1.1879999999999999</v>
      </c>
      <c r="L12" s="103"/>
      <c r="M12" s="103"/>
      <c r="N12" s="103"/>
    </row>
    <row r="13" spans="2:20">
      <c r="D13" s="8" t="s">
        <v>128</v>
      </c>
      <c r="F13" s="92" t="s">
        <v>46</v>
      </c>
      <c r="G13" s="96">
        <v>1.0940000000000001</v>
      </c>
      <c r="H13" s="97">
        <v>1.139</v>
      </c>
      <c r="I13" s="100" t="s">
        <v>98</v>
      </c>
      <c r="J13" s="8" t="s">
        <v>151</v>
      </c>
      <c r="K13" s="101">
        <v>1.163</v>
      </c>
      <c r="L13" s="103"/>
      <c r="M13" s="103"/>
      <c r="N13" s="103"/>
    </row>
    <row r="14" spans="2:20">
      <c r="D14" s="8" t="s">
        <v>152</v>
      </c>
      <c r="F14" s="91" t="s">
        <v>77</v>
      </c>
      <c r="G14" s="95">
        <v>1.06</v>
      </c>
      <c r="H14" s="98">
        <v>1.2290000000000001</v>
      </c>
      <c r="I14" s="99"/>
      <c r="J14" s="8" t="s">
        <v>153</v>
      </c>
      <c r="K14" s="101">
        <v>1.1160000000000001</v>
      </c>
      <c r="L14" s="103"/>
      <c r="M14" s="103"/>
      <c r="N14" s="103"/>
    </row>
    <row r="15" spans="2:20">
      <c r="D15" s="8" t="s">
        <v>100</v>
      </c>
      <c r="F15" s="91" t="s">
        <v>206</v>
      </c>
      <c r="G15" s="95">
        <v>1.085</v>
      </c>
      <c r="H15" s="98">
        <v>1.708</v>
      </c>
      <c r="I15" s="99"/>
      <c r="J15" s="8" t="s">
        <v>154</v>
      </c>
      <c r="K15" s="101">
        <v>1.1779999999999999</v>
      </c>
      <c r="L15" s="103"/>
      <c r="M15" s="103"/>
      <c r="N15" s="103"/>
    </row>
    <row r="16" spans="2:20">
      <c r="D16" s="8" t="s">
        <v>86</v>
      </c>
      <c r="F16" s="91" t="s">
        <v>207</v>
      </c>
      <c r="G16" s="95">
        <v>1.208</v>
      </c>
      <c r="H16" s="98">
        <v>1.498</v>
      </c>
      <c r="I16" s="99"/>
      <c r="J16" s="8" t="s">
        <v>155</v>
      </c>
      <c r="K16" s="101">
        <v>1.149</v>
      </c>
      <c r="L16" s="103"/>
      <c r="M16" s="103"/>
      <c r="N16" s="103"/>
    </row>
    <row r="17" spans="4:14">
      <c r="D17" s="8" t="s">
        <v>105</v>
      </c>
      <c r="F17" s="91" t="s">
        <v>55</v>
      </c>
      <c r="G17" s="95">
        <v>1.1839999999999999</v>
      </c>
      <c r="H17" s="98">
        <v>1.4730000000000001</v>
      </c>
      <c r="I17" s="99"/>
      <c r="J17" s="8" t="s">
        <v>156</v>
      </c>
      <c r="K17" s="101">
        <v>1.109</v>
      </c>
      <c r="L17" s="103"/>
      <c r="M17" s="103"/>
      <c r="N17" s="103"/>
    </row>
    <row r="18" spans="4:14">
      <c r="D18" s="8" t="s">
        <v>157</v>
      </c>
      <c r="F18" s="91" t="s">
        <v>208</v>
      </c>
      <c r="G18" s="95">
        <v>1.077</v>
      </c>
      <c r="H18" s="98">
        <v>1.0629999999999999</v>
      </c>
      <c r="I18" s="99"/>
      <c r="J18" s="8" t="s">
        <v>107</v>
      </c>
      <c r="K18" s="101">
        <v>1.1779999999999999</v>
      </c>
      <c r="L18" s="103"/>
      <c r="M18" s="103"/>
      <c r="N18" s="103"/>
    </row>
    <row r="19" spans="4:14">
      <c r="D19" s="8" t="s">
        <v>158</v>
      </c>
      <c r="F19" s="91" t="s">
        <v>209</v>
      </c>
      <c r="G19" s="95">
        <v>1.1579999999999999</v>
      </c>
      <c r="H19" s="98">
        <v>1.0489999999999999</v>
      </c>
      <c r="I19" s="99"/>
      <c r="J19" s="8" t="s">
        <v>159</v>
      </c>
      <c r="K19" s="101">
        <v>1.1739999999999999</v>
      </c>
      <c r="L19" s="103"/>
      <c r="M19" s="103"/>
      <c r="N19" s="103"/>
    </row>
    <row r="20" spans="4:14">
      <c r="D20" s="8" t="s">
        <v>108</v>
      </c>
      <c r="F20" s="91" t="s">
        <v>210</v>
      </c>
      <c r="G20" s="95">
        <v>1.036</v>
      </c>
      <c r="H20" s="95">
        <v>1.0549999999999999</v>
      </c>
      <c r="I20" s="99"/>
      <c r="J20" s="8" t="s">
        <v>160</v>
      </c>
      <c r="K20" s="101">
        <v>1.127</v>
      </c>
      <c r="L20" s="103"/>
      <c r="M20" s="103"/>
      <c r="N20" s="103"/>
    </row>
    <row r="21" spans="4:14">
      <c r="D21" s="8" t="s">
        <v>161</v>
      </c>
      <c r="F21" s="91" t="s">
        <v>14</v>
      </c>
      <c r="G21" s="95">
        <v>1.0780000000000001</v>
      </c>
      <c r="H21" s="95">
        <v>1.1259999999999999</v>
      </c>
      <c r="I21" s="99"/>
      <c r="J21" s="8" t="s">
        <v>163</v>
      </c>
      <c r="K21" s="101">
        <v>1.181</v>
      </c>
      <c r="L21" s="103"/>
      <c r="M21" s="103"/>
      <c r="N21" s="103"/>
    </row>
    <row r="22" spans="4:14">
      <c r="D22" s="8" t="s">
        <v>164</v>
      </c>
      <c r="F22" s="91" t="s">
        <v>196</v>
      </c>
      <c r="G22" s="95">
        <v>1.2050000000000001</v>
      </c>
      <c r="H22" s="95">
        <v>1.26</v>
      </c>
      <c r="I22" s="99"/>
      <c r="J22" s="8" t="s">
        <v>95</v>
      </c>
      <c r="K22" s="101">
        <v>1.1679999999999999</v>
      </c>
      <c r="L22" s="103"/>
      <c r="M22" s="103"/>
      <c r="N22" s="103"/>
    </row>
    <row r="23" spans="4:14">
      <c r="D23" s="8" t="s">
        <v>165</v>
      </c>
      <c r="F23" s="91" t="s">
        <v>211</v>
      </c>
      <c r="G23" s="95">
        <v>1.0740000000000001</v>
      </c>
      <c r="H23" s="95">
        <v>1.218</v>
      </c>
      <c r="I23" s="99"/>
      <c r="J23" s="8" t="s">
        <v>93</v>
      </c>
      <c r="K23" s="101">
        <v>1.127</v>
      </c>
      <c r="L23" s="103"/>
      <c r="M23" s="103"/>
      <c r="N23" s="103"/>
    </row>
    <row r="24" spans="4:14">
      <c r="D24" s="8" t="s">
        <v>124</v>
      </c>
      <c r="F24" s="91" t="s">
        <v>13</v>
      </c>
      <c r="G24" s="95">
        <v>1.099</v>
      </c>
      <c r="H24" s="95">
        <v>1.2909999999999999</v>
      </c>
      <c r="I24" s="99"/>
      <c r="J24" s="8" t="s">
        <v>72</v>
      </c>
      <c r="K24" s="101">
        <v>1.1850000000000001</v>
      </c>
      <c r="L24" s="103"/>
      <c r="M24" s="103"/>
      <c r="N24" s="103"/>
    </row>
    <row r="25" spans="4:14">
      <c r="D25" s="8" t="s">
        <v>166</v>
      </c>
      <c r="F25" s="91" t="s">
        <v>212</v>
      </c>
      <c r="G25" s="95">
        <v>1.0129999999999999</v>
      </c>
      <c r="H25" s="95">
        <v>1.101</v>
      </c>
      <c r="I25" s="99"/>
      <c r="J25" s="8" t="s">
        <v>167</v>
      </c>
      <c r="K25" s="101">
        <v>1.151</v>
      </c>
      <c r="L25" s="103"/>
      <c r="M25" s="103"/>
      <c r="N25" s="103"/>
    </row>
    <row r="26" spans="4:14">
      <c r="D26" s="8" t="s">
        <v>168</v>
      </c>
      <c r="F26" s="91" t="s">
        <v>3</v>
      </c>
      <c r="G26" s="95">
        <v>1.1399999999999999</v>
      </c>
      <c r="H26" s="95">
        <v>1.0840000000000001</v>
      </c>
      <c r="I26" s="99"/>
      <c r="J26" s="8" t="s">
        <v>169</v>
      </c>
      <c r="K26" s="101">
        <v>1.111</v>
      </c>
      <c r="L26" s="103"/>
      <c r="M26" s="103"/>
      <c r="N26" s="103"/>
    </row>
    <row r="27" spans="4:14">
      <c r="D27" s="8" t="s">
        <v>171</v>
      </c>
      <c r="F27" s="91" t="s">
        <v>213</v>
      </c>
      <c r="G27" s="95">
        <v>1.075</v>
      </c>
      <c r="H27" s="95">
        <v>1.081</v>
      </c>
      <c r="I27" s="99"/>
      <c r="J27" s="8" t="s">
        <v>5</v>
      </c>
      <c r="K27" s="101">
        <v>1.1779999999999999</v>
      </c>
      <c r="L27" s="103"/>
      <c r="M27" s="103"/>
      <c r="N27" s="103"/>
    </row>
    <row r="28" spans="4:14">
      <c r="D28" s="8" t="s">
        <v>172</v>
      </c>
      <c r="F28" s="91" t="s">
        <v>214</v>
      </c>
      <c r="G28" s="95">
        <v>1.0580000000000001</v>
      </c>
      <c r="H28" s="95">
        <v>1.2569999999999999</v>
      </c>
      <c r="I28" s="99"/>
      <c r="J28" s="8" t="s">
        <v>173</v>
      </c>
      <c r="K28" s="101">
        <v>1.1930000000000001</v>
      </c>
      <c r="L28" s="103"/>
      <c r="M28" s="103"/>
      <c r="N28" s="103"/>
    </row>
    <row r="29" spans="4:14">
      <c r="D29" s="8" t="s">
        <v>174</v>
      </c>
      <c r="F29" s="91" t="s">
        <v>87</v>
      </c>
      <c r="G29" s="95">
        <v>1.171</v>
      </c>
      <c r="H29" s="95">
        <v>1.2549999999999999</v>
      </c>
      <c r="I29" s="99"/>
      <c r="J29" s="8" t="s">
        <v>175</v>
      </c>
      <c r="K29" s="101">
        <v>1.103</v>
      </c>
      <c r="L29" s="103"/>
      <c r="M29" s="103"/>
      <c r="N29" s="103"/>
    </row>
    <row r="30" spans="4:14">
      <c r="D30" s="8" t="s">
        <v>56</v>
      </c>
      <c r="F30" s="79"/>
      <c r="G30" s="79"/>
      <c r="H30" s="79"/>
      <c r="I30" s="79"/>
      <c r="J30" s="8" t="s">
        <v>176</v>
      </c>
      <c r="K30" s="101">
        <v>1.1779999999999999</v>
      </c>
      <c r="L30" s="103"/>
      <c r="M30" s="103"/>
      <c r="N30" s="103"/>
    </row>
    <row r="31" spans="4:14">
      <c r="D31" s="8" t="s">
        <v>19</v>
      </c>
      <c r="F31" s="13" t="s">
        <v>225</v>
      </c>
      <c r="J31" s="8"/>
      <c r="K31" s="102"/>
      <c r="L31" s="103"/>
      <c r="M31" s="103"/>
      <c r="N31" s="103"/>
    </row>
    <row r="32" spans="4:14">
      <c r="D32" s="8" t="s">
        <v>177</v>
      </c>
    </row>
    <row r="33" spans="4:4">
      <c r="D33" s="8" t="s">
        <v>178</v>
      </c>
    </row>
    <row r="34" spans="4:4">
      <c r="D34" s="8" t="s">
        <v>179</v>
      </c>
    </row>
    <row r="35" spans="4:4">
      <c r="D35" s="8" t="s">
        <v>32</v>
      </c>
    </row>
    <row r="36" spans="4:4">
      <c r="D36" s="8" t="s">
        <v>83</v>
      </c>
    </row>
    <row r="37" spans="4:4">
      <c r="D37" s="8" t="s">
        <v>102</v>
      </c>
    </row>
    <row r="38" spans="4:4">
      <c r="D38" s="8" t="s">
        <v>180</v>
      </c>
    </row>
    <row r="39" spans="4:4">
      <c r="D39" s="8" t="s">
        <v>181</v>
      </c>
    </row>
    <row r="40" spans="4:4">
      <c r="D40" s="8" t="s">
        <v>182</v>
      </c>
    </row>
    <row r="41" spans="4:4">
      <c r="D41" s="8" t="s">
        <v>24</v>
      </c>
    </row>
    <row r="42" spans="4:4">
      <c r="D42" s="8" t="s">
        <v>183</v>
      </c>
    </row>
    <row r="43" spans="4:4">
      <c r="D43" s="8" t="s">
        <v>184</v>
      </c>
    </row>
    <row r="44" spans="4:4">
      <c r="D44" s="8" t="s">
        <v>185</v>
      </c>
    </row>
    <row r="45" spans="4:4">
      <c r="D45" s="8" t="s">
        <v>186</v>
      </c>
    </row>
    <row r="46" spans="4:4">
      <c r="D46" s="8" t="s">
        <v>187</v>
      </c>
    </row>
    <row r="47" spans="4:4">
      <c r="D47" s="8" t="s">
        <v>188</v>
      </c>
    </row>
    <row r="48" spans="4:4">
      <c r="D48" s="8" t="s">
        <v>103</v>
      </c>
    </row>
    <row r="49" spans="4:4">
      <c r="D49" s="8" t="s">
        <v>189</v>
      </c>
    </row>
    <row r="50" spans="4:4">
      <c r="D50" s="8" t="s">
        <v>190</v>
      </c>
    </row>
    <row r="51" spans="4:4">
      <c r="D51" s="8" t="s">
        <v>74</v>
      </c>
    </row>
    <row r="52" spans="4:4">
      <c r="D52" s="8" t="s">
        <v>115</v>
      </c>
    </row>
    <row r="53" spans="4:4">
      <c r="D53" s="8"/>
    </row>
  </sheetData>
  <phoneticPr fontId="2"/>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様式</vt:lpstr>
      <vt:lpstr>記載例</vt:lpstr>
      <vt:lpstr>リスト</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榮　竜郎</dc:creator>
  <cp:lastModifiedBy>市川　元嗣</cp:lastModifiedBy>
  <cp:lastPrinted>2024-10-10T04:12:46Z</cp:lastPrinted>
  <dcterms:created xsi:type="dcterms:W3CDTF">2022-11-28T05:19:48Z</dcterms:created>
  <dcterms:modified xsi:type="dcterms:W3CDTF">2026-04-22T01:47:15Z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2026-04-22T01:47:15Z</vt:filetime>
  </property>
</Properties>
</file>