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r+tOiPTDYUntL9/dD+xXrkV7rjgJxV3PR0II93T//tHPZVprXfb/h3zkcRmkyaA6P2mox7yoxMSyu9sCGkA==" workbookSaltValue="n55tftZvzXxtrC4umFjSU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<sst xmlns="http://schemas.openxmlformats.org/spreadsheetml/2006/main" xmlns:r="http://schemas.openxmlformats.org/officeDocument/2006/relationships" count="116" uniqueCount="116">
  <si>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</si>
  <si>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</si>
  <si>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</si>
  <si>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</si>
  <si>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</si>
  <si>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</si>
  <si>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</si>
  <si>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</si>
  <si>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</si>
  <si>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</si>
  <si>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</si>
  <si>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</si>
  <si>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</si>
  <si>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</si>
  <si>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</si>
  <si>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</si>
  <si>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</si>
  <si>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</si>
  <si>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</si>
  <si>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</si>
  <si>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</si>
  <si>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</si>
  <si>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</si>
  <si>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</si>
  <si>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</si>
  <si>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</si>
  <si>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</si>
  <si>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</si>
  <si>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当該事業の経営にあたっては、使用料収入のみでは賄いきれず、一般会計繰入金より賄っている。収益的収支については、収支率100％を下回る赤字状態である。収支率変動の主な要因は、Ｒ1は災害等により予定外の修繕等が発生したことにより、総費用が総収益と比較して高くなったこと、Ｒ2は一般会計繰入金が総費用と比較して高い水準となったことである。Ｒ3、Ｒ4については、公営企業への移行業務を開始したことにより、例年と比較して総費用が高くなったため、収益率が低くなっている。企業債残高対事業規模比率については、Ｈ30以降類似団体よりも高い傾向にある。建設当時の借入金償還はＲ6の完済に向けて減少していくため、事業規模比率はＲ5以降減少すると分析している。施設利用率は、更新工事において、現状に見合った処理能力に見直しされたことからR1以前と比べてR2以降は改善傾向にある。しかしながら、観光型集落であることから、夏期のピーク時に対して計画しているため、類似団体と比較すると低い数値となっている。使用料収入については、水洗化率100％、徴収率も100％で滞納もない状況である。汚水処理原価は、Ｈ30には類似団体と比較しても若干抑えられているが、Ｒ1～Ｒ4については委託料の増加によりＨ30と比較して高くなっており、また各年度の修繕費のばらつきにより汚水処理原価が変動している。近年は類似団体と同程度となっており、今後料金改定等により経営健全化を図っていく必要があると考える。</t>
    <rPh sb="359" eb="361">
      <t>イゼン</t>
    </rPh>
    <rPh sb="362" eb="363">
      <t>クラ</t>
    </rPh>
    <rPh sb="367" eb="369">
      <t>イコウ</t>
    </rPh>
    <rPh sb="372" eb="374">
      <t>ケイコウ</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</si>
  <si>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</si>
  <si>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</si>
  <si>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</si>
  <si>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</si>
  <si>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</si>
  <si>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</si>
  <si>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</si>
  <si>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</si>
  <si>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</si>
  <si>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</si>
  <si>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</si>
  <si>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</si>
  <si>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</si>
  <si>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</si>
  <si>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</si>
  <si>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</si>
  <si>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</si>
  <si>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</si>
  <si>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</si>
  <si>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</si>
  <si>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</si>
  <si>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</si>
  <si>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</si>
  <si>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</si>
  <si>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</si>
  <si>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</si>
  <si>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</si>
  <si>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</si>
  <si>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</si>
  <si>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</si>
  <si>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</si>
  <si>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</si>
  <si>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</si>
  <si>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</si>
  <si>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</si>
  <si>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</si>
  <si>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</si>
  <si>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</si>
  <si>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</si>
  <si>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</si>
  <si>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</si>
  <si>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</si>
  <si>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</si>
  <si>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</si>
  <si>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</si>
  <si>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</si>
  <si>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</si>
  <si>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</si>
  <si>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</si>
  <si>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</si>
  <si>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</si>
  <si>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</si>
  <si>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</si>
  <si>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</si>
  <si>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</si>
  <si>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</si>
  <si>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</si>
  <si>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</si>
  <si>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</si>
  <si>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</si>
  <si>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</si>
  <si>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</si>
  <si>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</si>
  <si>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</si>
  <si>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</si>
  <si>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</si>
  <si>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</si>
  <si>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</si>
  <si>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下田市</t>
  </si>
  <si>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</si>
  <si>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</si>
  <si>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</si>
  <si>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</si>
  <si>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</si>
  <si>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</si>
  <si>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</si>
  <si>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</si>
  <si>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</si>
  <si>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</si>
  <si>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</si>
  <si>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</si>
  <si>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</si>
  <si>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</si>
  <si>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</si>
  <si>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</si>
  <si>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Ｈ7の供用開始から、約27年経過した中、Ｈ26からＨ27にかけて、集落排水処理施設（排水処理場、中継ポンプ場、官渠）の健全度調査を行い機能保全計画を策定した。排水処理場については、機器等の老朽化が著しいため、Ｈ28より更新工事に着手しており、Ｒ3に完了している。管渠については、調査の結果、健全度が保たれているため、現在のところ、改築又は更新計画はない。</t>
  </si>
  <si>
    <t>経営健全化の手法として、人件費削減、広域化による施設統廃合の改善等があるが、当該事業は受益戸数が100戸に満たない小規模なもので、人件費は一般会計事務の職員が兼務しており、予算計上されていない。普及率及び水洗化率はともに100％で、使用料の徴収率も100％である。今後の広域化による公共下水道との施設統合は、集落が遠方で孤立しているため困難である。経営健全化対策としては、処理施設の更新工事において、処理能力及び処理方式を見直すことにより、更新工事費及び電気料、汚泥引抜料の維持管理費の削減を図ったところであり、今後はＲ6年度から公営企業会計への移行により、経営状況を明確化した中で、経営健全化対策を検討する必要がある。</t>
    <rPh sb="261" eb="263">
      <t>ネンド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</si>
</sst>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1.6</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13.75</c:v>
                </c:pt>
                <c:pt idx="1">
                  <c:v>13.97</c:v>
                </c:pt>
                <c:pt idx="2">
                  <c:v>23.6</c:v>
                </c:pt>
                <c:pt idx="3">
                  <c:v>24</c:v>
                </c:pt>
                <c:pt idx="4">
                  <c:v>23.2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32.229999999999997</c:v>
                </c:pt>
                <c:pt idx="1">
                  <c:v>32.479999999999997</c:v>
                </c:pt>
                <c:pt idx="2">
                  <c:v>30.19</c:v>
                </c:pt>
                <c:pt idx="3">
                  <c:v>28.77</c:v>
                </c:pt>
                <c:pt idx="4">
                  <c:v>26.22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80.8</c:v>
                </c:pt>
                <c:pt idx="1">
                  <c:v>79.2</c:v>
                </c:pt>
                <c:pt idx="2">
                  <c:v>79.09</c:v>
                </c:pt>
                <c:pt idx="3">
                  <c:v>78.900000000000006</c:v>
                </c:pt>
                <c:pt idx="4">
                  <c:v>78.03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91.28</c:v>
                </c:pt>
                <c:pt idx="1">
                  <c:v>61.35</c:v>
                </c:pt>
                <c:pt idx="2">
                  <c:v>109.53</c:v>
                </c:pt>
                <c:pt idx="3">
                  <c:v>62.05</c:v>
                </c:pt>
                <c:pt idx="4">
                  <c:v>62.8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2387.58</c:v>
                </c:pt>
                <c:pt idx="1">
                  <c:v>2425.5500000000002</c:v>
                </c:pt>
                <c:pt idx="2">
                  <c:v>2280.2800000000002</c:v>
                </c:pt>
                <c:pt idx="3">
                  <c:v>2793.38</c:v>
                </c:pt>
                <c:pt idx="4">
                  <c:v>2616.64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1006.65</c:v>
                </c:pt>
                <c:pt idx="1">
                  <c:v>998.42</c:v>
                </c:pt>
                <c:pt idx="2">
                  <c:v>1095.52</c:v>
                </c:pt>
                <c:pt idx="3">
                  <c:v>1056.55</c:v>
                </c:pt>
                <c:pt idx="4">
                  <c:v>1278.54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40.29</c:v>
                </c:pt>
                <c:pt idx="1">
                  <c:v>23.32</c:v>
                </c:pt>
                <c:pt idx="2">
                  <c:v>30.45</c:v>
                </c:pt>
                <c:pt idx="3">
                  <c:v>27.1</c:v>
                </c:pt>
                <c:pt idx="4">
                  <c:v>31.29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43.43</c:v>
                </c:pt>
                <c:pt idx="1">
                  <c:v>41.41</c:v>
                </c:pt>
                <c:pt idx="2">
                  <c:v>39.64</c:v>
                </c:pt>
                <c:pt idx="3">
                  <c:v>40</c:v>
                </c:pt>
                <c:pt idx="4">
                  <c:v>38.74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271.99</c:v>
                </c:pt>
                <c:pt idx="1">
                  <c:v>503.06</c:v>
                </c:pt>
                <c:pt idx="2">
                  <c:v>386.24</c:v>
                </c:pt>
                <c:pt idx="3">
                  <c:v>437.47</c:v>
                </c:pt>
                <c:pt idx="4">
                  <c:v>378.21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400.44</c:v>
                </c:pt>
                <c:pt idx="1">
                  <c:v>417.56</c:v>
                </c:pt>
                <c:pt idx="2">
                  <c:v>449.72</c:v>
                </c:pt>
                <c:pt idx="3">
                  <c:v>437.27</c:v>
                </c:pt>
                <c:pt idx="4">
                  <c:v>456.72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【1,078.44】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【80.39】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【29.92】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【420.17】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【41.91】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zoomScale="115" zoomScaleNormal="115"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下田市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20099</v>
      </c>
      <c r="AM8" s="21"/>
      <c r="AN8" s="21"/>
      <c r="AO8" s="21"/>
      <c r="AP8" s="21"/>
      <c r="AQ8" s="21"/>
      <c r="AR8" s="21"/>
      <c r="AS8" s="21"/>
      <c r="AT8" s="7">
        <f>データ!T6</f>
        <v>104.38</v>
      </c>
      <c r="AU8" s="7"/>
      <c r="AV8" s="7"/>
      <c r="AW8" s="7"/>
      <c r="AX8" s="7"/>
      <c r="AY8" s="7"/>
      <c r="AZ8" s="7"/>
      <c r="BA8" s="7"/>
      <c r="BB8" s="7">
        <f>データ!U6</f>
        <v>192.56</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20</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0.83</v>
      </c>
      <c r="Q10" s="7"/>
      <c r="R10" s="7"/>
      <c r="S10" s="7"/>
      <c r="T10" s="7"/>
      <c r="U10" s="7"/>
      <c r="V10" s="7"/>
      <c r="W10" s="7">
        <f>データ!Q6</f>
        <v>96.05</v>
      </c>
      <c r="X10" s="7"/>
      <c r="Y10" s="7"/>
      <c r="Z10" s="7"/>
      <c r="AA10" s="7"/>
      <c r="AB10" s="7"/>
      <c r="AC10" s="7"/>
      <c r="AD10" s="21">
        <f>データ!R6</f>
        <v>2090</v>
      </c>
      <c r="AE10" s="21"/>
      <c r="AF10" s="21"/>
      <c r="AG10" s="21"/>
      <c r="AH10" s="21"/>
      <c r="AI10" s="21"/>
      <c r="AJ10" s="21"/>
      <c r="AK10" s="2"/>
      <c r="AL10" s="21">
        <f>データ!V6</f>
        <v>165</v>
      </c>
      <c r="AM10" s="21"/>
      <c r="AN10" s="21"/>
      <c r="AO10" s="21"/>
      <c r="AP10" s="21"/>
      <c r="AQ10" s="21"/>
      <c r="AR10" s="21"/>
      <c r="AS10" s="21"/>
      <c r="AT10" s="7">
        <f>データ!W6</f>
        <v>8.e-002</v>
      </c>
      <c r="AU10" s="7"/>
      <c r="AV10" s="7"/>
      <c r="AW10" s="7"/>
      <c r="AX10" s="7"/>
      <c r="AY10" s="7"/>
      <c r="AZ10" s="7"/>
      <c r="BA10" s="7"/>
      <c r="BB10" s="7">
        <f>データ!X6</f>
        <v>2062.5</v>
      </c>
      <c r="BC10" s="7"/>
      <c r="BD10" s="7"/>
      <c r="BE10" s="7"/>
      <c r="BF10" s="7"/>
      <c r="BG10" s="7"/>
      <c r="BH10" s="7"/>
      <c r="BI10" s="7"/>
      <c r="BJ10" s="2"/>
      <c r="BK10" s="2"/>
      <c r="BL10" s="29" t="s">
        <v>38</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28</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45</v>
      </c>
      <c r="C85" s="12"/>
      <c r="D85" s="12"/>
      <c r="E85" s="12" t="s">
        <v>47</v>
      </c>
      <c r="F85" s="12" t="s">
        <v>48</v>
      </c>
      <c r="G85" s="12" t="s">
        <v>49</v>
      </c>
      <c r="H85" s="12" t="s">
        <v>42</v>
      </c>
      <c r="I85" s="12" t="s">
        <v>7</v>
      </c>
      <c r="J85" s="12" t="s">
        <v>50</v>
      </c>
      <c r="K85" s="12" t="s">
        <v>51</v>
      </c>
      <c r="L85" s="12" t="s">
        <v>33</v>
      </c>
      <c r="M85" s="12" t="s">
        <v>36</v>
      </c>
      <c r="N85" s="12" t="s">
        <v>52</v>
      </c>
      <c r="O85" s="12" t="s">
        <v>54</v>
      </c>
    </row>
    <row r="86" spans="1:78" hidden="1">
      <c r="B86" s="12"/>
      <c r="C86" s="12"/>
      <c r="D86" s="12"/>
      <c r="E86" s="12" t="str">
        <f>データ!AI6</f>
        <v/>
      </c>
      <c r="F86" s="12" t="s">
        <v>39</v>
      </c>
      <c r="G86" s="12" t="s">
        <v>39</v>
      </c>
      <c r="H86" s="12" t="str">
        <f>データ!BP6</f>
        <v>【1,078.44】</v>
      </c>
      <c r="I86" s="12" t="str">
        <f>データ!CA6</f>
        <v>【41.91】</v>
      </c>
      <c r="J86" s="12" t="str">
        <f>データ!CL6</f>
        <v>【420.17】</v>
      </c>
      <c r="K86" s="12" t="str">
        <f>データ!CW6</f>
        <v>【29.92】</v>
      </c>
      <c r="L86" s="12" t="str">
        <f>データ!DH6</f>
        <v>【80.39】</v>
      </c>
      <c r="M86" s="12" t="s">
        <v>39</v>
      </c>
      <c r="N86" s="12" t="s">
        <v>39</v>
      </c>
      <c r="O86" s="12" t="str">
        <f>データ!EO6</f>
        <v>【0.01】</v>
      </c>
    </row>
  </sheetData>
  <sheetProtection algorithmName="SHA-512" hashValue="3DzUBZrBqlpL55u1kEImQrI9JlseeALr5Kzry5VNU1HJXl3962sAuYjEkqWXa0P9dZzFUd6PhehjBZV8LW8CsA==" saltValue="BLbsYEQku0OdSKF8hiQP5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32</v>
      </c>
      <c r="C3" s="58" t="s">
        <v>59</v>
      </c>
      <c r="D3" s="58" t="s">
        <v>60</v>
      </c>
      <c r="E3" s="58" t="s">
        <v>3</v>
      </c>
      <c r="F3" s="58" t="s">
        <v>2</v>
      </c>
      <c r="G3" s="58" t="s">
        <v>25</v>
      </c>
      <c r="H3" s="65" t="s">
        <v>56</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61</v>
      </c>
      <c r="B4" s="59"/>
      <c r="C4" s="59"/>
      <c r="D4" s="59"/>
      <c r="E4" s="59"/>
      <c r="F4" s="59"/>
      <c r="G4" s="59"/>
      <c r="H4" s="66"/>
      <c r="I4" s="69"/>
      <c r="J4" s="69"/>
      <c r="K4" s="69"/>
      <c r="L4" s="69"/>
      <c r="M4" s="69"/>
      <c r="N4" s="69"/>
      <c r="O4" s="69"/>
      <c r="P4" s="69"/>
      <c r="Q4" s="69"/>
      <c r="R4" s="69"/>
      <c r="S4" s="69"/>
      <c r="T4" s="69"/>
      <c r="U4" s="69"/>
      <c r="V4" s="69"/>
      <c r="W4" s="69"/>
      <c r="X4" s="74"/>
      <c r="Y4" s="77" t="s">
        <v>24</v>
      </c>
      <c r="Z4" s="77"/>
      <c r="AA4" s="77"/>
      <c r="AB4" s="77"/>
      <c r="AC4" s="77"/>
      <c r="AD4" s="77"/>
      <c r="AE4" s="77"/>
      <c r="AF4" s="77"/>
      <c r="AG4" s="77"/>
      <c r="AH4" s="77"/>
      <c r="AI4" s="77"/>
      <c r="AJ4" s="77" t="s">
        <v>46</v>
      </c>
      <c r="AK4" s="77"/>
      <c r="AL4" s="77"/>
      <c r="AM4" s="77"/>
      <c r="AN4" s="77"/>
      <c r="AO4" s="77"/>
      <c r="AP4" s="77"/>
      <c r="AQ4" s="77"/>
      <c r="AR4" s="77"/>
      <c r="AS4" s="77"/>
      <c r="AT4" s="77"/>
      <c r="AU4" s="77" t="s">
        <v>27</v>
      </c>
      <c r="AV4" s="77"/>
      <c r="AW4" s="77"/>
      <c r="AX4" s="77"/>
      <c r="AY4" s="77"/>
      <c r="AZ4" s="77"/>
      <c r="BA4" s="77"/>
      <c r="BB4" s="77"/>
      <c r="BC4" s="77"/>
      <c r="BD4" s="77"/>
      <c r="BE4" s="77"/>
      <c r="BF4" s="77" t="s">
        <v>63</v>
      </c>
      <c r="BG4" s="77"/>
      <c r="BH4" s="77"/>
      <c r="BI4" s="77"/>
      <c r="BJ4" s="77"/>
      <c r="BK4" s="77"/>
      <c r="BL4" s="77"/>
      <c r="BM4" s="77"/>
      <c r="BN4" s="77"/>
      <c r="BO4" s="77"/>
      <c r="BP4" s="77"/>
      <c r="BQ4" s="77" t="s">
        <v>13</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58</v>
      </c>
      <c r="I5" s="67" t="s">
        <v>71</v>
      </c>
      <c r="J5" s="67" t="s">
        <v>72</v>
      </c>
      <c r="K5" s="67" t="s">
        <v>73</v>
      </c>
      <c r="L5" s="67" t="s">
        <v>74</v>
      </c>
      <c r="M5" s="67" t="s">
        <v>4</v>
      </c>
      <c r="N5" s="67" t="s">
        <v>75</v>
      </c>
      <c r="O5" s="67" t="s">
        <v>76</v>
      </c>
      <c r="P5" s="67" t="s">
        <v>77</v>
      </c>
      <c r="Q5" s="67" t="s">
        <v>78</v>
      </c>
      <c r="R5" s="67" t="s">
        <v>79</v>
      </c>
      <c r="S5" s="67" t="s">
        <v>80</v>
      </c>
      <c r="T5" s="67" t="s">
        <v>81</v>
      </c>
      <c r="U5" s="67" t="s">
        <v>64</v>
      </c>
      <c r="V5" s="67" t="s">
        <v>82</v>
      </c>
      <c r="W5" s="67" t="s">
        <v>83</v>
      </c>
      <c r="X5" s="67" t="s">
        <v>84</v>
      </c>
      <c r="Y5" s="67" t="s">
        <v>85</v>
      </c>
      <c r="Z5" s="67" t="s">
        <v>86</v>
      </c>
      <c r="AA5" s="67" t="s">
        <v>87</v>
      </c>
      <c r="AB5" s="67" t="s">
        <v>88</v>
      </c>
      <c r="AC5" s="67" t="s">
        <v>89</v>
      </c>
      <c r="AD5" s="67" t="s">
        <v>91</v>
      </c>
      <c r="AE5" s="67" t="s">
        <v>92</v>
      </c>
      <c r="AF5" s="67" t="s">
        <v>93</v>
      </c>
      <c r="AG5" s="67" t="s">
        <v>94</v>
      </c>
      <c r="AH5" s="67" t="s">
        <v>95</v>
      </c>
      <c r="AI5" s="67" t="s">
        <v>45</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5" s="55" customFormat="1">
      <c r="A6" s="56" t="s">
        <v>96</v>
      </c>
      <c r="B6" s="61">
        <f t="shared" ref="B6:X6" si="1">B7</f>
        <v>2022</v>
      </c>
      <c r="C6" s="61">
        <f t="shared" si="1"/>
        <v>222194</v>
      </c>
      <c r="D6" s="61">
        <f t="shared" si="1"/>
        <v>47</v>
      </c>
      <c r="E6" s="61">
        <f t="shared" si="1"/>
        <v>17</v>
      </c>
      <c r="F6" s="61">
        <f t="shared" si="1"/>
        <v>6</v>
      </c>
      <c r="G6" s="61">
        <f t="shared" si="1"/>
        <v>0</v>
      </c>
      <c r="H6" s="61" t="str">
        <f t="shared" si="1"/>
        <v>静岡県　下田市</v>
      </c>
      <c r="I6" s="61" t="str">
        <f t="shared" si="1"/>
        <v>法非適用</v>
      </c>
      <c r="J6" s="61" t="str">
        <f t="shared" si="1"/>
        <v>下水道事業</v>
      </c>
      <c r="K6" s="61" t="str">
        <f t="shared" si="1"/>
        <v>漁業集落排水</v>
      </c>
      <c r="L6" s="61" t="str">
        <f t="shared" si="1"/>
        <v>H2</v>
      </c>
      <c r="M6" s="61" t="str">
        <f t="shared" si="1"/>
        <v>非設置</v>
      </c>
      <c r="N6" s="70" t="str">
        <f t="shared" si="1"/>
        <v>-</v>
      </c>
      <c r="O6" s="70" t="str">
        <f t="shared" si="1"/>
        <v>該当数値なし</v>
      </c>
      <c r="P6" s="70">
        <f t="shared" si="1"/>
        <v>0.83</v>
      </c>
      <c r="Q6" s="70">
        <f t="shared" si="1"/>
        <v>96.05</v>
      </c>
      <c r="R6" s="70">
        <f t="shared" si="1"/>
        <v>2090</v>
      </c>
      <c r="S6" s="70">
        <f t="shared" si="1"/>
        <v>20099</v>
      </c>
      <c r="T6" s="70">
        <f t="shared" si="1"/>
        <v>104.38</v>
      </c>
      <c r="U6" s="70">
        <f t="shared" si="1"/>
        <v>192.56</v>
      </c>
      <c r="V6" s="70">
        <f t="shared" si="1"/>
        <v>165</v>
      </c>
      <c r="W6" s="70">
        <f t="shared" si="1"/>
        <v>8.e-002</v>
      </c>
      <c r="X6" s="70">
        <f t="shared" si="1"/>
        <v>2062.5</v>
      </c>
      <c r="Y6" s="78">
        <f t="shared" ref="Y6:AH6" si="2">IF(Y7="",NA(),Y7)</f>
        <v>91.28</v>
      </c>
      <c r="Z6" s="78">
        <f t="shared" si="2"/>
        <v>61.35</v>
      </c>
      <c r="AA6" s="78">
        <f t="shared" si="2"/>
        <v>109.53</v>
      </c>
      <c r="AB6" s="78">
        <f t="shared" si="2"/>
        <v>62.05</v>
      </c>
      <c r="AC6" s="78">
        <f t="shared" si="2"/>
        <v>62.8</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2387.58</v>
      </c>
      <c r="BG6" s="78">
        <f t="shared" si="5"/>
        <v>2425.5500000000002</v>
      </c>
      <c r="BH6" s="78">
        <f t="shared" si="5"/>
        <v>2280.2800000000002</v>
      </c>
      <c r="BI6" s="78">
        <f t="shared" si="5"/>
        <v>2793.38</v>
      </c>
      <c r="BJ6" s="78">
        <f t="shared" si="5"/>
        <v>2616.64</v>
      </c>
      <c r="BK6" s="78">
        <f t="shared" si="5"/>
        <v>1006.65</v>
      </c>
      <c r="BL6" s="78">
        <f t="shared" si="5"/>
        <v>998.42</v>
      </c>
      <c r="BM6" s="78">
        <f t="shared" si="5"/>
        <v>1095.52</v>
      </c>
      <c r="BN6" s="78">
        <f t="shared" si="5"/>
        <v>1056.55</v>
      </c>
      <c r="BO6" s="78">
        <f t="shared" si="5"/>
        <v>1278.54</v>
      </c>
      <c r="BP6" s="70" t="str">
        <f>IF(BP7="","",IF(BP7="-","【-】","【"&amp;SUBSTITUTE(TEXT(BP7,"#,##0.00"),"-","△")&amp;"】"))</f>
        <v>【1,078.44】</v>
      </c>
      <c r="BQ6" s="78">
        <f t="shared" ref="BQ6:BZ6" si="6">IF(BQ7="",NA(),BQ7)</f>
        <v>40.29</v>
      </c>
      <c r="BR6" s="78">
        <f t="shared" si="6"/>
        <v>23.32</v>
      </c>
      <c r="BS6" s="78">
        <f t="shared" si="6"/>
        <v>30.45</v>
      </c>
      <c r="BT6" s="78">
        <f t="shared" si="6"/>
        <v>27.1</v>
      </c>
      <c r="BU6" s="78">
        <f t="shared" si="6"/>
        <v>31.29</v>
      </c>
      <c r="BV6" s="78">
        <f t="shared" si="6"/>
        <v>43.43</v>
      </c>
      <c r="BW6" s="78">
        <f t="shared" si="6"/>
        <v>41.41</v>
      </c>
      <c r="BX6" s="78">
        <f t="shared" si="6"/>
        <v>39.64</v>
      </c>
      <c r="BY6" s="78">
        <f t="shared" si="6"/>
        <v>40</v>
      </c>
      <c r="BZ6" s="78">
        <f t="shared" si="6"/>
        <v>38.74</v>
      </c>
      <c r="CA6" s="70" t="str">
        <f>IF(CA7="","",IF(CA7="-","【-】","【"&amp;SUBSTITUTE(TEXT(CA7,"#,##0.00"),"-","△")&amp;"】"))</f>
        <v>【41.91】</v>
      </c>
      <c r="CB6" s="78">
        <f t="shared" ref="CB6:CK6" si="7">IF(CB7="",NA(),CB7)</f>
        <v>271.99</v>
      </c>
      <c r="CC6" s="78">
        <f t="shared" si="7"/>
        <v>503.06</v>
      </c>
      <c r="CD6" s="78">
        <f t="shared" si="7"/>
        <v>386.24</v>
      </c>
      <c r="CE6" s="78">
        <f t="shared" si="7"/>
        <v>437.47</v>
      </c>
      <c r="CF6" s="78">
        <f t="shared" si="7"/>
        <v>378.21</v>
      </c>
      <c r="CG6" s="78">
        <f t="shared" si="7"/>
        <v>400.44</v>
      </c>
      <c r="CH6" s="78">
        <f t="shared" si="7"/>
        <v>417.56</v>
      </c>
      <c r="CI6" s="78">
        <f t="shared" si="7"/>
        <v>449.72</v>
      </c>
      <c r="CJ6" s="78">
        <f t="shared" si="7"/>
        <v>437.27</v>
      </c>
      <c r="CK6" s="78">
        <f t="shared" si="7"/>
        <v>456.72</v>
      </c>
      <c r="CL6" s="70" t="str">
        <f>IF(CL7="","",IF(CL7="-","【-】","【"&amp;SUBSTITUTE(TEXT(CL7,"#,##0.00"),"-","△")&amp;"】"))</f>
        <v>【420.17】</v>
      </c>
      <c r="CM6" s="78">
        <f t="shared" ref="CM6:CV6" si="8">IF(CM7="",NA(),CM7)</f>
        <v>13.75</v>
      </c>
      <c r="CN6" s="78">
        <f t="shared" si="8"/>
        <v>13.97</v>
      </c>
      <c r="CO6" s="78">
        <f t="shared" si="8"/>
        <v>23.6</v>
      </c>
      <c r="CP6" s="78">
        <f t="shared" si="8"/>
        <v>24</v>
      </c>
      <c r="CQ6" s="78">
        <f t="shared" si="8"/>
        <v>23.2</v>
      </c>
      <c r="CR6" s="78">
        <f t="shared" si="8"/>
        <v>32.229999999999997</v>
      </c>
      <c r="CS6" s="78">
        <f t="shared" si="8"/>
        <v>32.479999999999997</v>
      </c>
      <c r="CT6" s="78">
        <f t="shared" si="8"/>
        <v>30.19</v>
      </c>
      <c r="CU6" s="78">
        <f t="shared" si="8"/>
        <v>28.77</v>
      </c>
      <c r="CV6" s="78">
        <f t="shared" si="8"/>
        <v>26.22</v>
      </c>
      <c r="CW6" s="70" t="str">
        <f>IF(CW7="","",IF(CW7="-","【-】","【"&amp;SUBSTITUTE(TEXT(CW7,"#,##0.00"),"-","△")&amp;"】"))</f>
        <v>【29.92】</v>
      </c>
      <c r="CX6" s="78">
        <f t="shared" ref="CX6:DG6" si="9">IF(CX7="",NA(),CX7)</f>
        <v>100</v>
      </c>
      <c r="CY6" s="78">
        <f t="shared" si="9"/>
        <v>100</v>
      </c>
      <c r="CZ6" s="78">
        <f t="shared" si="9"/>
        <v>100</v>
      </c>
      <c r="DA6" s="78">
        <f t="shared" si="9"/>
        <v>100</v>
      </c>
      <c r="DB6" s="78">
        <f t="shared" si="9"/>
        <v>100</v>
      </c>
      <c r="DC6" s="78">
        <f t="shared" si="9"/>
        <v>80.8</v>
      </c>
      <c r="DD6" s="78">
        <f t="shared" si="9"/>
        <v>79.2</v>
      </c>
      <c r="DE6" s="78">
        <f t="shared" si="9"/>
        <v>79.09</v>
      </c>
      <c r="DF6" s="78">
        <f t="shared" si="9"/>
        <v>78.900000000000006</v>
      </c>
      <c r="DG6" s="78">
        <f t="shared" si="9"/>
        <v>78.03</v>
      </c>
      <c r="DH6" s="70" t="str">
        <f>IF(DH7="","",IF(DH7="-","【-】","【"&amp;SUBSTITUTE(TEXT(DH7,"#,##0.00"),"-","△")&amp;"】"))</f>
        <v>【80.39】</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2.e-002</v>
      </c>
      <c r="EK6" s="78">
        <f t="shared" si="12"/>
        <v>1.e-002</v>
      </c>
      <c r="EL6" s="78">
        <f t="shared" si="12"/>
        <v>1.6</v>
      </c>
      <c r="EM6" s="78">
        <f t="shared" si="12"/>
        <v>1.e-002</v>
      </c>
      <c r="EN6" s="78">
        <f t="shared" si="12"/>
        <v>1.e-002</v>
      </c>
      <c r="EO6" s="70" t="str">
        <f>IF(EO7="","",IF(EO7="-","【-】","【"&amp;SUBSTITUTE(TEXT(EO7,"#,##0.00"),"-","△")&amp;"】"))</f>
        <v>【0.01】</v>
      </c>
    </row>
    <row r="7" spans="1:145" s="55" customFormat="1">
      <c r="A7" s="56"/>
      <c r="B7" s="62">
        <v>2022</v>
      </c>
      <c r="C7" s="62">
        <v>222194</v>
      </c>
      <c r="D7" s="62">
        <v>47</v>
      </c>
      <c r="E7" s="62">
        <v>17</v>
      </c>
      <c r="F7" s="62">
        <v>6</v>
      </c>
      <c r="G7" s="62">
        <v>0</v>
      </c>
      <c r="H7" s="62" t="s">
        <v>97</v>
      </c>
      <c r="I7" s="62" t="s">
        <v>98</v>
      </c>
      <c r="J7" s="62" t="s">
        <v>99</v>
      </c>
      <c r="K7" s="62" t="s">
        <v>100</v>
      </c>
      <c r="L7" s="62" t="s">
        <v>101</v>
      </c>
      <c r="M7" s="62" t="s">
        <v>102</v>
      </c>
      <c r="N7" s="71" t="s">
        <v>39</v>
      </c>
      <c r="O7" s="71" t="s">
        <v>103</v>
      </c>
      <c r="P7" s="71">
        <v>0.83</v>
      </c>
      <c r="Q7" s="71">
        <v>96.05</v>
      </c>
      <c r="R7" s="71">
        <v>2090</v>
      </c>
      <c r="S7" s="71">
        <v>20099</v>
      </c>
      <c r="T7" s="71">
        <v>104.38</v>
      </c>
      <c r="U7" s="71">
        <v>192.56</v>
      </c>
      <c r="V7" s="71">
        <v>165</v>
      </c>
      <c r="W7" s="71">
        <v>8.e-002</v>
      </c>
      <c r="X7" s="71">
        <v>2062.5</v>
      </c>
      <c r="Y7" s="71">
        <v>91.28</v>
      </c>
      <c r="Z7" s="71">
        <v>61.35</v>
      </c>
      <c r="AA7" s="71">
        <v>109.53</v>
      </c>
      <c r="AB7" s="71">
        <v>62.05</v>
      </c>
      <c r="AC7" s="71">
        <v>62.8</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2387.58</v>
      </c>
      <c r="BG7" s="71">
        <v>2425.5500000000002</v>
      </c>
      <c r="BH7" s="71">
        <v>2280.2800000000002</v>
      </c>
      <c r="BI7" s="71">
        <v>2793.38</v>
      </c>
      <c r="BJ7" s="71">
        <v>2616.64</v>
      </c>
      <c r="BK7" s="71">
        <v>1006.65</v>
      </c>
      <c r="BL7" s="71">
        <v>998.42</v>
      </c>
      <c r="BM7" s="71">
        <v>1095.52</v>
      </c>
      <c r="BN7" s="71">
        <v>1056.55</v>
      </c>
      <c r="BO7" s="71">
        <v>1278.54</v>
      </c>
      <c r="BP7" s="71">
        <v>1078.44</v>
      </c>
      <c r="BQ7" s="71">
        <v>40.29</v>
      </c>
      <c r="BR7" s="71">
        <v>23.32</v>
      </c>
      <c r="BS7" s="71">
        <v>30.45</v>
      </c>
      <c r="BT7" s="71">
        <v>27.1</v>
      </c>
      <c r="BU7" s="71">
        <v>31.29</v>
      </c>
      <c r="BV7" s="71">
        <v>43.43</v>
      </c>
      <c r="BW7" s="71">
        <v>41.41</v>
      </c>
      <c r="BX7" s="71">
        <v>39.64</v>
      </c>
      <c r="BY7" s="71">
        <v>40</v>
      </c>
      <c r="BZ7" s="71">
        <v>38.74</v>
      </c>
      <c r="CA7" s="71">
        <v>41.91</v>
      </c>
      <c r="CB7" s="71">
        <v>271.99</v>
      </c>
      <c r="CC7" s="71">
        <v>503.06</v>
      </c>
      <c r="CD7" s="71">
        <v>386.24</v>
      </c>
      <c r="CE7" s="71">
        <v>437.47</v>
      </c>
      <c r="CF7" s="71">
        <v>378.21</v>
      </c>
      <c r="CG7" s="71">
        <v>400.44</v>
      </c>
      <c r="CH7" s="71">
        <v>417.56</v>
      </c>
      <c r="CI7" s="71">
        <v>449.72</v>
      </c>
      <c r="CJ7" s="71">
        <v>437.27</v>
      </c>
      <c r="CK7" s="71">
        <v>456.72</v>
      </c>
      <c r="CL7" s="71">
        <v>420.17</v>
      </c>
      <c r="CM7" s="71">
        <v>13.75</v>
      </c>
      <c r="CN7" s="71">
        <v>13.97</v>
      </c>
      <c r="CO7" s="71">
        <v>23.6</v>
      </c>
      <c r="CP7" s="71">
        <v>24</v>
      </c>
      <c r="CQ7" s="71">
        <v>23.2</v>
      </c>
      <c r="CR7" s="71">
        <v>32.229999999999997</v>
      </c>
      <c r="CS7" s="71">
        <v>32.479999999999997</v>
      </c>
      <c r="CT7" s="71">
        <v>30.19</v>
      </c>
      <c r="CU7" s="71">
        <v>28.77</v>
      </c>
      <c r="CV7" s="71">
        <v>26.22</v>
      </c>
      <c r="CW7" s="71">
        <v>29.92</v>
      </c>
      <c r="CX7" s="71">
        <v>100</v>
      </c>
      <c r="CY7" s="71">
        <v>100</v>
      </c>
      <c r="CZ7" s="71">
        <v>100</v>
      </c>
      <c r="DA7" s="71">
        <v>100</v>
      </c>
      <c r="DB7" s="71">
        <v>100</v>
      </c>
      <c r="DC7" s="71">
        <v>80.8</v>
      </c>
      <c r="DD7" s="71">
        <v>79.2</v>
      </c>
      <c r="DE7" s="71">
        <v>79.09</v>
      </c>
      <c r="DF7" s="71">
        <v>78.900000000000006</v>
      </c>
      <c r="DG7" s="71">
        <v>78.03</v>
      </c>
      <c r="DH7" s="71">
        <v>80.39</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2.e-002</v>
      </c>
      <c r="EK7" s="71">
        <v>1.e-002</v>
      </c>
      <c r="EL7" s="71">
        <v>1.6</v>
      </c>
      <c r="EM7" s="71">
        <v>1.e-002</v>
      </c>
      <c r="EN7" s="71">
        <v>1.e-002</v>
      </c>
      <c r="EO7" s="71">
        <v>1.e-002</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104</v>
      </c>
      <c r="C9" s="57" t="s">
        <v>105</v>
      </c>
      <c r="D9" s="57" t="s">
        <v>106</v>
      </c>
      <c r="E9" s="57" t="s">
        <v>107</v>
      </c>
      <c r="F9" s="57" t="s">
        <v>108</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32</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109</v>
      </c>
    </row>
    <row r="12" spans="1:145">
      <c r="B12">
        <v>1</v>
      </c>
      <c r="C12">
        <v>1</v>
      </c>
      <c r="D12">
        <v>2</v>
      </c>
      <c r="E12">
        <v>3</v>
      </c>
      <c r="F12">
        <v>4</v>
      </c>
      <c r="G12" t="s">
        <v>110</v>
      </c>
    </row>
    <row r="13" spans="1:145">
      <c r="B13" t="s">
        <v>111</v>
      </c>
      <c r="C13" t="s">
        <v>112</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2023-12-12T02:57:32Z</dcterms:created>
  <dcterms:modified xsi:type="dcterms:W3CDTF">2024-02-08T04:06:06Z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2024-02-08T04:06:06Z</vt:filetime>
  </property>
</Properties>
</file>