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f-sv-v001\spvolume\教育政策課\作業用\2024年度\12_政策推進班\04_グローバル人材育成\06_「トビタテ！留学JAPAN」_廃203003\2025年度(第2期)派遣留学生\R61010 第2期（R7）募集要項・応募様式\05_Excel出願\公開\"/>
    </mc:Choice>
  </mc:AlternateContent>
  <bookViews>
    <workbookView xWindow="0" yWindow="0" windowWidth="28800" windowHeight="12240"/>
  </bookViews>
  <sheets>
    <sheet name="様式" sheetId="7" r:id="rId1"/>
    <sheet name="記入例" sheetId="10" r:id="rId2"/>
    <sheet name="国・地域コード表" sheetId="5" r:id="rId3"/>
    <sheet name="留学計画の分野一覧" sheetId="9" r:id="rId4"/>
    <sheet name="（事務局使用）" sheetId="4" r:id="rId5"/>
  </sheets>
  <definedNames>
    <definedName name="_xlnm._FilterDatabase" localSheetId="2" hidden="1">国・地域コード表!$A$1:$B$1</definedName>
    <definedName name="_xlnm.Print_Area" localSheetId="1">記入例!$A$1:$L$271</definedName>
    <definedName name="_xlnm.Print_Area" localSheetId="0">様式!$A$1:$H$270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0" i="7" l="1"/>
  <c r="H270" i="7" s="1"/>
  <c r="I266" i="7"/>
  <c r="H266" i="7" s="1"/>
  <c r="I263" i="7"/>
  <c r="H263" i="7" s="1"/>
  <c r="I258" i="7"/>
  <c r="H258" i="7" s="1"/>
  <c r="I253" i="7"/>
  <c r="H253" i="7" s="1"/>
  <c r="I250" i="7"/>
  <c r="H250" i="7" s="1"/>
  <c r="I247" i="7"/>
  <c r="H247" i="7" s="1"/>
  <c r="I244" i="7"/>
  <c r="H244" i="7" s="1"/>
  <c r="I238" i="7"/>
  <c r="H238" i="7" s="1"/>
  <c r="I232" i="7"/>
  <c r="H232" i="7" s="1"/>
  <c r="I228" i="7"/>
  <c r="H228" i="7" s="1"/>
  <c r="I225" i="7"/>
  <c r="H225" i="7" s="1"/>
  <c r="I215" i="7"/>
  <c r="H215" i="7" s="1"/>
  <c r="I211" i="7"/>
  <c r="H211" i="7" s="1"/>
  <c r="I153" i="7"/>
  <c r="H153" i="7" s="1"/>
  <c r="I150" i="7"/>
  <c r="H150" i="7" s="1"/>
  <c r="I147" i="7"/>
  <c r="H147" i="7" s="1"/>
  <c r="I142" i="7"/>
  <c r="H142" i="7" s="1"/>
  <c r="I143" i="7"/>
  <c r="H143" i="7" s="1"/>
  <c r="I141" i="7"/>
  <c r="H141" i="7" s="1"/>
  <c r="I138" i="7"/>
  <c r="H138" i="7" s="1"/>
  <c r="I134" i="7"/>
  <c r="H134" i="7" s="1"/>
  <c r="I130" i="7"/>
  <c r="H130" i="7" s="1"/>
  <c r="I37" i="7"/>
  <c r="H38" i="7" s="1"/>
  <c r="I33" i="7"/>
  <c r="H34" i="7" s="1"/>
  <c r="I31" i="7"/>
  <c r="H32" i="7" s="1"/>
  <c r="H247" i="10" l="1"/>
  <c r="FG3" i="4"/>
  <c r="G209" i="7"/>
  <c r="A3" i="4" l="1"/>
  <c r="G264" i="10"/>
  <c r="G256" i="10"/>
  <c r="G249" i="10"/>
  <c r="G243" i="10"/>
  <c r="G236" i="10"/>
  <c r="G230" i="10"/>
  <c r="G223" i="10"/>
  <c r="G209" i="10"/>
  <c r="G173" i="10"/>
  <c r="G155" i="10"/>
  <c r="G145" i="10"/>
  <c r="G133" i="10"/>
  <c r="G128" i="10"/>
  <c r="G109" i="10"/>
  <c r="G96" i="10"/>
  <c r="G82" i="10"/>
  <c r="G67" i="10"/>
  <c r="G40" i="10"/>
  <c r="G28" i="10"/>
  <c r="G264" i="7"/>
  <c r="G256" i="7"/>
  <c r="G249" i="7"/>
  <c r="G243" i="7"/>
  <c r="G236" i="7"/>
  <c r="G230" i="7"/>
  <c r="G223" i="7"/>
  <c r="G173" i="7"/>
  <c r="G155" i="7"/>
  <c r="G145" i="7"/>
  <c r="G133" i="7"/>
  <c r="G128" i="7"/>
  <c r="G109" i="7"/>
  <c r="G96" i="7"/>
  <c r="G82" i="7"/>
  <c r="G67" i="7"/>
  <c r="G40" i="7"/>
  <c r="G28" i="7"/>
  <c r="H270" i="10" l="1"/>
  <c r="H266" i="10"/>
  <c r="H263" i="10"/>
  <c r="H258" i="10"/>
  <c r="H253" i="10"/>
  <c r="H250" i="10"/>
  <c r="H244" i="10"/>
  <c r="H238" i="10"/>
  <c r="H232" i="10"/>
  <c r="H228" i="10"/>
  <c r="H225" i="10"/>
  <c r="H215" i="10"/>
  <c r="H211" i="10"/>
  <c r="G203" i="10"/>
  <c r="J188" i="10"/>
  <c r="J187" i="10"/>
  <c r="F183" i="10"/>
  <c r="J179" i="10"/>
  <c r="J178" i="10"/>
  <c r="F174" i="10"/>
  <c r="J169" i="10"/>
  <c r="J168" i="10"/>
  <c r="F164" i="10"/>
  <c r="G158" i="10"/>
  <c r="E158" i="10"/>
  <c r="C158" i="10"/>
  <c r="H153" i="10"/>
  <c r="H150" i="10"/>
  <c r="H147" i="10"/>
  <c r="H143" i="10"/>
  <c r="H142" i="10"/>
  <c r="H141" i="10"/>
  <c r="H138" i="10"/>
  <c r="H134" i="10"/>
  <c r="H130" i="10"/>
  <c r="B125" i="10"/>
  <c r="B104" i="10"/>
  <c r="B94" i="10"/>
  <c r="H38" i="10"/>
  <c r="H34" i="10"/>
  <c r="H32" i="10"/>
  <c r="EW3" i="4"/>
  <c r="FB3" i="4"/>
  <c r="FA3" i="4"/>
  <c r="EZ3" i="4"/>
  <c r="EY3" i="4"/>
  <c r="EX3" i="4"/>
  <c r="S3" i="4"/>
  <c r="C189" i="10" l="1"/>
  <c r="J159" i="10"/>
  <c r="E159" i="10" s="1"/>
  <c r="C180" i="10"/>
  <c r="C170" i="10"/>
  <c r="J158" i="10"/>
  <c r="B3" i="4"/>
  <c r="G159" i="10" l="1"/>
  <c r="C157" i="10" s="1"/>
  <c r="C159" i="10"/>
  <c r="FF3" i="4"/>
  <c r="FE3" i="4"/>
  <c r="FD3" i="4"/>
  <c r="CX3" i="4"/>
  <c r="CQ3" i="4"/>
  <c r="CP3" i="4"/>
  <c r="CO3" i="4"/>
  <c r="CN3" i="4"/>
  <c r="CM3" i="4"/>
  <c r="CL3" i="4"/>
  <c r="CK3" i="4"/>
  <c r="CJ3" i="4"/>
  <c r="CI3" i="4"/>
  <c r="CH3" i="4"/>
  <c r="CG3" i="4"/>
  <c r="CF3" i="4"/>
  <c r="CE3" i="4"/>
  <c r="CD3" i="4"/>
  <c r="CC3" i="4"/>
  <c r="CB3" i="4"/>
  <c r="CA3" i="4"/>
  <c r="BZ3" i="4"/>
  <c r="BY3" i="4"/>
  <c r="BX3" i="4"/>
  <c r="BW3" i="4"/>
  <c r="BV3" i="4"/>
  <c r="BU3" i="4"/>
  <c r="BT3" i="4"/>
  <c r="BS3" i="4"/>
  <c r="BR3" i="4"/>
  <c r="BQ3" i="4"/>
  <c r="BP3" i="4"/>
  <c r="BO3" i="4"/>
  <c r="BN3" i="4"/>
  <c r="BM3" i="4"/>
  <c r="BL3" i="4"/>
  <c r="BK3" i="4"/>
  <c r="BJ3" i="4"/>
  <c r="BI3" i="4"/>
  <c r="BH3" i="4"/>
  <c r="BG3" i="4"/>
  <c r="BF3" i="4"/>
  <c r="BE3" i="4"/>
  <c r="BD3" i="4"/>
  <c r="BC3" i="4"/>
  <c r="BB3" i="4"/>
  <c r="BA3" i="4"/>
  <c r="AZ3" i="4"/>
  <c r="AY3" i="4"/>
  <c r="AX3" i="4"/>
  <c r="AW3" i="4"/>
  <c r="AV3" i="4"/>
  <c r="AU3" i="4"/>
  <c r="AT3" i="4"/>
  <c r="AS3" i="4"/>
  <c r="AR3" i="4"/>
  <c r="AQ3" i="4"/>
  <c r="AP3" i="4"/>
  <c r="AO3" i="4"/>
  <c r="AN3" i="4"/>
  <c r="AM3" i="4"/>
  <c r="AL3" i="4"/>
  <c r="AK3" i="4"/>
  <c r="AJ3" i="4"/>
  <c r="AI3" i="4"/>
  <c r="AH3" i="4"/>
  <c r="FL3" i="4" l="1"/>
  <c r="FK3" i="4"/>
  <c r="FJ3" i="4"/>
  <c r="FI3" i="4"/>
  <c r="FH3" i="4"/>
  <c r="FC3" i="4"/>
  <c r="EV3" i="4"/>
  <c r="EU3" i="4"/>
  <c r="ET3" i="4"/>
  <c r="ES3" i="4"/>
  <c r="ER3" i="4"/>
  <c r="EQ3" i="4"/>
  <c r="EP3" i="4"/>
  <c r="EN3" i="4"/>
  <c r="EM3" i="4"/>
  <c r="EL3" i="4"/>
  <c r="EK3" i="4"/>
  <c r="EJ3" i="4"/>
  <c r="EI3" i="4"/>
  <c r="EH3" i="4"/>
  <c r="EG3" i="4"/>
  <c r="EF3" i="4"/>
  <c r="ED3" i="4"/>
  <c r="EB3" i="4"/>
  <c r="EA3" i="4"/>
  <c r="DZ3" i="4"/>
  <c r="DY3" i="4"/>
  <c r="DX3" i="4"/>
  <c r="DW3" i="4"/>
  <c r="DV3" i="4"/>
  <c r="DU3" i="4"/>
  <c r="DT3" i="4"/>
  <c r="DR3" i="4"/>
  <c r="DP3" i="4"/>
  <c r="DO3" i="4"/>
  <c r="DN3" i="4"/>
  <c r="DM3" i="4"/>
  <c r="DL3" i="4"/>
  <c r="DK3" i="4"/>
  <c r="DJ3" i="4"/>
  <c r="DI3" i="4"/>
  <c r="DH3" i="4"/>
  <c r="DF3" i="4"/>
  <c r="CW3" i="4"/>
  <c r="CV3" i="4"/>
  <c r="CU3" i="4"/>
  <c r="CT3" i="4"/>
  <c r="CS3" i="4"/>
  <c r="CR3" i="4"/>
  <c r="AG3" i="4"/>
  <c r="AF3" i="4"/>
  <c r="AE3" i="4"/>
  <c r="AD3" i="4"/>
  <c r="AC3" i="4"/>
  <c r="AB3" i="4"/>
  <c r="AA3" i="4"/>
  <c r="Z3" i="4"/>
  <c r="Y3" i="4"/>
  <c r="X3" i="4"/>
  <c r="W3" i="4"/>
  <c r="V3" i="4"/>
  <c r="U3" i="4"/>
  <c r="R3" i="4"/>
  <c r="T3" i="4"/>
  <c r="Q3" i="4"/>
  <c r="P3" i="4"/>
  <c r="O3" i="4"/>
  <c r="N3" i="4"/>
  <c r="M3" i="4"/>
  <c r="L3" i="4"/>
  <c r="K3" i="4"/>
  <c r="J3" i="4"/>
  <c r="I3" i="4"/>
  <c r="H3" i="4"/>
  <c r="G3" i="4"/>
  <c r="F3" i="4"/>
  <c r="E3" i="4"/>
  <c r="D3" i="4"/>
  <c r="C3" i="4"/>
  <c r="G203" i="7" l="1"/>
  <c r="J188" i="7"/>
  <c r="J187" i="7"/>
  <c r="F183" i="7"/>
  <c r="EE3" i="4" s="1"/>
  <c r="J179" i="7"/>
  <c r="J178" i="7"/>
  <c r="F174" i="7"/>
  <c r="DS3" i="4" s="1"/>
  <c r="J169" i="7"/>
  <c r="J168" i="7"/>
  <c r="F164" i="7"/>
  <c r="DG3" i="4" s="1"/>
  <c r="G158" i="7"/>
  <c r="DA3" i="4" s="1"/>
  <c r="E158" i="7"/>
  <c r="CZ3" i="4" s="1"/>
  <c r="C158" i="7"/>
  <c r="CY3" i="4" s="1"/>
  <c r="B125" i="7"/>
  <c r="B104" i="7"/>
  <c r="B94" i="7"/>
  <c r="C189" i="7" l="1"/>
  <c r="EO3" i="4" s="1"/>
  <c r="C180" i="7"/>
  <c r="EC3" i="4" s="1"/>
  <c r="C170" i="7"/>
  <c r="DQ3" i="4" s="1"/>
  <c r="J159" i="7"/>
  <c r="G159" i="7" s="1"/>
  <c r="J158" i="7"/>
  <c r="C160" i="7" l="1"/>
  <c r="C159" i="7"/>
  <c r="DB3" i="4" s="1"/>
  <c r="E159" i="7"/>
  <c r="DC3" i="4" s="1"/>
  <c r="DD3" i="4"/>
  <c r="DE3" i="4" l="1"/>
  <c r="C157" i="7"/>
</calcChain>
</file>

<file path=xl/sharedStrings.xml><?xml version="1.0" encoding="utf-8"?>
<sst xmlns="http://schemas.openxmlformats.org/spreadsheetml/2006/main" count="1254" uniqueCount="623">
  <si>
    <t>応募コース</t>
    <rPh sb="0" eb="2">
      <t>オウボ</t>
    </rPh>
    <phoneticPr fontId="1"/>
  </si>
  <si>
    <t>ふじのくに地域探究コース</t>
    <rPh sb="5" eb="7">
      <t>チイキ</t>
    </rPh>
    <rPh sb="7" eb="9">
      <t>タンキュウ</t>
    </rPh>
    <phoneticPr fontId="1"/>
  </si>
  <si>
    <t>１－１　氏名・生年月日等</t>
    <rPh sb="4" eb="6">
      <t>シメイ</t>
    </rPh>
    <rPh sb="7" eb="9">
      <t>セイネン</t>
    </rPh>
    <rPh sb="9" eb="11">
      <t>ガッピ</t>
    </rPh>
    <rPh sb="11" eb="12">
      <t>トウ</t>
    </rPh>
    <phoneticPr fontId="1"/>
  </si>
  <si>
    <t>新高校２・３年生</t>
    <rPh sb="0" eb="1">
      <t>シン</t>
    </rPh>
    <rPh sb="1" eb="3">
      <t>コウコウ</t>
    </rPh>
    <rPh sb="6" eb="8">
      <t>ネンセイ</t>
    </rPh>
    <phoneticPr fontId="1"/>
  </si>
  <si>
    <t>社会課題探究コース</t>
    <phoneticPr fontId="1"/>
  </si>
  <si>
    <t>スポーツ・芸術探究コース</t>
    <phoneticPr fontId="1"/>
  </si>
  <si>
    <t>②多文化共生・多様性コース</t>
  </si>
  <si>
    <t>④農林水産業みらいプロジェクトコース</t>
  </si>
  <si>
    <t>⑤静岡と世界を繋ぐマイプロジェクトコース</t>
    <phoneticPr fontId="1"/>
  </si>
  <si>
    <t>⑥ものづくり×アジアコース</t>
    <phoneticPr fontId="1"/>
  </si>
  <si>
    <t>⑦観光交流×アジアコース</t>
    <phoneticPr fontId="1"/>
  </si>
  <si>
    <t>フリガナ</t>
    <phoneticPr fontId="1"/>
  </si>
  <si>
    <t>氏名（漢字）</t>
    <rPh sb="0" eb="2">
      <t>シメイ</t>
    </rPh>
    <rPh sb="3" eb="5">
      <t>カンジ</t>
    </rPh>
    <phoneticPr fontId="1"/>
  </si>
  <si>
    <t>氏名（ローマ字）</t>
    <rPh sb="0" eb="2">
      <t>シメイ</t>
    </rPh>
    <rPh sb="6" eb="7">
      <t>ジ</t>
    </rPh>
    <phoneticPr fontId="1"/>
  </si>
  <si>
    <t>生年月日（西暦）</t>
    <rPh sb="0" eb="2">
      <t>セイネン</t>
    </rPh>
    <rPh sb="2" eb="4">
      <t>ガッピ</t>
    </rPh>
    <rPh sb="5" eb="7">
      <t>セイレキ</t>
    </rPh>
    <phoneticPr fontId="1"/>
  </si>
  <si>
    <t>年</t>
    <rPh sb="0" eb="1">
      <t>ネン</t>
    </rPh>
    <phoneticPr fontId="1"/>
  </si>
  <si>
    <t>月</t>
    <rPh sb="0" eb="1">
      <t>ガツ</t>
    </rPh>
    <phoneticPr fontId="1"/>
  </si>
  <si>
    <t>日</t>
    <rPh sb="0" eb="1">
      <t>ヒ</t>
    </rPh>
    <phoneticPr fontId="1"/>
  </si>
  <si>
    <t>性別</t>
    <rPh sb="0" eb="2">
      <t>セイベツ</t>
    </rPh>
    <phoneticPr fontId="1"/>
  </si>
  <si>
    <t>電話番号</t>
    <rPh sb="0" eb="2">
      <t>デンワ</t>
    </rPh>
    <rPh sb="2" eb="4">
      <t>バンゴウ</t>
    </rPh>
    <phoneticPr fontId="1"/>
  </si>
  <si>
    <t>メールアドレス</t>
    <phoneticPr fontId="1"/>
  </si>
  <si>
    <t>男</t>
    <rPh sb="0" eb="1">
      <t>オトコ</t>
    </rPh>
    <phoneticPr fontId="1"/>
  </si>
  <si>
    <t>女</t>
    <rPh sb="0" eb="1">
      <t>オンナ</t>
    </rPh>
    <phoneticPr fontId="1"/>
  </si>
  <si>
    <t>学年（2025年4月時点）</t>
    <rPh sb="0" eb="2">
      <t>ガクネン</t>
    </rPh>
    <rPh sb="7" eb="8">
      <t>ネン</t>
    </rPh>
    <rPh sb="9" eb="10">
      <t>ガツ</t>
    </rPh>
    <rPh sb="10" eb="12">
      <t>ジテン</t>
    </rPh>
    <phoneticPr fontId="1"/>
  </si>
  <si>
    <t>２年</t>
    <rPh sb="1" eb="2">
      <t>ネン</t>
    </rPh>
    <phoneticPr fontId="1"/>
  </si>
  <si>
    <t>３年</t>
    <rPh sb="1" eb="2">
      <t>ネン</t>
    </rPh>
    <phoneticPr fontId="1"/>
  </si>
  <si>
    <t>居住都道府県</t>
    <rPh sb="0" eb="2">
      <t>キョジュウ</t>
    </rPh>
    <rPh sb="2" eb="6">
      <t>トドウフケン</t>
    </rPh>
    <phoneticPr fontId="1"/>
  </si>
  <si>
    <t>１－２　在籍校等学校等（2025年４月に在籍する高等学校等）</t>
    <rPh sb="4" eb="6">
      <t>ザイセキ</t>
    </rPh>
    <rPh sb="6" eb="8">
      <t>コウトウ</t>
    </rPh>
    <rPh sb="8" eb="10">
      <t>ガッコウ</t>
    </rPh>
    <rPh sb="10" eb="11">
      <t>トウ</t>
    </rPh>
    <rPh sb="16" eb="17">
      <t>ネン</t>
    </rPh>
    <rPh sb="18" eb="19">
      <t>ガツ</t>
    </rPh>
    <rPh sb="20" eb="22">
      <t>ザイセキ</t>
    </rPh>
    <rPh sb="24" eb="26">
      <t>コウトウ</t>
    </rPh>
    <rPh sb="26" eb="28">
      <t>ガッコウ</t>
    </rPh>
    <rPh sb="28" eb="29">
      <t>トウ</t>
    </rPh>
    <phoneticPr fontId="1"/>
  </si>
  <si>
    <t>学校コード</t>
    <rPh sb="0" eb="2">
      <t>ガッコウ</t>
    </rPh>
    <phoneticPr fontId="1"/>
  </si>
  <si>
    <t>設置形態</t>
    <rPh sb="0" eb="2">
      <t>セッチ</t>
    </rPh>
    <rPh sb="2" eb="4">
      <t>ケイタイ</t>
    </rPh>
    <phoneticPr fontId="1"/>
  </si>
  <si>
    <t>都道府県</t>
    <rPh sb="0" eb="4">
      <t>トドウフケン</t>
    </rPh>
    <phoneticPr fontId="1"/>
  </si>
  <si>
    <t>学校名</t>
    <rPh sb="0" eb="3">
      <t>ガッコウメイ</t>
    </rPh>
    <phoneticPr fontId="1"/>
  </si>
  <si>
    <t>学科・コース</t>
    <rPh sb="0" eb="2">
      <t>ガッカ</t>
    </rPh>
    <phoneticPr fontId="1"/>
  </si>
  <si>
    <t>学校の種別</t>
    <rPh sb="0" eb="2">
      <t>ガッコウ</t>
    </rPh>
    <rPh sb="3" eb="5">
      <t>シュベツ</t>
    </rPh>
    <phoneticPr fontId="1"/>
  </si>
  <si>
    <t>１－３　語学力〔任意〕</t>
    <rPh sb="4" eb="7">
      <t>ゴガクリョク</t>
    </rPh>
    <rPh sb="8" eb="10">
      <t>ニンイ</t>
    </rPh>
    <phoneticPr fontId="1"/>
  </si>
  <si>
    <t>英語</t>
    <rPh sb="0" eb="2">
      <t>エイゴ</t>
    </rPh>
    <phoneticPr fontId="1"/>
  </si>
  <si>
    <t>TOEIC</t>
    <phoneticPr fontId="1"/>
  </si>
  <si>
    <t>IELTS</t>
    <phoneticPr fontId="1"/>
  </si>
  <si>
    <t>その他の語学能力試験、資格等の点数・結果等、英語能力を測れる内容を記入してください。（200字以内）</t>
    <rPh sb="2" eb="3">
      <t>タ</t>
    </rPh>
    <rPh sb="4" eb="6">
      <t>ゴガク</t>
    </rPh>
    <rPh sb="6" eb="8">
      <t>ノウリョク</t>
    </rPh>
    <rPh sb="8" eb="10">
      <t>シケン</t>
    </rPh>
    <rPh sb="11" eb="13">
      <t>シカク</t>
    </rPh>
    <rPh sb="13" eb="14">
      <t>トウ</t>
    </rPh>
    <rPh sb="15" eb="17">
      <t>テンスウ</t>
    </rPh>
    <rPh sb="18" eb="20">
      <t>ケッカ</t>
    </rPh>
    <rPh sb="20" eb="21">
      <t>トウ</t>
    </rPh>
    <rPh sb="22" eb="24">
      <t>エイゴ</t>
    </rPh>
    <rPh sb="24" eb="26">
      <t>ノウリョク</t>
    </rPh>
    <rPh sb="27" eb="28">
      <t>ハカ</t>
    </rPh>
    <rPh sb="30" eb="32">
      <t>ナイヨウ</t>
    </rPh>
    <rPh sb="33" eb="35">
      <t>キニュウ</t>
    </rPh>
    <rPh sb="46" eb="47">
      <t>ジ</t>
    </rPh>
    <rPh sb="47" eb="49">
      <t>イナイ</t>
    </rPh>
    <phoneticPr fontId="1"/>
  </si>
  <si>
    <t>その他言語</t>
    <rPh sb="2" eb="3">
      <t>タ</t>
    </rPh>
    <rPh sb="3" eb="5">
      <t>ゲンゴ</t>
    </rPh>
    <phoneticPr fontId="1"/>
  </si>
  <si>
    <t>語学能力試験の点数やその他の資格結果、語学能力を測れる内容を記入してください。（200字以内）</t>
    <rPh sb="0" eb="2">
      <t>ゴガク</t>
    </rPh>
    <rPh sb="2" eb="4">
      <t>ノウリョク</t>
    </rPh>
    <rPh sb="4" eb="6">
      <t>シケン</t>
    </rPh>
    <rPh sb="7" eb="9">
      <t>テンスウ</t>
    </rPh>
    <rPh sb="12" eb="13">
      <t>タ</t>
    </rPh>
    <rPh sb="14" eb="16">
      <t>シカク</t>
    </rPh>
    <rPh sb="16" eb="18">
      <t>ケッカ</t>
    </rPh>
    <rPh sb="19" eb="21">
      <t>ゴガク</t>
    </rPh>
    <rPh sb="21" eb="23">
      <t>ノウリョク</t>
    </rPh>
    <rPh sb="24" eb="25">
      <t>ハカ</t>
    </rPh>
    <rPh sb="27" eb="29">
      <t>ナイヨウ</t>
    </rPh>
    <rPh sb="30" eb="32">
      <t>キニュウ</t>
    </rPh>
    <rPh sb="43" eb="44">
      <t>ジ</t>
    </rPh>
    <rPh sb="44" eb="46">
      <t>イナイ</t>
    </rPh>
    <phoneticPr fontId="1"/>
  </si>
  <si>
    <t>TOEFL</t>
    <phoneticPr fontId="1"/>
  </si>
  <si>
    <t>点</t>
    <rPh sb="0" eb="1">
      <t>テン</t>
    </rPh>
    <phoneticPr fontId="1"/>
  </si>
  <si>
    <t>英検</t>
    <rPh sb="0" eb="2">
      <t>エイケン</t>
    </rPh>
    <phoneticPr fontId="1"/>
  </si>
  <si>
    <t>国立</t>
    <rPh sb="0" eb="2">
      <t>コクリツ</t>
    </rPh>
    <phoneticPr fontId="1"/>
  </si>
  <si>
    <t>県立</t>
    <rPh sb="0" eb="2">
      <t>ケンリツ</t>
    </rPh>
    <phoneticPr fontId="1"/>
  </si>
  <si>
    <t>市立</t>
    <rPh sb="0" eb="2">
      <t>シリツ</t>
    </rPh>
    <phoneticPr fontId="1"/>
  </si>
  <si>
    <t>私立</t>
    <rPh sb="0" eb="2">
      <t>シリツ</t>
    </rPh>
    <phoneticPr fontId="1"/>
  </si>
  <si>
    <t>全日制</t>
    <rPh sb="0" eb="3">
      <t>ゼンニチセイ</t>
    </rPh>
    <phoneticPr fontId="1"/>
  </si>
  <si>
    <t>定時制</t>
    <rPh sb="0" eb="3">
      <t>テイジセイ</t>
    </rPh>
    <phoneticPr fontId="1"/>
  </si>
  <si>
    <t>通信制</t>
    <rPh sb="0" eb="3">
      <t>ツウシンセイ</t>
    </rPh>
    <phoneticPr fontId="1"/>
  </si>
  <si>
    <t>海外経験の有無</t>
    <rPh sb="0" eb="2">
      <t>カイガイ</t>
    </rPh>
    <rPh sb="2" eb="4">
      <t>ケイケン</t>
    </rPh>
    <rPh sb="5" eb="7">
      <t>ウム</t>
    </rPh>
    <phoneticPr fontId="1"/>
  </si>
  <si>
    <t>「有」の場合、過去の海外での生活、留学などの海外経験について記入してください。（200 字以内）</t>
  </si>
  <si>
    <t>有</t>
    <rPh sb="0" eb="1">
      <t>アリ</t>
    </rPh>
    <phoneticPr fontId="1"/>
  </si>
  <si>
    <t>無</t>
    <rPh sb="0" eb="1">
      <t>ナシ</t>
    </rPh>
    <phoneticPr fontId="1"/>
  </si>
  <si>
    <t>要件確認欄</t>
    <rPh sb="0" eb="2">
      <t>ヨウケン</t>
    </rPh>
    <rPh sb="2" eb="4">
      <t>カクニン</t>
    </rPh>
    <rPh sb="4" eb="5">
      <t>ラン</t>
    </rPh>
    <phoneticPr fontId="1"/>
  </si>
  <si>
    <t>左欄にチェックマークを記入してください。</t>
    <rPh sb="0" eb="1">
      <t>ヒダリ</t>
    </rPh>
    <rPh sb="1" eb="2">
      <t>ラン</t>
    </rPh>
    <rPh sb="11" eb="13">
      <t>キニュウ</t>
    </rPh>
    <phoneticPr fontId="1"/>
  </si>
  <si>
    <t>確認事項</t>
    <rPh sb="0" eb="2">
      <t>カクニン</t>
    </rPh>
    <rPh sb="2" eb="4">
      <t>ジコウ</t>
    </rPh>
    <phoneticPr fontId="1"/>
  </si>
  <si>
    <t>2025年4月1日時点の年齢が30歳以下である。</t>
    <phoneticPr fontId="1"/>
  </si>
  <si>
    <t>すべてにチェックがつけられない場合は応募できません。</t>
    <rPh sb="15" eb="17">
      <t>バアイ</t>
    </rPh>
    <rPh sb="18" eb="20">
      <t>オウボ</t>
    </rPh>
    <phoneticPr fontId="1"/>
  </si>
  <si>
    <t>←ハイフンで区切って記載</t>
    <rPh sb="6" eb="8">
      <t>クギ</t>
    </rPh>
    <rPh sb="10" eb="12">
      <t>キサイ</t>
    </rPh>
    <phoneticPr fontId="1"/>
  </si>
  <si>
    <t>←「静岡県」のように記載</t>
    <rPh sb="2" eb="5">
      <t>シズオカケン</t>
    </rPh>
    <rPh sb="10" eb="12">
      <t>キサイ</t>
    </rPh>
    <phoneticPr fontId="1"/>
  </si>
  <si>
    <t>↓「静岡県」のように記載</t>
    <rPh sb="2" eb="5">
      <t>シズオカケン</t>
    </rPh>
    <rPh sb="10" eb="12">
      <t>キサイ</t>
    </rPh>
    <phoneticPr fontId="1"/>
  </si>
  <si>
    <t>←略さずに正式名称を記入</t>
    <phoneticPr fontId="1"/>
  </si>
  <si>
    <t>＜ふじのくに地域探究コースの詳細＞</t>
  </si>
  <si>
    <t>コース名</t>
    <rPh sb="3" eb="4">
      <t>メイ</t>
    </rPh>
    <phoneticPr fontId="1"/>
  </si>
  <si>
    <t>コースの狙い</t>
    <rPh sb="4" eb="5">
      <t>ネラ</t>
    </rPh>
    <phoneticPr fontId="1"/>
  </si>
  <si>
    <t>自動車や医薬品・医療機器、新エネルギー、健康福祉、ロボット等のものづくり・地域産業において、本県のイノベーションに寄与する人材を育成</t>
  </si>
  <si>
    <t>アフターコロナを見据え、自らの地域を理解しながら観光交流の促進や観光ビジネスの発展に寄与する人材を育成</t>
  </si>
  <si>
    <t>③観光交流促進コース</t>
    <phoneticPr fontId="1"/>
  </si>
  <si>
    <t>①ものづくり・
地域産業コース</t>
    <phoneticPr fontId="1"/>
  </si>
  <si>
    <t>②多文化共生・
多様性コース</t>
    <phoneticPr fontId="1"/>
  </si>
  <si>
    <t>④農林水産業みらい
プロジェクトコース</t>
    <phoneticPr fontId="1"/>
  </si>
  <si>
    <t>⑤静岡と世界を繋ぐ
マイプロジェクト
コース</t>
    <phoneticPr fontId="1"/>
  </si>
  <si>
    <t>（アジア特化型）</t>
  </si>
  <si>
    <t>⑥ものづくり×アジアコース</t>
    <phoneticPr fontId="1"/>
  </si>
  <si>
    <t>本県産業と関わりの深い東アジア・東南アジア地域を訪問し、ものづくりについて実践的に学び考える人材を育成</t>
    <phoneticPr fontId="1"/>
  </si>
  <si>
    <t>アジア地域からのインバウンド拡大を目指し、東アジア・東南アジアを訪問し、観光交流及び観光ビジネスについて実践的に学び考える人材を育成</t>
    <phoneticPr fontId="1"/>
  </si>
  <si>
    <t>チェックがつけられない場合は応募できません。</t>
    <rPh sb="11" eb="13">
      <t>バアイ</t>
    </rPh>
    <rPh sb="14" eb="16">
      <t>オウボ</t>
    </rPh>
    <phoneticPr fontId="1"/>
  </si>
  <si>
    <t>２　留学計画</t>
    <rPh sb="2" eb="4">
      <t>リュウガク</t>
    </rPh>
    <rPh sb="4" eb="6">
      <t>ケイカク</t>
    </rPh>
    <phoneticPr fontId="1"/>
  </si>
  <si>
    <t>２－１　応募理由</t>
    <rPh sb="4" eb="6">
      <t>オウボ</t>
    </rPh>
    <rPh sb="6" eb="8">
      <t>リユウ</t>
    </rPh>
    <phoneticPr fontId="1"/>
  </si>
  <si>
    <t>２－２　留学計画の概要</t>
    <rPh sb="4" eb="6">
      <t>リュウガク</t>
    </rPh>
    <rPh sb="6" eb="8">
      <t>ケイカク</t>
    </rPh>
    <rPh sb="9" eb="11">
      <t>ガイヨウ</t>
    </rPh>
    <phoneticPr fontId="1"/>
  </si>
  <si>
    <t>（１）留学計画のタイトル〔40字以内〕</t>
    <rPh sb="3" eb="5">
      <t>リュウガク</t>
    </rPh>
    <rPh sb="5" eb="7">
      <t>ケイカク</t>
    </rPh>
    <phoneticPr fontId="1"/>
  </si>
  <si>
    <t>①</t>
    <phoneticPr fontId="1"/>
  </si>
  <si>
    <t>②</t>
    <phoneticPr fontId="1"/>
  </si>
  <si>
    <t>③</t>
    <phoneticPr fontId="1"/>
  </si>
  <si>
    <t>２－３　留学先</t>
    <rPh sb="4" eb="7">
      <t>リュウガクサキ</t>
    </rPh>
    <phoneticPr fontId="1"/>
  </si>
  <si>
    <t>留学計画の作成にあたっては、募集要項「７（２）留学計画の要件」を満たしていることを確認してください。留学計画の要件を満たさない計画は支援の対象外となりますので注意してください。</t>
    <phoneticPr fontId="1"/>
  </si>
  <si>
    <t>■留学期間</t>
    <rPh sb="1" eb="3">
      <t>リュウガク</t>
    </rPh>
    <rPh sb="3" eb="5">
      <t>キカン</t>
    </rPh>
    <phoneticPr fontId="1"/>
  </si>
  <si>
    <t>日</t>
    <rPh sb="0" eb="1">
      <t>ニチ</t>
    </rPh>
    <phoneticPr fontId="1"/>
  </si>
  <si>
    <t>月</t>
    <rPh sb="0" eb="1">
      <t>ガツ</t>
    </rPh>
    <phoneticPr fontId="1"/>
  </si>
  <si>
    <t>年</t>
    <rPh sb="0" eb="1">
      <t>ネン</t>
    </rPh>
    <phoneticPr fontId="1"/>
  </si>
  <si>
    <r>
      <t xml:space="preserve">①留学開始日
</t>
    </r>
    <r>
      <rPr>
        <sz val="9"/>
        <color theme="1"/>
        <rFont val="游ゴシック"/>
        <family val="3"/>
        <charset val="128"/>
        <scheme val="minor"/>
      </rPr>
      <t>（１か所目の受入先機関の
活動開始日）</t>
    </r>
    <rPh sb="1" eb="3">
      <t>リュウガク</t>
    </rPh>
    <rPh sb="3" eb="6">
      <t>カイシビ</t>
    </rPh>
    <rPh sb="10" eb="11">
      <t>ショ</t>
    </rPh>
    <rPh sb="11" eb="12">
      <t>メ</t>
    </rPh>
    <rPh sb="13" eb="16">
      <t>ウケイレサキ</t>
    </rPh>
    <rPh sb="16" eb="18">
      <t>キカン</t>
    </rPh>
    <rPh sb="20" eb="22">
      <t>カツドウ</t>
    </rPh>
    <rPh sb="22" eb="25">
      <t>カイシビ</t>
    </rPh>
    <phoneticPr fontId="1"/>
  </si>
  <si>
    <r>
      <t xml:space="preserve">②留学終了日
</t>
    </r>
    <r>
      <rPr>
        <sz val="9"/>
        <color theme="1"/>
        <rFont val="游ゴシック"/>
        <family val="3"/>
        <charset val="128"/>
        <scheme val="minor"/>
      </rPr>
      <t>（最後の受入先機関の
活動終了日）</t>
    </r>
    <rPh sb="1" eb="3">
      <t>リュウガク</t>
    </rPh>
    <rPh sb="3" eb="6">
      <t>シュウリョウビ</t>
    </rPh>
    <rPh sb="8" eb="10">
      <t>サイゴ</t>
    </rPh>
    <rPh sb="11" eb="14">
      <t>ウケイレサキ</t>
    </rPh>
    <rPh sb="14" eb="16">
      <t>キカン</t>
    </rPh>
    <rPh sb="18" eb="20">
      <t>カツドウ</t>
    </rPh>
    <rPh sb="20" eb="23">
      <t>シュウリョウビ</t>
    </rPh>
    <phoneticPr fontId="1"/>
  </si>
  <si>
    <r>
      <t>③留学期間</t>
    </r>
    <r>
      <rPr>
        <sz val="9"/>
        <color theme="1"/>
        <rFont val="游ゴシック"/>
        <family val="3"/>
        <charset val="128"/>
        <scheme val="minor"/>
      </rPr>
      <t>（日数）</t>
    </r>
    <rPh sb="1" eb="3">
      <t>リュウガク</t>
    </rPh>
    <rPh sb="3" eb="5">
      <t>キカン</t>
    </rPh>
    <rPh sb="6" eb="8">
      <t>ニッスウ</t>
    </rPh>
    <phoneticPr fontId="1"/>
  </si>
  <si>
    <t>■１か所目（必須）</t>
    <rPh sb="3" eb="4">
      <t>ショ</t>
    </rPh>
    <rPh sb="4" eb="5">
      <t>メ</t>
    </rPh>
    <rPh sb="6" eb="8">
      <t>ヒッス</t>
    </rPh>
    <phoneticPr fontId="1"/>
  </si>
  <si>
    <t>①国・地域コード</t>
    <rPh sb="1" eb="2">
      <t>クニ</t>
    </rPh>
    <rPh sb="3" eb="5">
      <t>チイキ</t>
    </rPh>
    <phoneticPr fontId="1"/>
  </si>
  <si>
    <t>②国・地域名</t>
    <rPh sb="1" eb="2">
      <t>クニ</t>
    </rPh>
    <rPh sb="3" eb="6">
      <t>チイキメイ</t>
    </rPh>
    <phoneticPr fontId="1"/>
  </si>
  <si>
    <t>③都市名</t>
    <rPh sb="1" eb="4">
      <t>トシメイ</t>
    </rPh>
    <phoneticPr fontId="1"/>
  </si>
  <si>
    <t>④受入先機関名</t>
    <rPh sb="1" eb="4">
      <t>ウケイレサキ</t>
    </rPh>
    <rPh sb="4" eb="7">
      <t>キカンメイ</t>
    </rPh>
    <phoneticPr fontId="1"/>
  </si>
  <si>
    <t>日本語表記</t>
    <rPh sb="0" eb="3">
      <t>ニホンゴ</t>
    </rPh>
    <rPh sb="3" eb="5">
      <t>ヒョウキ</t>
    </rPh>
    <phoneticPr fontId="1"/>
  </si>
  <si>
    <t>英語表記</t>
    <rPh sb="0" eb="2">
      <t>エイゴ</t>
    </rPh>
    <rPh sb="2" eb="4">
      <t>ヒョウキ</t>
    </rPh>
    <phoneticPr fontId="1"/>
  </si>
  <si>
    <t>⑤活動開始日</t>
    <rPh sb="1" eb="3">
      <t>カツドウ</t>
    </rPh>
    <rPh sb="3" eb="6">
      <t>カイシビ</t>
    </rPh>
    <phoneticPr fontId="1"/>
  </si>
  <si>
    <t>⑥活動終了日</t>
    <rPh sb="1" eb="3">
      <t>カツドウ</t>
    </rPh>
    <rPh sb="3" eb="6">
      <t>シュウリョウビ</t>
    </rPh>
    <phoneticPr fontId="1"/>
  </si>
  <si>
    <t>⑦活動日数</t>
    <rPh sb="1" eb="3">
      <t>カツドウ</t>
    </rPh>
    <rPh sb="3" eb="5">
      <t>ニッスウ</t>
    </rPh>
    <phoneticPr fontId="1"/>
  </si>
  <si>
    <t>日間</t>
    <rPh sb="0" eb="2">
      <t>ニチカン</t>
    </rPh>
    <phoneticPr fontId="1"/>
  </si>
  <si>
    <t>①国・地域コード：募集要項「別紙：国・地域コード表」に記載の３桁の番号です。
②国・地域名：募集要項「別紙：国・地域コード表」に記載の名称を記入してください。
⑤活動開始日：受入先機関での活動開始日を記入してください。渡航日ではありません。
⑥活動終了日：受入先機関での活動終了日を記入してください。帰国日ではありません。
⑦活動日数：⑤から⑥の日数を記入してください。</t>
    <phoneticPr fontId="1"/>
  </si>
  <si>
    <t>台湾</t>
  </si>
  <si>
    <t>インドネシア</t>
  </si>
  <si>
    <t>パキスタン</t>
  </si>
  <si>
    <t>バングラデシュ</t>
  </si>
  <si>
    <t>大韓民国</t>
  </si>
  <si>
    <t>フィリピン</t>
  </si>
  <si>
    <t>ブータン</t>
  </si>
  <si>
    <t>ラオス</t>
  </si>
  <si>
    <t>シンガポール</t>
  </si>
  <si>
    <t>ブルネイ</t>
  </si>
  <si>
    <t>マカオ</t>
  </si>
  <si>
    <t>スリランカ</t>
  </si>
  <si>
    <t>カンボジア</t>
  </si>
  <si>
    <t>マレーシア</t>
  </si>
  <si>
    <t>タイ</t>
  </si>
  <si>
    <t>中国</t>
  </si>
  <si>
    <t>モンゴル</t>
  </si>
  <si>
    <t>ベトナム</t>
  </si>
  <si>
    <t>香港</t>
  </si>
  <si>
    <t>ミャンマー</t>
  </si>
  <si>
    <t>東ティモール</t>
  </si>
  <si>
    <t>インド</t>
  </si>
  <si>
    <t>ネパール</t>
  </si>
  <si>
    <t>モルディブ</t>
  </si>
  <si>
    <t>アルゼンチン</t>
  </si>
  <si>
    <t>エクアドル</t>
  </si>
  <si>
    <t>パラグアイ</t>
  </si>
  <si>
    <t>ボリビア</t>
  </si>
  <si>
    <t>エルサルバドル</t>
  </si>
  <si>
    <t>ペルー</t>
  </si>
  <si>
    <t>ブラジル</t>
  </si>
  <si>
    <t>グアテマラ</t>
  </si>
  <si>
    <t>トリニダード・トバゴ</t>
  </si>
  <si>
    <t>チリ</t>
  </si>
  <si>
    <t>ホンジュラス</t>
  </si>
  <si>
    <t>ウルグアイ</t>
  </si>
  <si>
    <t>コロンビア</t>
  </si>
  <si>
    <t>ジャマイカ</t>
  </si>
  <si>
    <t>ベネズエラ</t>
  </si>
  <si>
    <t>コスタリカ</t>
  </si>
  <si>
    <t>メキシコ</t>
  </si>
  <si>
    <t>ハイチ</t>
  </si>
  <si>
    <t>キューバ</t>
  </si>
  <si>
    <t>ニカラグア</t>
  </si>
  <si>
    <t>ドミニカ共和国</t>
  </si>
  <si>
    <t>パナマ</t>
  </si>
  <si>
    <t>バーレーン</t>
  </si>
  <si>
    <t>レバノン</t>
  </si>
  <si>
    <t>アラブ首長国連邦</t>
  </si>
  <si>
    <t>イラン</t>
  </si>
  <si>
    <t>オマーン</t>
  </si>
  <si>
    <t>イエメン</t>
  </si>
  <si>
    <t>イラク</t>
  </si>
  <si>
    <t>カタール</t>
  </si>
  <si>
    <t>パレスチナ</t>
  </si>
  <si>
    <t>イスラエル</t>
  </si>
  <si>
    <t>サウジアラビア</t>
  </si>
  <si>
    <t>アフガニスタン</t>
  </si>
  <si>
    <t>ヨルダン</t>
  </si>
  <si>
    <t>シリア</t>
  </si>
  <si>
    <t>クウェート</t>
  </si>
  <si>
    <t>トルコ</t>
  </si>
  <si>
    <t>アルジェリア</t>
  </si>
  <si>
    <t>モーリタニア</t>
  </si>
  <si>
    <t>ボツワナ</t>
  </si>
  <si>
    <t>カメルーン</t>
  </si>
  <si>
    <t>モロッコ</t>
  </si>
  <si>
    <t>南スーダン共和国</t>
  </si>
  <si>
    <t>コンゴ共和国</t>
  </si>
  <si>
    <t>ナイジェリア</t>
  </si>
  <si>
    <t>シエラレオネ</t>
  </si>
  <si>
    <t>コートジボワール</t>
  </si>
  <si>
    <t>セネガル</t>
  </si>
  <si>
    <t>モザンビーク</t>
  </si>
  <si>
    <t>エジプト</t>
  </si>
  <si>
    <t>南アフリカ</t>
  </si>
  <si>
    <t>ベナン共和国</t>
  </si>
  <si>
    <t>エチオピア</t>
  </si>
  <si>
    <t>スーダン共和国</t>
  </si>
  <si>
    <t>ガンビア</t>
  </si>
  <si>
    <t>ガボン</t>
  </si>
  <si>
    <t>タンザニア</t>
  </si>
  <si>
    <t>ナミビア</t>
  </si>
  <si>
    <t>ガーナ</t>
  </si>
  <si>
    <t>チュニジア</t>
  </si>
  <si>
    <t>ニジェール</t>
  </si>
  <si>
    <t>ギニア</t>
  </si>
  <si>
    <t>コンゴ民主共和国</t>
  </si>
  <si>
    <t>マラウイ</t>
  </si>
  <si>
    <t>ケニア</t>
  </si>
  <si>
    <t>ザンビア</t>
  </si>
  <si>
    <t>ジブチ</t>
  </si>
  <si>
    <t>リベリア</t>
  </si>
  <si>
    <t>ジンバブエ</t>
  </si>
  <si>
    <t>ルワンダ</t>
  </si>
  <si>
    <t>リビア</t>
  </si>
  <si>
    <t>チャド</t>
  </si>
  <si>
    <t>ブルンジ</t>
  </si>
  <si>
    <t>マダガスカル</t>
  </si>
  <si>
    <t>ウガンダ</t>
  </si>
  <si>
    <t>レソト</t>
  </si>
  <si>
    <t>カナダ</t>
  </si>
  <si>
    <t>アメリカ合衆国</t>
  </si>
  <si>
    <t>オーストラリア</t>
  </si>
  <si>
    <t>フィジー諸島</t>
  </si>
  <si>
    <t>バヌアツ</t>
  </si>
  <si>
    <t>ニュージーランド</t>
  </si>
  <si>
    <t>キリバス</t>
  </si>
  <si>
    <t>サモア</t>
  </si>
  <si>
    <t>パプアニューギニア</t>
  </si>
  <si>
    <t>ナウル</t>
  </si>
  <si>
    <t>クック諸島</t>
  </si>
  <si>
    <t>パラオ</t>
  </si>
  <si>
    <t>ソロモン諸島</t>
  </si>
  <si>
    <t>ニウエ</t>
  </si>
  <si>
    <t>マーシャル諸島</t>
  </si>
  <si>
    <t>トンガ</t>
  </si>
  <si>
    <t>トケラウ諸島</t>
  </si>
  <si>
    <t>ミクロネシア</t>
  </si>
  <si>
    <t>ツバル</t>
  </si>
  <si>
    <t>ニューカレドニア</t>
  </si>
  <si>
    <t>アルバニア</t>
  </si>
  <si>
    <t>ギリシャ</t>
  </si>
  <si>
    <t>スウェーデン</t>
  </si>
  <si>
    <t>オーストリア</t>
  </si>
  <si>
    <t>ハンガリー</t>
  </si>
  <si>
    <t>スイス</t>
  </si>
  <si>
    <t>エストニア</t>
  </si>
  <si>
    <t>アイスランド</t>
  </si>
  <si>
    <t>英国</t>
  </si>
  <si>
    <t>ラトビア</t>
  </si>
  <si>
    <t>アイルランド</t>
  </si>
  <si>
    <t>セルビア</t>
  </si>
  <si>
    <t>リトアニア</t>
  </si>
  <si>
    <t>イタリア</t>
  </si>
  <si>
    <t>ボスニア・ヘルツェゴビナ</t>
  </si>
  <si>
    <t>ベルギー</t>
  </si>
  <si>
    <t>ルクセンブルク</t>
  </si>
  <si>
    <t>キルギス</t>
  </si>
  <si>
    <t>ブルガリア</t>
  </si>
  <si>
    <t>マルタ</t>
  </si>
  <si>
    <t>タジキスタン</t>
  </si>
  <si>
    <t>ベラルーシ</t>
  </si>
  <si>
    <t>北マケドニア</t>
  </si>
  <si>
    <t>モンテネグロ</t>
  </si>
  <si>
    <t>カザフスタン</t>
  </si>
  <si>
    <t>オランダ</t>
  </si>
  <si>
    <t>アゼルバイジャン</t>
  </si>
  <si>
    <t>ウクライナ</t>
  </si>
  <si>
    <t>ノルウェー</t>
  </si>
  <si>
    <t>リヒテンシュタイン</t>
  </si>
  <si>
    <t>ウズベキスタン</t>
  </si>
  <si>
    <t>ポーランド</t>
  </si>
  <si>
    <t>ジョージア</t>
  </si>
  <si>
    <t>クロアチア</t>
  </si>
  <si>
    <t>ポルトガル</t>
  </si>
  <si>
    <t>アルメニア</t>
  </si>
  <si>
    <t>チェコ</t>
  </si>
  <si>
    <t>ルーマニア</t>
  </si>
  <si>
    <t>コソボ</t>
  </si>
  <si>
    <t>デンマーク</t>
  </si>
  <si>
    <t>ロシア</t>
  </si>
  <si>
    <t>トルクメニスタン</t>
  </si>
  <si>
    <t>フィンランド</t>
  </si>
  <si>
    <t>スロバキア</t>
  </si>
  <si>
    <t>モルドバ</t>
  </si>
  <si>
    <t>フランス</t>
  </si>
  <si>
    <t>スロベニア</t>
  </si>
  <si>
    <t>キプロス</t>
  </si>
  <si>
    <t>ドイツ</t>
  </si>
  <si>
    <t>スペイン</t>
  </si>
  <si>
    <t>コード</t>
    <phoneticPr fontId="1"/>
  </si>
  <si>
    <t>国・地域名</t>
    <rPh sb="0" eb="1">
      <t>クニ</t>
    </rPh>
    <rPh sb="2" eb="5">
      <t>チイキメイ</t>
    </rPh>
    <phoneticPr fontId="1"/>
  </si>
  <si>
    <t>その他の国・地域</t>
    <rPh sb="2" eb="3">
      <t>タ</t>
    </rPh>
    <rPh sb="4" eb="5">
      <t>クニ</t>
    </rPh>
    <rPh sb="6" eb="8">
      <t>チイキ</t>
    </rPh>
    <phoneticPr fontId="1"/>
  </si>
  <si>
    <t>000</t>
    <phoneticPr fontId="1"/>
  </si>
  <si>
    <t>■２か所目（該当者のみ）</t>
    <rPh sb="3" eb="4">
      <t>ショ</t>
    </rPh>
    <rPh sb="4" eb="5">
      <t>メ</t>
    </rPh>
    <rPh sb="6" eb="8">
      <t>ガイトウ</t>
    </rPh>
    <rPh sb="8" eb="9">
      <t>シャ</t>
    </rPh>
    <phoneticPr fontId="1"/>
  </si>
  <si>
    <t>■３か所目（該当者のみ）</t>
    <rPh sb="3" eb="4">
      <t>ショ</t>
    </rPh>
    <rPh sb="4" eb="5">
      <t>メ</t>
    </rPh>
    <phoneticPr fontId="1"/>
  </si>
  <si>
    <t>２－４　留学エージェント等の利用</t>
    <rPh sb="4" eb="6">
      <t>リュウガク</t>
    </rPh>
    <rPh sb="12" eb="13">
      <t>トウ</t>
    </rPh>
    <rPh sb="14" eb="16">
      <t>リヨウ</t>
    </rPh>
    <phoneticPr fontId="1"/>
  </si>
  <si>
    <t>留学エージェント等の利用の有無</t>
    <rPh sb="0" eb="2">
      <t>リュウガク</t>
    </rPh>
    <rPh sb="8" eb="9">
      <t>トウ</t>
    </rPh>
    <rPh sb="10" eb="12">
      <t>リヨウ</t>
    </rPh>
    <rPh sb="13" eb="15">
      <t>ウム</t>
    </rPh>
    <phoneticPr fontId="1"/>
  </si>
  <si>
    <t>利用目的（複数選択可）</t>
    <rPh sb="0" eb="2">
      <t>リヨウ</t>
    </rPh>
    <rPh sb="2" eb="4">
      <t>モクテキ</t>
    </rPh>
    <rPh sb="5" eb="7">
      <t>フクスウ</t>
    </rPh>
    <rPh sb="7" eb="10">
      <t>センタクカ</t>
    </rPh>
    <phoneticPr fontId="1"/>
  </si>
  <si>
    <t>航空券やビザ申請の手続代行</t>
    <rPh sb="0" eb="3">
      <t>コウクウケン</t>
    </rPh>
    <rPh sb="6" eb="8">
      <t>シンセイ</t>
    </rPh>
    <rPh sb="9" eb="11">
      <t>テツヅキ</t>
    </rPh>
    <rPh sb="11" eb="13">
      <t>ダイコウ</t>
    </rPh>
    <phoneticPr fontId="1"/>
  </si>
  <si>
    <t>滞在先の斡旋・仲介</t>
    <rPh sb="0" eb="3">
      <t>タイザイサキ</t>
    </rPh>
    <rPh sb="4" eb="6">
      <t>アッセン</t>
    </rPh>
    <rPh sb="7" eb="9">
      <t>チュウカイ</t>
    </rPh>
    <phoneticPr fontId="1"/>
  </si>
  <si>
    <t>受入先期間の斡旋・仲介</t>
    <rPh sb="0" eb="3">
      <t>ウケイレサキ</t>
    </rPh>
    <rPh sb="3" eb="5">
      <t>キカン</t>
    </rPh>
    <rPh sb="6" eb="8">
      <t>アッセン</t>
    </rPh>
    <rPh sb="9" eb="11">
      <t>チュウカイ</t>
    </rPh>
    <phoneticPr fontId="1"/>
  </si>
  <si>
    <t>留学プログラムの利用</t>
    <rPh sb="0" eb="2">
      <t>リュウガク</t>
    </rPh>
    <rPh sb="8" eb="10">
      <t>リヨウ</t>
    </rPh>
    <phoneticPr fontId="1"/>
  </si>
  <si>
    <t>利用予定の留学エージェント等の名称</t>
    <rPh sb="0" eb="2">
      <t>リヨウ</t>
    </rPh>
    <rPh sb="2" eb="4">
      <t>ヨテイ</t>
    </rPh>
    <rPh sb="5" eb="7">
      <t>リュウガク</t>
    </rPh>
    <rPh sb="13" eb="14">
      <t>トウ</t>
    </rPh>
    <rPh sb="15" eb="17">
      <t>メイショウ</t>
    </rPh>
    <phoneticPr fontId="1"/>
  </si>
  <si>
    <t>留学エージェント等のHPのURL</t>
    <rPh sb="0" eb="2">
      <t>リュウガク</t>
    </rPh>
    <rPh sb="8" eb="9">
      <t>トウ</t>
    </rPh>
    <phoneticPr fontId="1"/>
  </si>
  <si>
    <t>参加予定プログラム名称</t>
    <rPh sb="0" eb="2">
      <t>サンカ</t>
    </rPh>
    <rPh sb="2" eb="4">
      <t>ヨテイ</t>
    </rPh>
    <rPh sb="9" eb="11">
      <t>メイショウ</t>
    </rPh>
    <phoneticPr fontId="1"/>
  </si>
  <si>
    <t>２－５　他の奨学金等の受給の有無</t>
    <rPh sb="4" eb="5">
      <t>タ</t>
    </rPh>
    <rPh sb="6" eb="9">
      <t>ショウガクキン</t>
    </rPh>
    <rPh sb="9" eb="10">
      <t>トウ</t>
    </rPh>
    <rPh sb="11" eb="13">
      <t>ジュキュウ</t>
    </rPh>
    <rPh sb="14" eb="16">
      <t>ウム</t>
    </rPh>
    <phoneticPr fontId="1"/>
  </si>
  <si>
    <t>（１）本事業以外の奨学金等受給の有無</t>
    <rPh sb="3" eb="4">
      <t>ホン</t>
    </rPh>
    <rPh sb="4" eb="6">
      <t>ジギョウ</t>
    </rPh>
    <rPh sb="6" eb="8">
      <t>イガイ</t>
    </rPh>
    <rPh sb="9" eb="12">
      <t>ショウガクキン</t>
    </rPh>
    <rPh sb="12" eb="13">
      <t>トウ</t>
    </rPh>
    <rPh sb="13" eb="15">
      <t>ジュキュウ</t>
    </rPh>
    <rPh sb="16" eb="18">
      <t>ウム</t>
    </rPh>
    <phoneticPr fontId="1"/>
  </si>
  <si>
    <t>なし</t>
    <phoneticPr fontId="1"/>
  </si>
  <si>
    <t>申請中</t>
    <rPh sb="0" eb="3">
      <t>シンセイチュウ</t>
    </rPh>
    <phoneticPr fontId="1"/>
  </si>
  <si>
    <t>申請予定</t>
    <rPh sb="0" eb="2">
      <t>シンセイ</t>
    </rPh>
    <rPh sb="2" eb="4">
      <t>ヨテイ</t>
    </rPh>
    <phoneticPr fontId="1"/>
  </si>
  <si>
    <t>奨学金名</t>
    <rPh sb="0" eb="3">
      <t>ショウガクキン</t>
    </rPh>
    <rPh sb="3" eb="4">
      <t>メイ</t>
    </rPh>
    <phoneticPr fontId="1"/>
  </si>
  <si>
    <t>受給（予定）金額</t>
    <rPh sb="0" eb="2">
      <t>ジュキュウ</t>
    </rPh>
    <rPh sb="3" eb="5">
      <t>ヨテイ</t>
    </rPh>
    <rPh sb="6" eb="8">
      <t>キンガク</t>
    </rPh>
    <phoneticPr fontId="1"/>
  </si>
  <si>
    <t>円</t>
    <rPh sb="0" eb="1">
      <t>エン</t>
    </rPh>
    <phoneticPr fontId="1"/>
  </si>
  <si>
    <t>３－１　探究活動</t>
    <rPh sb="4" eb="6">
      <t>タンキュウ</t>
    </rPh>
    <rPh sb="6" eb="8">
      <t>カツドウ</t>
    </rPh>
    <phoneticPr fontId="1"/>
  </si>
  <si>
    <t>あなたが考える静岡県の魅力や地域自慢（良いところ、好きなところ）について自由に記入してください。〔300字以内〕</t>
    <phoneticPr fontId="1"/>
  </si>
  <si>
    <r>
      <t>（２）奨学金名・金額</t>
    </r>
    <r>
      <rPr>
        <sz val="9"/>
        <color theme="1"/>
        <rFont val="游ゴシック"/>
        <family val="3"/>
        <charset val="128"/>
        <scheme val="minor"/>
      </rPr>
      <t>（※（１）で「申請中」または「申請予定」を選んだ場合は、記入してください。）</t>
    </r>
    <phoneticPr fontId="1"/>
  </si>
  <si>
    <t>どれか１つにチェック</t>
    <phoneticPr fontId="1"/>
  </si>
  <si>
    <t>①留学開始日：１か所目の受入先機関での活動開始日を記入してください。
　　　　　　　渡航日ではありません。
②留学終了日：受入先機関が１つの場合は１か所目の、２つの場合は２か所目の、３つの場合
　　　　　　　は３か所目の活動終了日を記入してください。帰国日ではありません。
③留学日数：１か所目の受入先機関の活動開始日～最後の受入先機関の終了日の日数を記入し
　　　　　　てください。複数の受入先機関に連続して行く場合で、間に活動を行わない日
　　　　　　（例：移動日）がある時は、その日数を除いてください。</t>
    <phoneticPr fontId="1"/>
  </si>
  <si>
    <t>←間に活動を行わない日がある時は、その日数を除いて手入力</t>
    <rPh sb="25" eb="28">
      <t>テニュウリョク</t>
    </rPh>
    <phoneticPr fontId="1"/>
  </si>
  <si>
    <t>シズオカ</t>
    <phoneticPr fontId="1"/>
  </si>
  <si>
    <t>タロウ</t>
    <phoneticPr fontId="1"/>
  </si>
  <si>
    <t>静岡</t>
    <rPh sb="0" eb="2">
      <t>シズオカ</t>
    </rPh>
    <phoneticPr fontId="1"/>
  </si>
  <si>
    <t>太郎</t>
    <rPh sb="0" eb="2">
      <t>タロウ</t>
    </rPh>
    <phoneticPr fontId="1"/>
  </si>
  <si>
    <t>SHIZUOKA</t>
    <phoneticPr fontId="1"/>
  </si>
  <si>
    <t>静岡県</t>
    <rPh sb="0" eb="3">
      <t>シズオカケン</t>
    </rPh>
    <phoneticPr fontId="1"/>
  </si>
  <si>
    <t>00000A</t>
    <phoneticPr fontId="1"/>
  </si>
  <si>
    <t>普通科</t>
    <rPh sb="0" eb="3">
      <t>フツウカ</t>
    </rPh>
    <phoneticPr fontId="1"/>
  </si>
  <si>
    <t>級</t>
    <rPh sb="0" eb="1">
      <t>キュウ</t>
    </rPh>
    <phoneticPr fontId="1"/>
  </si>
  <si>
    <t>海外旅行保険の加入準備をすすめている。
（無保険での海外留学は本協議会では認めていません。）</t>
    <phoneticPr fontId="1"/>
  </si>
  <si>
    <t>留学期間は14日以上、93日以下でなければなりません。</t>
    <rPh sb="0" eb="2">
      <t>リュウガク</t>
    </rPh>
    <rPh sb="2" eb="4">
      <t>キカン</t>
    </rPh>
    <rPh sb="7" eb="8">
      <t>ニチ</t>
    </rPh>
    <rPh sb="8" eb="10">
      <t>イジョウ</t>
    </rPh>
    <rPh sb="13" eb="14">
      <t>ニチ</t>
    </rPh>
    <rPh sb="14" eb="16">
      <t>イカ</t>
    </rPh>
    <phoneticPr fontId="1"/>
  </si>
  <si>
    <t>（留学プログラムを利用する場合は記入してください。）</t>
    <phoneticPr fontId="1"/>
  </si>
  <si>
    <t>１－４　過去の海外経験</t>
    <rPh sb="4" eb="6">
      <t>カコ</t>
    </rPh>
    <rPh sb="7" eb="9">
      <t>カイガイ</t>
    </rPh>
    <rPh sb="9" eb="11">
      <t>ケイケン</t>
    </rPh>
    <phoneticPr fontId="1"/>
  </si>
  <si>
    <t>のセルは任意回答、または自動計算です。</t>
    <rPh sb="4" eb="6">
      <t>ニンイ</t>
    </rPh>
    <rPh sb="6" eb="8">
      <t>カイトウ</t>
    </rPh>
    <rPh sb="12" eb="14">
      <t>ジドウ</t>
    </rPh>
    <rPh sb="14" eb="16">
      <t>ケイサン</t>
    </rPh>
    <phoneticPr fontId="1"/>
  </si>
  <si>
    <t>メールアドレス</t>
  </si>
  <si>
    <t>フリガナ</t>
    <phoneticPr fontId="1"/>
  </si>
  <si>
    <t>設置形態</t>
    <rPh sb="0" eb="2">
      <t>セッチ</t>
    </rPh>
    <rPh sb="2" eb="4">
      <t>ケイタイ</t>
    </rPh>
    <phoneticPr fontId="1"/>
  </si>
  <si>
    <t>都道府県</t>
    <rPh sb="0" eb="4">
      <t>トドウフケン</t>
    </rPh>
    <phoneticPr fontId="1"/>
  </si>
  <si>
    <t>学校の種別</t>
    <rPh sb="0" eb="2">
      <t>ガッコウ</t>
    </rPh>
    <rPh sb="3" eb="5">
      <t>シュベツ</t>
    </rPh>
    <phoneticPr fontId="1"/>
  </si>
  <si>
    <t>TOEIC</t>
  </si>
  <si>
    <t>TOEFL</t>
  </si>
  <si>
    <t>IELTS</t>
  </si>
  <si>
    <t>（２）留学計画のキーワード〔各10字以上20字以内〕</t>
  </si>
  <si>
    <t>（３）留学計画の概要を簡潔に説明してください。〔250字以内〕</t>
  </si>
  <si>
    <t>（４）留学の実現のための具体的な取り組みを記入してください。
　　（受入先機関との交渉状況や具体的に思考していること）〔250文字以内〕</t>
  </si>
  <si>
    <t>①留学開始日</t>
    <rPh sb="1" eb="3">
      <t>リュウガク</t>
    </rPh>
    <rPh sb="3" eb="6">
      <t>カイシビ</t>
    </rPh>
    <phoneticPr fontId="1"/>
  </si>
  <si>
    <t>②留学終了日</t>
    <rPh sb="1" eb="3">
      <t>リュウガク</t>
    </rPh>
    <rPh sb="3" eb="6">
      <t>シュウリョウビ</t>
    </rPh>
    <phoneticPr fontId="1"/>
  </si>
  <si>
    <t>③留学期間</t>
    <rPh sb="1" eb="3">
      <t>リュウガク</t>
    </rPh>
    <rPh sb="3" eb="5">
      <t>キカン</t>
    </rPh>
    <phoneticPr fontId="1"/>
  </si>
  <si>
    <t>■２か所目</t>
    <rPh sb="3" eb="4">
      <t>ショ</t>
    </rPh>
    <rPh sb="4" eb="5">
      <t>メ</t>
    </rPh>
    <phoneticPr fontId="1"/>
  </si>
  <si>
    <t>■３か所目</t>
    <rPh sb="3" eb="4">
      <t>ショ</t>
    </rPh>
    <rPh sb="4" eb="5">
      <t>メ</t>
    </rPh>
    <phoneticPr fontId="1"/>
  </si>
  <si>
    <t>あなたが考える静岡県の魅力や地域自慢（良いところ、好きなところ）について自由に記入してください。〔300字以内〕</t>
  </si>
  <si>
    <t>高校卒業後の進路や10年後の自分の将来をイメージして、どのような夢を描いていますか。また、国境を越えた探究活動を通じて得た学びを、社会にどのように還元しようと考えていますか。現時点の考えを記入してください。〔400字以内〕</t>
  </si>
  <si>
    <t>学校コード</t>
    <rPh sb="0" eb="2">
      <t>ガッコウ</t>
    </rPh>
    <phoneticPr fontId="1"/>
  </si>
  <si>
    <t>学校コードへのリンク</t>
    <rPh sb="0" eb="2">
      <t>ガッコウ</t>
    </rPh>
    <phoneticPr fontId="1"/>
  </si>
  <si>
    <t>（大学入試センター）</t>
    <rPh sb="1" eb="3">
      <t>ダイガク</t>
    </rPh>
    <rPh sb="3" eb="5">
      <t>ニュウシ</t>
    </rPh>
    <phoneticPr fontId="1"/>
  </si>
  <si>
    <r>
      <t>のセル</t>
    </r>
    <r>
      <rPr>
        <b/>
        <sz val="11"/>
        <color rgb="FFFF0000"/>
        <rFont val="游ゴシック"/>
        <family val="3"/>
        <charset val="128"/>
        <scheme val="minor"/>
      </rPr>
      <t>すべてに入力が必要</t>
    </r>
    <r>
      <rPr>
        <sz val="11"/>
        <color theme="1"/>
        <rFont val="游ゴシック"/>
        <family val="3"/>
        <charset val="128"/>
        <scheme val="minor"/>
      </rPr>
      <t>です。</t>
    </r>
    <rPh sb="7" eb="9">
      <t>ニュウリョク</t>
    </rPh>
    <rPh sb="10" eb="12">
      <t>ヒツヨウ</t>
    </rPh>
    <phoneticPr fontId="1"/>
  </si>
  <si>
    <r>
      <rPr>
        <b/>
        <sz val="11"/>
        <color rgb="FFFF0000"/>
        <rFont val="游ゴシック"/>
        <family val="3"/>
        <charset val="128"/>
        <scheme val="minor"/>
      </rPr>
      <t>行幅、列幅、フォントサイズ等、変更しない</t>
    </r>
    <r>
      <rPr>
        <sz val="11"/>
        <color theme="1"/>
        <rFont val="游ゴシック"/>
        <family val="3"/>
        <charset val="128"/>
        <scheme val="minor"/>
      </rPr>
      <t>でください。</t>
    </r>
    <rPh sb="0" eb="2">
      <t>ギョウハバ</t>
    </rPh>
    <rPh sb="3" eb="5">
      <t>レツハバ</t>
    </rPh>
    <rPh sb="13" eb="14">
      <t>トウ</t>
    </rPh>
    <rPh sb="15" eb="17">
      <t>ヘンコウ</t>
    </rPh>
    <phoneticPr fontId="1"/>
  </si>
  <si>
    <t>チーム名</t>
    <rPh sb="3" eb="4">
      <t>メイ</t>
    </rPh>
    <phoneticPr fontId="1"/>
  </si>
  <si>
    <t>１－５　チームメンバーの情報（本人以外）</t>
    <rPh sb="12" eb="14">
      <t>ジョウホウ</t>
    </rPh>
    <rPh sb="15" eb="17">
      <t>ホンニン</t>
    </rPh>
    <rPh sb="17" eb="19">
      <t>イガイ</t>
    </rPh>
    <phoneticPr fontId="1"/>
  </si>
  <si>
    <t>１人目（必須）</t>
    <rPh sb="1" eb="3">
      <t>ニンメ</t>
    </rPh>
    <rPh sb="4" eb="6">
      <t>ヒッス</t>
    </rPh>
    <phoneticPr fontId="1"/>
  </si>
  <si>
    <t>２人目（必要な場合）</t>
    <rPh sb="1" eb="3">
      <t>ニンメ</t>
    </rPh>
    <rPh sb="4" eb="6">
      <t>ヒツヨウ</t>
    </rPh>
    <rPh sb="7" eb="9">
      <t>バアイ</t>
    </rPh>
    <phoneticPr fontId="1"/>
  </si>
  <si>
    <t>３人目（必要な場合）</t>
    <rPh sb="1" eb="3">
      <t>ニンメ</t>
    </rPh>
    <phoneticPr fontId="1"/>
  </si>
  <si>
    <t>１－６　派遣留学生の要件に関する確認事項</t>
    <rPh sb="4" eb="6">
      <t>ハケン</t>
    </rPh>
    <rPh sb="6" eb="9">
      <t>リュウガクセイ</t>
    </rPh>
    <rPh sb="10" eb="12">
      <t>ヨウケン</t>
    </rPh>
    <rPh sb="13" eb="14">
      <t>カン</t>
    </rPh>
    <rPh sb="16" eb="18">
      <t>カクニン</t>
    </rPh>
    <rPh sb="18" eb="20">
      <t>ジコウ</t>
    </rPh>
    <phoneticPr fontId="1"/>
  </si>
  <si>
    <t>日本国籍を有する、又は応募時までに日本への永住が許可されている。</t>
    <phoneticPr fontId="1"/>
  </si>
  <si>
    <t>留学終了後、在籍する高校等に戻り学業を継続する、又は卒業を目指す。</t>
    <phoneticPr fontId="1"/>
  </si>
  <si>
    <t>１－７　留学計画の要件に関する確認事項</t>
    <rPh sb="4" eb="6">
      <t>リュウガク</t>
    </rPh>
    <rPh sb="6" eb="8">
      <t>ケイカク</t>
    </rPh>
    <rPh sb="9" eb="11">
      <t>ヨウケン</t>
    </rPh>
    <rPh sb="12" eb="13">
      <t>カン</t>
    </rPh>
    <rPh sb="15" eb="17">
      <t>カクニン</t>
    </rPh>
    <rPh sb="17" eb="19">
      <t>ジコウ</t>
    </rPh>
    <phoneticPr fontId="1"/>
  </si>
  <si>
    <t>在籍する高校等が、教育上有益な学修活動と認める計画である。
※学校の先生に必ず相談しましょう。</t>
    <phoneticPr fontId="1"/>
  </si>
  <si>
    <t>受入先機関があり、留学の目的に沿った探究活動を含む計画である。</t>
    <phoneticPr fontId="1"/>
  </si>
  <si>
    <t>「アンバサダー活動」「エヴァンジェリスト活動」を含む計画である。</t>
    <phoneticPr fontId="1"/>
  </si>
  <si>
    <t>本県の特性を踏まえ、県内企業が求める産業人材や地域社会に貢献できる人材の育成を目指し、以下のコース区分を設定する。</t>
    <phoneticPr fontId="1"/>
  </si>
  <si>
    <t>農林水産業を軸とした関連産業のビジネス展開を促進する人材を育成</t>
    <phoneticPr fontId="1"/>
  </si>
  <si>
    <t>上記以外のスポーツ、芸術、政治、行政、教育、ＩＣＴ活用、メディア、ファッション、日本文化（郷土芸能、和食等）、医療、自然、栄養、言語、福祉等の様々な分野において、本県の特性を意識しながら実践的に学び考える人材を育成</t>
    <phoneticPr fontId="1"/>
  </si>
  <si>
    <t>１－８　安全管理に関する確認事項</t>
    <rPh sb="4" eb="6">
      <t>アンゼン</t>
    </rPh>
    <rPh sb="6" eb="8">
      <t>カンリ</t>
    </rPh>
    <rPh sb="9" eb="10">
      <t>カン</t>
    </rPh>
    <rPh sb="12" eb="14">
      <t>カクニン</t>
    </rPh>
    <rPh sb="14" eb="16">
      <t>ジコウ</t>
    </rPh>
    <phoneticPr fontId="1"/>
  </si>
  <si>
    <t>２－２　留学計画の概要</t>
    <rPh sb="4" eb="6">
      <t>リュウガク</t>
    </rPh>
    <rPh sb="6" eb="8">
      <t>ケイカク</t>
    </rPh>
    <rPh sb="9" eb="11">
      <t>ガイヨウ</t>
    </rPh>
    <phoneticPr fontId="1"/>
  </si>
  <si>
    <t>（１）留学計画のタイトル
　　　チームメンバー全員で、同じ内容を記入してください。〔40字以内〕</t>
    <rPh sb="3" eb="5">
      <t>リュウガク</t>
    </rPh>
    <rPh sb="5" eb="7">
      <t>ケイカク</t>
    </rPh>
    <phoneticPr fontId="1"/>
  </si>
  <si>
    <t>（２）留学計画のキーワード
　　　チームメンバー全員で、同じ内容を記入してください。〔各10字以上20字以内〕</t>
    <phoneticPr fontId="1"/>
  </si>
  <si>
    <t>（４）留学の実現のための具体的な取り組みを記入してください。
　　（受入先機関との交渉状況や具体的に思考していること）
　　　チームメンバー全員で、同じ内容を記入してください。〔250文字以内〕</t>
    <phoneticPr fontId="1"/>
  </si>
  <si>
    <t>（５）留学の実現のために、あなたがチームの中で具体的に取り組むことを記入してくださ
　　　い。（個人記載）〔250文字以内〕</t>
    <phoneticPr fontId="1"/>
  </si>
  <si>
    <t>２－３　留学先（個人記載）</t>
    <rPh sb="4" eb="7">
      <t>リュウガクサキ</t>
    </rPh>
    <rPh sb="8" eb="10">
      <t>コジン</t>
    </rPh>
    <rPh sb="10" eb="12">
      <t>キサイ</t>
    </rPh>
    <phoneticPr fontId="1"/>
  </si>
  <si>
    <t>TARO</t>
    <phoneticPr fontId="1"/>
  </si>
  <si>
    <t>（海外への家族旅行や修学旅行ではなく、実際に海外で生活した経験や、学校が主催する海外研修・海外語学研修等の参加経験を記載してください。）</t>
    <phoneticPr fontId="1"/>
  </si>
  <si>
    <t>ジロウ</t>
    <phoneticPr fontId="1"/>
  </si>
  <si>
    <t>次郎</t>
    <rPh sb="0" eb="2">
      <t>ジロウ</t>
    </rPh>
    <phoneticPr fontId="1"/>
  </si>
  <si>
    <t>明子</t>
    <rPh sb="0" eb="2">
      <t>アキコ</t>
    </rPh>
    <phoneticPr fontId="1"/>
  </si>
  <si>
    <t>AKIKO</t>
    <phoneticPr fontId="1"/>
  </si>
  <si>
    <t>（１）ふじのくにグローバル人材育成事業にチームで応募した理由を記入してください。
　　　チームメンバー全員で、同じ内容を記入してください。〔500字以内〕</t>
    <phoneticPr fontId="1"/>
  </si>
  <si>
    <t>（個人応募ではなく、なぜあなたはチームで応募をしようと考えましたか？その理由を書きましょう。）</t>
    <phoneticPr fontId="1"/>
  </si>
  <si>
    <t>（留学実現に向けての取り組みの中で、チームにおいてあなたがどのような部分を担当しているのか、どのような役割なのかを書きましょう。
あなたの留学先・期間がチームメンバーとは異なる場合は、その内容についても書いてください。）</t>
    <phoneticPr fontId="1"/>
  </si>
  <si>
    <t>チーム名</t>
    <rPh sb="3" eb="4">
      <t>メイ</t>
    </rPh>
    <phoneticPr fontId="1"/>
  </si>
  <si>
    <t>１－５　１人目</t>
    <rPh sb="5" eb="6">
      <t>ニン</t>
    </rPh>
    <rPh sb="6" eb="7">
      <t>メ</t>
    </rPh>
    <phoneticPr fontId="1"/>
  </si>
  <si>
    <t>２人目</t>
    <rPh sb="1" eb="3">
      <t>ニンメ</t>
    </rPh>
    <phoneticPr fontId="1"/>
  </si>
  <si>
    <t>３人目</t>
    <rPh sb="1" eb="3">
      <t>ニンメ</t>
    </rPh>
    <phoneticPr fontId="1"/>
  </si>
  <si>
    <t>（１）ふじのくにグローバル人材育成事業にチームで応募した理由を記入してください。
　　　チームメンバー全員で、同じ内容を記入してください。〔500字以内〕</t>
    <phoneticPr fontId="1"/>
  </si>
  <si>
    <t>（１）ふじのくにグローバル人材育成事業にチームで応募した理由を記入してください。チームメンバー全員で、同じ内容を記入してください。〔500字以内〕</t>
    <phoneticPr fontId="1"/>
  </si>
  <si>
    <t>（２）ふじのくにグローバル人材育成事業にチームで応募をした、あなた個人の理由を記入してください。（個人記載）〔500字以内〕</t>
    <phoneticPr fontId="1"/>
  </si>
  <si>
    <t>（５）留学の実現のために、あなたがチームの中で具体的に取り組むことを記入してくださ
　　　い。（個人記載）〔250文字以内〕</t>
    <phoneticPr fontId="1"/>
  </si>
  <si>
    <t>（５）留学の実現のために、あなたがチームの中で具体的に取り組むことを記入してください。（個人記載）〔250文字以内〕</t>
    <phoneticPr fontId="1"/>
  </si>
  <si>
    <t>↓ハイフンで区切って記載</t>
    <phoneticPr fontId="1"/>
  </si>
  <si>
    <r>
      <rPr>
        <b/>
        <sz val="11"/>
        <color theme="1"/>
        <rFont val="游ゴシック"/>
        <family val="3"/>
        <charset val="128"/>
        <scheme val="minor"/>
      </rPr>
      <t>在籍高校担当者入力欄</t>
    </r>
    <r>
      <rPr>
        <sz val="10"/>
        <color theme="1"/>
        <rFont val="游ゴシック"/>
        <family val="3"/>
        <charset val="128"/>
        <scheme val="minor"/>
      </rPr>
      <t>（応募生徒は学校担当者に判定を依頼してください。）</t>
    </r>
    <rPh sb="0" eb="2">
      <t>ザイセキ</t>
    </rPh>
    <rPh sb="2" eb="4">
      <t>コウコウ</t>
    </rPh>
    <rPh sb="4" eb="7">
      <t>タントウシャ</t>
    </rPh>
    <rPh sb="7" eb="10">
      <t>ニュウリョクラン</t>
    </rPh>
    <rPh sb="11" eb="13">
      <t>オウボ</t>
    </rPh>
    <rPh sb="13" eb="15">
      <t>セイト</t>
    </rPh>
    <rPh sb="16" eb="18">
      <t>ガッコウ</t>
    </rPh>
    <rPh sb="18" eb="21">
      <t>タントウシャ</t>
    </rPh>
    <rPh sb="22" eb="24">
      <t>ハンテイ</t>
    </rPh>
    <rPh sb="25" eb="27">
      <t>イライ</t>
    </rPh>
    <phoneticPr fontId="1"/>
  </si>
  <si>
    <t>家計基準判定結果</t>
    <rPh sb="0" eb="2">
      <t>カケイ</t>
    </rPh>
    <rPh sb="2" eb="4">
      <t>キジュン</t>
    </rPh>
    <rPh sb="4" eb="6">
      <t>ハンテイ</t>
    </rPh>
    <rPh sb="6" eb="8">
      <t>ケッカ</t>
    </rPh>
    <phoneticPr fontId="1"/>
  </si>
  <si>
    <t>家計基準内</t>
    <rPh sb="0" eb="2">
      <t>カケイ</t>
    </rPh>
    <rPh sb="2" eb="5">
      <t>キジュンナイ</t>
    </rPh>
    <phoneticPr fontId="1"/>
  </si>
  <si>
    <t>家計基準外</t>
    <rPh sb="0" eb="2">
      <t>カケイ</t>
    </rPh>
    <rPh sb="2" eb="5">
      <t>キジュンガイ</t>
    </rPh>
    <phoneticPr fontId="1"/>
  </si>
  <si>
    <t>家計基準判定結果</t>
    <phoneticPr fontId="1"/>
  </si>
  <si>
    <t>１－４　過去の海外経験〔任意〕</t>
    <rPh sb="4" eb="6">
      <t>カコ</t>
    </rPh>
    <rPh sb="7" eb="9">
      <t>カイガイ</t>
    </rPh>
    <rPh sb="9" eb="11">
      <t>ケイケン</t>
    </rPh>
    <phoneticPr fontId="1"/>
  </si>
  <si>
    <t>在籍する高校等において、卒業を目的とした課程に在籍している。</t>
    <phoneticPr fontId="1"/>
  </si>
  <si>
    <t>留学中に行うインターンシップ等の報酬や他団体等から留学のための給付型奨学金を受けることが決まっている場合は、その総額が、本制度による奨学金の総額を超えない。
※留学中の報酬や他団体からの奨学金の総額が、本制度による奨学金（留学準備金は含まない）の総額を超えると支援の対象となりません。採用後に受給が決定した場合は、在籍する高校等に申し出て、併給の可否を確認する必要があります。
※文部科学省が実施する「社会総がかりで行う高校生国際交流促進事業（国費高校生留学促進事業）」の留学支援金と本制度の併給はできません。</t>
    <phoneticPr fontId="1"/>
  </si>
  <si>
    <t>留学先国・地域における留学期間が14日以上93日以内で、留学終了後、10日以内に帰国する計画である。</t>
    <phoneticPr fontId="1"/>
  </si>
  <si>
    <t>コース</t>
    <phoneticPr fontId="1"/>
  </si>
  <si>
    <t>支援する留学計画</t>
    <rPh sb="0" eb="2">
      <t>シエン</t>
    </rPh>
    <rPh sb="4" eb="6">
      <t>リュウガク</t>
    </rPh>
    <rPh sb="6" eb="8">
      <t>ケイカク</t>
    </rPh>
    <phoneticPr fontId="1"/>
  </si>
  <si>
    <t>ふじのくに地域
探究コース</t>
    <phoneticPr fontId="1"/>
  </si>
  <si>
    <t>静岡県の特性（ものづくり産業、農林水産業、観光産業、多文化共生など）やその課題についてよく学び、地域への愛着を持ち、将来、静岡県の発展のために活躍しようという志を育むとともに、自由な発想と創造力をもって課題解決や活性化、社会貢献につながる探究活動に取り組む留学計画。</t>
    <phoneticPr fontId="1"/>
  </si>
  <si>
    <t>例）「○○と▲▲はどのように異なるのか？」「◇◇に必要な取り組みは何か？」「なぜ□□は●●なのか？」</t>
    <phoneticPr fontId="1"/>
  </si>
  <si>
    <t>（２）「問い」の設定理由や経緯
　　　チームメンバー全員で、同じ内容を記入してください。〔350文字以内〕</t>
    <phoneticPr fontId="1"/>
  </si>
  <si>
    <t>（３）関連する分野（３） 〔３つまで〕
　　　チームメンバー全員で、同じ内容を記入してください。</t>
    <rPh sb="3" eb="5">
      <t>カンレン</t>
    </rPh>
    <rPh sb="7" eb="9">
      <t>ブンヤ</t>
    </rPh>
    <phoneticPr fontId="1"/>
  </si>
  <si>
    <t>①</t>
    <phoneticPr fontId="1"/>
  </si>
  <si>
    <t>②</t>
    <phoneticPr fontId="1"/>
  </si>
  <si>
    <t>③</t>
    <phoneticPr fontId="1"/>
  </si>
  <si>
    <t>シート「留学計画の分野一覧」から、近しいと考える分野を３つまで選択してください。</t>
    <rPh sb="4" eb="6">
      <t>リュウガク</t>
    </rPh>
    <rPh sb="6" eb="8">
      <t>ケイカク</t>
    </rPh>
    <rPh sb="9" eb="11">
      <t>ブンヤ</t>
    </rPh>
    <rPh sb="11" eb="13">
      <t>イチラン</t>
    </rPh>
    <rPh sb="17" eb="18">
      <t>チカ</t>
    </rPh>
    <rPh sb="21" eb="22">
      <t>カンガ</t>
    </rPh>
    <rPh sb="24" eb="26">
      <t>ブンヤ</t>
    </rPh>
    <rPh sb="31" eb="33">
      <t>センタク</t>
    </rPh>
    <phoneticPr fontId="1"/>
  </si>
  <si>
    <t>（３）関連する分野〔３つまで〕</t>
    <phoneticPr fontId="1"/>
  </si>
  <si>
    <t>（４） 留学中の活動内容
① ―１スケジュール（概要）
現時点で想定している留学中の活動スケジュールを簡潔に記載してください。〔4００字以内〕
チームメンバー全員で、同じ内容を記入してください。</t>
    <phoneticPr fontId="1"/>
  </si>
  <si>
    <t>① ―２スケジュール（概要）
現時点で想定しているあなたの留学中の活動スケジュールを簡潔に記載してください。〔4００字以内〕
（個人記載）</t>
    <phoneticPr fontId="1"/>
  </si>
  <si>
    <t>人文学系</t>
  </si>
  <si>
    <t>01文学</t>
  </si>
  <si>
    <t>02語学</t>
  </si>
  <si>
    <t>03文化学</t>
  </si>
  <si>
    <t>04歴史学・地理学</t>
  </si>
  <si>
    <t>05哲学（宗教学を含む）</t>
  </si>
  <si>
    <t>06心理学</t>
  </si>
  <si>
    <t>07コミュニケーション学</t>
  </si>
  <si>
    <t>社会科学系</t>
  </si>
  <si>
    <t>08法学・法律学</t>
  </si>
  <si>
    <t>09政治学</t>
  </si>
  <si>
    <t>10経済学</t>
  </si>
  <si>
    <t>11商学（貿易・会計・流通・ビジネス系を含む）</t>
  </si>
  <si>
    <t>12観光学</t>
  </si>
  <si>
    <t>13経営学</t>
  </si>
  <si>
    <t>14MBA（経営学修士）</t>
  </si>
  <si>
    <t>15経営情報学</t>
  </si>
  <si>
    <t>16社会学</t>
  </si>
  <si>
    <t>17放送・新聞・メディア</t>
  </si>
  <si>
    <t>18社会福祉学</t>
  </si>
  <si>
    <t>教育学系</t>
  </si>
  <si>
    <t>19教育学（教員養成含む）</t>
  </si>
  <si>
    <t>理学系</t>
  </si>
  <si>
    <t>20数学・情報科学・統計学</t>
  </si>
  <si>
    <t>21物理学（天文学を含む）</t>
  </si>
  <si>
    <t>22化学</t>
  </si>
  <si>
    <t>23生物学</t>
  </si>
  <si>
    <t>24地学</t>
  </si>
  <si>
    <t>25資源学</t>
  </si>
  <si>
    <t>工学系</t>
  </si>
  <si>
    <t>26機械工学（自動車工学を含む）</t>
  </si>
  <si>
    <t>27電気電子工学・電気・電子</t>
  </si>
  <si>
    <t>28情報工学・コンピューター</t>
  </si>
  <si>
    <t>29土木工学</t>
  </si>
  <si>
    <t>30建築学（環境デザイン・都市デザインを含む）</t>
  </si>
  <si>
    <t>31応用化学</t>
  </si>
  <si>
    <t>32応用物理学</t>
  </si>
  <si>
    <t>33応用生物学（生物工学）</t>
  </si>
  <si>
    <t>34原子力工学</t>
  </si>
  <si>
    <t>35資源工学</t>
  </si>
  <si>
    <t>36材料工学</t>
  </si>
  <si>
    <t>37船舶•海洋工学・商船学</t>
  </si>
  <si>
    <t>38航空・宇宙工学</t>
  </si>
  <si>
    <t>39経営・管理工学</t>
  </si>
  <si>
    <t>40画像工学・光工学</t>
  </si>
  <si>
    <t>41医用工学</t>
  </si>
  <si>
    <t>農・水産・獣医系</t>
  </si>
  <si>
    <t>42農学</t>
  </si>
  <si>
    <t>43農芸化学</t>
  </si>
  <si>
    <t>44農業工学</t>
  </si>
  <si>
    <t>45農業経済学</t>
  </si>
  <si>
    <t>46森林科学</t>
  </si>
  <si>
    <t>47生物生産学・生物資源学</t>
  </si>
  <si>
    <t>48水産学</t>
  </si>
  <si>
    <t>49畜産学・獣医学</t>
  </si>
  <si>
    <t>50動物（畜産、獣医学以外）</t>
  </si>
  <si>
    <t>医療・保健学系</t>
  </si>
  <si>
    <t>51医学</t>
  </si>
  <si>
    <t>52歯学・歯科技エ・歯科衛生</t>
  </si>
  <si>
    <t>53薬学</t>
  </si>
  <si>
    <t>54看護学・看護・介護</t>
  </si>
  <si>
    <t>55保健学・衛生学</t>
  </si>
  <si>
    <t>56栄養学</t>
  </si>
  <si>
    <t>57臨床工学・医療技術・作業療法・理学療法</t>
  </si>
  <si>
    <t>生活科学系</t>
  </si>
  <si>
    <t>58家政学・生活科学</t>
  </si>
  <si>
    <t>59食物学・調理・栄養</t>
  </si>
  <si>
    <t>60被服学・服飾・ファッション</t>
  </si>
  <si>
    <t>61住居学</t>
  </si>
  <si>
    <t>62児童学・子ども学</t>
  </si>
  <si>
    <t>63理容・美容</t>
  </si>
  <si>
    <t>芸術学系</t>
  </si>
  <si>
    <t>64美術</t>
  </si>
  <si>
    <t>65工芸</t>
  </si>
  <si>
    <t>66デザイン</t>
  </si>
  <si>
    <t>67音楽</t>
  </si>
  <si>
    <t>68視覚•映像、演劇、CG（アニメ・マンガ・声優以外）</t>
  </si>
  <si>
    <t>69アニメ・マンガ・声優</t>
  </si>
  <si>
    <t>総合学際系</t>
  </si>
  <si>
    <t>70教養学</t>
  </si>
  <si>
    <t>71総合科学</t>
  </si>
  <si>
    <t>72人間科学</t>
  </si>
  <si>
    <t>73国際関係学</t>
  </si>
  <si>
    <t>74国際文化学</t>
  </si>
  <si>
    <t>75スポーツ科学・健康科学</t>
  </si>
  <si>
    <t>76環境学</t>
  </si>
  <si>
    <t>77AI（機械学習等）</t>
  </si>
  <si>
    <t>78AR/VR</t>
  </si>
  <si>
    <t>79IoT</t>
  </si>
  <si>
    <t>80オープンソフトウェア</t>
  </si>
  <si>
    <t>81情報・サイバーセキュリティ</t>
  </si>
  <si>
    <t>82スーパー・量子コンピューティング</t>
  </si>
  <si>
    <t>83データサイエンス</t>
  </si>
  <si>
    <t>84ロボティクス</t>
  </si>
  <si>
    <t>　　　① ―２スケジュール（概要）
現時点で想定しているあなたの留学中の活動スケジュールを簡潔に記載してください。
（個人記載）〔400字以内〕</t>
    <phoneticPr fontId="1"/>
  </si>
  <si>
    <t>（６）留学後の活動（プレゼンテーションや小論文、問いの解決策として想定される活動な
　　　ど）　探究活動の成果のまとめとして、留学後に取り組む予定の活動について記入して
　　　ください。　チームメンバー全員で、同じ内容を記入してください。〔450字以内〕</t>
    <phoneticPr fontId="1"/>
  </si>
  <si>
    <t>４　アンバサダー活動（個人記載）</t>
    <rPh sb="8" eb="10">
      <t>カツドウ</t>
    </rPh>
    <rPh sb="11" eb="13">
      <t>コジン</t>
    </rPh>
    <rPh sb="13" eb="15">
      <t>キサイ</t>
    </rPh>
    <phoneticPr fontId="1"/>
  </si>
  <si>
    <t>５　エヴァンジェリスト活動</t>
    <rPh sb="11" eb="13">
      <t>カツドウ</t>
    </rPh>
    <phoneticPr fontId="1"/>
  </si>
  <si>
    <t>あなたが留学中・帰国後に行うエヴァンジェリスト活動について記入してください。〔400字以内〕</t>
    <rPh sb="8" eb="11">
      <t>キコクゴ</t>
    </rPh>
    <phoneticPr fontId="1"/>
  </si>
  <si>
    <t>６　自由記述（個人記載）</t>
    <rPh sb="2" eb="4">
      <t>ジユウ</t>
    </rPh>
    <rPh sb="4" eb="6">
      <t>キジュツ</t>
    </rPh>
    <rPh sb="7" eb="9">
      <t>コジン</t>
    </rPh>
    <rPh sb="9" eb="11">
      <t>キサイ</t>
    </rPh>
    <phoneticPr fontId="1"/>
  </si>
  <si>
    <t>６－１　過去の経験</t>
    <rPh sb="4" eb="6">
      <t>カコ</t>
    </rPh>
    <rPh sb="7" eb="9">
      <t>ケイケン</t>
    </rPh>
    <phoneticPr fontId="1"/>
  </si>
  <si>
    <t>６－２　静岡県の魅力について</t>
    <rPh sb="4" eb="7">
      <t>シズオカケン</t>
    </rPh>
    <rPh sb="8" eb="10">
      <t>ミリョク</t>
    </rPh>
    <phoneticPr fontId="1"/>
  </si>
  <si>
    <t>６－３　留学後の自分</t>
    <rPh sb="4" eb="7">
      <t>リュウガクゴ</t>
    </rPh>
    <rPh sb="8" eb="10">
      <t>ジブン</t>
    </rPh>
    <phoneticPr fontId="1"/>
  </si>
  <si>
    <t>６－４　自己PR</t>
    <rPh sb="4" eb="6">
      <t>ジコ</t>
    </rPh>
    <phoneticPr fontId="1"/>
  </si>
  <si>
    <t>（１）留学中に行う探究活動の「問い」
チームメンバー全員で、同じ内容を記入してください。〔65文字以内〕
※「問」いは疑問形で設定してください。</t>
    <phoneticPr fontId="1"/>
  </si>
  <si>
    <t>（２） 「問い」の設定理由や経緯
チームメンバー全員で、同じ内容を記入してください。〔350文字以内〕</t>
    <phoneticPr fontId="1"/>
  </si>
  <si>
    <t>②―1活動内容詳細（情報収集・整理・分析の方法、など）〔850文字以内〕
「問い」に対して、留学中にどのような活動を行う予定か、具体的に記入してください。
チームメンバー全員で、同じ内容を記入してください。</t>
    <phoneticPr fontId="1"/>
  </si>
  <si>
    <t>②ー２活動内容詳細（情報収集・整理・分析の方法、など）〔850文字以内〕
「問い」に対して、あなたは留学中にどのような活動を行う予定か、具体的に記入してください。
（個人記載）</t>
    <phoneticPr fontId="1"/>
  </si>
  <si>
    <t>（５） 留学前の活動（国内での情報収集や先行研究の調査、検証、仮説の設定など）〔450字以内〕
探究活動の実施に向けて、留学前に取り組むことについて記入してください。
チームメンバー全員で、同じ内容を記入してください。</t>
    <phoneticPr fontId="1"/>
  </si>
  <si>
    <t>（６） 留学後の活動（プレゼンテーションや小論文、問いの解決策として想定される活動など）〔450字以内〕
探究活動の成果のまとめとして、留学後に取り組む予定の活動について記入してください。
チームメンバー全員で、同じ内容を記入してください。</t>
    <phoneticPr fontId="1"/>
  </si>
  <si>
    <t>４　アンバサダー活動</t>
    <rPh sb="8" eb="10">
      <t>カツドウ</t>
    </rPh>
    <phoneticPr fontId="1"/>
  </si>
  <si>
    <t>あなたが留学中に行うアンバサダー活動について記入してください。〔400字以内〕</t>
    <phoneticPr fontId="1"/>
  </si>
  <si>
    <t>今まで学校の内外で、困難を克服した経験やチャレンジしたことを取り上げ、その内容とそれを通して学んだことについて具体的に記入してください。〔450字以内〕</t>
    <phoneticPr fontId="1"/>
  </si>
  <si>
    <t>シンジダイ</t>
    <phoneticPr fontId="1"/>
  </si>
  <si>
    <t>⑤静岡と世界を繋ぐマイプロジェクトコース</t>
  </si>
  <si>
    <t>090-1234-5678</t>
    <phoneticPr fontId="1"/>
  </si>
  <si>
    <t>tobitate1234@tabitae.ne.jp</t>
    <phoneticPr fontId="1"/>
  </si>
  <si>
    <t>準２</t>
    <rPh sb="0" eb="1">
      <t>ジュン</t>
    </rPh>
    <phoneticPr fontId="1"/>
  </si>
  <si>
    <t>アオイ</t>
    <phoneticPr fontId="1"/>
  </si>
  <si>
    <t>ハナコ</t>
    <phoneticPr fontId="1"/>
  </si>
  <si>
    <t>葵</t>
    <rPh sb="0" eb="1">
      <t>アオイ</t>
    </rPh>
    <phoneticPr fontId="1"/>
  </si>
  <si>
    <t>花子</t>
    <rPh sb="0" eb="2">
      <t>ハナコ</t>
    </rPh>
    <phoneticPr fontId="1"/>
  </si>
  <si>
    <t>AOI</t>
    <phoneticPr fontId="1"/>
  </si>
  <si>
    <t>HANAKO</t>
    <phoneticPr fontId="1"/>
  </si>
  <si>
    <t>090-1233-6976</t>
    <phoneticPr fontId="1"/>
  </si>
  <si>
    <t>Hanako66@tabitate.ne.jp</t>
    <phoneticPr fontId="1"/>
  </si>
  <si>
    <t>静岡第一高等学校</t>
    <rPh sb="0" eb="2">
      <t>シズオカ</t>
    </rPh>
    <rPh sb="2" eb="4">
      <t>ダイイチ</t>
    </rPh>
    <rPh sb="4" eb="6">
      <t>コウトウ</t>
    </rPh>
    <rPh sb="6" eb="8">
      <t>ガッコウ</t>
    </rPh>
    <phoneticPr fontId="1"/>
  </si>
  <si>
    <t>オウテマチ</t>
    <phoneticPr fontId="1"/>
  </si>
  <si>
    <t>アキコ</t>
    <phoneticPr fontId="1"/>
  </si>
  <si>
    <t>追手町</t>
    <rPh sb="0" eb="3">
      <t>オウテマチ</t>
    </rPh>
    <phoneticPr fontId="1"/>
  </si>
  <si>
    <t>OTEMACHI</t>
    <phoneticPr fontId="1"/>
  </si>
  <si>
    <t>090-2234-6712</t>
    <phoneticPr fontId="1"/>
  </si>
  <si>
    <t>Akiko_smile@tobitate.ne.jp</t>
    <phoneticPr fontId="1"/>
  </si>
  <si>
    <t>公立</t>
    <rPh sb="0" eb="2">
      <t>コウリツ</t>
    </rPh>
    <phoneticPr fontId="1"/>
  </si>
  <si>
    <t>私立</t>
    <rPh sb="0" eb="2">
      <t>シリツ</t>
    </rPh>
    <phoneticPr fontId="1"/>
  </si>
  <si>
    <t>公立</t>
    <rPh sb="0" eb="2">
      <t>コウリツ</t>
    </rPh>
    <phoneticPr fontId="1"/>
  </si>
  <si>
    <t>JIRO</t>
    <phoneticPr fontId="1"/>
  </si>
  <si>
    <t>090-1234-5689</t>
    <phoneticPr fontId="1"/>
  </si>
  <si>
    <t>Tobitate2345@tabitate.ne.jp</t>
    <phoneticPr fontId="1"/>
  </si>
  <si>
    <t>本県の特性を踏まえ、県内企業が求める産業人材や地域社会に貢献できる人材の育成を目指し、以下のコース区分を設定する。</t>
    <phoneticPr fontId="1"/>
  </si>
  <si>
    <t>（数ある留学支援のプログラムの中でも、「このチームでの留学はふじのくにグローバル人材育成事業でなければ実現できない」という理由を書きましょう。）</t>
    <rPh sb="40" eb="46">
      <t>ジンザイイクセイジギョウ</t>
    </rPh>
    <phoneticPr fontId="1"/>
  </si>
  <si>
    <t>（どんな留学なのかを、自分達のことを知らない人に１分間でわかりやすく伝えることをイメージして書きましょう。）</t>
    <phoneticPr fontId="1"/>
  </si>
  <si>
    <t>ストックホルム</t>
    <phoneticPr fontId="1"/>
  </si>
  <si>
    <t>●●　University School of Music</t>
    <phoneticPr fontId="1"/>
  </si>
  <si>
    <t>●●音楽大学</t>
    <phoneticPr fontId="1"/>
  </si>
  <si>
    <t>●●　Inc.</t>
    <phoneticPr fontId="1"/>
  </si>
  <si>
    <t>●●株式会社</t>
    <phoneticPr fontId="1"/>
  </si>
  <si>
    <t>タリン</t>
    <phoneticPr fontId="1"/>
  </si>
  <si>
    <t>●● English School</t>
    <phoneticPr fontId="1"/>
  </si>
  <si>
    <t>●●語学学校</t>
    <phoneticPr fontId="1"/>
  </si>
  <si>
    <t>https://......</t>
    <phoneticPr fontId="1"/>
  </si>
  <si>
    <t>XXXXX海外留学奨学金</t>
    <phoneticPr fontId="1"/>
  </si>
  <si>
    <t>（留学中・帰国後に留学の魅力や留学で得た体験を周りに伝える「エヴァンジェリスト活動」に取り組んでもらいます。
自分の学校から留学にチャレンジする人が、毎年必ずいる状況を作るために何ができるのか、また、なぜその活動を行いたいのか、あなたのアイデアやプランを具体的に（いつ・どこで・誰に対して・何を・どのように）記入してください。）
（例）
・留学して体験したこと、トビタテ留学JAPANの活動などについて、レポートやパワーポイントにまとめて学校で発表する。
・学校外で留学体験を広めるために、地元の中学校や児童館で発表する。
・留学準備から留学中そして、その後の活動を、ＳＮＳを使って発信していく。</t>
    <phoneticPr fontId="1"/>
  </si>
  <si>
    <t>人種や国籍、性別、年齢、文化などの違いにかかわらず、多様な生き方や価値観を尊重し、すべての人が暮らしやすい地域社会づくりに寄与する人材を育成</t>
    <phoneticPr fontId="1"/>
  </si>
  <si>
    <t>人種や国籍、性別、年齢、文化などの違いにかかわらず、多様な生き方や価値観を尊重し、すべての人が暮らしやすい地域社会づくりに寄与する人材を育成</t>
    <phoneticPr fontId="1"/>
  </si>
  <si>
    <t>静岡第一高等学校</t>
    <rPh sb="0" eb="2">
      <t>シズオカ</t>
    </rPh>
    <rPh sb="2" eb="3">
      <t>ダイ</t>
    </rPh>
    <rPh sb="3" eb="4">
      <t>イチ</t>
    </rPh>
    <rPh sb="4" eb="6">
      <t>コウトウ</t>
    </rPh>
    <rPh sb="6" eb="8">
      <t>ガッコウ</t>
    </rPh>
    <phoneticPr fontId="1"/>
  </si>
  <si>
    <t>静岡第二高等学校</t>
    <rPh sb="0" eb="2">
      <t>シズオカ</t>
    </rPh>
    <rPh sb="2" eb="4">
      <t>ダイニ</t>
    </rPh>
    <rPh sb="4" eb="6">
      <t>コウトウ</t>
    </rPh>
    <rPh sb="6" eb="8">
      <t>ガッコウ</t>
    </rPh>
    <phoneticPr fontId="1"/>
  </si>
  <si>
    <t>過去に本事業及び日本学生支援機構が実施する「官民協働海外留学支援制度～トビタテ！留学JAPAN 新・日本代表プログラム」（旧制度含む）の派遣留学生として採用されていない。</t>
    <phoneticPr fontId="1"/>
  </si>
  <si>
    <t>新・日本代表プログラム2025年度第10期【高校生等対象】に併願していない。
※既に2025年度第10期【高校生等対象】に応募しており、本事業への応募を希望する生徒等は、上記の応募を取り下げることが可能です。</t>
    <phoneticPr fontId="1"/>
  </si>
  <si>
    <t>（留学計画全体のテーマを簡潔に分かりやすく書きましょう。探究活動の「問い」とは異なります。）</t>
    <phoneticPr fontId="1"/>
  </si>
  <si>
    <t>富士山グローバルトラベル</t>
    <rPh sb="0" eb="3">
      <t>フジサン</t>
    </rPh>
    <phoneticPr fontId="1"/>
  </si>
  <si>
    <t>（様式２）</t>
    <rPh sb="1" eb="3">
      <t>ヨウシキ</t>
    </rPh>
    <phoneticPr fontId="1"/>
  </si>
  <si>
    <t>（２）ふじのくにグローバル人材育成事業にチームで応募をした、あなた個人の理由を記入し</t>
    <rPh sb="33" eb="35">
      <t>コジン</t>
    </rPh>
    <phoneticPr fontId="1"/>
  </si>
  <si>
    <t>　　　てください。（個人記載）〔500字以内〕</t>
    <phoneticPr fontId="1"/>
  </si>
  <si>
    <t>（３）留学計画の概要を簡潔に説明してください。</t>
    <phoneticPr fontId="1"/>
  </si>
  <si>
    <t>　　　チームメンバー全員で、同じ内容を記入してください。〔250字以内〕</t>
    <phoneticPr fontId="1"/>
  </si>
  <si>
    <t>　　　① ―１スケジュール（概要）
現時点で想定している留学中の活動スケジュールを簡潔に記載してください。
チームメンバー全員で、同じ内容を記入してください。〔400字以内〕</t>
    <phoneticPr fontId="1"/>
  </si>
  <si>
    <t>（４）留学中の活動内容</t>
    <phoneticPr fontId="1"/>
  </si>
  <si>
    <t>　　　　　「問い」に対して、留学中にどのような活動を行う予定か、具体的に記入してく
　　　　　ださい。チームメンバー全員で、同じ内容を記入してください。〔850文字以内〕</t>
    <phoneticPr fontId="1"/>
  </si>
  <si>
    <t>　　　②―１活動内容詳細（情報収集、整理・分析の方法など）</t>
    <rPh sb="6" eb="8">
      <t>カツドウ</t>
    </rPh>
    <rPh sb="8" eb="10">
      <t>ナイヨウ</t>
    </rPh>
    <rPh sb="10" eb="12">
      <t>ショウサイ</t>
    </rPh>
    <phoneticPr fontId="1"/>
  </si>
  <si>
    <t>　　　　　　「問い」に対して、あなたは留学中にどのような活動を行う予定か、具体的に記
　　　　　　入してください。（個人記載）〔850文字以内〕</t>
    <phoneticPr fontId="1"/>
  </si>
  <si>
    <t>　　　②ー２活動内容詳細（情報収集・整理・分析の方法など）</t>
    <phoneticPr fontId="1"/>
  </si>
  <si>
    <t>（５）留学前の活動（国内での情報収集や先行研究の調査、検証、仮説の設定など）
　探究活動の実施に向けて、留学前に取り組むことについて記入してください。</t>
    <phoneticPr fontId="1"/>
  </si>
  <si>
    <t>　チームメンバー全員で、同じ内容を記入してください。〔450字以内〕</t>
    <phoneticPr fontId="1"/>
  </si>
  <si>
    <t>あなたが留学中に行うアンバサダー活動について記入してください。
〔400字以内〕</t>
    <phoneticPr fontId="1"/>
  </si>
  <si>
    <t>　　　　　「問い」に対して、留学中にどのような活動を行う予定か、具体的に記入してく
　　　　　ださい。チームメンバー全員で、同じ内容を記入してください。〔850文字以内〕</t>
    <phoneticPr fontId="1"/>
  </si>
  <si>
    <t>　チームメンバー全員で、同じ内容を記入してください。〔450字以内〕</t>
    <phoneticPr fontId="1"/>
  </si>
  <si>
    <t>（５）留学前の活動（国内での情報収集や先行研究の調査、検証、仮説の設定など）
　探究活動の実施に向けて、留学前に取り組むことについて記入してください。</t>
    <phoneticPr fontId="1"/>
  </si>
  <si>
    <t>あなたが留学中に行うアンバサダー活動について記入してください。
〔400字以内〕</t>
    <phoneticPr fontId="1"/>
  </si>
  <si>
    <t>応募番号</t>
    <rPh sb="0" eb="2">
      <t>オウボ</t>
    </rPh>
    <rPh sb="2" eb="4">
      <t>バンゴウ</t>
    </rPh>
    <phoneticPr fontId="1"/>
  </si>
  <si>
    <t>応募番号</t>
    <rPh sb="0" eb="2">
      <t>オウボ</t>
    </rPh>
    <rPh sb="2" eb="4">
      <t>バンゴウ</t>
    </rPh>
    <phoneticPr fontId="1"/>
  </si>
  <si>
    <t>３　探究活動</t>
    <rPh sb="2" eb="4">
      <t>タンキュウ</t>
    </rPh>
    <rPh sb="4" eb="6">
      <t>カツドウ</t>
    </rPh>
    <phoneticPr fontId="1"/>
  </si>
  <si>
    <t>　　　チームメンバー全員で、同じ内容を記入してください。〔65文字以内〕
　　　※「問い」は疑問形で設定してください。</t>
    <phoneticPr fontId="1"/>
  </si>
  <si>
    <t>（１）留学中に行う探究活動の「問い」</t>
    <rPh sb="3" eb="6">
      <t>リュウガクチュウ</t>
    </rPh>
    <rPh sb="7" eb="8">
      <t>オコナ</t>
    </rPh>
    <rPh sb="9" eb="11">
      <t>タンキュウ</t>
    </rPh>
    <rPh sb="11" eb="13">
      <t>カツドウ</t>
    </rPh>
    <rPh sb="15" eb="16">
      <t>ト</t>
    </rPh>
    <phoneticPr fontId="1"/>
  </si>
  <si>
    <t>　　　チームメンバー全員で、同じ内容を記入してください。〔65文字以内〕
　　　※「問い」は疑問形で設定してください。</t>
    <phoneticPr fontId="1"/>
  </si>
  <si>
    <t>予定か記入してください。（個人記載）〔450字以内〕</t>
    <rPh sb="0" eb="2">
      <t>ヨテイ</t>
    </rPh>
    <rPh sb="3" eb="5">
      <t>キニュウ</t>
    </rPh>
    <rPh sb="13" eb="15">
      <t>コジン</t>
    </rPh>
    <rPh sb="15" eb="17">
      <t>キサイ</t>
    </rPh>
    <phoneticPr fontId="1"/>
  </si>
  <si>
    <t>（７）留学経験や探究活動の成果を、あなたはどのように地域活性化・地域貢献の活動に還元する</t>
    <phoneticPr fontId="1"/>
  </si>
  <si>
    <t>（７）留学経験や探究活動の成果を、あなたはどのように地域活性化・地域貢献の活動に還元する予定か記入してください。（個人記載）〔450字以内〕</t>
    <phoneticPr fontId="1"/>
  </si>
  <si>
    <t>（７）留学経験や探究活動の成果を、あなたはどのように地域活性化・地域貢献の活動に還元</t>
    <rPh sb="5" eb="7">
      <t>ケイケン</t>
    </rPh>
    <rPh sb="8" eb="10">
      <t>タンキュウ</t>
    </rPh>
    <rPh sb="10" eb="12">
      <t>カツドウ</t>
    </rPh>
    <rPh sb="13" eb="15">
      <t>セイカ</t>
    </rPh>
    <rPh sb="26" eb="28">
      <t>チイキ</t>
    </rPh>
    <rPh sb="28" eb="31">
      <t>カッセイカ</t>
    </rPh>
    <rPh sb="32" eb="34">
      <t>チイキ</t>
    </rPh>
    <rPh sb="34" eb="36">
      <t>コウケン</t>
    </rPh>
    <rPh sb="37" eb="39">
      <t>カツドウ</t>
    </rPh>
    <rPh sb="40" eb="42">
      <t>カンゲン</t>
    </rPh>
    <phoneticPr fontId="1"/>
  </si>
  <si>
    <t>官民協働海外留学支援制度～トビタテ！留学JAPAN 新・日本代表プログラム【拠点形成支援事業】～</t>
    <rPh sb="10" eb="12">
      <t>セイド</t>
    </rPh>
    <rPh sb="38" eb="46">
      <t>キョテンケイセイシエンジギョウ</t>
    </rPh>
    <phoneticPr fontId="1"/>
  </si>
  <si>
    <t>ふじのくにグローバル人材育成事業2025年度（第10期）　チーム応募留学計画書</t>
    <rPh sb="20" eb="22">
      <t>ネンド</t>
    </rPh>
    <rPh sb="32" eb="34">
      <t>オウボ</t>
    </rPh>
    <phoneticPr fontId="1"/>
  </si>
  <si>
    <t>①ものづくり・地域産業コース</t>
    <phoneticPr fontId="1"/>
  </si>
  <si>
    <t>③観光交流促進コース</t>
  </si>
  <si>
    <t>１　応募者情報(個人記載)</t>
    <rPh sb="2" eb="5">
      <t>オウボシャ</t>
    </rPh>
    <rPh sb="5" eb="7">
      <t>ジョウホウ</t>
    </rPh>
    <rPh sb="8" eb="10">
      <t>コジン</t>
    </rPh>
    <rPh sb="10" eb="12">
      <t>キサイ</t>
    </rPh>
    <phoneticPr fontId="1"/>
  </si>
  <si>
    <t>１－２　在籍高等学校等（2025年４月に在籍する高等学校等）</t>
    <rPh sb="4" eb="6">
      <t>ザイセキ</t>
    </rPh>
    <rPh sb="6" eb="8">
      <t>コウトウ</t>
    </rPh>
    <rPh sb="8" eb="10">
      <t>ガッコウ</t>
    </rPh>
    <rPh sb="10" eb="11">
      <t>トウ</t>
    </rPh>
    <rPh sb="16" eb="17">
      <t>ネン</t>
    </rPh>
    <rPh sb="18" eb="19">
      <t>ガツ</t>
    </rPh>
    <rPh sb="20" eb="22">
      <t>ザイセキ</t>
    </rPh>
    <rPh sb="24" eb="26">
      <t>コウトウ</t>
    </rPh>
    <rPh sb="26" eb="28">
      <t>ガッコウ</t>
    </rPh>
    <rPh sb="28" eb="29">
      <t>トウ</t>
    </rPh>
    <phoneticPr fontId="1"/>
  </si>
  <si>
    <t>設立形態</t>
    <rPh sb="0" eb="2">
      <t>セツリツ</t>
    </rPh>
    <rPh sb="2" eb="4">
      <t>ケイタイ</t>
    </rPh>
    <phoneticPr fontId="1"/>
  </si>
  <si>
    <t>生計維持者２名（原則父母の両名、父母がいない場合は代わって生計を維持している主たる人）の課税証明書（自治体によっては「所得証明書」）を在籍する高校等へ提出し、家計基準の判定を依頼する。
※保護者の方に書類の準備をお願いしましょう。書類を準備できたら、学校の先生に判定をお願いしましょう。</t>
    <rPh sb="6" eb="7">
      <t>メイ</t>
    </rPh>
    <rPh sb="13" eb="15">
      <t>リョウメイ</t>
    </rPh>
    <phoneticPr fontId="1"/>
  </si>
  <si>
    <t>留学先国・地域における留学期間が2025年７月10 日（木）から2025年10月31 日（金）までの間である計画である。
※留学開始日：１か所目の受入先機関の活動開始日
※留学終了日：最後の受入先機関の活動終了日</t>
    <rPh sb="28" eb="29">
      <t>モク</t>
    </rPh>
    <rPh sb="45" eb="46">
      <t>キン</t>
    </rPh>
    <rPh sb="50" eb="51">
      <t>アイダ</t>
    </rPh>
    <phoneticPr fontId="1"/>
  </si>
  <si>
    <t>受入先機関の斡旋・仲介</t>
    <rPh sb="0" eb="3">
      <t>ウケイレサキ</t>
    </rPh>
    <rPh sb="3" eb="5">
      <t>キカン</t>
    </rPh>
    <rPh sb="6" eb="8">
      <t>アッセン</t>
    </rPh>
    <rPh sb="9" eb="11">
      <t>チュウカイ</t>
    </rPh>
    <phoneticPr fontId="1"/>
  </si>
  <si>
    <t>（３）関連する分野〔３つまで〕
　　　チームメンバー全員で、同じ内容を記入してください。</t>
    <rPh sb="3" eb="5">
      <t>カンレン</t>
    </rPh>
    <rPh sb="7" eb="9">
      <t>ブンヤ</t>
    </rPh>
    <phoneticPr fontId="1"/>
  </si>
  <si>
    <t>５　エヴァンジェリスト活動（個人記載）</t>
    <rPh sb="11" eb="13">
      <t>カツドウ</t>
    </rPh>
    <rPh sb="14" eb="16">
      <t>コジン</t>
    </rPh>
    <rPh sb="16" eb="18">
      <t>キサイ</t>
    </rPh>
    <phoneticPr fontId="1"/>
  </si>
  <si>
    <t>あなたが今まで学校の内外で、困難を克服した経験やチャレンジしたことを取り上げ、その内容とそれを通して学んだことについて具体的に記入してください。〔450字以内〕</t>
    <phoneticPr fontId="1"/>
  </si>
  <si>
    <t>あなたは高校卒業後の進路や10年後の自分の将来をイメージして、どのような夢を描いていますか。また、国境を越えた探究活動を通じて得た学びを、社会にどのように還元しようと考えていますか。現時点の考えを記入してください。〔400字以内〕</t>
    <phoneticPr fontId="1"/>
  </si>
  <si>
    <t>ふじのくにグローバル人材育成事業2025年度（第10期）　チーム応募留学計画書　記入例</t>
    <rPh sb="20" eb="22">
      <t>ネンド</t>
    </rPh>
    <rPh sb="32" eb="34">
      <t>オウボ</t>
    </rPh>
    <rPh sb="40" eb="42">
      <t>キニュウ</t>
    </rPh>
    <rPh sb="42" eb="43">
      <t>レイ</t>
    </rPh>
    <phoneticPr fontId="1"/>
  </si>
  <si>
    <t>①ものづくり・地域産業コース</t>
  </si>
  <si>
    <t>⑥ものづくり×アジアコース</t>
  </si>
  <si>
    <t>⑦観光交流×アジアコース</t>
  </si>
  <si>
    <t>設立形態</t>
    <rPh sb="0" eb="4">
      <t>セツリツケイタイ</t>
    </rPh>
    <phoneticPr fontId="1"/>
  </si>
  <si>
    <t>00001A</t>
    <phoneticPr fontId="1"/>
  </si>
  <si>
    <t>する予定か記入してください。(個人記載)〔450字以内〕</t>
    <rPh sb="15" eb="17">
      <t>コジン</t>
    </rPh>
    <rPh sb="17" eb="19">
      <t>キサイ</t>
    </rPh>
    <phoneticPr fontId="1"/>
  </si>
  <si>
    <t>（留学中に日本や静岡の良さを発信する「アンバサダー活動」に取り組んでもらいます。
日本のファンを海外で増やすために、留学中に何ができるのか、また、なぜその活動を行いたいのか、あなたのアイデアやプランを具体的に（いつ・どこで・誰に対して・何を・どのように）記入してください。）
（例）
・ホームステイ先で、地元の郷土料理である○○を作って振る舞う。
・日本に関する質問を集めてプレゼンテーションを行い、日本文化を理解してもらう
・ホームステイ先や学校のクラスメイトの好きな言葉を日本語に訳し、筆ペンで書いたものをプレゼントする。</t>
    <rPh sb="8" eb="10">
      <t>シズオカ</t>
    </rPh>
    <phoneticPr fontId="1"/>
  </si>
  <si>
    <t>あなたが今まで学校の内外で、困難を克服した経験やチャレンジしたことを取り上げ、その内容とそれを通して学んだことについて具体的に記入してください。〔450字以内〕</t>
    <phoneticPr fontId="1"/>
  </si>
  <si>
    <t>あなたは高校卒業後の進路や10年後の自分の将来をイメージして、どのような夢を描いていますか。また、国境を越えた探究活動を通じて得た学びを、社会にどのように還元しようと考えていますか。現時点の考えを記入してください。〔400字以内〕</t>
    <phoneticPr fontId="1"/>
  </si>
  <si>
    <t>A４サイズ１枚で、あなたのアピールポイントを表現してください。文章、イラスト、写真など、表現方法は自由です。
※必ずA4サイズ１枚に収まるように作成し、PDFファイルを添付してください。
※PDFファイル名：「自己PR＿○○高校(氏名)」
（例）「自己PR_静岡第一高校(静岡太郎)」</t>
    <rPh sb="129" eb="131">
      <t>シズオカ</t>
    </rPh>
    <rPh sb="131" eb="133">
      <t>ダイイチ</t>
    </rPh>
    <rPh sb="133" eb="135">
      <t>コウコウ</t>
    </rPh>
    <rPh sb="136" eb="138">
      <t>シズオカ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</si>
</sst>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0"/>
      <name val="游ゴシック"/>
      <family val="3"/>
      <charset val="128"/>
      <scheme val="minor"/>
    </font>
    <font>
      <i/>
      <sz val="8"/>
      <color theme="1"/>
      <name val="游ゴシック"/>
      <family val="3"/>
      <charset val="128"/>
      <scheme val="minor"/>
    </font>
    <font>
      <sz val="11"/>
      <color theme="1"/>
      <name val="游ゴシック"/>
      <family val="2"/>
      <charset val="128"/>
      <scheme val="minor"/>
    </font>
    <font>
      <sz val="9"/>
      <color theme="1"/>
      <name val="游ゴシック"/>
      <family val="3"/>
      <charset val="128"/>
      <scheme val="minor"/>
    </font>
    <font>
      <b/>
      <sz val="14"/>
      <color theme="1"/>
      <name val="游ゴシック"/>
      <family val="3"/>
      <charset val="128"/>
      <scheme val="minor"/>
    </font>
    <font>
      <b/>
      <sz val="11"/>
      <color rgb="FFFF0000"/>
      <name val="游ゴシック"/>
      <family val="3"/>
      <charset val="128"/>
      <scheme val="minor"/>
    </font>
    <font>
      <i/>
      <sz val="11"/>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8"/>
      <color theme="1"/>
      <name val="游ゴシック"/>
      <family val="3"/>
      <charset val="128"/>
      <scheme val="minor"/>
    </font>
    <font>
      <b/>
      <sz val="14"/>
      <color theme="1"/>
      <name val="AR P丸ゴシック体M"/>
      <family val="3"/>
      <charset val="128"/>
    </font>
    <font>
      <u/>
      <sz val="11"/>
      <color theme="10"/>
      <name val="游ゴシック"/>
      <family val="2"/>
      <charset val="128"/>
      <scheme val="minor"/>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5" tint="0.399975585192419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bottom/>
      <diagonal/>
    </border>
    <border>
      <left style="hair">
        <color auto="1"/>
      </left>
      <right/>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bottom style="thin">
        <color auto="1"/>
      </bottom>
      <diagonal/>
    </border>
    <border>
      <left style="hair">
        <color auto="1"/>
      </left>
      <right/>
      <top style="hair">
        <color auto="1"/>
      </top>
      <bottom style="thin">
        <color auto="1"/>
      </bottom>
      <diagonal/>
    </border>
    <border>
      <left/>
      <right style="hair">
        <color auto="1"/>
      </right>
      <top style="thin">
        <color auto="1"/>
      </top>
      <bottom style="hair">
        <color auto="1"/>
      </bottom>
      <diagonal/>
    </border>
    <border>
      <left/>
      <right style="hair">
        <color auto="1"/>
      </right>
      <top/>
      <bottom style="thin">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s>
  <cellStyleXfs count="3">
    <xf numFmtId="0" fontId="0" fillId="0" borderId="0">
      <alignment vertical="center"/>
    </xf>
    <xf numFmtId="38" fontId="5"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246">
    <xf numFmtId="0" fontId="0" fillId="0" borderId="0" xfId="0">
      <alignment vertical="center"/>
    </xf>
    <xf numFmtId="0" fontId="3" fillId="2" borderId="0" xfId="0" applyFont="1" applyFill="1">
      <alignment vertical="center"/>
    </xf>
    <xf numFmtId="0" fontId="2" fillId="0" borderId="0" xfId="0" applyFont="1">
      <alignment vertical="center"/>
    </xf>
    <xf numFmtId="56" fontId="2" fillId="0" borderId="0" xfId="0" applyNumberFormat="1" applyFont="1">
      <alignment vertical="center"/>
    </xf>
    <xf numFmtId="0" fontId="2" fillId="0" borderId="1" xfId="0" applyFont="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4" fillId="0" borderId="0" xfId="0" applyFont="1">
      <alignment vertical="center"/>
    </xf>
    <xf numFmtId="0" fontId="2" fillId="0" borderId="0" xfId="0" applyFont="1" applyFill="1" applyBorder="1">
      <alignment vertical="center"/>
    </xf>
    <xf numFmtId="0" fontId="0" fillId="0" borderId="0" xfId="0" quotePrefix="1">
      <alignment vertical="center"/>
    </xf>
    <xf numFmtId="14" fontId="2" fillId="0" borderId="0" xfId="0" applyNumberFormat="1" applyFont="1">
      <alignment vertical="center"/>
    </xf>
    <xf numFmtId="0" fontId="2" fillId="0" borderId="10" xfId="0" applyFont="1" applyBorder="1">
      <alignment vertical="center"/>
    </xf>
    <xf numFmtId="0" fontId="2" fillId="0" borderId="13" xfId="0" applyFont="1" applyBorder="1">
      <alignment vertical="center"/>
    </xf>
    <xf numFmtId="0" fontId="2" fillId="0" borderId="16" xfId="0" applyFont="1" applyBorder="1">
      <alignment vertical="center"/>
    </xf>
    <xf numFmtId="0" fontId="2" fillId="0" borderId="19" xfId="0" applyFont="1" applyBorder="1">
      <alignment vertical="center"/>
    </xf>
    <xf numFmtId="0" fontId="2" fillId="3" borderId="19" xfId="0" applyFont="1" applyFill="1" applyBorder="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lignment vertical="center"/>
    </xf>
    <xf numFmtId="0" fontId="2" fillId="0" borderId="0" xfId="0" applyFont="1" applyBorder="1" applyAlignment="1">
      <alignment horizontal="center" vertical="center"/>
    </xf>
    <xf numFmtId="0" fontId="2" fillId="0" borderId="5" xfId="0" applyFont="1" applyBorder="1">
      <alignment vertical="center"/>
    </xf>
    <xf numFmtId="0" fontId="2" fillId="3" borderId="1" xfId="0" applyFont="1" applyFill="1" applyBorder="1" applyAlignment="1">
      <alignment horizontal="center" vertical="center" shrinkToFit="1"/>
    </xf>
    <xf numFmtId="0" fontId="2" fillId="0" borderId="0" xfId="0" applyFont="1" applyAlignment="1">
      <alignment horizontal="center" vertical="center" shrinkToFit="1"/>
    </xf>
    <xf numFmtId="0" fontId="2" fillId="3" borderId="1" xfId="0" applyFont="1" applyFill="1" applyBorder="1" applyAlignment="1">
      <alignment vertical="center" shrinkToFit="1"/>
    </xf>
    <xf numFmtId="0" fontId="2" fillId="0" borderId="4" xfId="0" applyFont="1" applyBorder="1">
      <alignment vertical="center"/>
    </xf>
    <xf numFmtId="0" fontId="2" fillId="0" borderId="32" xfId="0" applyFont="1" applyBorder="1" applyAlignment="1">
      <alignment horizontal="center" vertical="center"/>
    </xf>
    <xf numFmtId="56" fontId="2" fillId="0" borderId="0" xfId="0" applyNumberFormat="1" applyFont="1" applyAlignment="1">
      <alignment horizontal="left" vertical="center"/>
    </xf>
    <xf numFmtId="0" fontId="2" fillId="0" borderId="25" xfId="0" applyFont="1" applyBorder="1">
      <alignment vertical="center"/>
    </xf>
    <xf numFmtId="0" fontId="2" fillId="0" borderId="2" xfId="0" applyFont="1" applyBorder="1">
      <alignmen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4" fillId="0" borderId="36" xfId="0" applyFont="1" applyBorder="1">
      <alignment vertical="center"/>
    </xf>
    <xf numFmtId="0" fontId="2" fillId="0" borderId="37" xfId="0" applyFont="1" applyBorder="1">
      <alignment vertical="center"/>
    </xf>
    <xf numFmtId="0" fontId="2" fillId="0" borderId="31" xfId="0" applyFont="1" applyBorder="1">
      <alignment vertical="center"/>
    </xf>
    <xf numFmtId="0" fontId="2" fillId="3" borderId="11" xfId="0" applyFont="1" applyFill="1" applyBorder="1" applyAlignment="1">
      <alignment horizontal="center" vertical="center" shrinkToFit="1"/>
    </xf>
    <xf numFmtId="0" fontId="2" fillId="3" borderId="38" xfId="0" applyFont="1" applyFill="1" applyBorder="1" applyAlignment="1">
      <alignment horizontal="center" vertical="center" shrinkToFit="1"/>
    </xf>
    <xf numFmtId="0" fontId="4" fillId="0" borderId="2" xfId="0" applyFont="1" applyBorder="1">
      <alignment vertical="center"/>
    </xf>
    <xf numFmtId="0" fontId="2" fillId="0" borderId="0" xfId="0" applyFont="1" applyBorder="1">
      <alignment vertical="center"/>
    </xf>
    <xf numFmtId="0" fontId="2" fillId="0" borderId="41"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8" fillId="0" borderId="0" xfId="0" applyFont="1">
      <alignment vertical="center"/>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3" borderId="40" xfId="0" applyFont="1" applyFill="1" applyBorder="1" applyAlignment="1">
      <alignment horizontal="center" vertical="center" shrinkToFit="1"/>
    </xf>
    <xf numFmtId="0" fontId="2" fillId="0" borderId="0" xfId="0" applyFont="1" applyProtection="1">
      <alignment vertical="center"/>
      <protection locked="0"/>
    </xf>
    <xf numFmtId="0" fontId="2" fillId="0" borderId="10" xfId="0" applyFont="1" applyBorder="1" applyProtection="1">
      <alignment vertical="center"/>
    </xf>
    <xf numFmtId="0" fontId="2" fillId="0" borderId="13" xfId="0" applyFont="1" applyBorder="1" applyProtection="1">
      <alignment vertical="center"/>
    </xf>
    <xf numFmtId="0" fontId="2" fillId="0" borderId="16" xfId="0" applyFont="1" applyBorder="1" applyProtection="1">
      <alignment vertical="center"/>
    </xf>
    <xf numFmtId="0" fontId="2" fillId="0" borderId="14" xfId="0" applyFont="1" applyBorder="1" applyAlignment="1">
      <alignment horizontal="center" vertical="center" shrinkToFit="1"/>
    </xf>
    <xf numFmtId="38" fontId="0" fillId="0" borderId="0" xfId="0" applyNumberFormat="1">
      <alignment vertical="center"/>
    </xf>
    <xf numFmtId="0" fontId="2" fillId="0" borderId="0" xfId="0" applyFont="1" applyAlignment="1">
      <alignment horizontal="center" vertical="center"/>
    </xf>
    <xf numFmtId="0" fontId="2" fillId="3" borderId="14" xfId="0" applyFont="1" applyFill="1" applyBorder="1" applyAlignment="1">
      <alignment horizontal="center" vertical="center" shrinkToFit="1"/>
    </xf>
    <xf numFmtId="0" fontId="2" fillId="0" borderId="0" xfId="0" applyFont="1" applyAlignment="1">
      <alignment horizontal="center" vertical="center" shrinkToFit="1"/>
    </xf>
    <xf numFmtId="0" fontId="2" fillId="4" borderId="1" xfId="0" applyFont="1" applyFill="1" applyBorder="1">
      <alignment vertical="center"/>
    </xf>
    <xf numFmtId="0" fontId="2" fillId="0" borderId="42"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3" borderId="14" xfId="0" applyFont="1" applyFill="1" applyBorder="1" applyAlignment="1">
      <alignment horizontal="center" vertical="center" shrinkToFit="1"/>
    </xf>
    <xf numFmtId="0" fontId="0" fillId="0" borderId="0" xfId="0" applyAlignment="1">
      <alignment vertical="center"/>
    </xf>
    <xf numFmtId="0" fontId="2" fillId="0" borderId="44"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0" xfId="0" applyFont="1" applyAlignment="1">
      <alignment horizontal="center" vertical="center" shrinkToFit="1"/>
    </xf>
    <xf numFmtId="0" fontId="2" fillId="0" borderId="0" xfId="0" applyFont="1" applyAlignment="1">
      <alignment horizontal="center" vertical="center"/>
    </xf>
    <xf numFmtId="0" fontId="2" fillId="3" borderId="1" xfId="0" applyFont="1" applyFill="1" applyBorder="1" applyAlignment="1">
      <alignment horizontal="center" vertical="center" shrinkToFit="1"/>
    </xf>
    <xf numFmtId="0" fontId="2" fillId="0" borderId="2" xfId="0" applyFont="1" applyBorder="1" applyAlignment="1" applyProtection="1">
      <alignment horizontal="center" vertical="center"/>
      <protection locked="0"/>
    </xf>
    <xf numFmtId="0" fontId="2" fillId="3" borderId="1" xfId="0" applyFont="1" applyFill="1" applyBorder="1" applyAlignment="1">
      <alignment horizontal="center" vertical="center"/>
    </xf>
    <xf numFmtId="0" fontId="2" fillId="3" borderId="11" xfId="0" applyFont="1" applyFill="1" applyBorder="1" applyAlignment="1">
      <alignment horizontal="center" vertical="center" shrinkToFit="1"/>
    </xf>
    <xf numFmtId="0" fontId="2" fillId="0" borderId="1" xfId="0" applyFont="1" applyBorder="1" applyAlignment="1" applyProtection="1">
      <alignment horizontal="center" vertical="center"/>
      <protection locked="0"/>
    </xf>
    <xf numFmtId="0" fontId="4" fillId="0" borderId="2" xfId="0" applyFont="1" applyBorder="1" applyAlignment="1">
      <alignment horizontal="left" vertical="center"/>
    </xf>
    <xf numFmtId="0" fontId="2" fillId="3" borderId="49" xfId="0" applyFont="1" applyFill="1" applyBorder="1">
      <alignment vertical="center"/>
    </xf>
    <xf numFmtId="0" fontId="2" fillId="3" borderId="50" xfId="0" applyFont="1" applyFill="1" applyBorder="1">
      <alignment vertical="center"/>
    </xf>
    <xf numFmtId="0" fontId="2" fillId="3" borderId="10"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left" vertical="top" wrapText="1"/>
    </xf>
    <xf numFmtId="0" fontId="2" fillId="0" borderId="0" xfId="0" applyFont="1" applyFill="1" applyBorder="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left" vertical="top"/>
    </xf>
    <xf numFmtId="0" fontId="2" fillId="0" borderId="0" xfId="0" applyFont="1" applyFill="1" applyBorder="1" applyAlignment="1">
      <alignment vertical="center"/>
    </xf>
    <xf numFmtId="0" fontId="2" fillId="0" borderId="0" xfId="0" applyFont="1" applyAlignment="1">
      <alignment vertical="center"/>
    </xf>
    <xf numFmtId="0" fontId="2" fillId="0" borderId="0" xfId="0" applyFont="1" applyAlignment="1">
      <alignment horizontal="center" vertical="center" shrinkToFit="1"/>
    </xf>
    <xf numFmtId="0" fontId="2" fillId="0" borderId="1" xfId="0" applyFont="1" applyBorder="1" applyAlignment="1">
      <alignment horizontal="center" vertical="center" shrinkToFit="1"/>
    </xf>
    <xf numFmtId="0" fontId="13" fillId="0" borderId="1" xfId="0" applyFont="1" applyBorder="1" applyAlignment="1" applyProtection="1">
      <alignment horizontal="center" vertical="center" shrinkToFit="1"/>
      <protection locked="0"/>
    </xf>
    <xf numFmtId="0" fontId="2" fillId="3" borderId="11" xfId="0" applyFont="1" applyFill="1" applyBorder="1" applyAlignment="1">
      <alignment horizontal="center" vertical="center" shrinkToFit="1"/>
    </xf>
    <xf numFmtId="0" fontId="3" fillId="0" borderId="0" xfId="0" applyFont="1" applyFill="1">
      <alignment vertical="center"/>
    </xf>
    <xf numFmtId="0" fontId="2" fillId="0" borderId="44" xfId="0" applyFont="1" applyBorder="1" applyAlignment="1" applyProtection="1">
      <alignment horizontal="center" vertical="center"/>
      <protection locked="0"/>
    </xf>
    <xf numFmtId="0" fontId="2" fillId="0" borderId="0" xfId="0" applyFont="1" applyAlignment="1">
      <alignment horizontal="center" vertical="center" shrinkToFi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12" fillId="0" borderId="0" xfId="0" applyFont="1" applyAlignment="1">
      <alignment horizontal="right" vertical="center" shrinkToFit="1"/>
    </xf>
    <xf numFmtId="0" fontId="2" fillId="0" borderId="5"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33"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0" xfId="0" applyFont="1" applyAlignment="1">
      <alignment horizontal="left" vertical="top" wrapText="1"/>
    </xf>
    <xf numFmtId="0" fontId="2" fillId="0" borderId="0" xfId="0" applyFont="1" applyAlignment="1">
      <alignment horizontal="left" vertical="center" shrinkToFit="1"/>
    </xf>
    <xf numFmtId="0" fontId="2" fillId="0" borderId="3"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2" fillId="0" borderId="9" xfId="0" applyFont="1" applyBorder="1" applyAlignment="1">
      <alignment horizontal="left" vertical="center" shrinkToFit="1"/>
    </xf>
    <xf numFmtId="0" fontId="2" fillId="0" borderId="17" xfId="0" applyFont="1" applyBorder="1" applyAlignment="1" applyProtection="1">
      <alignment horizontal="left" vertical="center" shrinkToFit="1"/>
      <protection locked="0"/>
    </xf>
    <xf numFmtId="0" fontId="2" fillId="0" borderId="18" xfId="0" applyFont="1" applyBorder="1" applyAlignment="1" applyProtection="1">
      <alignment horizontal="left" vertical="center" shrinkToFit="1"/>
      <protection locked="0"/>
    </xf>
    <xf numFmtId="0" fontId="2" fillId="0" borderId="9" xfId="0" applyFont="1" applyBorder="1" applyAlignment="1">
      <alignment horizontal="left" vertical="center"/>
    </xf>
    <xf numFmtId="0" fontId="2" fillId="0" borderId="1" xfId="0" applyFont="1" applyBorder="1" applyAlignment="1" applyProtection="1">
      <alignment horizontal="center" vertical="center"/>
      <protection locked="0"/>
    </xf>
    <xf numFmtId="38" fontId="2" fillId="0" borderId="2" xfId="1" applyFont="1" applyBorder="1" applyAlignment="1" applyProtection="1">
      <alignment horizontal="center" vertical="center"/>
      <protection locked="0"/>
    </xf>
    <xf numFmtId="38" fontId="2" fillId="0" borderId="3" xfId="1" applyFont="1" applyBorder="1" applyAlignment="1" applyProtection="1">
      <alignment horizontal="center" vertical="center"/>
      <protection locked="0"/>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0" xfId="0" applyFont="1" applyAlignment="1">
      <alignment horizontal="left" vertical="center"/>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31" xfId="0" applyFont="1" applyFill="1" applyBorder="1" applyAlignment="1">
      <alignment horizontal="left" vertical="center"/>
    </xf>
    <xf numFmtId="0" fontId="2" fillId="3" borderId="13" xfId="0" applyFont="1" applyFill="1" applyBorder="1" applyAlignment="1">
      <alignment horizontal="left" vertical="center" shrinkToFit="1"/>
    </xf>
    <xf numFmtId="0" fontId="2" fillId="3" borderId="14" xfId="0" applyFont="1" applyFill="1" applyBorder="1" applyAlignment="1">
      <alignment horizontal="left" vertical="center" shrinkToFit="1"/>
    </xf>
    <xf numFmtId="0" fontId="2" fillId="0" borderId="14"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0" fontId="2" fillId="3" borderId="16" xfId="0" applyFont="1" applyFill="1" applyBorder="1" applyAlignment="1">
      <alignment horizontal="left" vertical="center" shrinkToFit="1"/>
    </xf>
    <xf numFmtId="0" fontId="2" fillId="3" borderId="17" xfId="0" applyFont="1" applyFill="1" applyBorder="1" applyAlignment="1">
      <alignment horizontal="left" vertical="center" shrinkToFit="1"/>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3" borderId="13" xfId="0" applyFont="1" applyFill="1" applyBorder="1" applyAlignment="1">
      <alignment horizontal="left" vertical="center"/>
    </xf>
    <xf numFmtId="0" fontId="2" fillId="3" borderId="14" xfId="0" applyFont="1" applyFill="1" applyBorder="1" applyAlignment="1">
      <alignment horizontal="left" vertical="center"/>
    </xf>
    <xf numFmtId="0" fontId="2" fillId="0" borderId="25" xfId="0" applyFont="1" applyBorder="1" applyAlignment="1" applyProtection="1">
      <alignment horizontal="center" vertical="center" shrinkToFit="1"/>
      <protection locked="0"/>
    </xf>
    <xf numFmtId="0" fontId="2" fillId="0" borderId="26" xfId="0" applyFont="1" applyBorder="1" applyAlignment="1" applyProtection="1">
      <alignment horizontal="center" vertical="center" shrinkToFit="1"/>
      <protection locked="0"/>
    </xf>
    <xf numFmtId="0" fontId="2" fillId="0" borderId="27" xfId="0" applyFont="1" applyBorder="1" applyAlignment="1" applyProtection="1">
      <alignment horizontal="center" vertical="center" shrinkToFit="1"/>
      <protection locked="0"/>
    </xf>
    <xf numFmtId="0" fontId="2" fillId="3" borderId="16" xfId="0" applyFont="1" applyFill="1" applyBorder="1" applyAlignment="1">
      <alignment horizontal="left" vertical="center"/>
    </xf>
    <xf numFmtId="0" fontId="2" fillId="3" borderId="17" xfId="0" applyFont="1" applyFill="1" applyBorder="1" applyAlignment="1">
      <alignment horizontal="left" vertical="center"/>
    </xf>
    <xf numFmtId="0" fontId="2" fillId="3" borderId="10" xfId="0" applyFont="1" applyFill="1" applyBorder="1" applyAlignment="1">
      <alignment horizontal="center" vertical="center" shrinkToFit="1"/>
    </xf>
    <xf numFmtId="0" fontId="2" fillId="3" borderId="11" xfId="0" applyFont="1" applyFill="1" applyBorder="1" applyAlignment="1">
      <alignment horizontal="center" vertical="center" shrinkToFit="1"/>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9" fillId="0" borderId="5" xfId="0" applyFont="1" applyBorder="1" applyAlignment="1">
      <alignment horizontal="left" vertical="center" shrinkToFit="1"/>
    </xf>
    <xf numFmtId="0" fontId="9" fillId="0" borderId="31" xfId="0" applyFont="1" applyBorder="1" applyAlignment="1">
      <alignment horizontal="left" vertical="center" shrinkToFit="1"/>
    </xf>
    <xf numFmtId="0" fontId="2" fillId="0" borderId="25" xfId="0" applyFont="1" applyBorder="1" applyAlignment="1" applyProtection="1">
      <alignment horizontal="left" vertical="center" shrinkToFit="1"/>
      <protection locked="0"/>
    </xf>
    <xf numFmtId="0" fontId="2" fillId="0" borderId="26" xfId="0" applyFont="1" applyBorder="1" applyAlignment="1" applyProtection="1">
      <alignment horizontal="left" vertical="center" shrinkToFit="1"/>
      <protection locked="0"/>
    </xf>
    <xf numFmtId="0" fontId="2" fillId="0" borderId="27" xfId="0" applyFont="1" applyBorder="1" applyAlignment="1" applyProtection="1">
      <alignment horizontal="left" vertical="center" shrinkToFit="1"/>
      <protection locked="0"/>
    </xf>
    <xf numFmtId="0" fontId="2" fillId="3" borderId="1" xfId="0" applyFont="1" applyFill="1" applyBorder="1" applyAlignment="1">
      <alignment horizontal="center" vertical="center" wrapText="1"/>
    </xf>
    <xf numFmtId="0" fontId="2" fillId="0" borderId="2" xfId="0" applyFont="1" applyBorder="1" applyAlignment="1" applyProtection="1">
      <alignment horizontal="left" vertical="top"/>
      <protection locked="0"/>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Alignment="1">
      <alignment horizontal="left" vertical="top" wrapText="1" shrinkToFit="1"/>
    </xf>
    <xf numFmtId="0" fontId="2" fillId="3" borderId="19" xfId="0" applyFont="1" applyFill="1" applyBorder="1" applyAlignment="1">
      <alignment horizontal="center" vertical="center"/>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shrinkToFit="1"/>
    </xf>
    <xf numFmtId="0" fontId="2" fillId="0" borderId="43"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3" borderId="2" xfId="0" applyFont="1" applyFill="1" applyBorder="1" applyAlignment="1">
      <alignment horizontal="left" vertical="center" shrinkToFit="1"/>
    </xf>
    <xf numFmtId="0" fontId="2" fillId="3" borderId="9" xfId="0" applyFont="1" applyFill="1" applyBorder="1" applyAlignment="1">
      <alignment horizontal="left" vertical="center" shrinkToFit="1"/>
    </xf>
    <xf numFmtId="0" fontId="2" fillId="3" borderId="3" xfId="0" applyFont="1" applyFill="1" applyBorder="1" applyAlignment="1">
      <alignment horizontal="left" vertical="center" shrinkToFit="1"/>
    </xf>
    <xf numFmtId="0" fontId="2" fillId="3" borderId="4" xfId="0" applyFont="1" applyFill="1" applyBorder="1" applyAlignment="1">
      <alignment horizontal="left" vertical="center" shrinkToFit="1"/>
    </xf>
    <xf numFmtId="0" fontId="2" fillId="3" borderId="10" xfId="0" applyFont="1" applyFill="1" applyBorder="1" applyAlignment="1">
      <alignment horizontal="left" vertical="center" shrinkToFit="1"/>
    </xf>
    <xf numFmtId="0" fontId="2" fillId="3" borderId="11" xfId="0" applyFont="1" applyFill="1" applyBorder="1" applyAlignment="1">
      <alignment horizontal="left" vertical="center" shrinkToFit="1"/>
    </xf>
    <xf numFmtId="0" fontId="2" fillId="0" borderId="42"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14" fillId="0" borderId="44" xfId="2"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3" borderId="46" xfId="0" applyFont="1" applyFill="1" applyBorder="1" applyAlignment="1">
      <alignment horizontal="left" vertical="center" shrinkToFit="1"/>
    </xf>
    <xf numFmtId="0" fontId="2" fillId="3" borderId="47" xfId="0" applyFont="1" applyFill="1" applyBorder="1" applyAlignment="1">
      <alignment horizontal="left" vertical="center" shrinkToFit="1"/>
    </xf>
    <xf numFmtId="0" fontId="2" fillId="3" borderId="48" xfId="0" applyFont="1" applyFill="1" applyBorder="1" applyAlignment="1">
      <alignment horizontal="left" vertical="center" shrinkToFit="1"/>
    </xf>
    <xf numFmtId="0" fontId="2" fillId="0" borderId="50"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0" xfId="0" applyFont="1" applyAlignment="1">
      <alignment horizontal="center" vertical="center" shrinkToFit="1"/>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3" borderId="1" xfId="0" applyFont="1" applyFill="1" applyBorder="1" applyAlignment="1">
      <alignment horizontal="center" vertical="center" shrinkToFit="1"/>
    </xf>
    <xf numFmtId="0" fontId="2" fillId="0" borderId="2"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left" vertical="top"/>
    </xf>
    <xf numFmtId="0" fontId="2" fillId="0" borderId="27" xfId="0" applyFont="1" applyBorder="1" applyAlignment="1">
      <alignment horizontal="left" vertical="top"/>
    </xf>
    <xf numFmtId="0" fontId="2" fillId="0" borderId="25" xfId="0" applyFont="1" applyBorder="1" applyAlignment="1">
      <alignment horizontal="left" vertical="center"/>
    </xf>
    <xf numFmtId="0" fontId="2" fillId="0" borderId="17" xfId="0" applyFont="1" applyBorder="1" applyAlignment="1">
      <alignment horizontal="left" vertical="top"/>
    </xf>
    <xf numFmtId="0" fontId="2" fillId="0" borderId="5" xfId="0" applyFont="1" applyBorder="1" applyAlignment="1">
      <alignment horizontal="left" vertical="top" wrapText="1"/>
    </xf>
    <xf numFmtId="0" fontId="2" fillId="0" borderId="31"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2" fillId="0" borderId="33" xfId="0" applyFont="1" applyBorder="1" applyAlignment="1">
      <alignment horizontal="left" vertical="top" wrapText="1"/>
    </xf>
    <xf numFmtId="0" fontId="2" fillId="0" borderId="9" xfId="0" applyFont="1" applyBorder="1" applyAlignment="1">
      <alignment horizontal="left" vertical="top" wrapText="1"/>
    </xf>
    <xf numFmtId="0" fontId="2" fillId="0" borderId="32" xfId="0" applyFont="1" applyBorder="1" applyAlignment="1">
      <alignment horizontal="left" vertical="top" wrapText="1"/>
    </xf>
  </cellXfs>
  <cellStyles count="3">
    <cellStyle name="ハイパーリンク" xfId="2" builtinId="8"/>
    <cellStyle name="桁区切り" xfId="1" builtinId="6"/>
    <cellStyle name="標準" xfId="0" builtinId="0"/>
  </cellStyles>
  <dxfs count="30">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J$85" lockText="1" noThreeD="1"/>
</file>

<file path=xl/ctrlProps/ctrlProp10.xml><?xml version="1.0" encoding="utf-8"?>
<formControlPr xmlns="http://schemas.microsoft.com/office/spreadsheetml/2009/9/main" objectType="CheckBox" fmlaLink="$J$99" lockText="1" noThreeD="1"/>
</file>

<file path=xl/ctrlProps/ctrlProp11.xml><?xml version="1.0" encoding="utf-8"?>
<formControlPr xmlns="http://schemas.microsoft.com/office/spreadsheetml/2009/9/main" objectType="CheckBox" fmlaLink="$J$100" lockText="1" noThreeD="1"/>
</file>

<file path=xl/ctrlProps/ctrlProp12.xml><?xml version="1.0" encoding="utf-8"?>
<formControlPr xmlns="http://schemas.microsoft.com/office/spreadsheetml/2009/9/main" objectType="CheckBox" fmlaLink="$J$101" lockText="1" noThreeD="1"/>
</file>

<file path=xl/ctrlProps/ctrlProp13.xml><?xml version="1.0" encoding="utf-8"?>
<formControlPr xmlns="http://schemas.microsoft.com/office/spreadsheetml/2009/9/main" objectType="CheckBox" fmlaLink="$J$102" lockText="1" noThreeD="1"/>
</file>

<file path=xl/ctrlProps/ctrlProp14.xml><?xml version="1.0" encoding="utf-8"?>
<formControlPr xmlns="http://schemas.microsoft.com/office/spreadsheetml/2009/9/main" objectType="CheckBox" fmlaLink="$J$123"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J$202" lockText="1" noThreeD="1"/>
</file>

<file path=xl/ctrlProps/ctrlProp2.xml><?xml version="1.0" encoding="utf-8"?>
<formControlPr xmlns="http://schemas.microsoft.com/office/spreadsheetml/2009/9/main" objectType="CheckBox" fmlaLink="$J$86" lockText="1" noThreeD="1"/>
</file>

<file path=xl/ctrlProps/ctrlProp20.xml><?xml version="1.0" encoding="utf-8"?>
<formControlPr xmlns="http://schemas.microsoft.com/office/spreadsheetml/2009/9/main" objectType="CheckBox" fmlaLink="$J$203" lockText="1" noThreeD="1"/>
</file>

<file path=xl/ctrlProps/ctrlProp21.xml><?xml version="1.0" encoding="utf-8"?>
<formControlPr xmlns="http://schemas.microsoft.com/office/spreadsheetml/2009/9/main" objectType="CheckBox" fmlaLink="$J$204" lockText="1" noThreeD="1"/>
</file>

<file path=xl/ctrlProps/ctrlProp22.xml><?xml version="1.0" encoding="utf-8"?>
<formControlPr xmlns="http://schemas.microsoft.com/office/spreadsheetml/2009/9/main" objectType="CheckBox" checked="Checked" fmlaLink="$J$85" lockText="1" noThreeD="1"/>
</file>

<file path=xl/ctrlProps/ctrlProp23.xml><?xml version="1.0" encoding="utf-8"?>
<formControlPr xmlns="http://schemas.microsoft.com/office/spreadsheetml/2009/9/main" objectType="CheckBox" checked="Checked" fmlaLink="$J$86" lockText="1" noThreeD="1"/>
</file>

<file path=xl/ctrlProps/ctrlProp24.xml><?xml version="1.0" encoding="utf-8"?>
<formControlPr xmlns="http://schemas.microsoft.com/office/spreadsheetml/2009/9/main" objectType="CheckBox" checked="Checked" fmlaLink="$J$87" lockText="1" noThreeD="1"/>
</file>

<file path=xl/ctrlProps/ctrlProp25.xml><?xml version="1.0" encoding="utf-8"?>
<formControlPr xmlns="http://schemas.microsoft.com/office/spreadsheetml/2009/9/main" objectType="CheckBox" checked="Checked" fmlaLink="$J$88" lockText="1" noThreeD="1"/>
</file>

<file path=xl/ctrlProps/ctrlProp26.xml><?xml version="1.0" encoding="utf-8"?>
<formControlPr xmlns="http://schemas.microsoft.com/office/spreadsheetml/2009/9/main" objectType="CheckBox" checked="Checked" fmlaLink="$J$89" lockText="1" noThreeD="1"/>
</file>

<file path=xl/ctrlProps/ctrlProp27.xml><?xml version="1.0" encoding="utf-8"?>
<formControlPr xmlns="http://schemas.microsoft.com/office/spreadsheetml/2009/9/main" objectType="CheckBox" checked="Checked" fmlaLink="$J$90" lockText="1" noThreeD="1"/>
</file>

<file path=xl/ctrlProps/ctrlProp28.xml><?xml version="1.0" encoding="utf-8"?>
<formControlPr xmlns="http://schemas.microsoft.com/office/spreadsheetml/2009/9/main" objectType="CheckBox" checked="Checked" fmlaLink="$J$91" lockText="1" noThreeD="1"/>
</file>

<file path=xl/ctrlProps/ctrlProp29.xml><?xml version="1.0" encoding="utf-8"?>
<formControlPr xmlns="http://schemas.microsoft.com/office/spreadsheetml/2009/9/main" objectType="CheckBox" checked="Checked" fmlaLink="$J$92" lockText="1" noThreeD="1"/>
</file>

<file path=xl/ctrlProps/ctrlProp3.xml><?xml version="1.0" encoding="utf-8"?>
<formControlPr xmlns="http://schemas.microsoft.com/office/spreadsheetml/2009/9/main" objectType="CheckBox" fmlaLink="$J$87" lockText="1" noThreeD="1"/>
</file>

<file path=xl/ctrlProps/ctrlProp30.xml><?xml version="1.0" encoding="utf-8"?>
<formControlPr xmlns="http://schemas.microsoft.com/office/spreadsheetml/2009/9/main" objectType="CheckBox" checked="Checked" fmlaLink="$J$98" lockText="1" noThreeD="1"/>
</file>

<file path=xl/ctrlProps/ctrlProp31.xml><?xml version="1.0" encoding="utf-8"?>
<formControlPr xmlns="http://schemas.microsoft.com/office/spreadsheetml/2009/9/main" objectType="CheckBox" checked="Checked" fmlaLink="$J$99" lockText="1" noThreeD="1"/>
</file>

<file path=xl/ctrlProps/ctrlProp32.xml><?xml version="1.0" encoding="utf-8"?>
<formControlPr xmlns="http://schemas.microsoft.com/office/spreadsheetml/2009/9/main" objectType="CheckBox" checked="Checked" fmlaLink="$J$100" lockText="1" noThreeD="1"/>
</file>

<file path=xl/ctrlProps/ctrlProp33.xml><?xml version="1.0" encoding="utf-8"?>
<formControlPr xmlns="http://schemas.microsoft.com/office/spreadsheetml/2009/9/main" objectType="CheckBox" checked="Checked" fmlaLink="$J$101" lockText="1" noThreeD="1"/>
</file>

<file path=xl/ctrlProps/ctrlProp34.xml><?xml version="1.0" encoding="utf-8"?>
<formControlPr xmlns="http://schemas.microsoft.com/office/spreadsheetml/2009/9/main" objectType="CheckBox" checked="Checked" fmlaLink="$J$102" lockText="1" noThreeD="1"/>
</file>

<file path=xl/ctrlProps/ctrlProp35.xml><?xml version="1.0" encoding="utf-8"?>
<formControlPr xmlns="http://schemas.microsoft.com/office/spreadsheetml/2009/9/main" objectType="CheckBox" checked="Checked" fmlaLink="$J$123"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J$88" lockText="1" noThreeD="1"/>
</file>

<file path=xl/ctrlProps/ctrlProp40.xml><?xml version="1.0" encoding="utf-8"?>
<formControlPr xmlns="http://schemas.microsoft.com/office/spreadsheetml/2009/9/main" objectType="CheckBox" fmlaLink="$J$202" lockText="1" noThreeD="1"/>
</file>

<file path=xl/ctrlProps/ctrlProp41.xml><?xml version="1.0" encoding="utf-8"?>
<formControlPr xmlns="http://schemas.microsoft.com/office/spreadsheetml/2009/9/main" objectType="CheckBox" fmlaLink="$J$203" lockText="1" noThreeD="1"/>
</file>

<file path=xl/ctrlProps/ctrlProp42.xml><?xml version="1.0" encoding="utf-8"?>
<formControlPr xmlns="http://schemas.microsoft.com/office/spreadsheetml/2009/9/main" objectType="CheckBox" checked="Checked" fmlaLink="$J$204" lockText="1" noThreeD="1"/>
</file>

<file path=xl/ctrlProps/ctrlProp5.xml><?xml version="1.0" encoding="utf-8"?>
<formControlPr xmlns="http://schemas.microsoft.com/office/spreadsheetml/2009/9/main" objectType="CheckBox" fmlaLink="$J$89" lockText="1" noThreeD="1"/>
</file>

<file path=xl/ctrlProps/ctrlProp6.xml><?xml version="1.0" encoding="utf-8"?>
<formControlPr xmlns="http://schemas.microsoft.com/office/spreadsheetml/2009/9/main" objectType="CheckBox" fmlaLink="$J$90" lockText="1" noThreeD="1"/>
</file>

<file path=xl/ctrlProps/ctrlProp7.xml><?xml version="1.0" encoding="utf-8"?>
<formControlPr xmlns="http://schemas.microsoft.com/office/spreadsheetml/2009/9/main" objectType="CheckBox" fmlaLink="$J$91" lockText="1" noThreeD="1"/>
</file>

<file path=xl/ctrlProps/ctrlProp8.xml><?xml version="1.0" encoding="utf-8"?>
<formControlPr xmlns="http://schemas.microsoft.com/office/spreadsheetml/2009/9/main" objectType="CheckBox" fmlaLink="$J$92" lockText="1" noThreeD="1"/>
</file>

<file path=xl/ctrlProps/ctrlProp9.xml><?xml version="1.0" encoding="utf-8"?>
<formControlPr xmlns="http://schemas.microsoft.com/office/spreadsheetml/2009/9/main" objectType="CheckBox" fmlaLink="$J$9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84</xdr:row>
          <xdr:rowOff>0</xdr:rowOff>
        </xdr:from>
        <xdr:to>
          <xdr:col>0</xdr:col>
          <xdr:colOff>695325</xdr:colOff>
          <xdr:row>85</xdr:row>
          <xdr:rowOff>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85</xdr:row>
          <xdr:rowOff>0</xdr:rowOff>
        </xdr:from>
        <xdr:to>
          <xdr:col>0</xdr:col>
          <xdr:colOff>619125</xdr:colOff>
          <xdr:row>86</xdr:row>
          <xdr:rowOff>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86</xdr:row>
          <xdr:rowOff>0</xdr:rowOff>
        </xdr:from>
        <xdr:to>
          <xdr:col>0</xdr:col>
          <xdr:colOff>619125</xdr:colOff>
          <xdr:row>87</xdr:row>
          <xdr:rowOff>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87</xdr:row>
          <xdr:rowOff>0</xdr:rowOff>
        </xdr:from>
        <xdr:to>
          <xdr:col>0</xdr:col>
          <xdr:colOff>619125</xdr:colOff>
          <xdr:row>88</xdr:row>
          <xdr:rowOff>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88</xdr:row>
          <xdr:rowOff>790575</xdr:rowOff>
        </xdr:from>
        <xdr:to>
          <xdr:col>0</xdr:col>
          <xdr:colOff>619125</xdr:colOff>
          <xdr:row>88</xdr:row>
          <xdr:rowOff>1028700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89</xdr:row>
          <xdr:rowOff>200025</xdr:rowOff>
        </xdr:from>
        <xdr:to>
          <xdr:col>0</xdr:col>
          <xdr:colOff>619125</xdr:colOff>
          <xdr:row>89</xdr:row>
          <xdr:rowOff>438150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90</xdr:row>
          <xdr:rowOff>219075</xdr:rowOff>
        </xdr:from>
        <xdr:to>
          <xdr:col>0</xdr:col>
          <xdr:colOff>619125</xdr:colOff>
          <xdr:row>90</xdr:row>
          <xdr:rowOff>457200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91</xdr:row>
          <xdr:rowOff>495300</xdr:rowOff>
        </xdr:from>
        <xdr:to>
          <xdr:col>0</xdr:col>
          <xdr:colOff>619125</xdr:colOff>
          <xdr:row>91</xdr:row>
          <xdr:rowOff>733425</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97</xdr:row>
          <xdr:rowOff>371475</xdr:rowOff>
        </xdr:from>
        <xdr:to>
          <xdr:col>0</xdr:col>
          <xdr:colOff>619125</xdr:colOff>
          <xdr:row>97</xdr:row>
          <xdr:rowOff>609600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98</xdr:row>
          <xdr:rowOff>114300</xdr:rowOff>
        </xdr:from>
        <xdr:to>
          <xdr:col>0</xdr:col>
          <xdr:colOff>619125</xdr:colOff>
          <xdr:row>98</xdr:row>
          <xdr:rowOff>352425</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99</xdr:row>
          <xdr:rowOff>114300</xdr:rowOff>
        </xdr:from>
        <xdr:to>
          <xdr:col>0</xdr:col>
          <xdr:colOff>619125</xdr:colOff>
          <xdr:row>99</xdr:row>
          <xdr:rowOff>352425</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99</xdr:row>
          <xdr:rowOff>466725</xdr:rowOff>
        </xdr:from>
        <xdr:to>
          <xdr:col>0</xdr:col>
          <xdr:colOff>619125</xdr:colOff>
          <xdr:row>100</xdr:row>
          <xdr:rowOff>228600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100</xdr:row>
          <xdr:rowOff>219075</xdr:rowOff>
        </xdr:from>
        <xdr:to>
          <xdr:col>0</xdr:col>
          <xdr:colOff>619125</xdr:colOff>
          <xdr:row>101</xdr:row>
          <xdr:rowOff>219075</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122</xdr:row>
          <xdr:rowOff>104775</xdr:rowOff>
        </xdr:from>
        <xdr:to>
          <xdr:col>0</xdr:col>
          <xdr:colOff>685800</xdr:colOff>
          <xdr:row>122</xdr:row>
          <xdr:rowOff>342900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191</xdr:row>
          <xdr:rowOff>228600</xdr:rowOff>
        </xdr:from>
        <xdr:to>
          <xdr:col>3</xdr:col>
          <xdr:colOff>647700</xdr:colOff>
          <xdr:row>192</xdr:row>
          <xdr:rowOff>228600</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192</xdr:row>
          <xdr:rowOff>228600</xdr:rowOff>
        </xdr:from>
        <xdr:to>
          <xdr:col>3</xdr:col>
          <xdr:colOff>647700</xdr:colOff>
          <xdr:row>193</xdr:row>
          <xdr:rowOff>228600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193</xdr:row>
          <xdr:rowOff>238125</xdr:rowOff>
        </xdr:from>
        <xdr:to>
          <xdr:col>3</xdr:col>
          <xdr:colOff>647700</xdr:colOff>
          <xdr:row>195</xdr:row>
          <xdr:rowOff>0</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195</xdr:row>
          <xdr:rowOff>0</xdr:rowOff>
        </xdr:from>
        <xdr:to>
          <xdr:col>3</xdr:col>
          <xdr:colOff>647700</xdr:colOff>
          <xdr:row>196</xdr:row>
          <xdr:rowOff>0</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201</xdr:row>
          <xdr:rowOff>228600</xdr:rowOff>
        </xdr:from>
        <xdr:to>
          <xdr:col>0</xdr:col>
          <xdr:colOff>657225</xdr:colOff>
          <xdr:row>202</xdr:row>
          <xdr:rowOff>228600</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201</xdr:row>
          <xdr:rowOff>228600</xdr:rowOff>
        </xdr:from>
        <xdr:to>
          <xdr:col>2</xdr:col>
          <xdr:colOff>619125</xdr:colOff>
          <xdr:row>202</xdr:row>
          <xdr:rowOff>228600</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201</xdr:row>
          <xdr:rowOff>228600</xdr:rowOff>
        </xdr:from>
        <xdr:to>
          <xdr:col>4</xdr:col>
          <xdr:colOff>628650</xdr:colOff>
          <xdr:row>202</xdr:row>
          <xdr:rowOff>228600</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628649</xdr:colOff>
      <xdr:row>22</xdr:row>
      <xdr:rowOff>76199</xdr:rowOff>
    </xdr:from>
    <xdr:to>
      <xdr:col>19</xdr:col>
      <xdr:colOff>419100</xdr:colOff>
      <xdr:row>26</xdr:row>
      <xdr:rowOff>41146</xdr:rowOff>
    </xdr:to>
    <xdr:sp macro="" textlink="">
      <xdr:nvSpPr>
        <xdr:cNvPr id="23" name="角丸四角形吹き出し 22"/>
        <xdr:cNvSpPr/>
      </xdr:nvSpPr>
      <xdr:spPr>
        <a:xfrm>
          <a:off x="11706224" y="4667249"/>
          <a:ext cx="2533651" cy="917447"/>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dr:col>15</xdr:col>
      <xdr:colOff>628649</xdr:colOff>
      <xdr:row>138</xdr:row>
      <xdr:rowOff>38098</xdr:rowOff>
    </xdr:from>
    <xdr:to>
      <xdr:col>19</xdr:col>
      <xdr:colOff>419100</xdr:colOff>
      <xdr:row>146</xdr:row>
      <xdr:rowOff>142875</xdr:rowOff>
    </xdr:to>
    <xdr:sp macro="" textlink="">
      <xdr:nvSpPr>
        <xdr:cNvPr id="24" name="角丸四角形吹き出し 23"/>
        <xdr:cNvSpPr/>
      </xdr:nvSpPr>
      <xdr:spPr>
        <a:xfrm>
          <a:off x="7410449" y="41776648"/>
          <a:ext cx="2533651" cy="2009777"/>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チームの探究テーマ、留学内容に応じて、留学の特徴となるキーワードを３つ挙げましょう。３つが似ていても問題ありません。</a:t>
          </a:r>
        </a:p>
        <a:p>
          <a:r>
            <a:rPr lang="ja-JP" altLang="en-US" sz="1100" b="0" i="0" u="none" strike="noStrike" baseline="0" smtClean="0">
              <a:solidFill>
                <a:schemeClr val="dk1"/>
              </a:solidFill>
              <a:latin typeface="+mn-lt"/>
              <a:ea typeface="+mn-ea"/>
              <a:cs typeface="+mn-cs"/>
            </a:rPr>
            <a:t>例：</a:t>
          </a:r>
          <a:r>
            <a:rPr lang="en-US" altLang="ja-JP" sz="1100" b="0" i="0" u="none" strike="noStrike" baseline="0" smtClean="0">
              <a:solidFill>
                <a:schemeClr val="dk1"/>
              </a:solidFill>
              <a:latin typeface="+mn-lt"/>
              <a:ea typeface="+mn-ea"/>
              <a:cs typeface="+mn-cs"/>
            </a:rPr>
            <a:t>IT </a:t>
          </a:r>
          <a:r>
            <a:rPr lang="ja-JP" altLang="en-US" sz="1100" b="0" i="0" u="none" strike="noStrike" baseline="0" smtClean="0">
              <a:solidFill>
                <a:schemeClr val="dk1"/>
              </a:solidFill>
              <a:latin typeface="+mn-lt"/>
              <a:ea typeface="+mn-ea"/>
              <a:cs typeface="+mn-cs"/>
            </a:rPr>
            <a:t>企業でのインターンシップ、ジェンダーフリートイレの普及、オペラを通した文化の調査</a:t>
          </a:r>
        </a:p>
      </xdr:txBody>
    </xdr:sp>
    <xdr:clientData/>
  </xdr:twoCellAnchor>
  <xdr:twoCellAnchor>
    <xdr:from>
      <xdr:col>15</xdr:col>
      <xdr:colOff>628649</xdr:colOff>
      <xdr:row>190</xdr:row>
      <xdr:rowOff>28575</xdr:rowOff>
    </xdr:from>
    <xdr:to>
      <xdr:col>19</xdr:col>
      <xdr:colOff>419100</xdr:colOff>
      <xdr:row>199</xdr:row>
      <xdr:rowOff>123825</xdr:rowOff>
    </xdr:to>
    <xdr:sp macro="" textlink="">
      <xdr:nvSpPr>
        <xdr:cNvPr id="26" name="角丸四角形吹き出し 25"/>
        <xdr:cNvSpPr/>
      </xdr:nvSpPr>
      <xdr:spPr>
        <a:xfrm>
          <a:off x="7410449" y="61293375"/>
          <a:ext cx="2533651" cy="223837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留学エージェントとは、留学手続き代行・留学先あっせん・滞在中のサポートなどを行う業者・団体を指します。</a:t>
          </a:r>
        </a:p>
        <a:p>
          <a:r>
            <a:rPr lang="ja-JP" altLang="en-US" sz="1100" b="0" i="0" u="none" strike="noStrike" baseline="0" smtClean="0">
              <a:solidFill>
                <a:schemeClr val="dk1"/>
              </a:solidFill>
              <a:latin typeface="+mn-lt"/>
              <a:ea typeface="+mn-ea"/>
              <a:cs typeface="+mn-cs"/>
            </a:rPr>
            <a:t>これらの目的としてのみ利用する場合、留学エージェント等はその</a:t>
          </a:r>
        </a:p>
        <a:p>
          <a:r>
            <a:rPr lang="ja-JP" altLang="en-US" sz="1100" b="0" i="0" u="none" strike="noStrike" baseline="0" smtClean="0">
              <a:solidFill>
                <a:schemeClr val="dk1"/>
              </a:solidFill>
              <a:latin typeface="+mn-lt"/>
              <a:ea typeface="+mn-ea"/>
              <a:cs typeface="+mn-cs"/>
            </a:rPr>
            <a:t>所在地に関わらず、受入先機関にはなりません。</a:t>
          </a:r>
        </a:p>
      </xdr:txBody>
    </xdr:sp>
    <xdr:clientData/>
  </xdr:twoCellAnchor>
  <xdr:twoCellAnchor>
    <xdr:from>
      <xdr:col>15</xdr:col>
      <xdr:colOff>600074</xdr:colOff>
      <xdr:row>165</xdr:row>
      <xdr:rowOff>142876</xdr:rowOff>
    </xdr:from>
    <xdr:to>
      <xdr:col>19</xdr:col>
      <xdr:colOff>390525</xdr:colOff>
      <xdr:row>168</xdr:row>
      <xdr:rowOff>114300</xdr:rowOff>
    </xdr:to>
    <xdr:sp macro="" textlink="">
      <xdr:nvSpPr>
        <xdr:cNvPr id="27" name="角丸四角形吹き出し 26"/>
        <xdr:cNvSpPr/>
      </xdr:nvSpPr>
      <xdr:spPr>
        <a:xfrm>
          <a:off x="7381874" y="54502051"/>
          <a:ext cx="2533651" cy="685799"/>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dr:col>15</xdr:col>
      <xdr:colOff>600074</xdr:colOff>
      <xdr:row>176</xdr:row>
      <xdr:rowOff>19051</xdr:rowOff>
    </xdr:from>
    <xdr:to>
      <xdr:col>19</xdr:col>
      <xdr:colOff>390525</xdr:colOff>
      <xdr:row>178</xdr:row>
      <xdr:rowOff>228600</xdr:rowOff>
    </xdr:to>
    <xdr:sp macro="" textlink="">
      <xdr:nvSpPr>
        <xdr:cNvPr id="29" name="角丸四角形吹き出し 28"/>
        <xdr:cNvSpPr/>
      </xdr:nvSpPr>
      <xdr:spPr>
        <a:xfrm>
          <a:off x="7381874" y="57950101"/>
          <a:ext cx="2533651" cy="685799"/>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dr:col>15</xdr:col>
      <xdr:colOff>600074</xdr:colOff>
      <xdr:row>184</xdr:row>
      <xdr:rowOff>161926</xdr:rowOff>
    </xdr:from>
    <xdr:to>
      <xdr:col>19</xdr:col>
      <xdr:colOff>390525</xdr:colOff>
      <xdr:row>187</xdr:row>
      <xdr:rowOff>133350</xdr:rowOff>
    </xdr:to>
    <xdr:sp macro="" textlink="">
      <xdr:nvSpPr>
        <xdr:cNvPr id="30" name="角丸四角形吹き出し 29"/>
        <xdr:cNvSpPr/>
      </xdr:nvSpPr>
      <xdr:spPr>
        <a:xfrm>
          <a:off x="7381874" y="59997976"/>
          <a:ext cx="2533651" cy="685799"/>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dr:col>15</xdr:col>
      <xdr:colOff>628649</xdr:colOff>
      <xdr:row>48</xdr:row>
      <xdr:rowOff>76199</xdr:rowOff>
    </xdr:from>
    <xdr:to>
      <xdr:col>19</xdr:col>
      <xdr:colOff>419100</xdr:colOff>
      <xdr:row>52</xdr:row>
      <xdr:rowOff>126872</xdr:rowOff>
    </xdr:to>
    <xdr:sp macro="" textlink="">
      <xdr:nvSpPr>
        <xdr:cNvPr id="32" name="角丸四角形吹き出し 31"/>
        <xdr:cNvSpPr/>
      </xdr:nvSpPr>
      <xdr:spPr>
        <a:xfrm>
          <a:off x="11706224" y="15925799"/>
          <a:ext cx="2533651" cy="1003173"/>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dr:col>15</xdr:col>
      <xdr:colOff>628649</xdr:colOff>
      <xdr:row>61</xdr:row>
      <xdr:rowOff>76199</xdr:rowOff>
    </xdr:from>
    <xdr:to>
      <xdr:col>19</xdr:col>
      <xdr:colOff>419100</xdr:colOff>
      <xdr:row>65</xdr:row>
      <xdr:rowOff>126872</xdr:rowOff>
    </xdr:to>
    <xdr:sp macro="" textlink="">
      <xdr:nvSpPr>
        <xdr:cNvPr id="33" name="角丸四角形吹き出し 32"/>
        <xdr:cNvSpPr/>
      </xdr:nvSpPr>
      <xdr:spPr>
        <a:xfrm>
          <a:off x="11706224" y="16163924"/>
          <a:ext cx="2533651" cy="1003173"/>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dr:col>15</xdr:col>
      <xdr:colOff>628649</xdr:colOff>
      <xdr:row>74</xdr:row>
      <xdr:rowOff>76199</xdr:rowOff>
    </xdr:from>
    <xdr:to>
      <xdr:col>19</xdr:col>
      <xdr:colOff>419100</xdr:colOff>
      <xdr:row>78</xdr:row>
      <xdr:rowOff>126872</xdr:rowOff>
    </xdr:to>
    <xdr:sp macro="" textlink="">
      <xdr:nvSpPr>
        <xdr:cNvPr id="34" name="角丸四角形吹き出し 33"/>
        <xdr:cNvSpPr/>
      </xdr:nvSpPr>
      <xdr:spPr>
        <a:xfrm>
          <a:off x="11706224" y="19326224"/>
          <a:ext cx="2533651" cy="1003173"/>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dr:col>6</xdr:col>
      <xdr:colOff>114300</xdr:colOff>
      <xdr:row>14</xdr:row>
      <xdr:rowOff>57150</xdr:rowOff>
    </xdr:from>
    <xdr:to>
      <xdr:col>7</xdr:col>
      <xdr:colOff>695325</xdr:colOff>
      <xdr:row>21</xdr:row>
      <xdr:rowOff>161925</xdr:rowOff>
    </xdr:to>
    <xdr:sp macro="" textlink="">
      <xdr:nvSpPr>
        <xdr:cNvPr id="36" name="正方形/長方形 1"/>
        <xdr:cNvSpPr>
          <a:spLocks noChangeArrowheads="1"/>
        </xdr:cNvSpPr>
      </xdr:nvSpPr>
      <xdr:spPr bwMode="auto">
        <a:xfrm>
          <a:off x="4686300" y="2981325"/>
          <a:ext cx="1343025" cy="1790700"/>
        </a:xfrm>
        <a:prstGeom prst="rect">
          <a:avLst/>
        </a:prstGeom>
        <a:noFill/>
        <a:ln w="12700" cap="flat" cmpd="sng">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ctr" rtl="0">
            <a:lnSpc>
              <a:spcPts val="1300"/>
            </a:lnSpc>
            <a:defRPr sz="1000"/>
          </a:pPr>
          <a:endParaRPr lang="en-US" altLang="ja-JP" sz="1050" b="0" i="0" u="none" strike="noStrike" baseline="0">
            <a:solidFill>
              <a:srgbClr val="000000"/>
            </a:solidFill>
            <a:latin typeface="+mn-ea"/>
            <a:ea typeface="+mn-ea"/>
          </a:endParaRPr>
        </a:p>
        <a:p>
          <a:pPr algn="ctr" rtl="0">
            <a:lnSpc>
              <a:spcPts val="1300"/>
            </a:lnSpc>
            <a:defRPr sz="1000"/>
          </a:pPr>
          <a:endParaRPr lang="en-US" altLang="ja-JP" sz="1050" b="0" i="0" u="none" strike="noStrike" baseline="0">
            <a:solidFill>
              <a:srgbClr val="000000"/>
            </a:solidFill>
            <a:latin typeface="+mn-ea"/>
            <a:ea typeface="+mn-ea"/>
          </a:endParaRPr>
        </a:p>
        <a:p>
          <a:pPr algn="ctr" rtl="0">
            <a:lnSpc>
              <a:spcPts val="1300"/>
            </a:lnSpc>
            <a:defRPr sz="1000"/>
          </a:pPr>
          <a:r>
            <a:rPr lang="ja-JP" altLang="en-US" sz="1050" b="0" i="0" u="none" strike="noStrike" baseline="0">
              <a:solidFill>
                <a:srgbClr val="000000"/>
              </a:solidFill>
              <a:latin typeface="+mn-ea"/>
              <a:ea typeface="+mn-ea"/>
            </a:rPr>
            <a:t>写真データ貼付欄</a:t>
          </a:r>
        </a:p>
        <a:p>
          <a:pPr algn="l" rtl="0">
            <a:lnSpc>
              <a:spcPts val="1300"/>
            </a:lnSpc>
            <a:defRPr sz="1000"/>
          </a:pPr>
          <a:endParaRPr lang="ja-JP" altLang="en-US" sz="1050" b="0" i="0" u="none" strike="noStrike" baseline="0">
            <a:solidFill>
              <a:srgbClr val="000000"/>
            </a:solidFill>
            <a:latin typeface="+mn-ea"/>
            <a:ea typeface="+mn-ea"/>
          </a:endParaRPr>
        </a:p>
        <a:p>
          <a:pPr algn="l" rtl="0">
            <a:lnSpc>
              <a:spcPts val="1300"/>
            </a:lnSpc>
            <a:defRPr sz="1000"/>
          </a:pPr>
          <a:r>
            <a:rPr lang="ja-JP" altLang="en-US" sz="800" b="0" i="0" u="none" strike="noStrike" baseline="0">
              <a:solidFill>
                <a:srgbClr val="000000"/>
              </a:solidFill>
              <a:latin typeface="+mn-ea"/>
              <a:ea typeface="+mn-ea"/>
            </a:rPr>
            <a:t>正面、上半身の写真データを貼り付けてください。</a:t>
          </a:r>
        </a:p>
        <a:p>
          <a:pPr algn="l" rtl="0">
            <a:lnSpc>
              <a:spcPts val="1200"/>
            </a:lnSpc>
            <a:defRPr sz="1000"/>
          </a:pPr>
          <a:endParaRPr lang="en-US" altLang="ja-JP" sz="800" b="0" i="0" u="none" strike="noStrike" baseline="0">
            <a:solidFill>
              <a:srgbClr val="000000"/>
            </a:solidFill>
            <a:latin typeface="+mn-ea"/>
            <a:ea typeface="+mn-ea"/>
          </a:endParaRPr>
        </a:p>
        <a:p>
          <a:pPr algn="l" rtl="0">
            <a:lnSpc>
              <a:spcPts val="1200"/>
            </a:lnSpc>
            <a:defRPr sz="1000"/>
          </a:pPr>
          <a:r>
            <a:rPr lang="ja-JP" altLang="en-US" sz="800" b="0" i="0" u="none" strike="noStrike" baseline="0">
              <a:solidFill>
                <a:srgbClr val="000000"/>
              </a:solidFill>
              <a:latin typeface="+mn-ea"/>
              <a:ea typeface="+mn-ea"/>
            </a:rPr>
            <a:t>（３×４cm、カラー・　白黒どちらでも可）</a:t>
          </a:r>
        </a:p>
      </xdr:txBody>
    </xdr:sp>
    <xdr:clientData/>
  </xdr:twoCellAnchor>
  <xdr:twoCellAnchor>
    <xdr:from>
      <xdr:col>15</xdr:col>
      <xdr:colOff>609600</xdr:colOff>
      <xdr:row>19</xdr:row>
      <xdr:rowOff>123825</xdr:rowOff>
    </xdr:from>
    <xdr:to>
      <xdr:col>19</xdr:col>
      <xdr:colOff>400051</xdr:colOff>
      <xdr:row>21</xdr:row>
      <xdr:rowOff>145922</xdr:rowOff>
    </xdr:to>
    <xdr:sp macro="" textlink="">
      <xdr:nvSpPr>
        <xdr:cNvPr id="38" name="角丸四角形吹き出し 37"/>
        <xdr:cNvSpPr/>
      </xdr:nvSpPr>
      <xdr:spPr>
        <a:xfrm>
          <a:off x="11687175" y="4248150"/>
          <a:ext cx="2533651" cy="507872"/>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在籍高校担当者が記入してください。</a:t>
          </a:r>
        </a:p>
      </xdr:txBody>
    </xdr:sp>
    <xdr:clientData/>
  </xdr:twoCellAnchor>
  <xdr:twoCellAnchor>
    <xdr:from>
      <xdr:col>15</xdr:col>
      <xdr:colOff>0</xdr:colOff>
      <xdr:row>171</xdr:row>
      <xdr:rowOff>228601</xdr:rowOff>
    </xdr:from>
    <xdr:to>
      <xdr:col>15</xdr:col>
      <xdr:colOff>171450</xdr:colOff>
      <xdr:row>190</xdr:row>
      <xdr:rowOff>9526</xdr:rowOff>
    </xdr:to>
    <xdr:sp macro="" textlink="">
      <xdr:nvSpPr>
        <xdr:cNvPr id="39" name="右大かっこ 38"/>
        <xdr:cNvSpPr/>
      </xdr:nvSpPr>
      <xdr:spPr>
        <a:xfrm>
          <a:off x="11077575" y="73142476"/>
          <a:ext cx="171450" cy="4305300"/>
        </a:xfrm>
        <a:prstGeom prst="rightBracket">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552448</xdr:colOff>
      <xdr:row>171</xdr:row>
      <xdr:rowOff>38100</xdr:rowOff>
    </xdr:from>
    <xdr:to>
      <xdr:col>19</xdr:col>
      <xdr:colOff>676274</xdr:colOff>
      <xdr:row>174</xdr:row>
      <xdr:rowOff>123826</xdr:rowOff>
    </xdr:to>
    <xdr:sp macro="" textlink="">
      <xdr:nvSpPr>
        <xdr:cNvPr id="40" name="線吹き出し 2 (枠付き) 39"/>
        <xdr:cNvSpPr/>
      </xdr:nvSpPr>
      <xdr:spPr>
        <a:xfrm>
          <a:off x="11630023" y="72951975"/>
          <a:ext cx="2867026" cy="800101"/>
        </a:xfrm>
        <a:prstGeom prst="borderCallout2">
          <a:avLst>
            <a:gd name="adj1" fmla="val 18750"/>
            <a:gd name="adj2" fmla="val -1692"/>
            <a:gd name="adj3" fmla="val 18750"/>
            <a:gd name="adj4" fmla="val -6704"/>
            <a:gd name="adj5" fmla="val 58103"/>
            <a:gd name="adj6" fmla="val -13584"/>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受入先期間が複数ある場合は、２か所目・３か所目についても記入してください。</a:t>
          </a:r>
          <a:endParaRPr kumimoji="1" lang="en-US" altLang="ja-JP" sz="1100"/>
        </a:p>
        <a:p>
          <a:pPr algn="l"/>
          <a:r>
            <a:rPr kumimoji="1" lang="en-US" altLang="ja-JP" sz="1100"/>
            <a:t>※</a:t>
          </a:r>
          <a:r>
            <a:rPr kumimoji="1" lang="ja-JP" altLang="en-US" sz="1100"/>
            <a:t>第２希望・第３希望ではありません。</a:t>
          </a:r>
        </a:p>
      </xdr:txBody>
    </xdr:sp>
    <xdr:clientData/>
  </xdr:twoCellAnchor>
  <xdr:twoCellAnchor>
    <xdr:from>
      <xdr:col>15</xdr:col>
      <xdr:colOff>638174</xdr:colOff>
      <xdr:row>160</xdr:row>
      <xdr:rowOff>95251</xdr:rowOff>
    </xdr:from>
    <xdr:to>
      <xdr:col>19</xdr:col>
      <xdr:colOff>428625</xdr:colOff>
      <xdr:row>160</xdr:row>
      <xdr:rowOff>1371601</xdr:rowOff>
    </xdr:to>
    <xdr:sp macro="" textlink="">
      <xdr:nvSpPr>
        <xdr:cNvPr id="44" name="角丸四角形吹き出し 43"/>
        <xdr:cNvSpPr/>
      </xdr:nvSpPr>
      <xdr:spPr>
        <a:xfrm>
          <a:off x="6734174" y="68961001"/>
          <a:ext cx="2533651" cy="1276350"/>
        </a:xfrm>
        <a:prstGeom prst="wedgeRoundRectCallout">
          <a:avLst>
            <a:gd name="adj1" fmla="val -61435"/>
            <a:gd name="adj2" fmla="val -3029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１か所目以降を入力すると自動計算されます。</a:t>
          </a:r>
          <a:endParaRPr lang="en-US" altLang="ja-JP"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（留学期間について、数式で計算されますが、上書きできます。）</a:t>
          </a:r>
        </a:p>
      </xdr:txBody>
    </xdr:sp>
    <xdr:clientData/>
  </xdr:twoCellAnchor>
  <xdr:twoCellAnchor>
    <xdr:from>
      <xdr:col>15</xdr:col>
      <xdr:colOff>638175</xdr:colOff>
      <xdr:row>152</xdr:row>
      <xdr:rowOff>257175</xdr:rowOff>
    </xdr:from>
    <xdr:to>
      <xdr:col>19</xdr:col>
      <xdr:colOff>428626</xdr:colOff>
      <xdr:row>153</xdr:row>
      <xdr:rowOff>85726</xdr:rowOff>
    </xdr:to>
    <xdr:sp macro="" textlink="">
      <xdr:nvSpPr>
        <xdr:cNvPr id="45" name="角丸四角形吹き出し 44"/>
        <xdr:cNvSpPr/>
      </xdr:nvSpPr>
      <xdr:spPr>
        <a:xfrm>
          <a:off x="6734175" y="63884175"/>
          <a:ext cx="2533651" cy="1971676"/>
        </a:xfrm>
        <a:prstGeom prst="wedgeRoundRectCallout">
          <a:avLst>
            <a:gd name="adj1" fmla="val -60308"/>
            <a:gd name="adj2" fmla="val 3803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２－３、２－４、２－５はあなた個人の留学計画を記載してください。</a:t>
          </a:r>
        </a:p>
        <a:p>
          <a:r>
            <a:rPr lang="ja-JP" altLang="en-US" sz="1100" b="0" i="0" u="none" strike="noStrike" baseline="0" smtClean="0">
              <a:solidFill>
                <a:schemeClr val="dk1"/>
              </a:solidFill>
              <a:latin typeface="+mn-lt"/>
              <a:ea typeface="+mn-ea"/>
              <a:cs typeface="+mn-cs"/>
            </a:rPr>
            <a:t>留学計画はチームメンバー全員が同じ計画でも構いません。</a:t>
          </a:r>
        </a:p>
        <a:p>
          <a:r>
            <a:rPr lang="ja-JP" altLang="en-US" sz="1100" b="0" i="0" u="none" strike="noStrike" baseline="0" smtClean="0">
              <a:solidFill>
                <a:schemeClr val="dk1"/>
              </a:solidFill>
              <a:latin typeface="+mn-lt"/>
              <a:ea typeface="+mn-ea"/>
              <a:cs typeface="+mn-cs"/>
            </a:rPr>
            <a:t>また、チームメンバー全員が、異なった計画でも構いません。</a:t>
          </a:r>
        </a:p>
      </xdr:txBody>
    </xdr:sp>
    <xdr:clientData/>
  </xdr:twoCellAnchor>
  <xdr:twoCellAnchor>
    <xdr:from>
      <xdr:col>15</xdr:col>
      <xdr:colOff>533400</xdr:colOff>
      <xdr:row>154</xdr:row>
      <xdr:rowOff>9525</xdr:rowOff>
    </xdr:from>
    <xdr:to>
      <xdr:col>20</xdr:col>
      <xdr:colOff>400051</xdr:colOff>
      <xdr:row>160</xdr:row>
      <xdr:rowOff>9526</xdr:rowOff>
    </xdr:to>
    <xdr:sp macro="" textlink="">
      <xdr:nvSpPr>
        <xdr:cNvPr id="46" name="角丸四角形吹き出し 45"/>
        <xdr:cNvSpPr/>
      </xdr:nvSpPr>
      <xdr:spPr>
        <a:xfrm>
          <a:off x="6629400" y="66017775"/>
          <a:ext cx="3295651" cy="2857501"/>
        </a:xfrm>
        <a:prstGeom prst="wedgeRoundRectCallout">
          <a:avLst>
            <a:gd name="adj1" fmla="val -57734"/>
            <a:gd name="adj2" fmla="val 28957"/>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日数は初日も含めて計算してください。</a:t>
          </a:r>
          <a:r>
            <a:rPr lang="ja-JP" altLang="en-US">
              <a:effectLst/>
            </a:rPr>
            <a:t> </a:t>
          </a: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受入先機関が複数あり、活動を行わない日がある場合は、その日数を除いてください。</a:t>
          </a:r>
          <a:r>
            <a:rPr lang="ja-JP" altLang="en-US">
              <a:effectLst/>
            </a:rPr>
            <a:t> </a:t>
          </a:r>
        </a:p>
        <a:p>
          <a:r>
            <a:rPr lang="ja-JP" altLang="en-US" sz="1100">
              <a:solidFill>
                <a:schemeClr val="dk1"/>
              </a:solidFill>
              <a:effectLst/>
              <a:latin typeface="+mn-lt"/>
              <a:ea typeface="+mn-ea"/>
              <a:cs typeface="+mn-cs"/>
            </a:rPr>
            <a:t>（例）留学期間全体：</a:t>
          </a:r>
          <a:r>
            <a:rPr lang="en-US" altLang="ja-JP" sz="1100">
              <a:solidFill>
                <a:schemeClr val="dk1"/>
              </a:solidFill>
              <a:effectLst/>
              <a:latin typeface="+mn-lt"/>
              <a:ea typeface="+mn-ea"/>
              <a:cs typeface="+mn-cs"/>
            </a:rPr>
            <a:t>7/21-8/15</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26</a:t>
          </a:r>
          <a:r>
            <a:rPr lang="ja-JP" altLang="en-US" sz="1100">
              <a:solidFill>
                <a:schemeClr val="dk1"/>
              </a:solidFill>
              <a:effectLst/>
              <a:latin typeface="+mn-lt"/>
              <a:ea typeface="+mn-ea"/>
              <a:cs typeface="+mn-cs"/>
            </a:rPr>
            <a:t>日間）</a:t>
          </a:r>
          <a:r>
            <a:rPr lang="ja-JP" altLang="en-US">
              <a:effectLst/>
            </a:rPr>
            <a:t> </a:t>
          </a:r>
        </a:p>
        <a:p>
          <a:r>
            <a:rPr lang="ja-JP" altLang="en-US" sz="1100">
              <a:solidFill>
                <a:schemeClr val="dk1"/>
              </a:solidFill>
              <a:effectLst/>
              <a:latin typeface="+mn-lt"/>
              <a:ea typeface="+mn-ea"/>
              <a:cs typeface="+mn-cs"/>
            </a:rPr>
            <a:t>・１か所目：</a:t>
          </a:r>
          <a:r>
            <a:rPr lang="en-US" altLang="ja-JP" sz="1100">
              <a:solidFill>
                <a:schemeClr val="dk1"/>
              </a:solidFill>
              <a:effectLst/>
              <a:latin typeface="+mn-lt"/>
              <a:ea typeface="+mn-ea"/>
              <a:cs typeface="+mn-cs"/>
            </a:rPr>
            <a:t>7/21-8/1</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12</a:t>
          </a:r>
          <a:r>
            <a:rPr lang="ja-JP" altLang="en-US" sz="1100">
              <a:solidFill>
                <a:schemeClr val="dk1"/>
              </a:solidFill>
              <a:effectLst/>
              <a:latin typeface="+mn-lt"/>
              <a:ea typeface="+mn-ea"/>
              <a:cs typeface="+mn-cs"/>
            </a:rPr>
            <a:t>日間）</a:t>
          </a:r>
          <a:r>
            <a:rPr lang="ja-JP" altLang="en-US">
              <a:effectLst/>
            </a:rPr>
            <a:t> </a:t>
          </a:r>
        </a:p>
        <a:p>
          <a:r>
            <a:rPr lang="ja-JP" altLang="en-US" sz="1100">
              <a:solidFill>
                <a:schemeClr val="dk1"/>
              </a:solidFill>
              <a:effectLst/>
              <a:latin typeface="+mn-lt"/>
              <a:ea typeface="+mn-ea"/>
              <a:cs typeface="+mn-cs"/>
            </a:rPr>
            <a:t>・２か所目：</a:t>
          </a:r>
          <a:r>
            <a:rPr lang="en-US" altLang="ja-JP" sz="1100">
              <a:solidFill>
                <a:schemeClr val="dk1"/>
              </a:solidFill>
              <a:effectLst/>
              <a:latin typeface="+mn-lt"/>
              <a:ea typeface="+mn-ea"/>
              <a:cs typeface="+mn-cs"/>
            </a:rPr>
            <a:t>8/2-8/3</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2</a:t>
          </a:r>
          <a:r>
            <a:rPr lang="ja-JP" altLang="en-US" sz="1100">
              <a:solidFill>
                <a:schemeClr val="dk1"/>
              </a:solidFill>
              <a:effectLst/>
              <a:latin typeface="+mn-lt"/>
              <a:ea typeface="+mn-ea"/>
              <a:cs typeface="+mn-cs"/>
            </a:rPr>
            <a:t>日間）　</a:t>
          </a:r>
          <a:r>
            <a:rPr lang="ja-JP" altLang="en-US">
              <a:effectLst/>
            </a:rPr>
            <a:t> </a:t>
          </a:r>
        </a:p>
        <a:p>
          <a:r>
            <a:rPr lang="ja-JP" altLang="en-US" sz="1100">
              <a:solidFill>
                <a:schemeClr val="dk1"/>
              </a:solidFill>
              <a:effectLst/>
              <a:latin typeface="+mn-lt"/>
              <a:ea typeface="+mn-ea"/>
              <a:cs typeface="+mn-cs"/>
            </a:rPr>
            <a:t>・３か所目：</a:t>
          </a:r>
          <a:r>
            <a:rPr lang="en-US" altLang="ja-JP" sz="1100">
              <a:solidFill>
                <a:schemeClr val="dk1"/>
              </a:solidFill>
              <a:effectLst/>
              <a:latin typeface="+mn-lt"/>
              <a:ea typeface="+mn-ea"/>
              <a:cs typeface="+mn-cs"/>
            </a:rPr>
            <a:t>8/6-8/15</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10</a:t>
          </a:r>
          <a:r>
            <a:rPr lang="ja-JP" altLang="en-US" sz="1100">
              <a:solidFill>
                <a:schemeClr val="dk1"/>
              </a:solidFill>
              <a:effectLst/>
              <a:latin typeface="+mn-lt"/>
              <a:ea typeface="+mn-ea"/>
              <a:cs typeface="+mn-cs"/>
            </a:rPr>
            <a:t>日間）</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※8/4-8/5</a:t>
          </a:r>
          <a:r>
            <a:rPr lang="ja-JP" altLang="en-US" sz="1100">
              <a:solidFill>
                <a:schemeClr val="dk1"/>
              </a:solidFill>
              <a:effectLst/>
              <a:latin typeface="+mn-lt"/>
              <a:ea typeface="+mn-ea"/>
              <a:cs typeface="+mn-cs"/>
            </a:rPr>
            <a:t>は移動日等、活動がない。</a:t>
          </a:r>
          <a:r>
            <a:rPr lang="ja-JP" altLang="en-US">
              <a:effectLst/>
            </a:rPr>
            <a:t> </a:t>
          </a:r>
        </a:p>
        <a:p>
          <a:r>
            <a:rPr lang="ja-JP" altLang="en-US" sz="1100">
              <a:solidFill>
                <a:schemeClr val="dk1"/>
              </a:solidFill>
              <a:effectLst/>
              <a:latin typeface="+mn-lt"/>
              <a:ea typeface="+mn-ea"/>
              <a:cs typeface="+mn-cs"/>
            </a:rPr>
            <a:t>⇒</a:t>
          </a:r>
          <a:r>
            <a:rPr lang="ja-JP" altLang="en-US" sz="1100" u="sng">
              <a:solidFill>
                <a:schemeClr val="dk1"/>
              </a:solidFill>
              <a:effectLst/>
              <a:latin typeface="+mn-lt"/>
              <a:ea typeface="+mn-ea"/>
              <a:cs typeface="+mn-cs"/>
            </a:rPr>
            <a:t>留学期間（日数）は、</a:t>
          </a:r>
          <a:r>
            <a:rPr lang="en-US" altLang="ja-JP" sz="1100" u="sng">
              <a:solidFill>
                <a:schemeClr val="dk1"/>
              </a:solidFill>
              <a:effectLst/>
              <a:latin typeface="+mn-lt"/>
              <a:ea typeface="+mn-ea"/>
              <a:cs typeface="+mn-cs"/>
            </a:rPr>
            <a:t>8/4-8/5</a:t>
          </a:r>
          <a:r>
            <a:rPr lang="ja-JP" altLang="en-US" sz="1100" u="sng">
              <a:solidFill>
                <a:schemeClr val="dk1"/>
              </a:solidFill>
              <a:effectLst/>
              <a:latin typeface="+mn-lt"/>
              <a:ea typeface="+mn-ea"/>
              <a:cs typeface="+mn-cs"/>
            </a:rPr>
            <a:t>の２日間を除く、</a:t>
          </a:r>
          <a:r>
            <a:rPr lang="en-US" altLang="ja-JP" sz="1100" u="sng">
              <a:solidFill>
                <a:schemeClr val="dk1"/>
              </a:solidFill>
              <a:effectLst/>
              <a:latin typeface="+mn-lt"/>
              <a:ea typeface="+mn-ea"/>
              <a:cs typeface="+mn-cs"/>
            </a:rPr>
            <a:t>24</a:t>
          </a:r>
          <a:r>
            <a:rPr lang="ja-JP" altLang="en-US" sz="1100" u="sng">
              <a:solidFill>
                <a:schemeClr val="dk1"/>
              </a:solidFill>
              <a:effectLst/>
              <a:latin typeface="+mn-lt"/>
              <a:ea typeface="+mn-ea"/>
              <a:cs typeface="+mn-cs"/>
            </a:rPr>
            <a:t>日間</a:t>
          </a:r>
          <a:r>
            <a:rPr lang="ja-JP" altLang="en-US">
              <a:effectLst/>
            </a:rPr>
            <a:t> </a:t>
          </a:r>
        </a:p>
        <a:p>
          <a:endParaRPr lang="ja-JP" altLang="en-US" sz="1100" b="0" i="0" u="none" strike="noStrike" baseline="0" smtClean="0">
            <a:solidFill>
              <a:schemeClr val="dk1"/>
            </a:solidFill>
            <a:latin typeface="+mn-lt"/>
            <a:ea typeface="+mn-ea"/>
            <a:cs typeface="+mn-cs"/>
          </a:endParaRPr>
        </a:p>
      </xdr:txBody>
    </xdr:sp>
    <xdr:clientData/>
  </xdr:twoCellAnchor>
  <xdr:twoCellAnchor>
    <xdr:from>
      <xdr:col>16</xdr:col>
      <xdr:colOff>0</xdr:colOff>
      <xdr:row>210</xdr:row>
      <xdr:rowOff>0</xdr:rowOff>
    </xdr:from>
    <xdr:to>
      <xdr:col>19</xdr:col>
      <xdr:colOff>476251</xdr:colOff>
      <xdr:row>210</xdr:row>
      <xdr:rowOff>409575</xdr:rowOff>
    </xdr:to>
    <xdr:sp macro="" textlink="">
      <xdr:nvSpPr>
        <xdr:cNvPr id="48" name="角丸四角形吹き出し 47"/>
        <xdr:cNvSpPr/>
      </xdr:nvSpPr>
      <xdr:spPr>
        <a:xfrm>
          <a:off x="7467600" y="83153250"/>
          <a:ext cx="2533651" cy="40957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a:t>
          </a:r>
          <a:r>
            <a:rPr lang="ja-JP" altLang="en-US" sz="1100" b="0" i="0" baseline="0">
              <a:solidFill>
                <a:schemeClr val="dk1"/>
              </a:solidFill>
              <a:effectLst/>
              <a:latin typeface="+mn-lt"/>
              <a:ea typeface="+mn-ea"/>
              <a:cs typeface="+mn-cs"/>
            </a:rPr>
            <a:t>計画のテーマとは異なります。</a:t>
          </a:r>
          <a:endParaRPr lang="ja-JP" altLang="ja-JP">
            <a:effectLst/>
          </a:endParaRPr>
        </a:p>
      </xdr:txBody>
    </xdr:sp>
    <xdr:clientData/>
  </xdr:twoCellAnchor>
  <xdr:twoCellAnchor>
    <xdr:from>
      <xdr:col>16</xdr:col>
      <xdr:colOff>0</xdr:colOff>
      <xdr:row>0</xdr:row>
      <xdr:rowOff>0</xdr:rowOff>
    </xdr:from>
    <xdr:to>
      <xdr:col>19</xdr:col>
      <xdr:colOff>476251</xdr:colOff>
      <xdr:row>1</xdr:row>
      <xdr:rowOff>152400</xdr:rowOff>
    </xdr:to>
    <xdr:sp macro="" textlink="">
      <xdr:nvSpPr>
        <xdr:cNvPr id="41" name="角丸四角形吹き出し 40"/>
        <xdr:cNvSpPr/>
      </xdr:nvSpPr>
      <xdr:spPr>
        <a:xfrm>
          <a:off x="6781800" y="0"/>
          <a:ext cx="2533651" cy="39052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事務局記載欄（入力不要）</a:t>
          </a:r>
        </a:p>
      </xdr:txBody>
    </xdr:sp>
    <xdr:clientData/>
  </xdr:twoCellAnchor>
  <xdr:twoCellAnchor editAs="oneCell">
    <xdr:from>
      <xdr:col>16</xdr:col>
      <xdr:colOff>414619</xdr:colOff>
      <xdr:row>27</xdr:row>
      <xdr:rowOff>22411</xdr:rowOff>
    </xdr:from>
    <xdr:to>
      <xdr:col>18</xdr:col>
      <xdr:colOff>483541</xdr:colOff>
      <xdr:row>31</xdr:row>
      <xdr:rowOff>517156</xdr:rowOff>
    </xdr:to>
    <xdr:pic>
      <xdr:nvPicPr>
        <xdr:cNvPr id="5" name="図 4"/>
        <xdr:cNvPicPr>
          <a:picLocks noChangeAspect="1"/>
        </xdr:cNvPicPr>
      </xdr:nvPicPr>
      <xdr:blipFill>
        <a:blip xmlns:r="http://schemas.openxmlformats.org/officeDocument/2006/relationships" r:embed="rId1"/>
        <a:stretch>
          <a:fillRect/>
        </a:stretch>
      </xdr:blipFill>
      <xdr:spPr>
        <a:xfrm>
          <a:off x="7194178" y="6465793"/>
          <a:ext cx="1436039" cy="1436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84</xdr:row>
          <xdr:rowOff>0</xdr:rowOff>
        </xdr:from>
        <xdr:to>
          <xdr:col>0</xdr:col>
          <xdr:colOff>695325</xdr:colOff>
          <xdr:row>85</xdr:row>
          <xdr:rowOff>0</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85</xdr:row>
          <xdr:rowOff>0</xdr:rowOff>
        </xdr:from>
        <xdr:to>
          <xdr:col>0</xdr:col>
          <xdr:colOff>619125</xdr:colOff>
          <xdr:row>86</xdr:row>
          <xdr:rowOff>0</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86</xdr:row>
          <xdr:rowOff>0</xdr:rowOff>
        </xdr:from>
        <xdr:to>
          <xdr:col>0</xdr:col>
          <xdr:colOff>619125</xdr:colOff>
          <xdr:row>87</xdr:row>
          <xdr:rowOff>0</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87</xdr:row>
          <xdr:rowOff>0</xdr:rowOff>
        </xdr:from>
        <xdr:to>
          <xdr:col>0</xdr:col>
          <xdr:colOff>619125</xdr:colOff>
          <xdr:row>88</xdr:row>
          <xdr:rowOff>0</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88</xdr:row>
          <xdr:rowOff>790575</xdr:rowOff>
        </xdr:from>
        <xdr:to>
          <xdr:col>0</xdr:col>
          <xdr:colOff>619125</xdr:colOff>
          <xdr:row>88</xdr:row>
          <xdr:rowOff>1028700</xdr:rowOff>
        </xdr:to>
        <xdr:sp macro="" textlink="">
          <xdr:nvSpPr>
            <xdr:cNvPr id="15365" name="Check Box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89</xdr:row>
          <xdr:rowOff>209550</xdr:rowOff>
        </xdr:from>
        <xdr:to>
          <xdr:col>0</xdr:col>
          <xdr:colOff>619125</xdr:colOff>
          <xdr:row>89</xdr:row>
          <xdr:rowOff>447675</xdr:rowOff>
        </xdr:to>
        <xdr:sp macro="" textlink="">
          <xdr:nvSpPr>
            <xdr:cNvPr id="15366" name="Check Box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90</xdr:row>
          <xdr:rowOff>209550</xdr:rowOff>
        </xdr:from>
        <xdr:to>
          <xdr:col>0</xdr:col>
          <xdr:colOff>619125</xdr:colOff>
          <xdr:row>90</xdr:row>
          <xdr:rowOff>447675</xdr:rowOff>
        </xdr:to>
        <xdr:sp macro="" textlink="">
          <xdr:nvSpPr>
            <xdr:cNvPr id="15367" name="Check Box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91</xdr:row>
          <xdr:rowOff>495300</xdr:rowOff>
        </xdr:from>
        <xdr:to>
          <xdr:col>0</xdr:col>
          <xdr:colOff>619125</xdr:colOff>
          <xdr:row>91</xdr:row>
          <xdr:rowOff>733425</xdr:rowOff>
        </xdr:to>
        <xdr:sp macro="" textlink="">
          <xdr:nvSpPr>
            <xdr:cNvPr id="15368" name="Check Box 8" hidden="1">
              <a:extLst>
                <a:ext uri="{63B3BB69-23CF-44E3-9099-C40C66FF867C}">
                  <a14:compatExt spid="_x0000_s1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97</xdr:row>
          <xdr:rowOff>371475</xdr:rowOff>
        </xdr:from>
        <xdr:to>
          <xdr:col>0</xdr:col>
          <xdr:colOff>619125</xdr:colOff>
          <xdr:row>97</xdr:row>
          <xdr:rowOff>609600</xdr:rowOff>
        </xdr:to>
        <xdr:sp macro="" textlink="">
          <xdr:nvSpPr>
            <xdr:cNvPr id="15369" name="Check Box 9" hidden="1">
              <a:extLst>
                <a:ext uri="{63B3BB69-23CF-44E3-9099-C40C66FF867C}">
                  <a14:compatExt spid="_x0000_s1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98</xdr:row>
          <xdr:rowOff>114300</xdr:rowOff>
        </xdr:from>
        <xdr:to>
          <xdr:col>0</xdr:col>
          <xdr:colOff>619125</xdr:colOff>
          <xdr:row>98</xdr:row>
          <xdr:rowOff>352425</xdr:rowOff>
        </xdr:to>
        <xdr:sp macro="" textlink="">
          <xdr:nvSpPr>
            <xdr:cNvPr id="15370" name="Check Box 10" hidden="1">
              <a:extLst>
                <a:ext uri="{63B3BB69-23CF-44E3-9099-C40C66FF867C}">
                  <a14:compatExt spid="_x0000_s1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99</xdr:row>
          <xdr:rowOff>114300</xdr:rowOff>
        </xdr:from>
        <xdr:to>
          <xdr:col>0</xdr:col>
          <xdr:colOff>619125</xdr:colOff>
          <xdr:row>99</xdr:row>
          <xdr:rowOff>352425</xdr:rowOff>
        </xdr:to>
        <xdr:sp macro="" textlink="">
          <xdr:nvSpPr>
            <xdr:cNvPr id="15371" name="Check Box 11" hidden="1">
              <a:extLst>
                <a:ext uri="{63B3BB69-23CF-44E3-9099-C40C66FF867C}">
                  <a14:compatExt spid="_x0000_s15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99</xdr:row>
          <xdr:rowOff>466725</xdr:rowOff>
        </xdr:from>
        <xdr:to>
          <xdr:col>0</xdr:col>
          <xdr:colOff>619125</xdr:colOff>
          <xdr:row>100</xdr:row>
          <xdr:rowOff>228600</xdr:rowOff>
        </xdr:to>
        <xdr:sp macro="" textlink="">
          <xdr:nvSpPr>
            <xdr:cNvPr id="15372" name="Check Box 12" hidden="1">
              <a:extLst>
                <a:ext uri="{63B3BB69-23CF-44E3-9099-C40C66FF867C}">
                  <a14:compatExt spid="_x0000_s15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100</xdr:row>
          <xdr:rowOff>219075</xdr:rowOff>
        </xdr:from>
        <xdr:to>
          <xdr:col>0</xdr:col>
          <xdr:colOff>619125</xdr:colOff>
          <xdr:row>101</xdr:row>
          <xdr:rowOff>219075</xdr:rowOff>
        </xdr:to>
        <xdr:sp macro="" textlink="">
          <xdr:nvSpPr>
            <xdr:cNvPr id="15373" name="Check Box 13" hidden="1">
              <a:extLst>
                <a:ext uri="{63B3BB69-23CF-44E3-9099-C40C66FF867C}">
                  <a14:compatExt spid="_x0000_s15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122</xdr:row>
          <xdr:rowOff>104775</xdr:rowOff>
        </xdr:from>
        <xdr:to>
          <xdr:col>0</xdr:col>
          <xdr:colOff>685800</xdr:colOff>
          <xdr:row>122</xdr:row>
          <xdr:rowOff>342900</xdr:rowOff>
        </xdr:to>
        <xdr:sp macro="" textlink="">
          <xdr:nvSpPr>
            <xdr:cNvPr id="15374" name="Check Box 14" hidden="1">
              <a:extLst>
                <a:ext uri="{63B3BB69-23CF-44E3-9099-C40C66FF867C}">
                  <a14:compatExt spid="_x0000_s15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191</xdr:row>
          <xdr:rowOff>228600</xdr:rowOff>
        </xdr:from>
        <xdr:to>
          <xdr:col>3</xdr:col>
          <xdr:colOff>647700</xdr:colOff>
          <xdr:row>192</xdr:row>
          <xdr:rowOff>228600</xdr:rowOff>
        </xdr:to>
        <xdr:sp macro="" textlink="">
          <xdr:nvSpPr>
            <xdr:cNvPr id="15375" name="Check Box 15" hidden="1">
              <a:extLst>
                <a:ext uri="{63B3BB69-23CF-44E3-9099-C40C66FF867C}">
                  <a14:compatExt spid="_x0000_s15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192</xdr:row>
          <xdr:rowOff>228600</xdr:rowOff>
        </xdr:from>
        <xdr:to>
          <xdr:col>3</xdr:col>
          <xdr:colOff>647700</xdr:colOff>
          <xdr:row>193</xdr:row>
          <xdr:rowOff>228600</xdr:rowOff>
        </xdr:to>
        <xdr:sp macro="" textlink="">
          <xdr:nvSpPr>
            <xdr:cNvPr id="15376" name="Check Box 16" hidden="1">
              <a:extLst>
                <a:ext uri="{63B3BB69-23CF-44E3-9099-C40C66FF867C}">
                  <a14:compatExt spid="_x0000_s15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193</xdr:row>
          <xdr:rowOff>238125</xdr:rowOff>
        </xdr:from>
        <xdr:to>
          <xdr:col>3</xdr:col>
          <xdr:colOff>647700</xdr:colOff>
          <xdr:row>195</xdr:row>
          <xdr:rowOff>0</xdr:rowOff>
        </xdr:to>
        <xdr:sp macro="" textlink="">
          <xdr:nvSpPr>
            <xdr:cNvPr id="15377" name="Check Box 17" hidden="1">
              <a:extLst>
                <a:ext uri="{63B3BB69-23CF-44E3-9099-C40C66FF867C}">
                  <a14:compatExt spid="_x0000_s15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195</xdr:row>
          <xdr:rowOff>0</xdr:rowOff>
        </xdr:from>
        <xdr:to>
          <xdr:col>3</xdr:col>
          <xdr:colOff>647700</xdr:colOff>
          <xdr:row>196</xdr:row>
          <xdr:rowOff>0</xdr:rowOff>
        </xdr:to>
        <xdr:sp macro="" textlink="">
          <xdr:nvSpPr>
            <xdr:cNvPr id="15378" name="Check Box 18" hidden="1">
              <a:extLst>
                <a:ext uri="{63B3BB69-23CF-44E3-9099-C40C66FF867C}">
                  <a14:compatExt spid="_x0000_s15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201</xdr:row>
          <xdr:rowOff>228600</xdr:rowOff>
        </xdr:from>
        <xdr:to>
          <xdr:col>0</xdr:col>
          <xdr:colOff>657225</xdr:colOff>
          <xdr:row>202</xdr:row>
          <xdr:rowOff>228600</xdr:rowOff>
        </xdr:to>
        <xdr:sp macro="" textlink="">
          <xdr:nvSpPr>
            <xdr:cNvPr id="15379" name="Check Box 19" hidden="1">
              <a:extLst>
                <a:ext uri="{63B3BB69-23CF-44E3-9099-C40C66FF867C}">
                  <a14:compatExt spid="_x0000_s15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201</xdr:row>
          <xdr:rowOff>228600</xdr:rowOff>
        </xdr:from>
        <xdr:to>
          <xdr:col>2</xdr:col>
          <xdr:colOff>619125</xdr:colOff>
          <xdr:row>202</xdr:row>
          <xdr:rowOff>228600</xdr:rowOff>
        </xdr:to>
        <xdr:sp macro="" textlink="">
          <xdr:nvSpPr>
            <xdr:cNvPr id="15380" name="Check Box 20" hidden="1">
              <a:extLst>
                <a:ext uri="{63B3BB69-23CF-44E3-9099-C40C66FF867C}">
                  <a14:compatExt spid="_x0000_s15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201</xdr:row>
          <xdr:rowOff>228600</xdr:rowOff>
        </xdr:from>
        <xdr:to>
          <xdr:col>4</xdr:col>
          <xdr:colOff>628650</xdr:colOff>
          <xdr:row>202</xdr:row>
          <xdr:rowOff>228600</xdr:rowOff>
        </xdr:to>
        <xdr:sp macro="" textlink="">
          <xdr:nvSpPr>
            <xdr:cNvPr id="15381" name="Check Box 21" hidden="1">
              <a:extLst>
                <a:ext uri="{63B3BB69-23CF-44E3-9099-C40C66FF867C}">
                  <a14:compatExt spid="_x0000_s15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628649</xdr:colOff>
      <xdr:row>22</xdr:row>
      <xdr:rowOff>76199</xdr:rowOff>
    </xdr:from>
    <xdr:to>
      <xdr:col>19</xdr:col>
      <xdr:colOff>419100</xdr:colOff>
      <xdr:row>26</xdr:row>
      <xdr:rowOff>41146</xdr:rowOff>
    </xdr:to>
    <xdr:sp macro="" textlink="">
      <xdr:nvSpPr>
        <xdr:cNvPr id="23" name="角丸四角形吹き出し 22"/>
        <xdr:cNvSpPr/>
      </xdr:nvSpPr>
      <xdr:spPr>
        <a:xfrm>
          <a:off x="11706224" y="4924424"/>
          <a:ext cx="2533651" cy="917447"/>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dr:col>15</xdr:col>
      <xdr:colOff>628649</xdr:colOff>
      <xdr:row>136</xdr:row>
      <xdr:rowOff>209548</xdr:rowOff>
    </xdr:from>
    <xdr:to>
      <xdr:col>19</xdr:col>
      <xdr:colOff>419100</xdr:colOff>
      <xdr:row>143</xdr:row>
      <xdr:rowOff>76200</xdr:rowOff>
    </xdr:to>
    <xdr:sp macro="" textlink="">
      <xdr:nvSpPr>
        <xdr:cNvPr id="24" name="角丸四角形吹き出し 23"/>
        <xdr:cNvSpPr/>
      </xdr:nvSpPr>
      <xdr:spPr>
        <a:xfrm>
          <a:off x="6724649" y="53835298"/>
          <a:ext cx="2533651" cy="2247902"/>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チームの探究テーマ、留学内容に応じて、留学の特徴となるキーワードを３つ挙げましょう。３つが似ていても問題ありません。</a:t>
          </a:r>
        </a:p>
        <a:p>
          <a:r>
            <a:rPr lang="ja-JP" altLang="en-US" sz="1100" b="0" i="0" u="none" strike="noStrike" baseline="0" smtClean="0">
              <a:solidFill>
                <a:schemeClr val="dk1"/>
              </a:solidFill>
              <a:latin typeface="+mn-lt"/>
              <a:ea typeface="+mn-ea"/>
              <a:cs typeface="+mn-cs"/>
            </a:rPr>
            <a:t>例：</a:t>
          </a:r>
          <a:r>
            <a:rPr lang="en-US" altLang="ja-JP" sz="1100" b="0" i="0" u="none" strike="noStrike" baseline="0" smtClean="0">
              <a:solidFill>
                <a:schemeClr val="dk1"/>
              </a:solidFill>
              <a:latin typeface="+mn-lt"/>
              <a:ea typeface="+mn-ea"/>
              <a:cs typeface="+mn-cs"/>
            </a:rPr>
            <a:t>IT </a:t>
          </a:r>
          <a:r>
            <a:rPr lang="ja-JP" altLang="en-US" sz="1100" b="0" i="0" u="none" strike="noStrike" baseline="0" smtClean="0">
              <a:solidFill>
                <a:schemeClr val="dk1"/>
              </a:solidFill>
              <a:latin typeface="+mn-lt"/>
              <a:ea typeface="+mn-ea"/>
              <a:cs typeface="+mn-cs"/>
            </a:rPr>
            <a:t>企業でのインターンシップ、ジェンダーフリートイレの普及、オペラを通した文化の調査</a:t>
          </a:r>
        </a:p>
      </xdr:txBody>
    </xdr:sp>
    <xdr:clientData/>
  </xdr:twoCellAnchor>
  <xdr:twoCellAnchor>
    <xdr:from>
      <xdr:col>15</xdr:col>
      <xdr:colOff>590549</xdr:colOff>
      <xdr:row>160</xdr:row>
      <xdr:rowOff>1</xdr:rowOff>
    </xdr:from>
    <xdr:to>
      <xdr:col>19</xdr:col>
      <xdr:colOff>381000</xdr:colOff>
      <xdr:row>160</xdr:row>
      <xdr:rowOff>1276351</xdr:rowOff>
    </xdr:to>
    <xdr:sp macro="" textlink="">
      <xdr:nvSpPr>
        <xdr:cNvPr id="25" name="角丸四角形吹き出し 24"/>
        <xdr:cNvSpPr/>
      </xdr:nvSpPr>
      <xdr:spPr>
        <a:xfrm>
          <a:off x="6686549" y="68389501"/>
          <a:ext cx="2533651" cy="1276350"/>
        </a:xfrm>
        <a:prstGeom prst="wedgeRoundRectCallout">
          <a:avLst>
            <a:gd name="adj1" fmla="val -61435"/>
            <a:gd name="adj2" fmla="val -3029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１か所目以降を入力すると自動計算されます。</a:t>
          </a:r>
          <a:endParaRPr lang="en-US" altLang="ja-JP"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（留学期間について、数式で計算されますが、上書きできます。）</a:t>
          </a:r>
        </a:p>
      </xdr:txBody>
    </xdr:sp>
    <xdr:clientData/>
  </xdr:twoCellAnchor>
  <xdr:twoCellAnchor>
    <xdr:from>
      <xdr:col>15</xdr:col>
      <xdr:colOff>628649</xdr:colOff>
      <xdr:row>190</xdr:row>
      <xdr:rowOff>28575</xdr:rowOff>
    </xdr:from>
    <xdr:to>
      <xdr:col>19</xdr:col>
      <xdr:colOff>419100</xdr:colOff>
      <xdr:row>199</xdr:row>
      <xdr:rowOff>123825</xdr:rowOff>
    </xdr:to>
    <xdr:sp macro="" textlink="">
      <xdr:nvSpPr>
        <xdr:cNvPr id="26" name="角丸四角形吹き出し 25"/>
        <xdr:cNvSpPr/>
      </xdr:nvSpPr>
      <xdr:spPr>
        <a:xfrm>
          <a:off x="11706224" y="77466825"/>
          <a:ext cx="2533651" cy="223837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留学エージェント等とは、留学手続き代行・留学先あっせん・滞在中のサポートなどを行う業者・団体を指します。</a:t>
          </a:r>
        </a:p>
        <a:p>
          <a:r>
            <a:rPr lang="ja-JP" altLang="en-US" sz="1100" b="0" i="0" u="none" strike="noStrike" baseline="0" smtClean="0">
              <a:solidFill>
                <a:schemeClr val="dk1"/>
              </a:solidFill>
              <a:latin typeface="+mn-lt"/>
              <a:ea typeface="+mn-ea"/>
              <a:cs typeface="+mn-cs"/>
            </a:rPr>
            <a:t>これらの目的としてのみ利用する場合、留学エージェント等はその</a:t>
          </a:r>
        </a:p>
        <a:p>
          <a:r>
            <a:rPr lang="ja-JP" altLang="en-US" sz="1100" b="0" i="0" u="none" strike="noStrike" baseline="0" smtClean="0">
              <a:solidFill>
                <a:schemeClr val="dk1"/>
              </a:solidFill>
              <a:latin typeface="+mn-lt"/>
              <a:ea typeface="+mn-ea"/>
              <a:cs typeface="+mn-cs"/>
            </a:rPr>
            <a:t>所在地に関わらず、受入先機関にはなりません。</a:t>
          </a:r>
        </a:p>
      </xdr:txBody>
    </xdr:sp>
    <xdr:clientData/>
  </xdr:twoCellAnchor>
  <xdr:twoCellAnchor>
    <xdr:from>
      <xdr:col>15</xdr:col>
      <xdr:colOff>600074</xdr:colOff>
      <xdr:row>165</xdr:row>
      <xdr:rowOff>142876</xdr:rowOff>
    </xdr:from>
    <xdr:to>
      <xdr:col>19</xdr:col>
      <xdr:colOff>390525</xdr:colOff>
      <xdr:row>168</xdr:row>
      <xdr:rowOff>114300</xdr:rowOff>
    </xdr:to>
    <xdr:sp macro="" textlink="">
      <xdr:nvSpPr>
        <xdr:cNvPr id="27" name="角丸四角形吹き出し 26"/>
        <xdr:cNvSpPr/>
      </xdr:nvSpPr>
      <xdr:spPr>
        <a:xfrm>
          <a:off x="11677649" y="70675501"/>
          <a:ext cx="2533651" cy="685799"/>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dr:col>15</xdr:col>
      <xdr:colOff>600074</xdr:colOff>
      <xdr:row>176</xdr:row>
      <xdr:rowOff>19051</xdr:rowOff>
    </xdr:from>
    <xdr:to>
      <xdr:col>19</xdr:col>
      <xdr:colOff>390525</xdr:colOff>
      <xdr:row>178</xdr:row>
      <xdr:rowOff>228600</xdr:rowOff>
    </xdr:to>
    <xdr:sp macro="" textlink="">
      <xdr:nvSpPr>
        <xdr:cNvPr id="28" name="角丸四角形吹き出し 27"/>
        <xdr:cNvSpPr/>
      </xdr:nvSpPr>
      <xdr:spPr>
        <a:xfrm>
          <a:off x="11677649" y="74123551"/>
          <a:ext cx="2533651" cy="685799"/>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dr:col>15</xdr:col>
      <xdr:colOff>600074</xdr:colOff>
      <xdr:row>184</xdr:row>
      <xdr:rowOff>161926</xdr:rowOff>
    </xdr:from>
    <xdr:to>
      <xdr:col>19</xdr:col>
      <xdr:colOff>390525</xdr:colOff>
      <xdr:row>187</xdr:row>
      <xdr:rowOff>133350</xdr:rowOff>
    </xdr:to>
    <xdr:sp macro="" textlink="">
      <xdr:nvSpPr>
        <xdr:cNvPr id="29" name="角丸四角形吹き出し 28"/>
        <xdr:cNvSpPr/>
      </xdr:nvSpPr>
      <xdr:spPr>
        <a:xfrm>
          <a:off x="11677649" y="76171426"/>
          <a:ext cx="2533651" cy="685799"/>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editAs="oneCell">
    <xdr:from>
      <xdr:col>16</xdr:col>
      <xdr:colOff>390525</xdr:colOff>
      <xdr:row>27</xdr:row>
      <xdr:rowOff>0</xdr:rowOff>
    </xdr:from>
    <xdr:to>
      <xdr:col>18</xdr:col>
      <xdr:colOff>381000</xdr:colOff>
      <xdr:row>31</xdr:row>
      <xdr:rowOff>409575</xdr:rowOff>
    </xdr:to>
    <xdr:pic>
      <xdr:nvPicPr>
        <xdr:cNvPr id="30" name="図 2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53900" y="6038850"/>
          <a:ext cx="1362075" cy="1362075"/>
        </a:xfrm>
        <a:prstGeom prst="rect">
          <a:avLst/>
        </a:prstGeom>
      </xdr:spPr>
    </xdr:pic>
    <xdr:clientData/>
  </xdr:twoCellAnchor>
  <xdr:twoCellAnchor>
    <xdr:from>
      <xdr:col>15</xdr:col>
      <xdr:colOff>628649</xdr:colOff>
      <xdr:row>48</xdr:row>
      <xdr:rowOff>76199</xdr:rowOff>
    </xdr:from>
    <xdr:to>
      <xdr:col>19</xdr:col>
      <xdr:colOff>419100</xdr:colOff>
      <xdr:row>52</xdr:row>
      <xdr:rowOff>126872</xdr:rowOff>
    </xdr:to>
    <xdr:sp macro="" textlink="">
      <xdr:nvSpPr>
        <xdr:cNvPr id="31" name="角丸四角形吹き出し 30"/>
        <xdr:cNvSpPr/>
      </xdr:nvSpPr>
      <xdr:spPr>
        <a:xfrm>
          <a:off x="11706224" y="16182974"/>
          <a:ext cx="2533651" cy="1003173"/>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dr:col>15</xdr:col>
      <xdr:colOff>628649</xdr:colOff>
      <xdr:row>61</xdr:row>
      <xdr:rowOff>76199</xdr:rowOff>
    </xdr:from>
    <xdr:to>
      <xdr:col>19</xdr:col>
      <xdr:colOff>419100</xdr:colOff>
      <xdr:row>65</xdr:row>
      <xdr:rowOff>126872</xdr:rowOff>
    </xdr:to>
    <xdr:sp macro="" textlink="">
      <xdr:nvSpPr>
        <xdr:cNvPr id="32" name="角丸四角形吹き出し 31"/>
        <xdr:cNvSpPr/>
      </xdr:nvSpPr>
      <xdr:spPr>
        <a:xfrm>
          <a:off x="11706224" y="19345274"/>
          <a:ext cx="2533651" cy="1003173"/>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dr:col>15</xdr:col>
      <xdr:colOff>628649</xdr:colOff>
      <xdr:row>74</xdr:row>
      <xdr:rowOff>76199</xdr:rowOff>
    </xdr:from>
    <xdr:to>
      <xdr:col>19</xdr:col>
      <xdr:colOff>419100</xdr:colOff>
      <xdr:row>78</xdr:row>
      <xdr:rowOff>126872</xdr:rowOff>
    </xdr:to>
    <xdr:sp macro="" textlink="">
      <xdr:nvSpPr>
        <xdr:cNvPr id="33" name="角丸四角形吹き出し 32"/>
        <xdr:cNvSpPr/>
      </xdr:nvSpPr>
      <xdr:spPr>
        <a:xfrm>
          <a:off x="11706224" y="22507574"/>
          <a:ext cx="2533651" cy="1003173"/>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dr:col>15</xdr:col>
      <xdr:colOff>590550</xdr:colOff>
      <xdr:row>152</xdr:row>
      <xdr:rowOff>161925</xdr:rowOff>
    </xdr:from>
    <xdr:to>
      <xdr:col>19</xdr:col>
      <xdr:colOff>381001</xdr:colOff>
      <xdr:row>152</xdr:row>
      <xdr:rowOff>2133601</xdr:rowOff>
    </xdr:to>
    <xdr:sp macro="" textlink="">
      <xdr:nvSpPr>
        <xdr:cNvPr id="34" name="角丸四角形吹き出し 33"/>
        <xdr:cNvSpPr/>
      </xdr:nvSpPr>
      <xdr:spPr>
        <a:xfrm>
          <a:off x="6686550" y="63312675"/>
          <a:ext cx="2533651" cy="1971676"/>
        </a:xfrm>
        <a:prstGeom prst="wedgeRoundRectCallout">
          <a:avLst>
            <a:gd name="adj1" fmla="val -60308"/>
            <a:gd name="adj2" fmla="val 3803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２－３、２－４、２－５はあなた個人の留学計画を記載してください。</a:t>
          </a:r>
        </a:p>
        <a:p>
          <a:r>
            <a:rPr lang="ja-JP" altLang="en-US" sz="1100" b="0" i="0" u="none" strike="noStrike" baseline="0" smtClean="0">
              <a:solidFill>
                <a:schemeClr val="dk1"/>
              </a:solidFill>
              <a:latin typeface="+mn-lt"/>
              <a:ea typeface="+mn-ea"/>
              <a:cs typeface="+mn-cs"/>
            </a:rPr>
            <a:t>留学計画はチームメンバー全員が同じ計画でも構いません。</a:t>
          </a:r>
        </a:p>
        <a:p>
          <a:r>
            <a:rPr lang="ja-JP" altLang="en-US" sz="1100" b="0" i="0" u="none" strike="noStrike" baseline="0" smtClean="0">
              <a:solidFill>
                <a:schemeClr val="dk1"/>
              </a:solidFill>
              <a:latin typeface="+mn-lt"/>
              <a:ea typeface="+mn-ea"/>
              <a:cs typeface="+mn-cs"/>
            </a:rPr>
            <a:t>また、チームメンバー全員が、異なった計画でも構いません。</a:t>
          </a:r>
        </a:p>
      </xdr:txBody>
    </xdr:sp>
    <xdr:clientData/>
  </xdr:twoCellAnchor>
  <xdr:twoCellAnchor>
    <xdr:from>
      <xdr:col>15</xdr:col>
      <xdr:colOff>609600</xdr:colOff>
      <xdr:row>19</xdr:row>
      <xdr:rowOff>123825</xdr:rowOff>
    </xdr:from>
    <xdr:to>
      <xdr:col>19</xdr:col>
      <xdr:colOff>400051</xdr:colOff>
      <xdr:row>21</xdr:row>
      <xdr:rowOff>145922</xdr:rowOff>
    </xdr:to>
    <xdr:sp macro="" textlink="">
      <xdr:nvSpPr>
        <xdr:cNvPr id="36" name="角丸四角形吹き出し 35"/>
        <xdr:cNvSpPr/>
      </xdr:nvSpPr>
      <xdr:spPr>
        <a:xfrm>
          <a:off x="11687175" y="4248150"/>
          <a:ext cx="2533651" cy="507872"/>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在籍高校担当者が記入してください。</a:t>
          </a:r>
        </a:p>
      </xdr:txBody>
    </xdr:sp>
    <xdr:clientData/>
  </xdr:twoCellAnchor>
  <xdr:twoCellAnchor>
    <xdr:from>
      <xdr:col>15</xdr:col>
      <xdr:colOff>0</xdr:colOff>
      <xdr:row>171</xdr:row>
      <xdr:rowOff>228601</xdr:rowOff>
    </xdr:from>
    <xdr:to>
      <xdr:col>15</xdr:col>
      <xdr:colOff>171450</xdr:colOff>
      <xdr:row>190</xdr:row>
      <xdr:rowOff>9526</xdr:rowOff>
    </xdr:to>
    <xdr:sp macro="" textlink="">
      <xdr:nvSpPr>
        <xdr:cNvPr id="37" name="右大かっこ 36"/>
        <xdr:cNvSpPr/>
      </xdr:nvSpPr>
      <xdr:spPr>
        <a:xfrm>
          <a:off x="11077575" y="73142476"/>
          <a:ext cx="171450" cy="4305300"/>
        </a:xfrm>
        <a:prstGeom prst="rightBracket">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552448</xdr:colOff>
      <xdr:row>171</xdr:row>
      <xdr:rowOff>38100</xdr:rowOff>
    </xdr:from>
    <xdr:to>
      <xdr:col>19</xdr:col>
      <xdr:colOff>676274</xdr:colOff>
      <xdr:row>174</xdr:row>
      <xdr:rowOff>123826</xdr:rowOff>
    </xdr:to>
    <xdr:sp macro="" textlink="">
      <xdr:nvSpPr>
        <xdr:cNvPr id="38" name="線吹き出し 2 (枠付き) 37"/>
        <xdr:cNvSpPr/>
      </xdr:nvSpPr>
      <xdr:spPr>
        <a:xfrm>
          <a:off x="11630023" y="72951975"/>
          <a:ext cx="2867026" cy="800101"/>
        </a:xfrm>
        <a:prstGeom prst="borderCallout2">
          <a:avLst>
            <a:gd name="adj1" fmla="val 18750"/>
            <a:gd name="adj2" fmla="val -1692"/>
            <a:gd name="adj3" fmla="val 18750"/>
            <a:gd name="adj4" fmla="val -6704"/>
            <a:gd name="adj5" fmla="val 58103"/>
            <a:gd name="adj6" fmla="val -13584"/>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受入先期間が複数ある場合は、２か所目・３か所目についても記入してください。</a:t>
          </a:r>
          <a:endParaRPr kumimoji="1" lang="en-US" altLang="ja-JP" sz="1100"/>
        </a:p>
        <a:p>
          <a:pPr algn="l"/>
          <a:r>
            <a:rPr kumimoji="1" lang="en-US" altLang="ja-JP" sz="1100"/>
            <a:t>※</a:t>
          </a:r>
          <a:r>
            <a:rPr kumimoji="1" lang="ja-JP" altLang="en-US" sz="1100"/>
            <a:t>第２希望・第３希望ではありません。</a:t>
          </a:r>
        </a:p>
      </xdr:txBody>
    </xdr:sp>
    <xdr:clientData/>
  </xdr:twoCellAnchor>
  <xdr:twoCellAnchor editAs="oneCell">
    <xdr:from>
      <xdr:col>6</xdr:col>
      <xdr:colOff>104775</xdr:colOff>
      <xdr:row>14</xdr:row>
      <xdr:rowOff>38100</xdr:rowOff>
    </xdr:from>
    <xdr:to>
      <xdr:col>7</xdr:col>
      <xdr:colOff>733619</xdr:colOff>
      <xdr:row>21</xdr:row>
      <xdr:rowOff>162178</xdr:rowOff>
    </xdr:to>
    <xdr:pic>
      <xdr:nvPicPr>
        <xdr:cNvPr id="3" name="図 2"/>
        <xdr:cNvPicPr>
          <a:picLocks noChangeAspect="1"/>
        </xdr:cNvPicPr>
      </xdr:nvPicPr>
      <xdr:blipFill>
        <a:blip xmlns:r="http://schemas.openxmlformats.org/officeDocument/2006/relationships" r:embed="rId2"/>
        <a:stretch>
          <a:fillRect/>
        </a:stretch>
      </xdr:blipFill>
      <xdr:spPr>
        <a:xfrm>
          <a:off x="4676775" y="2962275"/>
          <a:ext cx="1390844" cy="1810003"/>
        </a:xfrm>
        <a:prstGeom prst="rect">
          <a:avLst/>
        </a:prstGeom>
      </xdr:spPr>
    </xdr:pic>
    <xdr:clientData/>
  </xdr:twoCellAnchor>
  <xdr:twoCellAnchor>
    <xdr:from>
      <xdr:col>15</xdr:col>
      <xdr:colOff>485775</xdr:colOff>
      <xdr:row>153</xdr:row>
      <xdr:rowOff>152400</xdr:rowOff>
    </xdr:from>
    <xdr:to>
      <xdr:col>20</xdr:col>
      <xdr:colOff>352426</xdr:colOff>
      <xdr:row>159</xdr:row>
      <xdr:rowOff>152401</xdr:rowOff>
    </xdr:to>
    <xdr:sp macro="" textlink="">
      <xdr:nvSpPr>
        <xdr:cNvPr id="41" name="角丸四角形吹き出し 40"/>
        <xdr:cNvSpPr/>
      </xdr:nvSpPr>
      <xdr:spPr>
        <a:xfrm>
          <a:off x="6581775" y="65446275"/>
          <a:ext cx="3295651" cy="2857501"/>
        </a:xfrm>
        <a:prstGeom prst="wedgeRoundRectCallout">
          <a:avLst>
            <a:gd name="adj1" fmla="val -57734"/>
            <a:gd name="adj2" fmla="val 28957"/>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日数は初日も含めて計算してください。</a:t>
          </a:r>
          <a:r>
            <a:rPr lang="ja-JP" altLang="en-US">
              <a:effectLst/>
            </a:rPr>
            <a:t> </a:t>
          </a: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受入先機関が複数あり、活動を行わない日がある場合は、その日数を除いてください。</a:t>
          </a:r>
          <a:r>
            <a:rPr lang="ja-JP" altLang="en-US">
              <a:effectLst/>
            </a:rPr>
            <a:t> </a:t>
          </a:r>
        </a:p>
        <a:p>
          <a:r>
            <a:rPr lang="ja-JP" altLang="en-US" sz="1100">
              <a:solidFill>
                <a:schemeClr val="dk1"/>
              </a:solidFill>
              <a:effectLst/>
              <a:latin typeface="+mn-lt"/>
              <a:ea typeface="+mn-ea"/>
              <a:cs typeface="+mn-cs"/>
            </a:rPr>
            <a:t>（例）留学期間全体：</a:t>
          </a:r>
          <a:r>
            <a:rPr lang="en-US" altLang="ja-JP" sz="1100">
              <a:solidFill>
                <a:schemeClr val="dk1"/>
              </a:solidFill>
              <a:effectLst/>
              <a:latin typeface="+mn-lt"/>
              <a:ea typeface="+mn-ea"/>
              <a:cs typeface="+mn-cs"/>
            </a:rPr>
            <a:t>7/21-8/15</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26</a:t>
          </a:r>
          <a:r>
            <a:rPr lang="ja-JP" altLang="en-US" sz="1100">
              <a:solidFill>
                <a:schemeClr val="dk1"/>
              </a:solidFill>
              <a:effectLst/>
              <a:latin typeface="+mn-lt"/>
              <a:ea typeface="+mn-ea"/>
              <a:cs typeface="+mn-cs"/>
            </a:rPr>
            <a:t>日間）</a:t>
          </a:r>
          <a:r>
            <a:rPr lang="ja-JP" altLang="en-US">
              <a:effectLst/>
            </a:rPr>
            <a:t> </a:t>
          </a:r>
        </a:p>
        <a:p>
          <a:r>
            <a:rPr lang="ja-JP" altLang="en-US" sz="1100">
              <a:solidFill>
                <a:schemeClr val="dk1"/>
              </a:solidFill>
              <a:effectLst/>
              <a:latin typeface="+mn-lt"/>
              <a:ea typeface="+mn-ea"/>
              <a:cs typeface="+mn-cs"/>
            </a:rPr>
            <a:t>・１か所目：</a:t>
          </a:r>
          <a:r>
            <a:rPr lang="en-US" altLang="ja-JP" sz="1100">
              <a:solidFill>
                <a:schemeClr val="dk1"/>
              </a:solidFill>
              <a:effectLst/>
              <a:latin typeface="+mn-lt"/>
              <a:ea typeface="+mn-ea"/>
              <a:cs typeface="+mn-cs"/>
            </a:rPr>
            <a:t>7/21-8/1</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12</a:t>
          </a:r>
          <a:r>
            <a:rPr lang="ja-JP" altLang="en-US" sz="1100">
              <a:solidFill>
                <a:schemeClr val="dk1"/>
              </a:solidFill>
              <a:effectLst/>
              <a:latin typeface="+mn-lt"/>
              <a:ea typeface="+mn-ea"/>
              <a:cs typeface="+mn-cs"/>
            </a:rPr>
            <a:t>日間）</a:t>
          </a:r>
          <a:r>
            <a:rPr lang="ja-JP" altLang="en-US">
              <a:effectLst/>
            </a:rPr>
            <a:t> </a:t>
          </a:r>
        </a:p>
        <a:p>
          <a:r>
            <a:rPr lang="ja-JP" altLang="en-US" sz="1100">
              <a:solidFill>
                <a:schemeClr val="dk1"/>
              </a:solidFill>
              <a:effectLst/>
              <a:latin typeface="+mn-lt"/>
              <a:ea typeface="+mn-ea"/>
              <a:cs typeface="+mn-cs"/>
            </a:rPr>
            <a:t>・２か所目：</a:t>
          </a:r>
          <a:r>
            <a:rPr lang="en-US" altLang="ja-JP" sz="1100">
              <a:solidFill>
                <a:schemeClr val="dk1"/>
              </a:solidFill>
              <a:effectLst/>
              <a:latin typeface="+mn-lt"/>
              <a:ea typeface="+mn-ea"/>
              <a:cs typeface="+mn-cs"/>
            </a:rPr>
            <a:t>8/2-8/3</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2</a:t>
          </a:r>
          <a:r>
            <a:rPr lang="ja-JP" altLang="en-US" sz="1100">
              <a:solidFill>
                <a:schemeClr val="dk1"/>
              </a:solidFill>
              <a:effectLst/>
              <a:latin typeface="+mn-lt"/>
              <a:ea typeface="+mn-ea"/>
              <a:cs typeface="+mn-cs"/>
            </a:rPr>
            <a:t>日間）　</a:t>
          </a:r>
          <a:r>
            <a:rPr lang="ja-JP" altLang="en-US">
              <a:effectLst/>
            </a:rPr>
            <a:t> </a:t>
          </a:r>
        </a:p>
        <a:p>
          <a:r>
            <a:rPr lang="ja-JP" altLang="en-US" sz="1100">
              <a:solidFill>
                <a:schemeClr val="dk1"/>
              </a:solidFill>
              <a:effectLst/>
              <a:latin typeface="+mn-lt"/>
              <a:ea typeface="+mn-ea"/>
              <a:cs typeface="+mn-cs"/>
            </a:rPr>
            <a:t>・３か所目：</a:t>
          </a:r>
          <a:r>
            <a:rPr lang="en-US" altLang="ja-JP" sz="1100">
              <a:solidFill>
                <a:schemeClr val="dk1"/>
              </a:solidFill>
              <a:effectLst/>
              <a:latin typeface="+mn-lt"/>
              <a:ea typeface="+mn-ea"/>
              <a:cs typeface="+mn-cs"/>
            </a:rPr>
            <a:t>8/6-8/15</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10</a:t>
          </a:r>
          <a:r>
            <a:rPr lang="ja-JP" altLang="en-US" sz="1100">
              <a:solidFill>
                <a:schemeClr val="dk1"/>
              </a:solidFill>
              <a:effectLst/>
              <a:latin typeface="+mn-lt"/>
              <a:ea typeface="+mn-ea"/>
              <a:cs typeface="+mn-cs"/>
            </a:rPr>
            <a:t>日間）</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※8/4-8/5</a:t>
          </a:r>
          <a:r>
            <a:rPr lang="ja-JP" altLang="en-US" sz="1100">
              <a:solidFill>
                <a:schemeClr val="dk1"/>
              </a:solidFill>
              <a:effectLst/>
              <a:latin typeface="+mn-lt"/>
              <a:ea typeface="+mn-ea"/>
              <a:cs typeface="+mn-cs"/>
            </a:rPr>
            <a:t>は移動日等、活動がない。</a:t>
          </a:r>
          <a:r>
            <a:rPr lang="ja-JP" altLang="en-US">
              <a:effectLst/>
            </a:rPr>
            <a:t> </a:t>
          </a:r>
        </a:p>
        <a:p>
          <a:r>
            <a:rPr lang="ja-JP" altLang="en-US" sz="1100">
              <a:solidFill>
                <a:schemeClr val="dk1"/>
              </a:solidFill>
              <a:effectLst/>
              <a:latin typeface="+mn-lt"/>
              <a:ea typeface="+mn-ea"/>
              <a:cs typeface="+mn-cs"/>
            </a:rPr>
            <a:t>⇒</a:t>
          </a:r>
          <a:r>
            <a:rPr lang="ja-JP" altLang="en-US" sz="1100" u="sng">
              <a:solidFill>
                <a:schemeClr val="dk1"/>
              </a:solidFill>
              <a:effectLst/>
              <a:latin typeface="+mn-lt"/>
              <a:ea typeface="+mn-ea"/>
              <a:cs typeface="+mn-cs"/>
            </a:rPr>
            <a:t>留学期間（日数）は、</a:t>
          </a:r>
          <a:r>
            <a:rPr lang="en-US" altLang="ja-JP" sz="1100" u="sng">
              <a:solidFill>
                <a:schemeClr val="dk1"/>
              </a:solidFill>
              <a:effectLst/>
              <a:latin typeface="+mn-lt"/>
              <a:ea typeface="+mn-ea"/>
              <a:cs typeface="+mn-cs"/>
            </a:rPr>
            <a:t>8/4-8/5</a:t>
          </a:r>
          <a:r>
            <a:rPr lang="ja-JP" altLang="en-US" sz="1100" u="sng">
              <a:solidFill>
                <a:schemeClr val="dk1"/>
              </a:solidFill>
              <a:effectLst/>
              <a:latin typeface="+mn-lt"/>
              <a:ea typeface="+mn-ea"/>
              <a:cs typeface="+mn-cs"/>
            </a:rPr>
            <a:t>の２日間を除く、</a:t>
          </a:r>
          <a:r>
            <a:rPr lang="en-US" altLang="ja-JP" sz="1100" u="sng">
              <a:solidFill>
                <a:schemeClr val="dk1"/>
              </a:solidFill>
              <a:effectLst/>
              <a:latin typeface="+mn-lt"/>
              <a:ea typeface="+mn-ea"/>
              <a:cs typeface="+mn-cs"/>
            </a:rPr>
            <a:t>24</a:t>
          </a:r>
          <a:r>
            <a:rPr lang="ja-JP" altLang="en-US" sz="1100" u="sng">
              <a:solidFill>
                <a:schemeClr val="dk1"/>
              </a:solidFill>
              <a:effectLst/>
              <a:latin typeface="+mn-lt"/>
              <a:ea typeface="+mn-ea"/>
              <a:cs typeface="+mn-cs"/>
            </a:rPr>
            <a:t>日間</a:t>
          </a:r>
          <a:r>
            <a:rPr lang="ja-JP" altLang="en-US">
              <a:effectLst/>
            </a:rPr>
            <a:t> </a:t>
          </a:r>
        </a:p>
        <a:p>
          <a:endParaRPr lang="ja-JP" altLang="en-US" sz="1100" b="0" i="0" u="none" strike="noStrike" baseline="0" smtClean="0">
            <a:solidFill>
              <a:schemeClr val="dk1"/>
            </a:solidFill>
            <a:latin typeface="+mn-lt"/>
            <a:ea typeface="+mn-ea"/>
            <a:cs typeface="+mn-cs"/>
          </a:endParaRPr>
        </a:p>
      </xdr:txBody>
    </xdr:sp>
    <xdr:clientData/>
  </xdr:twoCellAnchor>
  <xdr:twoCellAnchor>
    <xdr:from>
      <xdr:col>16</xdr:col>
      <xdr:colOff>0</xdr:colOff>
      <xdr:row>209</xdr:row>
      <xdr:rowOff>666750</xdr:rowOff>
    </xdr:from>
    <xdr:to>
      <xdr:col>19</xdr:col>
      <xdr:colOff>476251</xdr:colOff>
      <xdr:row>210</xdr:row>
      <xdr:rowOff>361950</xdr:rowOff>
    </xdr:to>
    <xdr:sp macro="" textlink="">
      <xdr:nvSpPr>
        <xdr:cNvPr id="42" name="角丸四角形吹き出し 41"/>
        <xdr:cNvSpPr/>
      </xdr:nvSpPr>
      <xdr:spPr>
        <a:xfrm>
          <a:off x="6781800" y="83105625"/>
          <a:ext cx="2533651" cy="40957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a:t>
          </a:r>
          <a:r>
            <a:rPr lang="ja-JP" altLang="en-US" sz="1100" b="0" i="0" baseline="0">
              <a:solidFill>
                <a:schemeClr val="dk1"/>
              </a:solidFill>
              <a:effectLst/>
              <a:latin typeface="+mn-lt"/>
              <a:ea typeface="+mn-ea"/>
              <a:cs typeface="+mn-cs"/>
            </a:rPr>
            <a:t>計画のテーマとは異なります。</a:t>
          </a:r>
          <a:endParaRPr lang="ja-JP" altLang="ja-JP">
            <a:effectLst/>
          </a:endParaRPr>
        </a:p>
      </xdr:txBody>
    </xdr:sp>
    <xdr:clientData/>
  </xdr:twoCellAnchor>
  <xdr:twoCellAnchor>
    <xdr:from>
      <xdr:col>16</xdr:col>
      <xdr:colOff>0</xdr:colOff>
      <xdr:row>0</xdr:row>
      <xdr:rowOff>0</xdr:rowOff>
    </xdr:from>
    <xdr:to>
      <xdr:col>19</xdr:col>
      <xdr:colOff>476251</xdr:colOff>
      <xdr:row>1</xdr:row>
      <xdr:rowOff>152400</xdr:rowOff>
    </xdr:to>
    <xdr:sp macro="" textlink="">
      <xdr:nvSpPr>
        <xdr:cNvPr id="43" name="角丸四角形吹き出し 42"/>
        <xdr:cNvSpPr/>
      </xdr:nvSpPr>
      <xdr:spPr>
        <a:xfrm>
          <a:off x="6781800" y="0"/>
          <a:ext cx="2533651" cy="39052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事務局記載欄（入力不要）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4</xdr:row>
      <xdr:rowOff>76200</xdr:rowOff>
    </xdr:from>
    <xdr:to>
      <xdr:col>9</xdr:col>
      <xdr:colOff>57150</xdr:colOff>
      <xdr:row>12</xdr:row>
      <xdr:rowOff>152400</xdr:rowOff>
    </xdr:to>
    <xdr:sp macro="" textlink="">
      <xdr:nvSpPr>
        <xdr:cNvPr id="2" name="正方形/長方形 1"/>
        <xdr:cNvSpPr/>
      </xdr:nvSpPr>
      <xdr:spPr>
        <a:xfrm>
          <a:off x="809624" y="1028700"/>
          <a:ext cx="5419726" cy="1981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t>事務局使用シート</a:t>
          </a:r>
          <a:endParaRPr kumimoji="1" lang="en-US" altLang="ja-JP" sz="3200" b="1"/>
        </a:p>
        <a:p>
          <a:pPr algn="ctr"/>
          <a:r>
            <a:rPr kumimoji="1" lang="ja-JP" altLang="en-US" sz="3200" b="1"/>
            <a:t>編集しないでください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73"/>
  <sheetViews>
    <sheetView showGridLines="0" tabSelected="1" zoomScale="85" zoomScaleNormal="85" zoomScaleSheetLayoutView="85" workbookViewId="0">
      <pane xSplit="8" ySplit="5" topLeftCell="I22" activePane="bottomRight" state="frozen"/>
      <selection pane="topRight" activeCell="I1" sqref="I1"/>
      <selection pane="bottomLeft" activeCell="A4" sqref="A4"/>
      <selection pane="bottomRight" activeCell="B34" sqref="B34:G34"/>
    </sheetView>
  </sheetViews>
  <sheetFormatPr defaultRowHeight="18.75" x14ac:dyDescent="0.4"/>
  <cols>
    <col min="1" max="8" width="10" style="2" customWidth="1"/>
    <col min="9" max="9" width="9" style="2" hidden="1" customWidth="1"/>
    <col min="10" max="10" width="11.375" style="2" hidden="1" customWidth="1"/>
    <col min="11" max="15" width="9" style="2" hidden="1" customWidth="1"/>
    <col min="16" max="16" width="9" style="2" customWidth="1"/>
    <col min="17" max="16384" width="9" style="2"/>
  </cols>
  <sheetData>
    <row r="1" spans="1:18" x14ac:dyDescent="0.4">
      <c r="H1" s="93" t="s">
        <v>589</v>
      </c>
    </row>
    <row r="2" spans="1:18" x14ac:dyDescent="0.4">
      <c r="A2" s="88"/>
      <c r="B2" s="88"/>
      <c r="C2" s="88"/>
      <c r="D2" s="88"/>
      <c r="E2" s="88"/>
      <c r="F2" s="88"/>
      <c r="G2" s="88"/>
      <c r="H2" s="94"/>
    </row>
    <row r="3" spans="1:18" x14ac:dyDescent="0.4">
      <c r="A3" s="115" t="s">
        <v>570</v>
      </c>
      <c r="B3" s="115"/>
      <c r="C3" s="115"/>
      <c r="D3" s="115"/>
      <c r="E3" s="115"/>
      <c r="F3" s="115"/>
      <c r="G3" s="115"/>
      <c r="H3" s="115"/>
      <c r="Q3" s="63"/>
      <c r="R3" s="2" t="s">
        <v>343</v>
      </c>
    </row>
    <row r="4" spans="1:18" x14ac:dyDescent="0.4">
      <c r="A4" s="213" t="s">
        <v>598</v>
      </c>
      <c r="B4" s="213"/>
      <c r="C4" s="213"/>
      <c r="D4" s="213"/>
      <c r="E4" s="213"/>
      <c r="F4" s="213"/>
      <c r="G4" s="213"/>
      <c r="H4" s="213"/>
      <c r="Q4" s="4"/>
      <c r="R4" s="2" t="s">
        <v>321</v>
      </c>
    </row>
    <row r="5" spans="1:18" x14ac:dyDescent="0.4">
      <c r="A5" s="223" t="s">
        <v>599</v>
      </c>
      <c r="B5" s="223"/>
      <c r="C5" s="223"/>
      <c r="D5" s="223"/>
      <c r="E5" s="223"/>
      <c r="F5" s="223"/>
      <c r="G5" s="223"/>
      <c r="H5" s="223"/>
      <c r="I5" s="223"/>
      <c r="J5" s="223"/>
      <c r="K5" s="223"/>
      <c r="L5" s="223"/>
      <c r="Q5" s="2" t="s">
        <v>344</v>
      </c>
    </row>
    <row r="6" spans="1:18" x14ac:dyDescent="0.4">
      <c r="A6" s="22" t="s">
        <v>345</v>
      </c>
      <c r="B6" s="220"/>
      <c r="C6" s="221"/>
      <c r="D6" s="222"/>
    </row>
    <row r="7" spans="1:18" x14ac:dyDescent="0.4">
      <c r="A7" s="22" t="s">
        <v>0</v>
      </c>
      <c r="B7" s="214" t="s">
        <v>1</v>
      </c>
      <c r="C7" s="215"/>
      <c r="D7" s="216"/>
      <c r="E7" s="217" t="s">
        <v>1</v>
      </c>
      <c r="F7" s="217"/>
      <c r="G7" s="218"/>
      <c r="H7" s="219"/>
      <c r="J7" s="2" t="s">
        <v>3</v>
      </c>
      <c r="L7" s="2" t="s">
        <v>4</v>
      </c>
      <c r="O7" s="2" t="s">
        <v>600</v>
      </c>
    </row>
    <row r="8" spans="1:18" x14ac:dyDescent="0.4">
      <c r="L8" s="2" t="s">
        <v>5</v>
      </c>
      <c r="O8" s="2" t="s">
        <v>6</v>
      </c>
    </row>
    <row r="9" spans="1:18" x14ac:dyDescent="0.4">
      <c r="A9" s="1" t="s">
        <v>602</v>
      </c>
      <c r="B9" s="1"/>
      <c r="C9" s="1"/>
      <c r="D9" s="1"/>
      <c r="E9" s="1"/>
      <c r="F9" s="1"/>
      <c r="G9" s="1"/>
      <c r="H9" s="1"/>
      <c r="L9" s="2" t="s">
        <v>1</v>
      </c>
      <c r="O9" s="2" t="s">
        <v>601</v>
      </c>
    </row>
    <row r="10" spans="1:18" x14ac:dyDescent="0.4">
      <c r="A10" s="3" t="s">
        <v>2</v>
      </c>
      <c r="O10" s="2" t="s">
        <v>7</v>
      </c>
    </row>
    <row r="11" spans="1:18" x14ac:dyDescent="0.4">
      <c r="A11" s="191" t="s">
        <v>11</v>
      </c>
      <c r="B11" s="192"/>
      <c r="C11" s="193"/>
      <c r="D11" s="128"/>
      <c r="E11" s="128"/>
      <c r="F11" s="128"/>
      <c r="G11" s="128"/>
      <c r="H11" s="129"/>
      <c r="O11" s="2" t="s">
        <v>8</v>
      </c>
    </row>
    <row r="12" spans="1:18" ht="24" x14ac:dyDescent="0.4">
      <c r="A12" s="135" t="s">
        <v>12</v>
      </c>
      <c r="B12" s="136"/>
      <c r="C12" s="194"/>
      <c r="D12" s="195"/>
      <c r="E12" s="195"/>
      <c r="F12" s="195"/>
      <c r="G12" s="195"/>
      <c r="H12" s="196"/>
      <c r="O12" s="2" t="s">
        <v>9</v>
      </c>
    </row>
    <row r="13" spans="1:18" x14ac:dyDescent="0.4">
      <c r="A13" s="135" t="s">
        <v>13</v>
      </c>
      <c r="B13" s="136"/>
      <c r="C13" s="197"/>
      <c r="D13" s="130"/>
      <c r="E13" s="130"/>
      <c r="F13" s="130"/>
      <c r="G13" s="130"/>
      <c r="H13" s="131"/>
      <c r="O13" s="2" t="s">
        <v>10</v>
      </c>
    </row>
    <row r="14" spans="1:18" x14ac:dyDescent="0.4">
      <c r="A14" s="135" t="s">
        <v>14</v>
      </c>
      <c r="B14" s="136"/>
      <c r="C14" s="65"/>
      <c r="D14" s="19" t="s">
        <v>15</v>
      </c>
      <c r="E14" s="46"/>
      <c r="F14" s="33" t="s">
        <v>16</v>
      </c>
      <c r="G14" s="46"/>
      <c r="H14" s="34" t="s">
        <v>17</v>
      </c>
    </row>
    <row r="15" spans="1:18" x14ac:dyDescent="0.4">
      <c r="A15" s="135" t="s">
        <v>18</v>
      </c>
      <c r="B15" s="136"/>
      <c r="C15" s="197"/>
      <c r="D15" s="131"/>
      <c r="E15" s="80" t="s">
        <v>385</v>
      </c>
      <c r="F15" s="6"/>
      <c r="G15" s="8"/>
      <c r="H15" s="8"/>
      <c r="J15" s="2" t="s">
        <v>21</v>
      </c>
      <c r="L15" s="2" t="s">
        <v>24</v>
      </c>
    </row>
    <row r="16" spans="1:18" x14ac:dyDescent="0.4">
      <c r="A16" s="135" t="s">
        <v>19</v>
      </c>
      <c r="B16" s="136"/>
      <c r="C16" s="197"/>
      <c r="D16" s="130"/>
      <c r="E16" s="203"/>
      <c r="F16" s="204"/>
      <c r="G16" s="10"/>
      <c r="H16" s="8"/>
      <c r="J16" s="2" t="s">
        <v>22</v>
      </c>
      <c r="L16" s="2" t="s">
        <v>25</v>
      </c>
    </row>
    <row r="17" spans="1:20" x14ac:dyDescent="0.4">
      <c r="A17" s="135" t="s">
        <v>20</v>
      </c>
      <c r="B17" s="136"/>
      <c r="C17" s="205"/>
      <c r="D17" s="130"/>
      <c r="E17" s="206"/>
      <c r="F17" s="207"/>
      <c r="G17" s="8"/>
      <c r="H17" s="8"/>
    </row>
    <row r="18" spans="1:20" x14ac:dyDescent="0.4">
      <c r="A18" s="135" t="s">
        <v>23</v>
      </c>
      <c r="B18" s="136"/>
      <c r="C18" s="197"/>
      <c r="D18" s="131"/>
      <c r="E18" s="24"/>
      <c r="F18" s="37"/>
    </row>
    <row r="19" spans="1:20" ht="19.5" thickBot="1" x14ac:dyDescent="0.45">
      <c r="A19" s="139" t="s">
        <v>26</v>
      </c>
      <c r="B19" s="140"/>
      <c r="C19" s="198"/>
      <c r="D19" s="133"/>
      <c r="E19" s="35" t="s">
        <v>61</v>
      </c>
      <c r="F19" s="36"/>
    </row>
    <row r="20" spans="1:20" x14ac:dyDescent="0.4">
      <c r="A20" s="208" t="s">
        <v>386</v>
      </c>
      <c r="B20" s="209"/>
      <c r="C20" s="209"/>
      <c r="D20" s="209"/>
      <c r="E20" s="209"/>
      <c r="F20" s="210"/>
    </row>
    <row r="21" spans="1:20" ht="19.5" thickBot="1" x14ac:dyDescent="0.45">
      <c r="A21" s="81" t="s">
        <v>387</v>
      </c>
      <c r="B21" s="82"/>
      <c r="C21" s="211"/>
      <c r="D21" s="211"/>
      <c r="E21" s="211"/>
      <c r="F21" s="212"/>
      <c r="J21" s="2" t="s">
        <v>388</v>
      </c>
    </row>
    <row r="22" spans="1:20" x14ac:dyDescent="0.4">
      <c r="J22" s="2" t="s">
        <v>389</v>
      </c>
    </row>
    <row r="23" spans="1:20" x14ac:dyDescent="0.4">
      <c r="A23" s="2" t="s">
        <v>603</v>
      </c>
      <c r="G23" s="10" t="s">
        <v>62</v>
      </c>
    </row>
    <row r="24" spans="1:20" x14ac:dyDescent="0.4">
      <c r="A24" s="191" t="s">
        <v>28</v>
      </c>
      <c r="B24" s="192"/>
      <c r="C24" s="64"/>
      <c r="D24" s="38" t="s">
        <v>604</v>
      </c>
      <c r="E24" s="50"/>
      <c r="F24" s="39" t="s">
        <v>30</v>
      </c>
      <c r="G24" s="199"/>
      <c r="H24" s="200"/>
      <c r="I24" s="41"/>
      <c r="J24" s="2" t="s">
        <v>44</v>
      </c>
      <c r="L24" s="2" t="s">
        <v>48</v>
      </c>
    </row>
    <row r="25" spans="1:20" x14ac:dyDescent="0.4">
      <c r="A25" s="135" t="s">
        <v>31</v>
      </c>
      <c r="B25" s="136"/>
      <c r="C25" s="201"/>
      <c r="D25" s="201"/>
      <c r="E25" s="201"/>
      <c r="F25" s="202"/>
      <c r="G25" s="40" t="s">
        <v>63</v>
      </c>
      <c r="H25" s="37"/>
      <c r="I25" s="41"/>
      <c r="J25" s="2" t="s">
        <v>542</v>
      </c>
      <c r="L25" s="2" t="s">
        <v>49</v>
      </c>
    </row>
    <row r="26" spans="1:20" x14ac:dyDescent="0.4">
      <c r="A26" s="139" t="s">
        <v>32</v>
      </c>
      <c r="B26" s="140"/>
      <c r="C26" s="184"/>
      <c r="D26" s="185"/>
      <c r="E26" s="53" t="s">
        <v>33</v>
      </c>
      <c r="F26" s="185"/>
      <c r="G26" s="186"/>
      <c r="H26" s="41"/>
      <c r="J26" s="2" t="s">
        <v>543</v>
      </c>
      <c r="L26" s="2" t="s">
        <v>50</v>
      </c>
    </row>
    <row r="28" spans="1:20" x14ac:dyDescent="0.4">
      <c r="A28" s="2" t="s">
        <v>34</v>
      </c>
      <c r="G28" s="101" t="str">
        <f>IF($H$2="","",$H$1&amp;"　"&amp;$H$2)</f>
        <v/>
      </c>
      <c r="H28" s="101"/>
    </row>
    <row r="29" spans="1:20" x14ac:dyDescent="0.4">
      <c r="A29" s="182" t="s">
        <v>35</v>
      </c>
      <c r="B29" s="25" t="s">
        <v>36</v>
      </c>
      <c r="C29" s="47"/>
      <c r="D29" s="7" t="s">
        <v>42</v>
      </c>
      <c r="E29" s="25" t="s">
        <v>41</v>
      </c>
      <c r="F29" s="76"/>
      <c r="G29" s="7" t="s">
        <v>42</v>
      </c>
      <c r="T29" s="2" t="s">
        <v>341</v>
      </c>
    </row>
    <row r="30" spans="1:20" x14ac:dyDescent="0.4">
      <c r="A30" s="182"/>
      <c r="B30" s="25" t="s">
        <v>37</v>
      </c>
      <c r="C30" s="47"/>
      <c r="D30" s="7" t="s">
        <v>42</v>
      </c>
      <c r="E30" s="25" t="s">
        <v>43</v>
      </c>
      <c r="F30" s="48"/>
      <c r="G30" s="29" t="s">
        <v>316</v>
      </c>
      <c r="T30" s="2" t="s">
        <v>342</v>
      </c>
    </row>
    <row r="31" spans="1:20" x14ac:dyDescent="0.4">
      <c r="A31" s="182"/>
      <c r="B31" s="187" t="s">
        <v>38</v>
      </c>
      <c r="C31" s="188"/>
      <c r="D31" s="188"/>
      <c r="E31" s="189"/>
      <c r="F31" s="189"/>
      <c r="G31" s="190"/>
      <c r="I31" s="2">
        <f>LEN(SUBSTITUTE(SUBSTITUTE(SUBSTITUTE(SUBSTITUTE(B32, CHAR(10), ""), CHAR(13), ""), " ", ""),"　",""))</f>
        <v>0</v>
      </c>
    </row>
    <row r="32" spans="1:20" ht="150" customHeight="1" x14ac:dyDescent="0.4">
      <c r="A32" s="182"/>
      <c r="B32" s="111"/>
      <c r="C32" s="112"/>
      <c r="D32" s="112"/>
      <c r="E32" s="112"/>
      <c r="F32" s="112"/>
      <c r="G32" s="113"/>
      <c r="H32" s="26" t="str">
        <f>IF(I31&gt;200,"文字数オーバー",IF(I31&lt;=0,"未記入",I31&amp;"文字"))</f>
        <v>未記入</v>
      </c>
    </row>
    <row r="33" spans="1:12" x14ac:dyDescent="0.4">
      <c r="A33" s="182" t="s">
        <v>39</v>
      </c>
      <c r="B33" s="183" t="s">
        <v>40</v>
      </c>
      <c r="C33" s="183"/>
      <c r="D33" s="183"/>
      <c r="E33" s="183"/>
      <c r="F33" s="183"/>
      <c r="G33" s="183"/>
      <c r="I33" s="2">
        <f>LEN(SUBSTITUTE(SUBSTITUTE(SUBSTITUTE(SUBSTITUTE(B34, CHAR(10), ""), CHAR(13), ""), " ", ""),"　",""))</f>
        <v>0</v>
      </c>
    </row>
    <row r="34" spans="1:12" ht="150" customHeight="1" x14ac:dyDescent="0.4">
      <c r="A34" s="182"/>
      <c r="B34" s="109"/>
      <c r="C34" s="109"/>
      <c r="D34" s="109"/>
      <c r="E34" s="109"/>
      <c r="F34" s="109"/>
      <c r="G34" s="110"/>
      <c r="H34" s="26" t="str">
        <f>IF(I33&gt;200,"文字数オーバー",IF(I33&lt;=0,"未記入",I33&amp;"文字"))</f>
        <v>未記入</v>
      </c>
    </row>
    <row r="36" spans="1:12" x14ac:dyDescent="0.4">
      <c r="A36" s="2" t="s">
        <v>391</v>
      </c>
    </row>
    <row r="37" spans="1:12" x14ac:dyDescent="0.4">
      <c r="A37" s="25" t="s">
        <v>51</v>
      </c>
      <c r="B37" s="183" t="s">
        <v>52</v>
      </c>
      <c r="C37" s="183"/>
      <c r="D37" s="183"/>
      <c r="E37" s="183"/>
      <c r="F37" s="183"/>
      <c r="G37" s="183"/>
      <c r="I37" s="2">
        <f>LEN(SUBSTITUTE(SUBSTITUTE(SUBSTITUTE(SUBSTITUTE(B38, CHAR(10), ""), CHAR(13), ""), " ", ""),"　",""))</f>
        <v>0</v>
      </c>
    </row>
    <row r="38" spans="1:12" ht="150" customHeight="1" x14ac:dyDescent="0.4">
      <c r="A38" s="49"/>
      <c r="B38" s="111"/>
      <c r="C38" s="112"/>
      <c r="D38" s="112"/>
      <c r="E38" s="112"/>
      <c r="F38" s="112"/>
      <c r="G38" s="113"/>
      <c r="H38" s="26" t="str">
        <f>IF(I37&gt;200,"文字数オーバー",IF(I37&lt;=0,"未記入",I37&amp;"文字"))</f>
        <v>未記入</v>
      </c>
      <c r="J38" s="2" t="s">
        <v>53</v>
      </c>
    </row>
    <row r="39" spans="1:12" x14ac:dyDescent="0.4">
      <c r="J39" s="2" t="s">
        <v>54</v>
      </c>
    </row>
    <row r="40" spans="1:12" x14ac:dyDescent="0.4">
      <c r="A40" s="3" t="s">
        <v>346</v>
      </c>
      <c r="G40" s="101" t="str">
        <f>IF($H$2="","",$H$1&amp;"　"&amp;$H$2)</f>
        <v/>
      </c>
      <c r="H40" s="101"/>
    </row>
    <row r="41" spans="1:12" x14ac:dyDescent="0.4">
      <c r="A41" s="3" t="s">
        <v>347</v>
      </c>
    </row>
    <row r="42" spans="1:12" x14ac:dyDescent="0.4">
      <c r="A42" s="191" t="s">
        <v>11</v>
      </c>
      <c r="B42" s="192"/>
      <c r="C42" s="193"/>
      <c r="D42" s="128"/>
      <c r="E42" s="128"/>
      <c r="F42" s="128"/>
      <c r="G42" s="128"/>
      <c r="H42" s="129"/>
    </row>
    <row r="43" spans="1:12" ht="24" x14ac:dyDescent="0.4">
      <c r="A43" s="135" t="s">
        <v>12</v>
      </c>
      <c r="B43" s="136"/>
      <c r="C43" s="194"/>
      <c r="D43" s="195"/>
      <c r="E43" s="195"/>
      <c r="F43" s="195"/>
      <c r="G43" s="195"/>
      <c r="H43" s="196"/>
    </row>
    <row r="44" spans="1:12" x14ac:dyDescent="0.4">
      <c r="A44" s="135" t="s">
        <v>13</v>
      </c>
      <c r="B44" s="136"/>
      <c r="C44" s="197"/>
      <c r="D44" s="130"/>
      <c r="E44" s="130"/>
      <c r="F44" s="130"/>
      <c r="G44" s="130"/>
      <c r="H44" s="131"/>
    </row>
    <row r="45" spans="1:12" x14ac:dyDescent="0.4">
      <c r="A45" s="135" t="s">
        <v>14</v>
      </c>
      <c r="B45" s="136"/>
      <c r="C45" s="65"/>
      <c r="D45" s="19" t="s">
        <v>15</v>
      </c>
      <c r="E45" s="46"/>
      <c r="F45" s="33" t="s">
        <v>16</v>
      </c>
      <c r="G45" s="46"/>
      <c r="H45" s="34" t="s">
        <v>17</v>
      </c>
    </row>
    <row r="46" spans="1:12" x14ac:dyDescent="0.4">
      <c r="A46" s="135" t="s">
        <v>18</v>
      </c>
      <c r="B46" s="136"/>
      <c r="C46" s="197"/>
      <c r="D46" s="131"/>
      <c r="E46" s="5"/>
      <c r="F46" s="6"/>
      <c r="G46" s="60"/>
      <c r="H46" s="60"/>
      <c r="J46" s="2" t="s">
        <v>21</v>
      </c>
      <c r="L46" s="2" t="s">
        <v>24</v>
      </c>
    </row>
    <row r="47" spans="1:12" x14ac:dyDescent="0.4">
      <c r="A47" s="135" t="s">
        <v>19</v>
      </c>
      <c r="B47" s="136"/>
      <c r="C47" s="197"/>
      <c r="D47" s="130"/>
      <c r="E47" s="203"/>
      <c r="F47" s="204"/>
      <c r="G47" s="10" t="s">
        <v>60</v>
      </c>
      <c r="H47" s="60"/>
      <c r="J47" s="2" t="s">
        <v>22</v>
      </c>
      <c r="L47" s="2" t="s">
        <v>25</v>
      </c>
    </row>
    <row r="48" spans="1:12" x14ac:dyDescent="0.4">
      <c r="A48" s="135" t="s">
        <v>20</v>
      </c>
      <c r="B48" s="136"/>
      <c r="C48" s="205"/>
      <c r="D48" s="130"/>
      <c r="E48" s="206"/>
      <c r="F48" s="207"/>
      <c r="G48" s="60"/>
      <c r="H48" s="60"/>
    </row>
    <row r="49" spans="1:12" x14ac:dyDescent="0.4">
      <c r="A49" s="135" t="s">
        <v>23</v>
      </c>
      <c r="B49" s="136"/>
      <c r="C49" s="197"/>
      <c r="D49" s="131"/>
      <c r="E49" s="24"/>
      <c r="F49" s="37"/>
    </row>
    <row r="50" spans="1:12" x14ac:dyDescent="0.4">
      <c r="A50" s="135" t="s">
        <v>26</v>
      </c>
      <c r="B50" s="136"/>
      <c r="C50" s="197"/>
      <c r="D50" s="131"/>
      <c r="E50" s="35" t="s">
        <v>61</v>
      </c>
      <c r="F50" s="36"/>
      <c r="G50" s="10" t="s">
        <v>62</v>
      </c>
    </row>
    <row r="51" spans="1:12" x14ac:dyDescent="0.4">
      <c r="A51" s="135" t="s">
        <v>28</v>
      </c>
      <c r="B51" s="136"/>
      <c r="C51" s="97"/>
      <c r="D51" s="61" t="s">
        <v>604</v>
      </c>
      <c r="E51" s="72"/>
      <c r="F51" s="39" t="s">
        <v>30</v>
      </c>
      <c r="G51" s="199"/>
      <c r="H51" s="200"/>
      <c r="J51" s="2" t="s">
        <v>44</v>
      </c>
      <c r="L51" s="2" t="s">
        <v>48</v>
      </c>
    </row>
    <row r="52" spans="1:12" x14ac:dyDescent="0.4">
      <c r="A52" s="135" t="s">
        <v>31</v>
      </c>
      <c r="B52" s="136"/>
      <c r="C52" s="201"/>
      <c r="D52" s="201"/>
      <c r="E52" s="201"/>
      <c r="F52" s="202"/>
      <c r="G52" s="40" t="s">
        <v>63</v>
      </c>
      <c r="H52" s="37"/>
      <c r="J52" s="2" t="s">
        <v>45</v>
      </c>
      <c r="L52" s="2" t="s">
        <v>49</v>
      </c>
    </row>
    <row r="53" spans="1:12" x14ac:dyDescent="0.4">
      <c r="A53" s="139" t="s">
        <v>32</v>
      </c>
      <c r="B53" s="140"/>
      <c r="C53" s="184"/>
      <c r="D53" s="185"/>
      <c r="E53" s="53" t="s">
        <v>33</v>
      </c>
      <c r="F53" s="185"/>
      <c r="G53" s="186"/>
      <c r="H53" s="41"/>
      <c r="I53" s="41"/>
      <c r="J53" s="2" t="s">
        <v>46</v>
      </c>
      <c r="L53" s="2" t="s">
        <v>50</v>
      </c>
    </row>
    <row r="54" spans="1:12" x14ac:dyDescent="0.4">
      <c r="A54" s="3" t="s">
        <v>348</v>
      </c>
    </row>
    <row r="55" spans="1:12" x14ac:dyDescent="0.4">
      <c r="A55" s="191" t="s">
        <v>11</v>
      </c>
      <c r="B55" s="192"/>
      <c r="C55" s="193"/>
      <c r="D55" s="128"/>
      <c r="E55" s="128"/>
      <c r="F55" s="128"/>
      <c r="G55" s="128"/>
      <c r="H55" s="129"/>
    </row>
    <row r="56" spans="1:12" ht="24" x14ac:dyDescent="0.4">
      <c r="A56" s="135" t="s">
        <v>12</v>
      </c>
      <c r="B56" s="136"/>
      <c r="C56" s="194"/>
      <c r="D56" s="195"/>
      <c r="E56" s="195"/>
      <c r="F56" s="195"/>
      <c r="G56" s="195"/>
      <c r="H56" s="196"/>
    </row>
    <row r="57" spans="1:12" x14ac:dyDescent="0.4">
      <c r="A57" s="135" t="s">
        <v>13</v>
      </c>
      <c r="B57" s="136"/>
      <c r="C57" s="197"/>
      <c r="D57" s="130"/>
      <c r="E57" s="130"/>
      <c r="F57" s="130"/>
      <c r="G57" s="130"/>
      <c r="H57" s="131"/>
    </row>
    <row r="58" spans="1:12" x14ac:dyDescent="0.4">
      <c r="A58" s="135" t="s">
        <v>14</v>
      </c>
      <c r="B58" s="136"/>
      <c r="C58" s="65"/>
      <c r="D58" s="19" t="s">
        <v>15</v>
      </c>
      <c r="E58" s="46"/>
      <c r="F58" s="33" t="s">
        <v>16</v>
      </c>
      <c r="G58" s="46"/>
      <c r="H58" s="34" t="s">
        <v>17</v>
      </c>
    </row>
    <row r="59" spans="1:12" x14ac:dyDescent="0.4">
      <c r="A59" s="135" t="s">
        <v>18</v>
      </c>
      <c r="B59" s="136"/>
      <c r="C59" s="197"/>
      <c r="D59" s="131"/>
      <c r="E59" s="5"/>
      <c r="F59" s="6"/>
      <c r="G59" s="60"/>
      <c r="H59" s="60"/>
      <c r="J59" s="2" t="s">
        <v>21</v>
      </c>
      <c r="L59" s="2" t="s">
        <v>24</v>
      </c>
    </row>
    <row r="60" spans="1:12" x14ac:dyDescent="0.4">
      <c r="A60" s="135" t="s">
        <v>19</v>
      </c>
      <c r="B60" s="136"/>
      <c r="C60" s="197"/>
      <c r="D60" s="130"/>
      <c r="E60" s="203"/>
      <c r="F60" s="204"/>
      <c r="G60" s="10" t="s">
        <v>60</v>
      </c>
      <c r="H60" s="60"/>
      <c r="J60" s="2" t="s">
        <v>22</v>
      </c>
      <c r="L60" s="2" t="s">
        <v>25</v>
      </c>
    </row>
    <row r="61" spans="1:12" x14ac:dyDescent="0.4">
      <c r="A61" s="135" t="s">
        <v>20</v>
      </c>
      <c r="B61" s="136"/>
      <c r="C61" s="197"/>
      <c r="D61" s="130"/>
      <c r="E61" s="206"/>
      <c r="F61" s="207"/>
      <c r="G61" s="60"/>
      <c r="H61" s="60"/>
    </row>
    <row r="62" spans="1:12" x14ac:dyDescent="0.4">
      <c r="A62" s="135" t="s">
        <v>23</v>
      </c>
      <c r="B62" s="136"/>
      <c r="C62" s="197"/>
      <c r="D62" s="131"/>
      <c r="E62" s="24"/>
      <c r="F62" s="37"/>
    </row>
    <row r="63" spans="1:12" x14ac:dyDescent="0.4">
      <c r="A63" s="135" t="s">
        <v>26</v>
      </c>
      <c r="B63" s="136"/>
      <c r="C63" s="197"/>
      <c r="D63" s="131"/>
      <c r="E63" s="35" t="s">
        <v>61</v>
      </c>
      <c r="F63" s="36"/>
      <c r="G63" s="10" t="s">
        <v>62</v>
      </c>
    </row>
    <row r="64" spans="1:12" x14ac:dyDescent="0.4">
      <c r="A64" s="135" t="s">
        <v>28</v>
      </c>
      <c r="B64" s="136"/>
      <c r="C64" s="65"/>
      <c r="D64" s="66" t="s">
        <v>604</v>
      </c>
      <c r="E64" s="72"/>
      <c r="F64" s="39" t="s">
        <v>30</v>
      </c>
      <c r="G64" s="199"/>
      <c r="H64" s="200"/>
      <c r="J64" s="2" t="s">
        <v>44</v>
      </c>
      <c r="L64" s="2" t="s">
        <v>48</v>
      </c>
    </row>
    <row r="65" spans="1:12" x14ac:dyDescent="0.4">
      <c r="A65" s="135" t="s">
        <v>31</v>
      </c>
      <c r="B65" s="136"/>
      <c r="C65" s="201"/>
      <c r="D65" s="201"/>
      <c r="E65" s="201"/>
      <c r="F65" s="202"/>
      <c r="G65" s="40" t="s">
        <v>63</v>
      </c>
      <c r="H65" s="37"/>
      <c r="J65" s="2" t="s">
        <v>45</v>
      </c>
      <c r="L65" s="2" t="s">
        <v>49</v>
      </c>
    </row>
    <row r="66" spans="1:12" x14ac:dyDescent="0.4">
      <c r="A66" s="139" t="s">
        <v>32</v>
      </c>
      <c r="B66" s="140"/>
      <c r="C66" s="184"/>
      <c r="D66" s="185"/>
      <c r="E66" s="53" t="s">
        <v>33</v>
      </c>
      <c r="F66" s="185"/>
      <c r="G66" s="186"/>
      <c r="H66" s="41"/>
      <c r="I66" s="41"/>
      <c r="J66" s="2" t="s">
        <v>46</v>
      </c>
      <c r="L66" s="2" t="s">
        <v>50</v>
      </c>
    </row>
    <row r="67" spans="1:12" x14ac:dyDescent="0.4">
      <c r="A67" s="3" t="s">
        <v>349</v>
      </c>
      <c r="G67" s="101" t="str">
        <f>IF($H$2="","",$H$1&amp;"　"&amp;$H$2)</f>
        <v/>
      </c>
      <c r="H67" s="101"/>
    </row>
    <row r="68" spans="1:12" x14ac:dyDescent="0.4">
      <c r="A68" s="191" t="s">
        <v>11</v>
      </c>
      <c r="B68" s="192"/>
      <c r="C68" s="193"/>
      <c r="D68" s="128"/>
      <c r="E68" s="128"/>
      <c r="F68" s="128"/>
      <c r="G68" s="128"/>
      <c r="H68" s="129"/>
    </row>
    <row r="69" spans="1:12" ht="24" x14ac:dyDescent="0.4">
      <c r="A69" s="135" t="s">
        <v>12</v>
      </c>
      <c r="B69" s="136"/>
      <c r="C69" s="194"/>
      <c r="D69" s="195"/>
      <c r="E69" s="195"/>
      <c r="F69" s="195"/>
      <c r="G69" s="195"/>
      <c r="H69" s="196"/>
    </row>
    <row r="70" spans="1:12" x14ac:dyDescent="0.4">
      <c r="A70" s="135" t="s">
        <v>13</v>
      </c>
      <c r="B70" s="136"/>
      <c r="C70" s="197"/>
      <c r="D70" s="130"/>
      <c r="E70" s="130"/>
      <c r="F70" s="130"/>
      <c r="G70" s="130"/>
      <c r="H70" s="131"/>
    </row>
    <row r="71" spans="1:12" x14ac:dyDescent="0.4">
      <c r="A71" s="135" t="s">
        <v>14</v>
      </c>
      <c r="B71" s="136"/>
      <c r="C71" s="65"/>
      <c r="D71" s="19" t="s">
        <v>15</v>
      </c>
      <c r="E71" s="46"/>
      <c r="F71" s="33" t="s">
        <v>16</v>
      </c>
      <c r="G71" s="46"/>
      <c r="H71" s="34" t="s">
        <v>17</v>
      </c>
    </row>
    <row r="72" spans="1:12" x14ac:dyDescent="0.4">
      <c r="A72" s="135" t="s">
        <v>18</v>
      </c>
      <c r="B72" s="136"/>
      <c r="C72" s="197"/>
      <c r="D72" s="131"/>
      <c r="E72" s="5"/>
      <c r="F72" s="6"/>
      <c r="G72" s="60"/>
      <c r="H72" s="60"/>
      <c r="J72" s="2" t="s">
        <v>21</v>
      </c>
      <c r="L72" s="2" t="s">
        <v>24</v>
      </c>
    </row>
    <row r="73" spans="1:12" x14ac:dyDescent="0.4">
      <c r="A73" s="135" t="s">
        <v>19</v>
      </c>
      <c r="B73" s="136"/>
      <c r="C73" s="197"/>
      <c r="D73" s="130"/>
      <c r="E73" s="203"/>
      <c r="F73" s="204"/>
      <c r="G73" s="10" t="s">
        <v>60</v>
      </c>
      <c r="H73" s="60"/>
      <c r="J73" s="2" t="s">
        <v>22</v>
      </c>
      <c r="L73" s="2" t="s">
        <v>25</v>
      </c>
    </row>
    <row r="74" spans="1:12" x14ac:dyDescent="0.4">
      <c r="A74" s="135" t="s">
        <v>20</v>
      </c>
      <c r="B74" s="136"/>
      <c r="C74" s="197"/>
      <c r="D74" s="130"/>
      <c r="E74" s="206"/>
      <c r="F74" s="207"/>
      <c r="G74" s="60"/>
      <c r="H74" s="60"/>
    </row>
    <row r="75" spans="1:12" x14ac:dyDescent="0.4">
      <c r="A75" s="135" t="s">
        <v>23</v>
      </c>
      <c r="B75" s="136"/>
      <c r="C75" s="197"/>
      <c r="D75" s="131"/>
      <c r="E75" s="24"/>
      <c r="F75" s="37"/>
    </row>
    <row r="76" spans="1:12" x14ac:dyDescent="0.4">
      <c r="A76" s="135" t="s">
        <v>26</v>
      </c>
      <c r="B76" s="136"/>
      <c r="C76" s="197"/>
      <c r="D76" s="131"/>
      <c r="E76" s="35" t="s">
        <v>61</v>
      </c>
      <c r="F76" s="36"/>
      <c r="G76" s="10" t="s">
        <v>62</v>
      </c>
    </row>
    <row r="77" spans="1:12" x14ac:dyDescent="0.4">
      <c r="A77" s="135" t="s">
        <v>28</v>
      </c>
      <c r="B77" s="136"/>
      <c r="C77" s="65"/>
      <c r="D77" s="66" t="s">
        <v>604</v>
      </c>
      <c r="E77" s="72"/>
      <c r="F77" s="39" t="s">
        <v>30</v>
      </c>
      <c r="G77" s="199"/>
      <c r="H77" s="200"/>
      <c r="J77" s="2" t="s">
        <v>44</v>
      </c>
      <c r="L77" s="2" t="s">
        <v>48</v>
      </c>
    </row>
    <row r="78" spans="1:12" x14ac:dyDescent="0.4">
      <c r="A78" s="135" t="s">
        <v>31</v>
      </c>
      <c r="B78" s="136"/>
      <c r="C78" s="201"/>
      <c r="D78" s="201"/>
      <c r="E78" s="201"/>
      <c r="F78" s="202"/>
      <c r="G78" s="40" t="s">
        <v>63</v>
      </c>
      <c r="H78" s="37"/>
      <c r="J78" s="2" t="s">
        <v>45</v>
      </c>
      <c r="L78" s="2" t="s">
        <v>49</v>
      </c>
    </row>
    <row r="79" spans="1:12" x14ac:dyDescent="0.4">
      <c r="A79" s="139" t="s">
        <v>32</v>
      </c>
      <c r="B79" s="140"/>
      <c r="C79" s="184"/>
      <c r="D79" s="185"/>
      <c r="E79" s="53" t="s">
        <v>33</v>
      </c>
      <c r="F79" s="185"/>
      <c r="G79" s="186"/>
      <c r="H79" s="41"/>
      <c r="I79" s="41"/>
      <c r="J79" s="2" t="s">
        <v>46</v>
      </c>
      <c r="L79" s="2" t="s">
        <v>50</v>
      </c>
    </row>
    <row r="80" spans="1:12" x14ac:dyDescent="0.4">
      <c r="I80" s="41"/>
    </row>
    <row r="81" spans="1:10" x14ac:dyDescent="0.4">
      <c r="A81" s="1" t="s">
        <v>55</v>
      </c>
      <c r="B81" s="1"/>
      <c r="C81" s="1"/>
      <c r="D81" s="1"/>
      <c r="E81" s="1"/>
      <c r="F81" s="1"/>
      <c r="G81" s="1"/>
      <c r="H81" s="1"/>
    </row>
    <row r="82" spans="1:10" x14ac:dyDescent="0.4">
      <c r="A82" s="2" t="s">
        <v>56</v>
      </c>
      <c r="G82" s="101" t="str">
        <f>IF($H$2="","",$H$1&amp;"　"&amp;$H$2)</f>
        <v/>
      </c>
      <c r="H82" s="101"/>
    </row>
    <row r="83" spans="1:10" x14ac:dyDescent="0.4">
      <c r="A83" s="2" t="s">
        <v>350</v>
      </c>
    </row>
    <row r="84" spans="1:10" x14ac:dyDescent="0.4">
      <c r="A84" s="18"/>
      <c r="B84" s="169" t="s">
        <v>57</v>
      </c>
      <c r="C84" s="169"/>
      <c r="D84" s="169"/>
      <c r="E84" s="169"/>
      <c r="F84" s="169"/>
      <c r="G84" s="169"/>
      <c r="H84" s="170"/>
    </row>
    <row r="85" spans="1:10" x14ac:dyDescent="0.4">
      <c r="A85" s="55"/>
      <c r="B85" s="229" t="s">
        <v>351</v>
      </c>
      <c r="C85" s="230"/>
      <c r="D85" s="230"/>
      <c r="E85" s="230"/>
      <c r="F85" s="230"/>
      <c r="G85" s="230"/>
      <c r="H85" s="231"/>
      <c r="J85" s="54" t="b">
        <v>0</v>
      </c>
    </row>
    <row r="86" spans="1:10" x14ac:dyDescent="0.4">
      <c r="A86" s="56"/>
      <c r="B86" s="224" t="s">
        <v>392</v>
      </c>
      <c r="C86" s="225"/>
      <c r="D86" s="225"/>
      <c r="E86" s="225"/>
      <c r="F86" s="225"/>
      <c r="G86" s="225"/>
      <c r="H86" s="226"/>
      <c r="J86" s="54" t="b">
        <v>0</v>
      </c>
    </row>
    <row r="87" spans="1:10" x14ac:dyDescent="0.4">
      <c r="A87" s="56"/>
      <c r="B87" s="232" t="s">
        <v>352</v>
      </c>
      <c r="C87" s="233"/>
      <c r="D87" s="233"/>
      <c r="E87" s="233"/>
      <c r="F87" s="233"/>
      <c r="G87" s="233"/>
      <c r="H87" s="234"/>
      <c r="J87" s="54" t="b">
        <v>0</v>
      </c>
    </row>
    <row r="88" spans="1:10" ht="18.75" customHeight="1" x14ac:dyDescent="0.4">
      <c r="A88" s="56"/>
      <c r="B88" s="232" t="s">
        <v>58</v>
      </c>
      <c r="C88" s="233"/>
      <c r="D88" s="233"/>
      <c r="E88" s="233"/>
      <c r="F88" s="233"/>
      <c r="G88" s="233"/>
      <c r="H88" s="234"/>
      <c r="J88" s="54" t="b">
        <v>0</v>
      </c>
    </row>
    <row r="89" spans="1:10" ht="150" customHeight="1" x14ac:dyDescent="0.4">
      <c r="A89" s="56"/>
      <c r="B89" s="180" t="s">
        <v>393</v>
      </c>
      <c r="C89" s="180"/>
      <c r="D89" s="180"/>
      <c r="E89" s="180"/>
      <c r="F89" s="180"/>
      <c r="G89" s="180"/>
      <c r="H89" s="181"/>
      <c r="J89" s="54" t="b">
        <v>0</v>
      </c>
    </row>
    <row r="90" spans="1:10" ht="56.25" customHeight="1" x14ac:dyDescent="0.4">
      <c r="A90" s="56"/>
      <c r="B90" s="180" t="s">
        <v>566</v>
      </c>
      <c r="C90" s="180"/>
      <c r="D90" s="180"/>
      <c r="E90" s="180"/>
      <c r="F90" s="180"/>
      <c r="G90" s="180"/>
      <c r="H90" s="181"/>
      <c r="J90" s="54" t="b">
        <v>0</v>
      </c>
    </row>
    <row r="91" spans="1:10" ht="56.25" customHeight="1" x14ac:dyDescent="0.4">
      <c r="A91" s="56"/>
      <c r="B91" s="180" t="s">
        <v>567</v>
      </c>
      <c r="C91" s="180"/>
      <c r="D91" s="180"/>
      <c r="E91" s="180"/>
      <c r="F91" s="180"/>
      <c r="G91" s="180"/>
      <c r="H91" s="181"/>
      <c r="J91" s="54" t="b">
        <v>0</v>
      </c>
    </row>
    <row r="92" spans="1:10" ht="93.75" customHeight="1" x14ac:dyDescent="0.4">
      <c r="A92" s="57"/>
      <c r="B92" s="167" t="s">
        <v>605</v>
      </c>
      <c r="C92" s="167"/>
      <c r="D92" s="167"/>
      <c r="E92" s="167"/>
      <c r="F92" s="167"/>
      <c r="G92" s="167"/>
      <c r="H92" s="168"/>
      <c r="J92" s="54" t="b">
        <v>0</v>
      </c>
    </row>
    <row r="94" spans="1:10" x14ac:dyDescent="0.4">
      <c r="B94" s="45" t="str">
        <f>IF(AND(J85=TRUE,J86=TRUE,J87=TRUE,J88=TRUE,J89=TRUE,J90=TRUE,J91=TRUE,J92=TRUE)=TRUE,"",J94)</f>
        <v>すべてにチェックがつけられない場合は応募できません。</v>
      </c>
      <c r="J94" s="2" t="s">
        <v>59</v>
      </c>
    </row>
    <row r="96" spans="1:10" x14ac:dyDescent="0.4">
      <c r="A96" s="3" t="s">
        <v>353</v>
      </c>
      <c r="G96" s="101" t="str">
        <f>IF($H$2="","",$H$1&amp;"　"&amp;$H$2)</f>
        <v/>
      </c>
      <c r="H96" s="101"/>
    </row>
    <row r="97" spans="1:10" x14ac:dyDescent="0.4">
      <c r="A97" s="18"/>
      <c r="B97" s="169" t="s">
        <v>57</v>
      </c>
      <c r="C97" s="169"/>
      <c r="D97" s="169"/>
      <c r="E97" s="169"/>
      <c r="F97" s="169"/>
      <c r="G97" s="169"/>
      <c r="H97" s="170"/>
    </row>
    <row r="98" spans="1:10" ht="75" customHeight="1" x14ac:dyDescent="0.4">
      <c r="A98" s="14"/>
      <c r="B98" s="164" t="s">
        <v>606</v>
      </c>
      <c r="C98" s="164"/>
      <c r="D98" s="164"/>
      <c r="E98" s="164"/>
      <c r="F98" s="164"/>
      <c r="G98" s="164"/>
      <c r="H98" s="165"/>
      <c r="J98" s="54" t="b">
        <v>0</v>
      </c>
    </row>
    <row r="99" spans="1:10" ht="37.5" customHeight="1" x14ac:dyDescent="0.4">
      <c r="A99" s="15"/>
      <c r="B99" s="227" t="s">
        <v>394</v>
      </c>
      <c r="C99" s="227"/>
      <c r="D99" s="227"/>
      <c r="E99" s="227"/>
      <c r="F99" s="227"/>
      <c r="G99" s="227"/>
      <c r="H99" s="228"/>
      <c r="J99" s="54" t="b">
        <v>0</v>
      </c>
    </row>
    <row r="100" spans="1:10" ht="37.5" customHeight="1" x14ac:dyDescent="0.4">
      <c r="A100" s="15"/>
      <c r="B100" s="224" t="s">
        <v>354</v>
      </c>
      <c r="C100" s="225"/>
      <c r="D100" s="225"/>
      <c r="E100" s="225"/>
      <c r="F100" s="225"/>
      <c r="G100" s="225"/>
      <c r="H100" s="226"/>
      <c r="J100" s="54" t="b">
        <v>0</v>
      </c>
    </row>
    <row r="101" spans="1:10" x14ac:dyDescent="0.4">
      <c r="A101" s="15"/>
      <c r="B101" s="235" t="s">
        <v>355</v>
      </c>
      <c r="C101" s="154"/>
      <c r="D101" s="154"/>
      <c r="E101" s="154"/>
      <c r="F101" s="154"/>
      <c r="G101" s="154"/>
      <c r="H101" s="155"/>
      <c r="J101" s="54" t="b">
        <v>0</v>
      </c>
    </row>
    <row r="102" spans="1:10" x14ac:dyDescent="0.4">
      <c r="A102" s="16"/>
      <c r="B102" s="167" t="s">
        <v>356</v>
      </c>
      <c r="C102" s="167"/>
      <c r="D102" s="167"/>
      <c r="E102" s="167"/>
      <c r="F102" s="167"/>
      <c r="G102" s="167"/>
      <c r="H102" s="168"/>
      <c r="J102" s="54" t="b">
        <v>0</v>
      </c>
    </row>
    <row r="104" spans="1:10" x14ac:dyDescent="0.4">
      <c r="B104" s="45" t="str">
        <f>IF(AND(J98=TRUE,J99=TRUE,J100=TRUE,J102=TRUE,J101=TRUE)=TRUE,"",J104)</f>
        <v>すべてにチェックがつけられない場合は応募できません。</v>
      </c>
      <c r="J104" s="2" t="s">
        <v>59</v>
      </c>
    </row>
    <row r="105" spans="1:10" x14ac:dyDescent="0.4">
      <c r="B105" s="45"/>
    </row>
    <row r="106" spans="1:10" x14ac:dyDescent="0.4">
      <c r="A106" s="175" t="s">
        <v>395</v>
      </c>
      <c r="B106" s="169"/>
      <c r="C106" s="169" t="s">
        <v>396</v>
      </c>
      <c r="D106" s="169"/>
      <c r="E106" s="169"/>
      <c r="F106" s="169"/>
      <c r="G106" s="169"/>
      <c r="H106" s="170"/>
    </row>
    <row r="107" spans="1:10" ht="93.75" customHeight="1" x14ac:dyDescent="0.4">
      <c r="A107" s="166" t="s">
        <v>397</v>
      </c>
      <c r="B107" s="236"/>
      <c r="C107" s="167" t="s">
        <v>398</v>
      </c>
      <c r="D107" s="167"/>
      <c r="E107" s="167"/>
      <c r="F107" s="167"/>
      <c r="G107" s="167"/>
      <c r="H107" s="168"/>
    </row>
    <row r="109" spans="1:10" x14ac:dyDescent="0.4">
      <c r="A109" s="2" t="s">
        <v>64</v>
      </c>
      <c r="G109" s="101" t="str">
        <f>IF($H$2="","",$H$1&amp;"　"&amp;$H$2)</f>
        <v/>
      </c>
      <c r="H109" s="101"/>
    </row>
    <row r="110" spans="1:10" ht="37.5" customHeight="1" x14ac:dyDescent="0.4">
      <c r="A110" s="174" t="s">
        <v>357</v>
      </c>
      <c r="B110" s="174"/>
      <c r="C110" s="174"/>
      <c r="D110" s="174"/>
      <c r="E110" s="174"/>
      <c r="F110" s="174"/>
      <c r="G110" s="174"/>
      <c r="H110" s="174"/>
    </row>
    <row r="111" spans="1:10" x14ac:dyDescent="0.4">
      <c r="A111" s="175" t="s">
        <v>65</v>
      </c>
      <c r="B111" s="169"/>
      <c r="C111" s="169" t="s">
        <v>66</v>
      </c>
      <c r="D111" s="169"/>
      <c r="E111" s="169"/>
      <c r="F111" s="169"/>
      <c r="G111" s="169"/>
      <c r="H111" s="170"/>
    </row>
    <row r="112" spans="1:10" ht="56.25" customHeight="1" x14ac:dyDescent="0.4">
      <c r="A112" s="176" t="s">
        <v>70</v>
      </c>
      <c r="B112" s="177"/>
      <c r="C112" s="177" t="s">
        <v>67</v>
      </c>
      <c r="D112" s="177"/>
      <c r="E112" s="177"/>
      <c r="F112" s="177"/>
      <c r="G112" s="177"/>
      <c r="H112" s="178"/>
    </row>
    <row r="113" spans="1:10" ht="56.25" customHeight="1" x14ac:dyDescent="0.4">
      <c r="A113" s="179" t="s">
        <v>71</v>
      </c>
      <c r="B113" s="180"/>
      <c r="C113" s="180" t="s">
        <v>562</v>
      </c>
      <c r="D113" s="180"/>
      <c r="E113" s="180"/>
      <c r="F113" s="180"/>
      <c r="G113" s="180"/>
      <c r="H113" s="181"/>
    </row>
    <row r="114" spans="1:10" ht="37.5" customHeight="1" x14ac:dyDescent="0.4">
      <c r="A114" s="179" t="s">
        <v>69</v>
      </c>
      <c r="B114" s="180"/>
      <c r="C114" s="180" t="s">
        <v>68</v>
      </c>
      <c r="D114" s="180"/>
      <c r="E114" s="180"/>
      <c r="F114" s="180"/>
      <c r="G114" s="180"/>
      <c r="H114" s="181"/>
    </row>
    <row r="115" spans="1:10" ht="37.5" customHeight="1" x14ac:dyDescent="0.4">
      <c r="A115" s="179" t="s">
        <v>72</v>
      </c>
      <c r="B115" s="180"/>
      <c r="C115" s="180" t="s">
        <v>358</v>
      </c>
      <c r="D115" s="180"/>
      <c r="E115" s="180"/>
      <c r="F115" s="180"/>
      <c r="G115" s="180"/>
      <c r="H115" s="181"/>
    </row>
    <row r="116" spans="1:10" ht="75" customHeight="1" x14ac:dyDescent="0.4">
      <c r="A116" s="166" t="s">
        <v>73</v>
      </c>
      <c r="B116" s="167"/>
      <c r="C116" s="167" t="s">
        <v>359</v>
      </c>
      <c r="D116" s="167"/>
      <c r="E116" s="167"/>
      <c r="F116" s="167"/>
      <c r="G116" s="167"/>
      <c r="H116" s="168"/>
    </row>
    <row r="117" spans="1:10" x14ac:dyDescent="0.4">
      <c r="A117" s="2" t="s">
        <v>74</v>
      </c>
    </row>
    <row r="118" spans="1:10" ht="37.5" customHeight="1" x14ac:dyDescent="0.4">
      <c r="A118" s="163" t="s">
        <v>75</v>
      </c>
      <c r="B118" s="164"/>
      <c r="C118" s="164" t="s">
        <v>76</v>
      </c>
      <c r="D118" s="164"/>
      <c r="E118" s="164"/>
      <c r="F118" s="164"/>
      <c r="G118" s="164"/>
      <c r="H118" s="165"/>
    </row>
    <row r="119" spans="1:10" ht="56.25" customHeight="1" x14ac:dyDescent="0.4">
      <c r="A119" s="166" t="s">
        <v>10</v>
      </c>
      <c r="B119" s="167"/>
      <c r="C119" s="167" t="s">
        <v>77</v>
      </c>
      <c r="D119" s="167"/>
      <c r="E119" s="167"/>
      <c r="F119" s="167"/>
      <c r="G119" s="167"/>
      <c r="H119" s="168"/>
    </row>
    <row r="121" spans="1:10" x14ac:dyDescent="0.4">
      <c r="A121" s="2" t="s">
        <v>360</v>
      </c>
    </row>
    <row r="122" spans="1:10" x14ac:dyDescent="0.4">
      <c r="A122" s="18"/>
      <c r="B122" s="169" t="s">
        <v>57</v>
      </c>
      <c r="C122" s="169"/>
      <c r="D122" s="169"/>
      <c r="E122" s="169"/>
      <c r="F122" s="169"/>
      <c r="G122" s="169"/>
      <c r="H122" s="170"/>
    </row>
    <row r="123" spans="1:10" ht="37.5" customHeight="1" x14ac:dyDescent="0.4">
      <c r="A123" s="17"/>
      <c r="B123" s="171" t="s">
        <v>317</v>
      </c>
      <c r="C123" s="171"/>
      <c r="D123" s="171"/>
      <c r="E123" s="171"/>
      <c r="F123" s="171"/>
      <c r="G123" s="171"/>
      <c r="H123" s="172"/>
      <c r="J123" s="54" t="b">
        <v>0</v>
      </c>
    </row>
    <row r="125" spans="1:10" x14ac:dyDescent="0.4">
      <c r="B125" s="45" t="str">
        <f>IF(J123=TRUE,"",J125)</f>
        <v>チェックがつけられない場合は応募できません。</v>
      </c>
      <c r="J125" s="2" t="s">
        <v>78</v>
      </c>
    </row>
    <row r="127" spans="1:10" x14ac:dyDescent="0.4">
      <c r="A127" s="1" t="s">
        <v>79</v>
      </c>
      <c r="B127" s="1"/>
      <c r="C127" s="1"/>
      <c r="D127" s="1"/>
      <c r="E127" s="1"/>
      <c r="F127" s="1"/>
      <c r="G127" s="1"/>
      <c r="H127" s="1"/>
    </row>
    <row r="128" spans="1:10" x14ac:dyDescent="0.4">
      <c r="A128" s="2" t="s">
        <v>80</v>
      </c>
      <c r="G128" s="101" t="str">
        <f>IF($H$2="","",$H$1&amp;"　"&amp;$H$2)</f>
        <v/>
      </c>
      <c r="H128" s="101"/>
    </row>
    <row r="129" spans="1:9" ht="37.5" customHeight="1" x14ac:dyDescent="0.4">
      <c r="A129" s="114" t="s">
        <v>380</v>
      </c>
      <c r="B129" s="114"/>
      <c r="C129" s="114"/>
      <c r="D129" s="114"/>
      <c r="E129" s="114"/>
      <c r="F129" s="114"/>
      <c r="G129" s="114"/>
      <c r="H129" s="114"/>
    </row>
    <row r="130" spans="1:9" ht="318.75" customHeight="1" x14ac:dyDescent="0.4">
      <c r="A130" s="111"/>
      <c r="B130" s="112"/>
      <c r="C130" s="112"/>
      <c r="D130" s="112"/>
      <c r="E130" s="112"/>
      <c r="F130" s="112"/>
      <c r="G130" s="113"/>
      <c r="H130" s="26" t="str">
        <f>IF(I130&gt;500,"文字数オーバー",IF(I130&lt;=0,"未記入",I130&amp;"文字"))</f>
        <v>未記入</v>
      </c>
      <c r="I130" s="2">
        <f>LEN(SUBSTITUTE(SUBSTITUTE(SUBSTITUTE(SUBSTITUTE(A130, CHAR(10), ""), CHAR(13), ""), " ", ""),"　",""))</f>
        <v>0</v>
      </c>
    </row>
    <row r="131" spans="1:9" x14ac:dyDescent="0.4">
      <c r="A131" s="62"/>
    </row>
    <row r="132" spans="1:9" x14ac:dyDescent="0.4">
      <c r="A132" s="114" t="s">
        <v>571</v>
      </c>
      <c r="B132" s="114"/>
      <c r="C132" s="114"/>
      <c r="D132" s="114"/>
      <c r="E132" s="114"/>
      <c r="F132" s="114"/>
      <c r="G132" s="114"/>
      <c r="H132" s="114"/>
    </row>
    <row r="133" spans="1:9" x14ac:dyDescent="0.4">
      <c r="A133" s="89" t="s">
        <v>572</v>
      </c>
      <c r="B133" s="86"/>
      <c r="C133" s="86"/>
      <c r="D133" s="86"/>
      <c r="E133" s="86"/>
      <c r="F133" s="86"/>
      <c r="G133" s="101" t="str">
        <f>IF($H$2="","",$H$1&amp;"　"&amp;$H$2)</f>
        <v/>
      </c>
      <c r="H133" s="101"/>
    </row>
    <row r="134" spans="1:9" ht="318.75" customHeight="1" x14ac:dyDescent="0.4">
      <c r="A134" s="111"/>
      <c r="B134" s="112"/>
      <c r="C134" s="112"/>
      <c r="D134" s="112"/>
      <c r="E134" s="112"/>
      <c r="F134" s="112"/>
      <c r="G134" s="113"/>
      <c r="H134" s="62" t="str">
        <f>IF(I134&gt;500,"文字数オーバー",IF(I134&lt;=0,"未記入",I134&amp;"文字"))</f>
        <v>未記入</v>
      </c>
      <c r="I134" s="2">
        <f>LEN(SUBSTITUTE(SUBSTITUTE(SUBSTITUTE(SUBSTITUTE(A134, CHAR(10), ""), CHAR(13), ""), " ", ""),"　",""))</f>
        <v>0</v>
      </c>
    </row>
    <row r="136" spans="1:9" x14ac:dyDescent="0.4">
      <c r="A136" s="11" t="s">
        <v>361</v>
      </c>
    </row>
    <row r="137" spans="1:9" ht="37.5" customHeight="1" x14ac:dyDescent="0.4">
      <c r="A137" s="173" t="s">
        <v>362</v>
      </c>
      <c r="B137" s="173"/>
      <c r="C137" s="173"/>
      <c r="D137" s="173"/>
      <c r="E137" s="173"/>
      <c r="F137" s="173"/>
      <c r="G137" s="173"/>
      <c r="H137" s="173"/>
    </row>
    <row r="138" spans="1:9" ht="37.5" customHeight="1" x14ac:dyDescent="0.4">
      <c r="A138" s="111"/>
      <c r="B138" s="116"/>
      <c r="C138" s="116"/>
      <c r="D138" s="116"/>
      <c r="E138" s="116"/>
      <c r="F138" s="116"/>
      <c r="G138" s="117"/>
      <c r="H138" s="26" t="str">
        <f>IF(I138&gt;40,"文字数オーバー",IF(I138&lt;=0,"未記入",I138&amp;"文字"))</f>
        <v>未記入</v>
      </c>
      <c r="I138" s="2">
        <f>LEN(SUBSTITUTE(SUBSTITUTE(SUBSTITUTE(SUBSTITUTE(A138, CHAR(10), ""), CHAR(13), ""), " ", ""),"　",""))</f>
        <v>0</v>
      </c>
    </row>
    <row r="140" spans="1:9" ht="37.5" customHeight="1" x14ac:dyDescent="0.4">
      <c r="A140" s="99" t="s">
        <v>363</v>
      </c>
      <c r="B140" s="127"/>
      <c r="C140" s="127"/>
      <c r="D140" s="127"/>
      <c r="E140" s="127"/>
      <c r="F140" s="127"/>
      <c r="G140" s="127"/>
      <c r="H140" s="127"/>
    </row>
    <row r="141" spans="1:9" x14ac:dyDescent="0.4">
      <c r="A141" s="21" t="s">
        <v>83</v>
      </c>
      <c r="B141" s="162"/>
      <c r="C141" s="116"/>
      <c r="D141" s="116"/>
      <c r="E141" s="116"/>
      <c r="F141" s="116"/>
      <c r="G141" s="117"/>
      <c r="H141" s="26" t="str">
        <f>IF(I141&gt;20,"文字数オーバー",IF(I141&lt;=9,"文字数不足/未記入",I141&amp;"文字"))</f>
        <v>文字数不足/未記入</v>
      </c>
      <c r="I141" s="2">
        <f>LEN(SUBSTITUTE(SUBSTITUTE(SUBSTITUTE(SUBSTITUTE(B141, CHAR(10), ""), CHAR(13), ""), " ", ""),"　",""))</f>
        <v>0</v>
      </c>
    </row>
    <row r="142" spans="1:9" x14ac:dyDescent="0.4">
      <c r="A142" s="21" t="s">
        <v>84</v>
      </c>
      <c r="B142" s="162"/>
      <c r="C142" s="116"/>
      <c r="D142" s="116"/>
      <c r="E142" s="116"/>
      <c r="F142" s="116"/>
      <c r="G142" s="117"/>
      <c r="H142" s="98" t="str">
        <f>IF(I142&gt;20,"文字数オーバー",IF(I142&lt;=9,"文字数不足/未記入",I142&amp;"文字"))</f>
        <v>文字数不足/未記入</v>
      </c>
      <c r="I142" s="2">
        <f>LEN(SUBSTITUTE(SUBSTITUTE(SUBSTITUTE(SUBSTITUTE(B142, CHAR(10), ""), CHAR(13), ""), " ", ""),"　",""))</f>
        <v>0</v>
      </c>
    </row>
    <row r="143" spans="1:9" x14ac:dyDescent="0.4">
      <c r="A143" s="21" t="s">
        <v>85</v>
      </c>
      <c r="B143" s="162"/>
      <c r="C143" s="116"/>
      <c r="D143" s="116"/>
      <c r="E143" s="116"/>
      <c r="F143" s="116"/>
      <c r="G143" s="117"/>
      <c r="H143" s="98" t="str">
        <f>IF(I143&gt;20,"文字数オーバー",IF(I143&lt;=9,"文字数不足/未記入",I143&amp;"文字"))</f>
        <v>文字数不足/未記入</v>
      </c>
      <c r="I143" s="2">
        <f>LEN(SUBSTITUTE(SUBSTITUTE(SUBSTITUTE(SUBSTITUTE(B143, CHAR(10), ""), CHAR(13), ""), " ", ""),"　",""))</f>
        <v>0</v>
      </c>
    </row>
    <row r="145" spans="1:10" ht="18.75" customHeight="1" x14ac:dyDescent="0.4">
      <c r="A145" s="90" t="s">
        <v>573</v>
      </c>
      <c r="B145" s="90"/>
      <c r="C145" s="90"/>
      <c r="D145" s="90"/>
      <c r="E145" s="90"/>
      <c r="F145" s="90"/>
      <c r="G145" s="101" t="str">
        <f>IF($H$2="","",$H$1&amp;"　"&amp;$H$2)</f>
        <v/>
      </c>
      <c r="H145" s="101"/>
    </row>
    <row r="146" spans="1:10" x14ac:dyDescent="0.4">
      <c r="A146" s="87" t="s">
        <v>574</v>
      </c>
      <c r="B146" s="87"/>
      <c r="C146" s="87"/>
      <c r="D146" s="87"/>
      <c r="E146" s="87"/>
      <c r="F146" s="87"/>
      <c r="G146" s="87"/>
      <c r="H146" s="87"/>
    </row>
    <row r="147" spans="1:10" ht="168.75" customHeight="1" x14ac:dyDescent="0.4">
      <c r="A147" s="111"/>
      <c r="B147" s="112"/>
      <c r="C147" s="112"/>
      <c r="D147" s="112"/>
      <c r="E147" s="112"/>
      <c r="F147" s="112"/>
      <c r="G147" s="113"/>
      <c r="H147" s="26" t="str">
        <f>IF(I147&gt;250,"文字数オーバー",IF(I147&lt;=0,"未記入",I147&amp;"文字"))</f>
        <v>未記入</v>
      </c>
      <c r="I147" s="2">
        <f>LEN(SUBSTITUTE(SUBSTITUTE(SUBSTITUTE(SUBSTITUTE(A147, CHAR(10), ""), CHAR(13), ""), " ", ""),"　",""))</f>
        <v>0</v>
      </c>
    </row>
    <row r="149" spans="1:10" ht="56.25" customHeight="1" x14ac:dyDescent="0.4">
      <c r="A149" s="114" t="s">
        <v>364</v>
      </c>
      <c r="B149" s="114"/>
      <c r="C149" s="114"/>
      <c r="D149" s="114"/>
      <c r="E149" s="114"/>
      <c r="F149" s="114"/>
      <c r="G149" s="114"/>
      <c r="H149" s="114"/>
    </row>
    <row r="150" spans="1:10" ht="168.75" customHeight="1" x14ac:dyDescent="0.4">
      <c r="A150" s="111"/>
      <c r="B150" s="112"/>
      <c r="C150" s="112"/>
      <c r="D150" s="112"/>
      <c r="E150" s="112"/>
      <c r="F150" s="112"/>
      <c r="G150" s="113"/>
      <c r="H150" s="26" t="str">
        <f>IF(I150&gt;250,"文字数オーバー",IF(I150&lt;=0,"未記入",I150&amp;"文字"))</f>
        <v>未記入</v>
      </c>
      <c r="I150" s="2">
        <f>LEN(SUBSTITUTE(SUBSTITUTE(SUBSTITUTE(SUBSTITUTE(A150, CHAR(10), ""), CHAR(13), ""), " ", ""),"　",""))</f>
        <v>0</v>
      </c>
    </row>
    <row r="152" spans="1:10" ht="37.5" customHeight="1" x14ac:dyDescent="0.4">
      <c r="A152" s="114" t="s">
        <v>383</v>
      </c>
      <c r="B152" s="114"/>
      <c r="C152" s="114"/>
      <c r="D152" s="114"/>
      <c r="E152" s="114"/>
      <c r="F152" s="114"/>
      <c r="G152" s="114"/>
      <c r="H152" s="114"/>
    </row>
    <row r="153" spans="1:10" ht="168.75" customHeight="1" x14ac:dyDescent="0.4">
      <c r="A153" s="111"/>
      <c r="B153" s="112"/>
      <c r="C153" s="112"/>
      <c r="D153" s="112"/>
      <c r="E153" s="112"/>
      <c r="F153" s="112"/>
      <c r="G153" s="113"/>
      <c r="H153" s="62" t="str">
        <f>IF(I153&gt;250,"文字数オーバー",IF(I153&lt;=0,"未記入",I153&amp;"文字"))</f>
        <v>未記入</v>
      </c>
      <c r="I153" s="2">
        <f>LEN(SUBSTITUTE(SUBSTITUTE(SUBSTITUTE(SUBSTITUTE(A153, CHAR(10), ""), CHAR(13), ""), " ", ""),"　",""))</f>
        <v>0</v>
      </c>
    </row>
    <row r="155" spans="1:10" x14ac:dyDescent="0.4">
      <c r="A155" s="2" t="s">
        <v>366</v>
      </c>
      <c r="G155" s="101" t="str">
        <f>IF($H$2="","",$H$1&amp;"　"&amp;$H$2)</f>
        <v/>
      </c>
      <c r="H155" s="101"/>
    </row>
    <row r="156" spans="1:10" ht="56.25" customHeight="1" x14ac:dyDescent="0.4">
      <c r="A156" s="114" t="s">
        <v>87</v>
      </c>
      <c r="B156" s="114"/>
      <c r="C156" s="114"/>
      <c r="D156" s="114"/>
      <c r="E156" s="114"/>
      <c r="F156" s="114"/>
      <c r="G156" s="114"/>
      <c r="H156" s="114"/>
    </row>
    <row r="157" spans="1:10" x14ac:dyDescent="0.4">
      <c r="A157" s="2" t="s">
        <v>88</v>
      </c>
      <c r="C157" s="45" t="str">
        <f>IF(C160="","",IF(OR(C160&lt;14,C160&gt;93)=TRUE,J157,""))</f>
        <v/>
      </c>
      <c r="J157" s="2" t="s">
        <v>318</v>
      </c>
    </row>
    <row r="158" spans="1:10" ht="56.25" customHeight="1" x14ac:dyDescent="0.4">
      <c r="A158" s="161" t="s">
        <v>92</v>
      </c>
      <c r="B158" s="161"/>
      <c r="C158" s="9">
        <f>C168</f>
        <v>2025</v>
      </c>
      <c r="D158" s="9" t="s">
        <v>91</v>
      </c>
      <c r="E158" s="9" t="str">
        <f>IF(E168="","",E168)</f>
        <v/>
      </c>
      <c r="F158" s="9" t="s">
        <v>90</v>
      </c>
      <c r="G158" s="9" t="str">
        <f>IF(G168="","",G168)</f>
        <v/>
      </c>
      <c r="H158" s="9" t="s">
        <v>89</v>
      </c>
      <c r="J158" s="13" t="e">
        <f>DATE(C158,E158,G158)</f>
        <v>#VALUE!</v>
      </c>
    </row>
    <row r="159" spans="1:10" ht="56.25" customHeight="1" x14ac:dyDescent="0.4">
      <c r="A159" s="161" t="s">
        <v>93</v>
      </c>
      <c r="B159" s="161"/>
      <c r="C159" s="9">
        <f>IF(G169="",2025,YEAR(J159))</f>
        <v>2025</v>
      </c>
      <c r="D159" s="9" t="s">
        <v>91</v>
      </c>
      <c r="E159" s="9" t="str">
        <f>IF(E169="","",MONTH(J159))</f>
        <v/>
      </c>
      <c r="F159" s="9" t="s">
        <v>90</v>
      </c>
      <c r="G159" s="9" t="str">
        <f>IF(G169="","",DAY(J159))</f>
        <v/>
      </c>
      <c r="H159" s="9" t="s">
        <v>89</v>
      </c>
      <c r="J159" s="13">
        <f>MAX(J169,J179,J188)</f>
        <v>45626</v>
      </c>
    </row>
    <row r="160" spans="1:10" x14ac:dyDescent="0.4">
      <c r="A160" s="161" t="s">
        <v>94</v>
      </c>
      <c r="B160" s="161"/>
      <c r="C160" s="49" t="str">
        <f>IF(G159="","",J159-J158+1)</f>
        <v/>
      </c>
      <c r="D160" s="9" t="s">
        <v>89</v>
      </c>
      <c r="E160" s="156" t="s">
        <v>307</v>
      </c>
      <c r="F160" s="157"/>
      <c r="G160" s="157"/>
      <c r="H160" s="157"/>
    </row>
    <row r="161" spans="1:10" ht="131.25" customHeight="1" x14ac:dyDescent="0.4">
      <c r="A161" s="114" t="s">
        <v>306</v>
      </c>
      <c r="B161" s="114"/>
      <c r="C161" s="114"/>
      <c r="D161" s="114"/>
      <c r="E161" s="114"/>
      <c r="F161" s="114"/>
      <c r="G161" s="114"/>
      <c r="H161" s="114"/>
    </row>
    <row r="163" spans="1:10" x14ac:dyDescent="0.4">
      <c r="A163" s="2" t="s">
        <v>95</v>
      </c>
    </row>
    <row r="164" spans="1:10" x14ac:dyDescent="0.4">
      <c r="A164" s="141" t="s">
        <v>96</v>
      </c>
      <c r="B164" s="142"/>
      <c r="C164" s="50"/>
      <c r="D164" s="142" t="s">
        <v>97</v>
      </c>
      <c r="E164" s="142"/>
      <c r="F164" s="143" t="str">
        <f>IF(C164="","",VLOOKUP(C164,国・地域コード表!$A$2:$B$173,2))</f>
        <v/>
      </c>
      <c r="G164" s="143"/>
      <c r="H164" s="144"/>
    </row>
    <row r="165" spans="1:10" x14ac:dyDescent="0.4">
      <c r="A165" s="145" t="s">
        <v>98</v>
      </c>
      <c r="B165" s="146"/>
      <c r="C165" s="137"/>
      <c r="D165" s="137"/>
      <c r="E165" s="137"/>
      <c r="F165" s="137"/>
      <c r="G165" s="137"/>
      <c r="H165" s="138"/>
    </row>
    <row r="166" spans="1:10" x14ac:dyDescent="0.4">
      <c r="A166" s="145" t="s">
        <v>99</v>
      </c>
      <c r="B166" s="146"/>
      <c r="C166" s="58" t="s">
        <v>101</v>
      </c>
      <c r="D166" s="137"/>
      <c r="E166" s="137"/>
      <c r="F166" s="137"/>
      <c r="G166" s="137"/>
      <c r="H166" s="138"/>
    </row>
    <row r="167" spans="1:10" x14ac:dyDescent="0.4">
      <c r="A167" s="145"/>
      <c r="B167" s="146"/>
      <c r="C167" s="58" t="s">
        <v>100</v>
      </c>
      <c r="D167" s="137"/>
      <c r="E167" s="137"/>
      <c r="F167" s="137"/>
      <c r="G167" s="137"/>
      <c r="H167" s="138"/>
    </row>
    <row r="168" spans="1:10" x14ac:dyDescent="0.4">
      <c r="A168" s="145" t="s">
        <v>102</v>
      </c>
      <c r="B168" s="146"/>
      <c r="C168" s="19">
        <v>2025</v>
      </c>
      <c r="D168" s="19" t="s">
        <v>91</v>
      </c>
      <c r="E168" s="51"/>
      <c r="F168" s="19" t="s">
        <v>90</v>
      </c>
      <c r="G168" s="51"/>
      <c r="H168" s="20" t="s">
        <v>89</v>
      </c>
      <c r="J168" s="13">
        <f>DATE(C168,E168,G168)</f>
        <v>45626</v>
      </c>
    </row>
    <row r="169" spans="1:10" x14ac:dyDescent="0.4">
      <c r="A169" s="145" t="s">
        <v>103</v>
      </c>
      <c r="B169" s="146"/>
      <c r="C169" s="19">
        <v>2025</v>
      </c>
      <c r="D169" s="19" t="s">
        <v>91</v>
      </c>
      <c r="E169" s="52"/>
      <c r="F169" s="43" t="s">
        <v>90</v>
      </c>
      <c r="G169" s="52"/>
      <c r="H169" s="44" t="s">
        <v>89</v>
      </c>
      <c r="J169" s="13">
        <f>DATE(C169,E169,G169)</f>
        <v>45626</v>
      </c>
    </row>
    <row r="170" spans="1:10" x14ac:dyDescent="0.4">
      <c r="A170" s="150" t="s">
        <v>104</v>
      </c>
      <c r="B170" s="151"/>
      <c r="C170" s="46" t="str">
        <f>IF(E168="","",J169-J168+1)</f>
        <v/>
      </c>
      <c r="D170" s="42" t="s">
        <v>105</v>
      </c>
      <c r="E170" s="156" t="s">
        <v>307</v>
      </c>
      <c r="F170" s="157"/>
      <c r="G170" s="157"/>
      <c r="H170" s="157"/>
    </row>
    <row r="171" spans="1:10" ht="93.75" customHeight="1" x14ac:dyDescent="0.4">
      <c r="A171" s="114" t="s">
        <v>106</v>
      </c>
      <c r="B171" s="114"/>
      <c r="C171" s="114"/>
      <c r="D171" s="114"/>
      <c r="E171" s="114"/>
      <c r="F171" s="114"/>
      <c r="G171" s="114"/>
      <c r="H171" s="114"/>
    </row>
    <row r="173" spans="1:10" x14ac:dyDescent="0.4">
      <c r="A173" s="2" t="s">
        <v>282</v>
      </c>
      <c r="G173" s="101" t="str">
        <f>IF($H$2="","",$H$1&amp;"　"&amp;$H$2)</f>
        <v/>
      </c>
      <c r="H173" s="101"/>
    </row>
    <row r="174" spans="1:10" x14ac:dyDescent="0.4">
      <c r="A174" s="141" t="s">
        <v>96</v>
      </c>
      <c r="B174" s="142"/>
      <c r="C174" s="50"/>
      <c r="D174" s="142" t="s">
        <v>97</v>
      </c>
      <c r="E174" s="142"/>
      <c r="F174" s="143" t="str">
        <f>IF(C174="","",VLOOKUP(C174,国・地域コード表!$A$2:$B$173,2))</f>
        <v/>
      </c>
      <c r="G174" s="143"/>
      <c r="H174" s="144"/>
    </row>
    <row r="175" spans="1:10" x14ac:dyDescent="0.4">
      <c r="A175" s="145" t="s">
        <v>98</v>
      </c>
      <c r="B175" s="146"/>
      <c r="C175" s="158"/>
      <c r="D175" s="159"/>
      <c r="E175" s="159"/>
      <c r="F175" s="159"/>
      <c r="G175" s="159"/>
      <c r="H175" s="160"/>
    </row>
    <row r="176" spans="1:10" x14ac:dyDescent="0.4">
      <c r="A176" s="145" t="s">
        <v>99</v>
      </c>
      <c r="B176" s="146"/>
      <c r="C176" s="58" t="s">
        <v>101</v>
      </c>
      <c r="D176" s="137"/>
      <c r="E176" s="137"/>
      <c r="F176" s="137"/>
      <c r="G176" s="137"/>
      <c r="H176" s="138"/>
    </row>
    <row r="177" spans="1:10" x14ac:dyDescent="0.4">
      <c r="A177" s="145"/>
      <c r="B177" s="146"/>
      <c r="C177" s="58" t="s">
        <v>100</v>
      </c>
      <c r="D177" s="137"/>
      <c r="E177" s="137"/>
      <c r="F177" s="137"/>
      <c r="G177" s="137"/>
      <c r="H177" s="138"/>
    </row>
    <row r="178" spans="1:10" x14ac:dyDescent="0.4">
      <c r="A178" s="145" t="s">
        <v>102</v>
      </c>
      <c r="B178" s="146"/>
      <c r="C178" s="19">
        <v>2025</v>
      </c>
      <c r="D178" s="19" t="s">
        <v>91</v>
      </c>
      <c r="E178" s="51"/>
      <c r="F178" s="19" t="s">
        <v>90</v>
      </c>
      <c r="G178" s="51"/>
      <c r="H178" s="20" t="s">
        <v>89</v>
      </c>
      <c r="J178" s="13">
        <f>DATE(C178,E178,G178)</f>
        <v>45626</v>
      </c>
    </row>
    <row r="179" spans="1:10" x14ac:dyDescent="0.4">
      <c r="A179" s="145" t="s">
        <v>103</v>
      </c>
      <c r="B179" s="146"/>
      <c r="C179" s="19">
        <v>2025</v>
      </c>
      <c r="D179" s="19" t="s">
        <v>91</v>
      </c>
      <c r="E179" s="52"/>
      <c r="F179" s="43" t="s">
        <v>90</v>
      </c>
      <c r="G179" s="52"/>
      <c r="H179" s="44" t="s">
        <v>89</v>
      </c>
      <c r="J179" s="13">
        <f>DATE(C179,E179,G179)</f>
        <v>45626</v>
      </c>
    </row>
    <row r="180" spans="1:10" x14ac:dyDescent="0.4">
      <c r="A180" s="150" t="s">
        <v>104</v>
      </c>
      <c r="B180" s="151"/>
      <c r="C180" s="46" t="str">
        <f>IF(E178="","",J179-J178+1)</f>
        <v/>
      </c>
      <c r="D180" s="42" t="s">
        <v>105</v>
      </c>
      <c r="E180" s="156" t="s">
        <v>307</v>
      </c>
      <c r="F180" s="157"/>
      <c r="G180" s="157"/>
      <c r="H180" s="157"/>
    </row>
    <row r="182" spans="1:10" x14ac:dyDescent="0.4">
      <c r="A182" s="2" t="s">
        <v>283</v>
      </c>
    </row>
    <row r="183" spans="1:10" x14ac:dyDescent="0.4">
      <c r="A183" s="141" t="s">
        <v>96</v>
      </c>
      <c r="B183" s="142"/>
      <c r="C183" s="50"/>
      <c r="D183" s="142" t="s">
        <v>97</v>
      </c>
      <c r="E183" s="142"/>
      <c r="F183" s="143" t="str">
        <f>IF(C183="","",VLOOKUP(C183,国・地域コード表!$A$2:$B$173,2))</f>
        <v/>
      </c>
      <c r="G183" s="143"/>
      <c r="H183" s="144"/>
    </row>
    <row r="184" spans="1:10" x14ac:dyDescent="0.4">
      <c r="A184" s="145" t="s">
        <v>98</v>
      </c>
      <c r="B184" s="146"/>
      <c r="C184" s="147"/>
      <c r="D184" s="148"/>
      <c r="E184" s="148"/>
      <c r="F184" s="148"/>
      <c r="G184" s="148"/>
      <c r="H184" s="149"/>
    </row>
    <row r="185" spans="1:10" x14ac:dyDescent="0.4">
      <c r="A185" s="145" t="s">
        <v>99</v>
      </c>
      <c r="B185" s="146"/>
      <c r="C185" s="58" t="s">
        <v>101</v>
      </c>
      <c r="D185" s="137"/>
      <c r="E185" s="137"/>
      <c r="F185" s="137"/>
      <c r="G185" s="137"/>
      <c r="H185" s="138"/>
    </row>
    <row r="186" spans="1:10" x14ac:dyDescent="0.4">
      <c r="A186" s="145"/>
      <c r="B186" s="146"/>
      <c r="C186" s="58" t="s">
        <v>100</v>
      </c>
      <c r="D186" s="137"/>
      <c r="E186" s="137"/>
      <c r="F186" s="137"/>
      <c r="G186" s="137"/>
      <c r="H186" s="138"/>
    </row>
    <row r="187" spans="1:10" x14ac:dyDescent="0.4">
      <c r="A187" s="145" t="s">
        <v>102</v>
      </c>
      <c r="B187" s="146"/>
      <c r="C187" s="19">
        <v>2025</v>
      </c>
      <c r="D187" s="19" t="s">
        <v>91</v>
      </c>
      <c r="E187" s="51"/>
      <c r="F187" s="19" t="s">
        <v>90</v>
      </c>
      <c r="G187" s="51"/>
      <c r="H187" s="20" t="s">
        <v>89</v>
      </c>
      <c r="J187" s="13">
        <f>DATE(C187,E187,G187)</f>
        <v>45626</v>
      </c>
    </row>
    <row r="188" spans="1:10" x14ac:dyDescent="0.4">
      <c r="A188" s="145" t="s">
        <v>103</v>
      </c>
      <c r="B188" s="146"/>
      <c r="C188" s="19">
        <v>2025</v>
      </c>
      <c r="D188" s="19" t="s">
        <v>91</v>
      </c>
      <c r="E188" s="52"/>
      <c r="F188" s="43" t="s">
        <v>90</v>
      </c>
      <c r="G188" s="52"/>
      <c r="H188" s="44" t="s">
        <v>89</v>
      </c>
      <c r="J188" s="13">
        <f>DATE(C188,E188,G188)</f>
        <v>45626</v>
      </c>
    </row>
    <row r="189" spans="1:10" x14ac:dyDescent="0.4">
      <c r="A189" s="150" t="s">
        <v>104</v>
      </c>
      <c r="B189" s="151"/>
      <c r="C189" s="46" t="str">
        <f>IF(E187="","",J188-J187+1)</f>
        <v/>
      </c>
      <c r="D189" s="42" t="s">
        <v>105</v>
      </c>
      <c r="E189" s="156" t="s">
        <v>307</v>
      </c>
      <c r="F189" s="157"/>
      <c r="G189" s="157"/>
      <c r="H189" s="157"/>
    </row>
    <row r="191" spans="1:10" x14ac:dyDescent="0.4">
      <c r="A191" s="30" t="s">
        <v>284</v>
      </c>
    </row>
    <row r="192" spans="1:10" x14ac:dyDescent="0.4">
      <c r="A192" s="152" t="s">
        <v>285</v>
      </c>
      <c r="B192" s="153"/>
      <c r="C192" s="153"/>
      <c r="D192" s="128"/>
      <c r="E192" s="128"/>
      <c r="F192" s="128"/>
      <c r="G192" s="128"/>
      <c r="H192" s="129"/>
      <c r="J192" s="2" t="s">
        <v>53</v>
      </c>
    </row>
    <row r="193" spans="1:10" x14ac:dyDescent="0.4">
      <c r="A193" s="135" t="s">
        <v>286</v>
      </c>
      <c r="B193" s="136"/>
      <c r="C193" s="136"/>
      <c r="D193" s="31"/>
      <c r="E193" s="154" t="s">
        <v>287</v>
      </c>
      <c r="F193" s="154"/>
      <c r="G193" s="154"/>
      <c r="H193" s="155"/>
      <c r="J193" s="2" t="s">
        <v>54</v>
      </c>
    </row>
    <row r="194" spans="1:10" x14ac:dyDescent="0.4">
      <c r="A194" s="135"/>
      <c r="B194" s="136"/>
      <c r="C194" s="136"/>
      <c r="D194" s="31"/>
      <c r="E194" s="154" t="s">
        <v>288</v>
      </c>
      <c r="F194" s="154"/>
      <c r="G194" s="154"/>
      <c r="H194" s="155"/>
    </row>
    <row r="195" spans="1:10" x14ac:dyDescent="0.4">
      <c r="A195" s="135"/>
      <c r="B195" s="136"/>
      <c r="C195" s="136"/>
      <c r="D195" s="31"/>
      <c r="E195" s="154" t="s">
        <v>607</v>
      </c>
      <c r="F195" s="154"/>
      <c r="G195" s="154"/>
      <c r="H195" s="155"/>
    </row>
    <row r="196" spans="1:10" x14ac:dyDescent="0.4">
      <c r="A196" s="135"/>
      <c r="B196" s="136"/>
      <c r="C196" s="136"/>
      <c r="D196" s="31"/>
      <c r="E196" s="154" t="s">
        <v>290</v>
      </c>
      <c r="F196" s="154"/>
      <c r="G196" s="154"/>
      <c r="H196" s="155"/>
    </row>
    <row r="197" spans="1:10" x14ac:dyDescent="0.4">
      <c r="A197" s="135" t="s">
        <v>291</v>
      </c>
      <c r="B197" s="136"/>
      <c r="C197" s="136"/>
      <c r="D197" s="137"/>
      <c r="E197" s="137"/>
      <c r="F197" s="137"/>
      <c r="G197" s="137"/>
      <c r="H197" s="138"/>
    </row>
    <row r="198" spans="1:10" x14ac:dyDescent="0.4">
      <c r="A198" s="135" t="s">
        <v>292</v>
      </c>
      <c r="B198" s="136"/>
      <c r="C198" s="136"/>
      <c r="D198" s="137"/>
      <c r="E198" s="137"/>
      <c r="F198" s="137"/>
      <c r="G198" s="137"/>
      <c r="H198" s="138"/>
    </row>
    <row r="199" spans="1:10" x14ac:dyDescent="0.4">
      <c r="A199" s="139" t="s">
        <v>293</v>
      </c>
      <c r="B199" s="140"/>
      <c r="C199" s="140"/>
      <c r="D199" s="119"/>
      <c r="E199" s="119"/>
      <c r="F199" s="119"/>
      <c r="G199" s="119"/>
      <c r="H199" s="120"/>
    </row>
    <row r="201" spans="1:10" x14ac:dyDescent="0.4">
      <c r="A201" s="2" t="s">
        <v>294</v>
      </c>
    </row>
    <row r="202" spans="1:10" x14ac:dyDescent="0.4">
      <c r="A202" s="2" t="s">
        <v>295</v>
      </c>
      <c r="J202" s="54" t="b">
        <v>0</v>
      </c>
    </row>
    <row r="203" spans="1:10" x14ac:dyDescent="0.4">
      <c r="A203" s="32"/>
      <c r="B203" s="28" t="s">
        <v>296</v>
      </c>
      <c r="C203" s="32"/>
      <c r="D203" s="28" t="s">
        <v>297</v>
      </c>
      <c r="E203" s="32"/>
      <c r="F203" s="28" t="s">
        <v>298</v>
      </c>
      <c r="G203" s="45" t="str">
        <f>IF(AND(J202=FALSE,J203=FALSE,J204=FALSE)=TRUE,J205,"")</f>
        <v>どれか１つにチェック</v>
      </c>
      <c r="J203" s="54" t="b">
        <v>0</v>
      </c>
    </row>
    <row r="204" spans="1:10" x14ac:dyDescent="0.4">
      <c r="J204" s="54" t="b">
        <v>0</v>
      </c>
    </row>
    <row r="205" spans="1:10" x14ac:dyDescent="0.4">
      <c r="A205" s="121" t="s">
        <v>304</v>
      </c>
      <c r="B205" s="121"/>
      <c r="C205" s="121"/>
      <c r="D205" s="121"/>
      <c r="E205" s="121"/>
      <c r="F205" s="121"/>
      <c r="G205" s="121"/>
      <c r="H205" s="121"/>
      <c r="J205" s="2" t="s">
        <v>305</v>
      </c>
    </row>
    <row r="206" spans="1:10" x14ac:dyDescent="0.4">
      <c r="A206" s="22" t="s">
        <v>299</v>
      </c>
      <c r="B206" s="122"/>
      <c r="C206" s="122"/>
      <c r="D206" s="122"/>
      <c r="E206" s="27" t="s">
        <v>300</v>
      </c>
      <c r="F206" s="123"/>
      <c r="G206" s="124"/>
      <c r="H206" s="7" t="s">
        <v>301</v>
      </c>
    </row>
    <row r="208" spans="1:10" x14ac:dyDescent="0.4">
      <c r="A208" s="1" t="s">
        <v>590</v>
      </c>
      <c r="B208" s="1"/>
      <c r="C208" s="1"/>
      <c r="D208" s="1"/>
      <c r="E208" s="1"/>
      <c r="F208" s="1"/>
      <c r="G208" s="1"/>
      <c r="H208" s="1"/>
    </row>
    <row r="209" spans="1:9" x14ac:dyDescent="0.4">
      <c r="A209" s="11" t="s">
        <v>592</v>
      </c>
      <c r="G209" s="101" t="str">
        <f>IF($H$2="","",$H$1&amp;"　"&amp;$H$2)</f>
        <v/>
      </c>
      <c r="H209" s="101"/>
    </row>
    <row r="210" spans="1:9" ht="37.5" customHeight="1" x14ac:dyDescent="0.4">
      <c r="A210" s="125" t="s">
        <v>591</v>
      </c>
      <c r="B210" s="126"/>
      <c r="C210" s="126"/>
      <c r="D210" s="126"/>
      <c r="E210" s="126"/>
      <c r="F210" s="126"/>
      <c r="G210" s="126"/>
      <c r="H210" s="126"/>
    </row>
    <row r="211" spans="1:9" ht="56.25" customHeight="1" x14ac:dyDescent="0.4">
      <c r="A211" s="111"/>
      <c r="B211" s="116"/>
      <c r="C211" s="116"/>
      <c r="D211" s="116"/>
      <c r="E211" s="116"/>
      <c r="F211" s="116"/>
      <c r="G211" s="117"/>
      <c r="H211" s="26" t="str">
        <f>IF(I211&gt;65,"文字数オーバー",IF(I211&lt;=0,"未記入",I211&amp;"文字"))</f>
        <v>未記入</v>
      </c>
      <c r="I211" s="2">
        <f>LEN(SUBSTITUTE(SUBSTITUTE(SUBSTITUTE(SUBSTITUTE(A211, CHAR(10), ""), CHAR(13), ""), " ", ""),"　",""))</f>
        <v>0</v>
      </c>
    </row>
    <row r="212" spans="1:9" x14ac:dyDescent="0.4">
      <c r="A212" s="115" t="s">
        <v>399</v>
      </c>
      <c r="B212" s="115"/>
      <c r="C212" s="115"/>
      <c r="D212" s="115"/>
      <c r="E212" s="115"/>
      <c r="F212" s="115"/>
      <c r="G212" s="115"/>
      <c r="H212" s="115"/>
    </row>
    <row r="214" spans="1:9" ht="37.5" customHeight="1" x14ac:dyDescent="0.4">
      <c r="A214" s="99" t="s">
        <v>400</v>
      </c>
      <c r="B214" s="127"/>
      <c r="C214" s="127"/>
      <c r="D214" s="127"/>
      <c r="E214" s="127"/>
      <c r="F214" s="127"/>
      <c r="G214" s="127"/>
      <c r="H214" s="127"/>
    </row>
    <row r="215" spans="1:9" ht="206.25" customHeight="1" x14ac:dyDescent="0.4">
      <c r="A215" s="111"/>
      <c r="B215" s="112"/>
      <c r="C215" s="112"/>
      <c r="D215" s="112"/>
      <c r="E215" s="112"/>
      <c r="F215" s="112"/>
      <c r="G215" s="113"/>
      <c r="H215" s="26" t="str">
        <f>IF(I215&gt;350,"文字数オーバー",IF(I215&lt;=0,"未記入",I215&amp;"文字"))</f>
        <v>未記入</v>
      </c>
      <c r="I215" s="2">
        <f>LEN(SUBSTITUTE(SUBSTITUTE(SUBSTITUTE(SUBSTITUTE(A215, CHAR(10), ""), CHAR(13), ""), " ", ""),"　",""))</f>
        <v>0</v>
      </c>
    </row>
    <row r="217" spans="1:9" ht="37.5" customHeight="1" x14ac:dyDescent="0.4">
      <c r="A217" s="99" t="s">
        <v>608</v>
      </c>
      <c r="B217" s="99"/>
      <c r="C217" s="99"/>
      <c r="D217" s="99"/>
      <c r="E217" s="99"/>
      <c r="F217" s="99"/>
      <c r="G217" s="99"/>
      <c r="H217" s="99"/>
    </row>
    <row r="218" spans="1:9" x14ac:dyDescent="0.4">
      <c r="A218" s="83" t="s">
        <v>402</v>
      </c>
      <c r="B218" s="128"/>
      <c r="C218" s="128"/>
      <c r="D218" s="128"/>
      <c r="E218" s="128"/>
      <c r="F218" s="128"/>
      <c r="G218" s="128"/>
      <c r="H218" s="129"/>
    </row>
    <row r="219" spans="1:9" x14ac:dyDescent="0.4">
      <c r="A219" s="84" t="s">
        <v>403</v>
      </c>
      <c r="B219" s="130"/>
      <c r="C219" s="130"/>
      <c r="D219" s="130"/>
      <c r="E219" s="130"/>
      <c r="F219" s="130"/>
      <c r="G219" s="130"/>
      <c r="H219" s="131"/>
    </row>
    <row r="220" spans="1:9" x14ac:dyDescent="0.4">
      <c r="A220" s="85" t="s">
        <v>404</v>
      </c>
      <c r="B220" s="132"/>
      <c r="C220" s="132"/>
      <c r="D220" s="132"/>
      <c r="E220" s="132"/>
      <c r="F220" s="132"/>
      <c r="G220" s="132"/>
      <c r="H220" s="133"/>
    </row>
    <row r="221" spans="1:9" x14ac:dyDescent="0.4">
      <c r="A221" s="134" t="s">
        <v>405</v>
      </c>
      <c r="B221" s="134"/>
      <c r="C221" s="134"/>
      <c r="D221" s="134"/>
      <c r="E221" s="134"/>
      <c r="F221" s="134"/>
      <c r="G221" s="134"/>
      <c r="H221" s="134"/>
    </row>
    <row r="223" spans="1:9" ht="18.75" customHeight="1" x14ac:dyDescent="0.4">
      <c r="A223" s="91" t="s">
        <v>576</v>
      </c>
      <c r="B223" s="91"/>
      <c r="C223" s="91"/>
      <c r="D223" s="91"/>
      <c r="E223" s="91"/>
      <c r="F223" s="91"/>
      <c r="G223" s="101" t="str">
        <f>IF($H$2="","",$H$1&amp;"　"&amp;$H$2)</f>
        <v/>
      </c>
      <c r="H223" s="101"/>
    </row>
    <row r="224" spans="1:9" ht="56.25" customHeight="1" x14ac:dyDescent="0.4">
      <c r="A224" s="99" t="s">
        <v>575</v>
      </c>
      <c r="B224" s="99"/>
      <c r="C224" s="99"/>
      <c r="D224" s="99"/>
      <c r="E224" s="99"/>
      <c r="F224" s="99"/>
      <c r="G224" s="99"/>
      <c r="H224" s="99"/>
    </row>
    <row r="225" spans="1:9" ht="281.25" customHeight="1" x14ac:dyDescent="0.4">
      <c r="A225" s="111"/>
      <c r="B225" s="116"/>
      <c r="C225" s="116"/>
      <c r="D225" s="116"/>
      <c r="E225" s="116"/>
      <c r="F225" s="116"/>
      <c r="G225" s="117"/>
      <c r="H225" s="73" t="str">
        <f>IF(I225&gt;400,"文字数オーバー",IF(I225&lt;=0,"未記入",I225&amp;"文字"))</f>
        <v>未記入</v>
      </c>
      <c r="I225" s="2">
        <f>LEN(SUBSTITUTE(SUBSTITUTE(SUBSTITUTE(SUBSTITUTE(A225, CHAR(10), ""), CHAR(13), ""), " ", ""),"　",""))</f>
        <v>0</v>
      </c>
    </row>
    <row r="227" spans="1:9" ht="56.25" customHeight="1" x14ac:dyDescent="0.4">
      <c r="A227" s="99" t="s">
        <v>503</v>
      </c>
      <c r="B227" s="99"/>
      <c r="C227" s="99"/>
      <c r="D227" s="99"/>
      <c r="E227" s="99"/>
      <c r="F227" s="99"/>
      <c r="G227" s="99"/>
      <c r="H227" s="99"/>
    </row>
    <row r="228" spans="1:9" ht="281.25" customHeight="1" x14ac:dyDescent="0.4">
      <c r="A228" s="111"/>
      <c r="B228" s="116"/>
      <c r="C228" s="116"/>
      <c r="D228" s="116"/>
      <c r="E228" s="116"/>
      <c r="F228" s="116"/>
      <c r="G228" s="117"/>
      <c r="H228" s="73" t="str">
        <f>IF(I228&gt;400,"文字数オーバー",IF(I228&lt;=0,"未記入",I228&amp;"文字"))</f>
        <v>未記入</v>
      </c>
      <c r="I228" s="2">
        <f>LEN(SUBSTITUTE(SUBSTITUTE(SUBSTITUTE(SUBSTITUTE(A228, CHAR(10), ""), CHAR(13), ""), " ", ""),"　",""))</f>
        <v>0</v>
      </c>
    </row>
    <row r="230" spans="1:9" ht="18.75" customHeight="1" x14ac:dyDescent="0.4">
      <c r="A230" s="91" t="s">
        <v>578</v>
      </c>
      <c r="B230" s="91"/>
      <c r="C230" s="91"/>
      <c r="D230" s="91"/>
      <c r="E230" s="91"/>
      <c r="F230" s="91"/>
      <c r="G230" s="101" t="str">
        <f>IF($H$2="","",$H$1&amp;"　"&amp;$H$2)</f>
        <v/>
      </c>
      <c r="H230" s="101"/>
    </row>
    <row r="231" spans="1:9" ht="37.5" customHeight="1" x14ac:dyDescent="0.4">
      <c r="A231" s="99" t="s">
        <v>577</v>
      </c>
      <c r="B231" s="99"/>
      <c r="C231" s="99"/>
      <c r="D231" s="99"/>
      <c r="E231" s="99"/>
      <c r="F231" s="99"/>
      <c r="G231" s="99"/>
      <c r="H231" s="99"/>
    </row>
    <row r="232" spans="1:9" ht="187.5" customHeight="1" x14ac:dyDescent="0.4">
      <c r="A232" s="102"/>
      <c r="B232" s="103"/>
      <c r="C232" s="103"/>
      <c r="D232" s="103"/>
      <c r="E232" s="103"/>
      <c r="F232" s="103"/>
      <c r="G232" s="104"/>
      <c r="H232" s="26" t="str">
        <f>IF(I232&gt;850,"文字数オーバー",IF(I232&lt;=0,"未記入",I232&amp;"文字"))</f>
        <v>未記入</v>
      </c>
      <c r="I232" s="2">
        <f>LEN(SUBSTITUTE(SUBSTITUTE(SUBSTITUTE(SUBSTITUTE(A232, CHAR(10), ""), CHAR(13), ""), " ", ""),"　",""))</f>
        <v>0</v>
      </c>
    </row>
    <row r="233" spans="1:9" ht="206.25" customHeight="1" x14ac:dyDescent="0.4">
      <c r="A233" s="105"/>
      <c r="B233" s="106"/>
      <c r="C233" s="106"/>
      <c r="D233" s="106"/>
      <c r="E233" s="106"/>
      <c r="F233" s="106"/>
      <c r="G233" s="107"/>
      <c r="H233" s="26"/>
    </row>
    <row r="234" spans="1:9" ht="187.5" customHeight="1" x14ac:dyDescent="0.4">
      <c r="A234" s="108"/>
      <c r="B234" s="109"/>
      <c r="C234" s="109"/>
      <c r="D234" s="109"/>
      <c r="E234" s="109"/>
      <c r="F234" s="109"/>
      <c r="G234" s="110"/>
    </row>
    <row r="236" spans="1:9" s="91" customFormat="1" ht="18.75" customHeight="1" x14ac:dyDescent="0.4">
      <c r="A236" s="91" t="s">
        <v>580</v>
      </c>
      <c r="G236" s="101" t="str">
        <f>IF($H$2="","",$H$1&amp;"　"&amp;$H$2)</f>
        <v/>
      </c>
      <c r="H236" s="101"/>
    </row>
    <row r="237" spans="1:9" ht="37.5" customHeight="1" x14ac:dyDescent="0.4">
      <c r="A237" s="99" t="s">
        <v>579</v>
      </c>
      <c r="B237" s="99"/>
      <c r="C237" s="99"/>
      <c r="D237" s="99"/>
      <c r="E237" s="99"/>
      <c r="F237" s="99"/>
      <c r="G237" s="99"/>
      <c r="H237" s="99"/>
    </row>
    <row r="238" spans="1:9" ht="187.5" customHeight="1" x14ac:dyDescent="0.4">
      <c r="A238" s="102"/>
      <c r="B238" s="103"/>
      <c r="C238" s="103"/>
      <c r="D238" s="103"/>
      <c r="E238" s="103"/>
      <c r="F238" s="103"/>
      <c r="G238" s="104"/>
      <c r="H238" s="62" t="str">
        <f>IF(I238&gt;850,"文字数オーバー",IF(I238&lt;=0,"未記入",I238&amp;"文字"))</f>
        <v>未記入</v>
      </c>
      <c r="I238" s="2">
        <f>LEN(SUBSTITUTE(SUBSTITUTE(SUBSTITUTE(SUBSTITUTE(A238, CHAR(10), ""), CHAR(13), ""), " ", ""),"　",""))</f>
        <v>0</v>
      </c>
    </row>
    <row r="239" spans="1:9" ht="206.25" customHeight="1" x14ac:dyDescent="0.4">
      <c r="A239" s="105"/>
      <c r="B239" s="106"/>
      <c r="C239" s="106"/>
      <c r="D239" s="106"/>
      <c r="E239" s="106"/>
      <c r="F239" s="106"/>
      <c r="G239" s="107"/>
      <c r="H239" s="62"/>
    </row>
    <row r="240" spans="1:9" ht="187.5" customHeight="1" x14ac:dyDescent="0.4">
      <c r="A240" s="108"/>
      <c r="B240" s="109"/>
      <c r="C240" s="109"/>
      <c r="D240" s="109"/>
      <c r="E240" s="109"/>
      <c r="F240" s="109"/>
      <c r="G240" s="110"/>
    </row>
    <row r="242" spans="1:9" ht="37.5" customHeight="1" x14ac:dyDescent="0.4">
      <c r="A242" s="99" t="s">
        <v>581</v>
      </c>
      <c r="B242" s="99"/>
      <c r="C242" s="99"/>
      <c r="D242" s="99"/>
      <c r="E242" s="99"/>
      <c r="F242" s="99"/>
      <c r="G242" s="99"/>
      <c r="H242" s="99"/>
    </row>
    <row r="243" spans="1:9" x14ac:dyDescent="0.4">
      <c r="A243" s="118" t="s">
        <v>582</v>
      </c>
      <c r="B243" s="118"/>
      <c r="C243" s="118"/>
      <c r="D243" s="118"/>
      <c r="E243" s="118"/>
      <c r="F243" s="118"/>
      <c r="G243" s="101" t="str">
        <f>IF($H$2="","",$H$1&amp;"　"&amp;$H$2)</f>
        <v/>
      </c>
      <c r="H243" s="101"/>
    </row>
    <row r="244" spans="1:9" ht="300" customHeight="1" x14ac:dyDescent="0.4">
      <c r="A244" s="111"/>
      <c r="B244" s="116"/>
      <c r="C244" s="116"/>
      <c r="D244" s="116"/>
      <c r="E244" s="116"/>
      <c r="F244" s="116"/>
      <c r="G244" s="117"/>
      <c r="H244" s="26" t="str">
        <f>IF(I244&gt;450,"文字数オーバー",IF(I244&lt;=0,"未記入",I244&amp;"文字"))</f>
        <v>未記入</v>
      </c>
      <c r="I244" s="2">
        <f>LEN(SUBSTITUTE(SUBSTITUTE(SUBSTITUTE(SUBSTITUTE(A244, CHAR(10), ""), CHAR(13), ""), " ", ""),"　",""))</f>
        <v>0</v>
      </c>
    </row>
    <row r="246" spans="1:9" ht="56.25" customHeight="1" x14ac:dyDescent="0.4">
      <c r="A246" s="99" t="s">
        <v>504</v>
      </c>
      <c r="B246" s="99"/>
      <c r="C246" s="99"/>
      <c r="D246" s="99"/>
      <c r="E246" s="99"/>
      <c r="F246" s="99"/>
      <c r="G246" s="99"/>
      <c r="H246" s="99"/>
    </row>
    <row r="247" spans="1:9" ht="300" customHeight="1" x14ac:dyDescent="0.4">
      <c r="A247" s="111"/>
      <c r="B247" s="112"/>
      <c r="C247" s="112"/>
      <c r="D247" s="112"/>
      <c r="E247" s="112"/>
      <c r="F247" s="112"/>
      <c r="G247" s="113"/>
      <c r="H247" s="92" t="str">
        <f>IF(I247&gt;450,"文字数オーバー",IF(I247&lt;=0,"未記入",I247&amp;"文字"))</f>
        <v>未記入</v>
      </c>
      <c r="I247" s="2">
        <f>LEN(SUBSTITUTE(SUBSTITUTE(SUBSTITUTE(SUBSTITUTE(A247, CHAR(10), ""), CHAR(13), ""), " ", ""),"　",""))</f>
        <v>0</v>
      </c>
    </row>
    <row r="248" spans="1:9" x14ac:dyDescent="0.4">
      <c r="A248" s="2" t="s">
        <v>595</v>
      </c>
    </row>
    <row r="249" spans="1:9" ht="18.75" customHeight="1" x14ac:dyDescent="0.4">
      <c r="A249" s="91" t="s">
        <v>594</v>
      </c>
      <c r="B249" s="91"/>
      <c r="C249" s="91"/>
      <c r="D249" s="91"/>
      <c r="E249" s="91"/>
      <c r="F249" s="91"/>
      <c r="G249" s="101" t="str">
        <f>IF($H$2="","",$H$1&amp;"　"&amp;$H$2)</f>
        <v/>
      </c>
      <c r="H249" s="101"/>
    </row>
    <row r="250" spans="1:9" ht="300" customHeight="1" x14ac:dyDescent="0.4">
      <c r="A250" s="111"/>
      <c r="B250" s="112"/>
      <c r="C250" s="112"/>
      <c r="D250" s="112"/>
      <c r="E250" s="112"/>
      <c r="F250" s="112"/>
      <c r="G250" s="113"/>
      <c r="H250" s="26" t="str">
        <f>IF(I250&gt;450,"文字数オーバー",IF(I250&lt;=0,"未記入",I250&amp;"文字"))</f>
        <v>未記入</v>
      </c>
      <c r="I250" s="2">
        <f>LEN(SUBSTITUTE(SUBSTITUTE(SUBSTITUTE(SUBSTITUTE(A250, CHAR(10), ""), CHAR(13), ""), " ", ""),"　",""))</f>
        <v>0</v>
      </c>
    </row>
    <row r="251" spans="1:9" x14ac:dyDescent="0.4">
      <c r="A251" s="1" t="s">
        <v>505</v>
      </c>
      <c r="B251" s="1"/>
      <c r="C251" s="1"/>
      <c r="D251" s="1"/>
      <c r="E251" s="1"/>
      <c r="F251" s="1"/>
      <c r="G251" s="1"/>
      <c r="H251" s="1"/>
    </row>
    <row r="252" spans="1:9" ht="37.5" customHeight="1" x14ac:dyDescent="0.4">
      <c r="A252" s="100" t="s">
        <v>583</v>
      </c>
      <c r="B252" s="100"/>
      <c r="C252" s="100"/>
      <c r="D252" s="100"/>
      <c r="E252" s="100"/>
      <c r="F252" s="100"/>
    </row>
    <row r="253" spans="1:9" ht="281.25" customHeight="1" x14ac:dyDescent="0.4">
      <c r="A253" s="111"/>
      <c r="B253" s="112"/>
      <c r="C253" s="112"/>
      <c r="D253" s="112"/>
      <c r="E253" s="112"/>
      <c r="F253" s="112"/>
      <c r="G253" s="113"/>
      <c r="H253" s="26" t="str">
        <f>IF(I253&gt;400,"文字数オーバー",IF(I253&lt;=0,"未記入",I253&amp;"文字"))</f>
        <v>未記入</v>
      </c>
      <c r="I253" s="2">
        <f>LEN(SUBSTITUTE(SUBSTITUTE(SUBSTITUTE(SUBSTITUTE(A253, CHAR(10), ""), CHAR(13), ""), " ", ""),"　",""))</f>
        <v>0</v>
      </c>
    </row>
    <row r="255" spans="1:9" x14ac:dyDescent="0.4">
      <c r="A255" s="1" t="s">
        <v>609</v>
      </c>
      <c r="B255" s="1"/>
      <c r="C255" s="1"/>
      <c r="D255" s="1"/>
      <c r="E255" s="1"/>
      <c r="F255" s="1"/>
      <c r="G255" s="1"/>
      <c r="H255" s="1"/>
    </row>
    <row r="256" spans="1:9" x14ac:dyDescent="0.4">
      <c r="A256" s="96"/>
      <c r="B256" s="96"/>
      <c r="C256" s="96"/>
      <c r="D256" s="96"/>
      <c r="E256" s="96"/>
      <c r="F256" s="96"/>
      <c r="G256" s="101" t="str">
        <f>IF($H$2="","",$H$1&amp;"　"&amp;$H$2)</f>
        <v/>
      </c>
      <c r="H256" s="101"/>
    </row>
    <row r="257" spans="1:9" x14ac:dyDescent="0.4">
      <c r="A257" s="115" t="s">
        <v>507</v>
      </c>
      <c r="B257" s="115"/>
      <c r="C257" s="115"/>
      <c r="D257" s="115"/>
      <c r="E257" s="115"/>
      <c r="F257" s="115"/>
      <c r="G257" s="115"/>
      <c r="H257" s="115"/>
    </row>
    <row r="258" spans="1:9" ht="281.25" customHeight="1" x14ac:dyDescent="0.4">
      <c r="A258" s="111"/>
      <c r="B258" s="116"/>
      <c r="C258" s="116"/>
      <c r="D258" s="116"/>
      <c r="E258" s="116"/>
      <c r="F258" s="116"/>
      <c r="G258" s="117"/>
      <c r="H258" s="26" t="str">
        <f>IF(I258&gt;400,"文字数オーバー",IF(I258&lt;=0,"未記入",I258&amp;"文字"))</f>
        <v>未記入</v>
      </c>
      <c r="I258" s="2">
        <f>LEN(SUBSTITUTE(SUBSTITUTE(SUBSTITUTE(SUBSTITUTE(A258, CHAR(10), ""), CHAR(13), ""), " ", ""),"　",""))</f>
        <v>0</v>
      </c>
    </row>
    <row r="260" spans="1:9" x14ac:dyDescent="0.4">
      <c r="A260" s="1" t="s">
        <v>508</v>
      </c>
      <c r="B260" s="1"/>
      <c r="C260" s="1"/>
      <c r="D260" s="1"/>
      <c r="E260" s="1"/>
      <c r="F260" s="1"/>
      <c r="G260" s="1"/>
      <c r="H260" s="1"/>
    </row>
    <row r="261" spans="1:9" x14ac:dyDescent="0.4">
      <c r="A261" s="2" t="s">
        <v>509</v>
      </c>
    </row>
    <row r="262" spans="1:9" ht="37.5" customHeight="1" x14ac:dyDescent="0.4">
      <c r="A262" s="99" t="s">
        <v>610</v>
      </c>
      <c r="B262" s="99"/>
      <c r="C262" s="99"/>
      <c r="D262" s="99"/>
      <c r="E262" s="99"/>
      <c r="F262" s="99"/>
      <c r="G262" s="99"/>
      <c r="H262" s="99"/>
    </row>
    <row r="263" spans="1:9" ht="300" customHeight="1" x14ac:dyDescent="0.4">
      <c r="A263" s="111"/>
      <c r="B263" s="112"/>
      <c r="C263" s="112"/>
      <c r="D263" s="112"/>
      <c r="E263" s="112"/>
      <c r="F263" s="112"/>
      <c r="G263" s="113"/>
      <c r="H263" s="26" t="str">
        <f>IF(I263&gt;450,"文字数オーバー",IF(I263&lt;=0,"未記入",I263&amp;"文字"))</f>
        <v>未記入</v>
      </c>
      <c r="I263" s="2">
        <f>LEN(SUBSTITUTE(SUBSTITUTE(SUBSTITUTE(SUBSTITUTE(A263, CHAR(10), ""), CHAR(13), ""), " ", ""),"　",""))</f>
        <v>0</v>
      </c>
    </row>
    <row r="264" spans="1:9" x14ac:dyDescent="0.4">
      <c r="A264" s="2" t="s">
        <v>510</v>
      </c>
      <c r="G264" s="101" t="str">
        <f>IF($H$2="","",$H$1&amp;"　"&amp;$H$2)</f>
        <v/>
      </c>
      <c r="H264" s="101"/>
    </row>
    <row r="265" spans="1:9" ht="37.5" customHeight="1" x14ac:dyDescent="0.4">
      <c r="A265" s="99" t="s">
        <v>303</v>
      </c>
      <c r="B265" s="99"/>
      <c r="C265" s="99"/>
      <c r="D265" s="99"/>
      <c r="E265" s="99"/>
      <c r="F265" s="99"/>
      <c r="G265" s="99"/>
      <c r="H265" s="99"/>
    </row>
    <row r="266" spans="1:9" ht="262.5" customHeight="1" x14ac:dyDescent="0.4">
      <c r="A266" s="111"/>
      <c r="B266" s="112"/>
      <c r="C266" s="112"/>
      <c r="D266" s="112"/>
      <c r="E266" s="112"/>
      <c r="F266" s="112"/>
      <c r="G266" s="113"/>
      <c r="H266" s="26" t="str">
        <f>IF(I266&gt;300,"文字数オーバー",IF(I266&lt;=0,"未記入",I266&amp;"文字"))</f>
        <v>未記入</v>
      </c>
      <c r="I266" s="2">
        <f>LEN(SUBSTITUTE(SUBSTITUTE(SUBSTITUTE(SUBSTITUTE(A266, CHAR(10), ""), CHAR(13), ""), " ", ""),"　",""))</f>
        <v>0</v>
      </c>
    </row>
    <row r="267" spans="1:9" x14ac:dyDescent="0.4">
      <c r="A267" s="23"/>
      <c r="B267" s="23"/>
      <c r="C267" s="23"/>
      <c r="D267" s="23"/>
      <c r="E267" s="23"/>
      <c r="F267" s="23"/>
      <c r="G267" s="23"/>
      <c r="H267" s="26"/>
    </row>
    <row r="268" spans="1:9" x14ac:dyDescent="0.4">
      <c r="A268" s="2" t="s">
        <v>511</v>
      </c>
    </row>
    <row r="269" spans="1:9" ht="56.25" customHeight="1" x14ac:dyDescent="0.4">
      <c r="A269" s="99" t="s">
        <v>611</v>
      </c>
      <c r="B269" s="99"/>
      <c r="C269" s="99"/>
      <c r="D269" s="99"/>
      <c r="E269" s="99"/>
      <c r="F269" s="99"/>
      <c r="G269" s="99"/>
      <c r="H269" s="99"/>
    </row>
    <row r="270" spans="1:9" ht="281.25" customHeight="1" x14ac:dyDescent="0.4">
      <c r="A270" s="111"/>
      <c r="B270" s="112"/>
      <c r="C270" s="112"/>
      <c r="D270" s="112"/>
      <c r="E270" s="112"/>
      <c r="F270" s="112"/>
      <c r="G270" s="113"/>
      <c r="H270" s="26" t="str">
        <f>IF(I270&gt;400,"文字数オーバー",IF(I270&lt;=0,"未記入",I270&amp;"文字"))</f>
        <v>未記入</v>
      </c>
      <c r="I270" s="2">
        <f>LEN(SUBSTITUTE(SUBSTITUTE(SUBSTITUTE(SUBSTITUTE(A270, CHAR(10), ""), CHAR(13), ""), " ", ""),"　",""))</f>
        <v>0</v>
      </c>
    </row>
    <row r="272" spans="1:9" x14ac:dyDescent="0.4">
      <c r="A272" s="2" t="s">
        <v>512</v>
      </c>
    </row>
    <row r="273" spans="1:8" ht="93.75" customHeight="1" x14ac:dyDescent="0.4">
      <c r="A273" s="114" t="s">
        <v>622</v>
      </c>
      <c r="B273" s="114"/>
      <c r="C273" s="114"/>
      <c r="D273" s="114"/>
      <c r="E273" s="114"/>
      <c r="F273" s="114"/>
      <c r="G273" s="114"/>
      <c r="H273" s="114"/>
    </row>
  </sheetData>
  <sheetProtection algorithmName="SHA-512" hashValue="VuQW+dy/AOksa+wTVZtz098SDTjTyO46uJcWqMWr8+1H+K/nYNfGpTCKoVSL9Y0OuniIZqDAMuCFd0eq6v6EaA==" saltValue="OTFkzx2PbJiSpCs3xbwEjQ==" spinCount="100000" sheet="1" selectLockedCells="1"/>
  <mergeCells count="291">
    <mergeCell ref="G109:H109"/>
    <mergeCell ref="G128:H128"/>
    <mergeCell ref="G133:H133"/>
    <mergeCell ref="G145:H145"/>
    <mergeCell ref="B85:H85"/>
    <mergeCell ref="G77:H77"/>
    <mergeCell ref="A78:B78"/>
    <mergeCell ref="C78:F78"/>
    <mergeCell ref="A79:B79"/>
    <mergeCell ref="C79:D79"/>
    <mergeCell ref="F79:G79"/>
    <mergeCell ref="B86:H86"/>
    <mergeCell ref="B87:H87"/>
    <mergeCell ref="B88:H88"/>
    <mergeCell ref="B89:H89"/>
    <mergeCell ref="B90:H90"/>
    <mergeCell ref="B102:H102"/>
    <mergeCell ref="A114:B114"/>
    <mergeCell ref="C114:H114"/>
    <mergeCell ref="B101:H101"/>
    <mergeCell ref="A106:B106"/>
    <mergeCell ref="C106:H106"/>
    <mergeCell ref="A107:B107"/>
    <mergeCell ref="C107:H107"/>
    <mergeCell ref="G28:H28"/>
    <mergeCell ref="G40:H40"/>
    <mergeCell ref="G67:H67"/>
    <mergeCell ref="G82:H82"/>
    <mergeCell ref="G96:H96"/>
    <mergeCell ref="B100:H100"/>
    <mergeCell ref="B91:H91"/>
    <mergeCell ref="B92:H92"/>
    <mergeCell ref="B97:H97"/>
    <mergeCell ref="B98:H98"/>
    <mergeCell ref="B99:H99"/>
    <mergeCell ref="A73:B73"/>
    <mergeCell ref="C73:F73"/>
    <mergeCell ref="A74:B74"/>
    <mergeCell ref="C74:F74"/>
    <mergeCell ref="A75:B75"/>
    <mergeCell ref="C75:D75"/>
    <mergeCell ref="A76:B76"/>
    <mergeCell ref="C76:D76"/>
    <mergeCell ref="A77:B77"/>
    <mergeCell ref="A69:B69"/>
    <mergeCell ref="C69:E69"/>
    <mergeCell ref="F69:H69"/>
    <mergeCell ref="A70:B70"/>
    <mergeCell ref="C70:E70"/>
    <mergeCell ref="F70:H70"/>
    <mergeCell ref="A71:B71"/>
    <mergeCell ref="A72:B72"/>
    <mergeCell ref="C72:D72"/>
    <mergeCell ref="G64:H64"/>
    <mergeCell ref="A65:B65"/>
    <mergeCell ref="C65:F65"/>
    <mergeCell ref="A66:B66"/>
    <mergeCell ref="C66:D66"/>
    <mergeCell ref="F66:G66"/>
    <mergeCell ref="A68:B68"/>
    <mergeCell ref="C68:E68"/>
    <mergeCell ref="F68:H68"/>
    <mergeCell ref="A60:B60"/>
    <mergeCell ref="C60:F60"/>
    <mergeCell ref="A61:B61"/>
    <mergeCell ref="C61:F61"/>
    <mergeCell ref="A62:B62"/>
    <mergeCell ref="C62:D62"/>
    <mergeCell ref="A63:B63"/>
    <mergeCell ref="C63:D63"/>
    <mergeCell ref="A64:B64"/>
    <mergeCell ref="A56:B56"/>
    <mergeCell ref="C56:E56"/>
    <mergeCell ref="F56:H56"/>
    <mergeCell ref="A57:B57"/>
    <mergeCell ref="C57:E57"/>
    <mergeCell ref="F57:H57"/>
    <mergeCell ref="A58:B58"/>
    <mergeCell ref="A59:B59"/>
    <mergeCell ref="C59:D59"/>
    <mergeCell ref="G51:H51"/>
    <mergeCell ref="A52:B52"/>
    <mergeCell ref="C52:F52"/>
    <mergeCell ref="A53:B53"/>
    <mergeCell ref="C53:D53"/>
    <mergeCell ref="F53:G53"/>
    <mergeCell ref="A55:B55"/>
    <mergeCell ref="C55:E55"/>
    <mergeCell ref="F55:H55"/>
    <mergeCell ref="A47:B47"/>
    <mergeCell ref="C47:F47"/>
    <mergeCell ref="A48:B48"/>
    <mergeCell ref="C48:F48"/>
    <mergeCell ref="A49:B49"/>
    <mergeCell ref="C49:D49"/>
    <mergeCell ref="A50:B50"/>
    <mergeCell ref="C50:D50"/>
    <mergeCell ref="A51:B51"/>
    <mergeCell ref="A3:H3"/>
    <mergeCell ref="A4:H4"/>
    <mergeCell ref="B7:D7"/>
    <mergeCell ref="E7:F7"/>
    <mergeCell ref="G7:H7"/>
    <mergeCell ref="A13:B13"/>
    <mergeCell ref="C13:E13"/>
    <mergeCell ref="F13:H13"/>
    <mergeCell ref="B6:D6"/>
    <mergeCell ref="A5:L5"/>
    <mergeCell ref="A14:B14"/>
    <mergeCell ref="A15:B15"/>
    <mergeCell ref="C15:D15"/>
    <mergeCell ref="A11:B11"/>
    <mergeCell ref="C11:E11"/>
    <mergeCell ref="F11:H11"/>
    <mergeCell ref="A12:B12"/>
    <mergeCell ref="C12:E12"/>
    <mergeCell ref="F12:H12"/>
    <mergeCell ref="A19:B19"/>
    <mergeCell ref="C19:D19"/>
    <mergeCell ref="A24:B24"/>
    <mergeCell ref="G24:H24"/>
    <mergeCell ref="A25:B25"/>
    <mergeCell ref="C25:F25"/>
    <mergeCell ref="A16:B16"/>
    <mergeCell ref="C16:F16"/>
    <mergeCell ref="A17:B17"/>
    <mergeCell ref="C17:F17"/>
    <mergeCell ref="A18:B18"/>
    <mergeCell ref="C18:D18"/>
    <mergeCell ref="A20:F20"/>
    <mergeCell ref="C21:F21"/>
    <mergeCell ref="A33:A34"/>
    <mergeCell ref="B33:G33"/>
    <mergeCell ref="B34:G34"/>
    <mergeCell ref="B37:G37"/>
    <mergeCell ref="B38:G38"/>
    <mergeCell ref="B84:H84"/>
    <mergeCell ref="A26:B26"/>
    <mergeCell ref="C26:D26"/>
    <mergeCell ref="F26:G26"/>
    <mergeCell ref="A29:A32"/>
    <mergeCell ref="B31:G31"/>
    <mergeCell ref="B32:G32"/>
    <mergeCell ref="A42:B42"/>
    <mergeCell ref="C42:E42"/>
    <mergeCell ref="F42:H42"/>
    <mergeCell ref="A43:B43"/>
    <mergeCell ref="C43:E43"/>
    <mergeCell ref="F43:H43"/>
    <mergeCell ref="A44:B44"/>
    <mergeCell ref="C44:E44"/>
    <mergeCell ref="F44:H44"/>
    <mergeCell ref="A45:B45"/>
    <mergeCell ref="A46:B46"/>
    <mergeCell ref="C46:D46"/>
    <mergeCell ref="A116:B116"/>
    <mergeCell ref="C116:H116"/>
    <mergeCell ref="A110:H110"/>
    <mergeCell ref="A111:B111"/>
    <mergeCell ref="C111:H111"/>
    <mergeCell ref="A112:B112"/>
    <mergeCell ref="C112:H112"/>
    <mergeCell ref="A113:B113"/>
    <mergeCell ref="C113:H113"/>
    <mergeCell ref="A115:B115"/>
    <mergeCell ref="C115:H115"/>
    <mergeCell ref="A130:G130"/>
    <mergeCell ref="A138:G138"/>
    <mergeCell ref="B141:G141"/>
    <mergeCell ref="B142:G142"/>
    <mergeCell ref="B143:G143"/>
    <mergeCell ref="A147:G147"/>
    <mergeCell ref="A118:B118"/>
    <mergeCell ref="C118:H118"/>
    <mergeCell ref="A119:B119"/>
    <mergeCell ref="C119:H119"/>
    <mergeCell ref="B122:H122"/>
    <mergeCell ref="B123:H123"/>
    <mergeCell ref="A132:H132"/>
    <mergeCell ref="A134:G134"/>
    <mergeCell ref="A137:H137"/>
    <mergeCell ref="A140:H140"/>
    <mergeCell ref="A129:H129"/>
    <mergeCell ref="A149:H149"/>
    <mergeCell ref="A150:G150"/>
    <mergeCell ref="A156:H156"/>
    <mergeCell ref="A158:B158"/>
    <mergeCell ref="A159:B159"/>
    <mergeCell ref="A160:B160"/>
    <mergeCell ref="E160:H160"/>
    <mergeCell ref="A152:H152"/>
    <mergeCell ref="A153:G153"/>
    <mergeCell ref="G155:H155"/>
    <mergeCell ref="A166:B167"/>
    <mergeCell ref="D166:H166"/>
    <mergeCell ref="D167:H167"/>
    <mergeCell ref="A168:B168"/>
    <mergeCell ref="A169:B169"/>
    <mergeCell ref="A170:B170"/>
    <mergeCell ref="E170:H170"/>
    <mergeCell ref="G173:H173"/>
    <mergeCell ref="A161:H161"/>
    <mergeCell ref="A164:B164"/>
    <mergeCell ref="D164:E164"/>
    <mergeCell ref="F164:H164"/>
    <mergeCell ref="A165:B165"/>
    <mergeCell ref="C165:H165"/>
    <mergeCell ref="A176:B177"/>
    <mergeCell ref="D176:H176"/>
    <mergeCell ref="D177:H177"/>
    <mergeCell ref="A178:B178"/>
    <mergeCell ref="A179:B179"/>
    <mergeCell ref="A180:B180"/>
    <mergeCell ref="E180:H180"/>
    <mergeCell ref="A171:H171"/>
    <mergeCell ref="A174:B174"/>
    <mergeCell ref="D174:E174"/>
    <mergeCell ref="F174:H174"/>
    <mergeCell ref="A175:B175"/>
    <mergeCell ref="C175:H175"/>
    <mergeCell ref="A197:C197"/>
    <mergeCell ref="D197:H197"/>
    <mergeCell ref="A198:C198"/>
    <mergeCell ref="D198:H198"/>
    <mergeCell ref="A199:C199"/>
    <mergeCell ref="A183:B183"/>
    <mergeCell ref="D183:E183"/>
    <mergeCell ref="F183:H183"/>
    <mergeCell ref="A184:B184"/>
    <mergeCell ref="C184:H184"/>
    <mergeCell ref="A185:B186"/>
    <mergeCell ref="D185:H185"/>
    <mergeCell ref="D186:H186"/>
    <mergeCell ref="A187:B187"/>
    <mergeCell ref="A188:B188"/>
    <mergeCell ref="A189:B189"/>
    <mergeCell ref="A192:C192"/>
    <mergeCell ref="D192:H192"/>
    <mergeCell ref="A193:C196"/>
    <mergeCell ref="E193:H193"/>
    <mergeCell ref="E194:H194"/>
    <mergeCell ref="E195:H195"/>
    <mergeCell ref="E196:H196"/>
    <mergeCell ref="E189:H189"/>
    <mergeCell ref="D199:H199"/>
    <mergeCell ref="G209:H209"/>
    <mergeCell ref="A224:H224"/>
    <mergeCell ref="G223:H223"/>
    <mergeCell ref="A242:H242"/>
    <mergeCell ref="A244:G244"/>
    <mergeCell ref="A250:G250"/>
    <mergeCell ref="A263:G263"/>
    <mergeCell ref="A269:H269"/>
    <mergeCell ref="A205:H205"/>
    <mergeCell ref="B206:D206"/>
    <mergeCell ref="F206:G206"/>
    <mergeCell ref="A211:G211"/>
    <mergeCell ref="A215:G215"/>
    <mergeCell ref="A210:H210"/>
    <mergeCell ref="A214:H214"/>
    <mergeCell ref="A238:G240"/>
    <mergeCell ref="A212:H212"/>
    <mergeCell ref="A217:H217"/>
    <mergeCell ref="B218:H218"/>
    <mergeCell ref="B219:H219"/>
    <mergeCell ref="B220:H220"/>
    <mergeCell ref="A221:H221"/>
    <mergeCell ref="A225:G225"/>
    <mergeCell ref="A227:H227"/>
    <mergeCell ref="A252:F252"/>
    <mergeCell ref="G249:H249"/>
    <mergeCell ref="G256:H256"/>
    <mergeCell ref="G264:H264"/>
    <mergeCell ref="A232:G234"/>
    <mergeCell ref="A270:G270"/>
    <mergeCell ref="A273:H273"/>
    <mergeCell ref="A253:G253"/>
    <mergeCell ref="A257:H257"/>
    <mergeCell ref="A258:G258"/>
    <mergeCell ref="A262:H262"/>
    <mergeCell ref="A265:H265"/>
    <mergeCell ref="A266:G266"/>
    <mergeCell ref="A247:G247"/>
    <mergeCell ref="A231:H231"/>
    <mergeCell ref="G230:H230"/>
    <mergeCell ref="A237:H237"/>
    <mergeCell ref="G236:H236"/>
    <mergeCell ref="A243:F243"/>
    <mergeCell ref="G243:H243"/>
    <mergeCell ref="A228:G228"/>
    <mergeCell ref="A246:H246"/>
  </mergeCells>
  <phoneticPr fontId="1"/>
  <conditionalFormatting sqref="C21 D192 A232:A233 G7 C11:H13 C14 E14 G14 C15:D15 C16:F17 C18:D19 E24 G24:H24 C26:D26 F26:G26 A130:G130 A138:G138 A147:G147 A150:G150 C164:C165 D166:D167 E168:E169 G168:G169 A211:G211 A215:G215 A244:G244 A250:G250 A253:G253 A258:G258 A263:G263 A266:G266 A270:G270 C24:C25 B141:G143 B7:D7">
    <cfRule type="containsBlanks" dxfId="29" priority="24">
      <formula>LEN(TRIM(A7))=0</formula>
    </cfRule>
  </conditionalFormatting>
  <conditionalFormatting sqref="B206:D206">
    <cfRule type="expression" dxfId="28" priority="22">
      <formula>AND(OR($J$203,$J$204)=TRUE,B206="")=TRUE</formula>
    </cfRule>
  </conditionalFormatting>
  <conditionalFormatting sqref="F206:G206">
    <cfRule type="expression" dxfId="27" priority="21">
      <formula>AND(OR($J$203,$J$204)=TRUE,F206="")=TRUE</formula>
    </cfRule>
  </conditionalFormatting>
  <conditionalFormatting sqref="B38:G38">
    <cfRule type="expression" dxfId="26" priority="20">
      <formula>AND($A$38="有",B38="")=TRUE</formula>
    </cfRule>
  </conditionalFormatting>
  <conditionalFormatting sqref="B6:D6">
    <cfRule type="containsBlanks" dxfId="25" priority="18">
      <formula>LEN(TRIM(B6))=0</formula>
    </cfRule>
  </conditionalFormatting>
  <conditionalFormatting sqref="C42:H44 C45 E45 G45 C46:D46 C47:F48 C49:D50 G51:H51 C53:D53 F53:G53 C51:C52">
    <cfRule type="containsBlanks" dxfId="24" priority="17">
      <formula>LEN(TRIM(C42))=0</formula>
    </cfRule>
  </conditionalFormatting>
  <conditionalFormatting sqref="A134:G134">
    <cfRule type="containsBlanks" dxfId="23" priority="13">
      <formula>LEN(TRIM(A134))=0</formula>
    </cfRule>
  </conditionalFormatting>
  <conditionalFormatting sqref="A153:G153">
    <cfRule type="containsBlanks" dxfId="22" priority="12">
      <formula>LEN(TRIM(A153))=0</formula>
    </cfRule>
  </conditionalFormatting>
  <conditionalFormatting sqref="A238:A239">
    <cfRule type="containsBlanks" dxfId="21" priority="11">
      <formula>LEN(TRIM(A238))=0</formula>
    </cfRule>
  </conditionalFormatting>
  <conditionalFormatting sqref="A225:G225">
    <cfRule type="containsBlanks" dxfId="20" priority="9">
      <formula>LEN(TRIM(A225))=0</formula>
    </cfRule>
  </conditionalFormatting>
  <conditionalFormatting sqref="A228:G228">
    <cfRule type="containsBlanks" dxfId="19" priority="8">
      <formula>LEN(TRIM(A228))=0</formula>
    </cfRule>
  </conditionalFormatting>
  <conditionalFormatting sqref="E51">
    <cfRule type="containsBlanks" dxfId="18" priority="4">
      <formula>LEN(TRIM(E51))=0</formula>
    </cfRule>
  </conditionalFormatting>
  <conditionalFormatting sqref="A247:G247 B218:H220">
    <cfRule type="containsBlanks" dxfId="17" priority="1">
      <formula>LEN(TRIM(A218))=0</formula>
    </cfRule>
  </conditionalFormatting>
  <dataValidations count="21">
    <dataValidation type="list" allowBlank="1" showInputMessage="1" showErrorMessage="1" sqref="D192:H192">
      <formula1>$J$192:$J$193</formula1>
    </dataValidation>
    <dataValidation type="list" allowBlank="1" showInputMessage="1" showErrorMessage="1" sqref="F26:G26 F79:G79 F66:G66 F53:G53">
      <formula1>$L$24:$L$26</formula1>
    </dataValidation>
    <dataValidation type="list" allowBlank="1" showInputMessage="1" showErrorMessage="1" sqref="C15:D15 C72:D72 C59:D59 C46:D46">
      <formula1>$J$15:$J$16</formula1>
    </dataValidation>
    <dataValidation imeMode="fullKatakana" allowBlank="1" showInputMessage="1" showErrorMessage="1" sqref="C11:H11 C42:H42 C55:H55 C68:H68"/>
    <dataValidation imeMode="on" allowBlank="1" showInputMessage="1" showErrorMessage="1" sqref="C12:H12 C19:D19 G24:H24 C26:D26 C25 B32:G32 B34:G34 B38:G38 A130:G130 A138:G138 A270:G270 A147:G147 A134:G134 A228:G228 C165:H165 D197:H197 D199:H199 B206:D206 A211:G211 A215:G215 B141:G143 C184:H184 A250:G250 A253:G253 A258:G258 A263:G263 A266:G266 C175:H175 D167:H167 C43:H43 C50:D50 G51:H51 C52 C53:D53 C56:H56 C63:D63 G64:H64 C65 C66:D66 C69:H69 C76:D76 G77:H77 C78 C79:D79 A150:G150 A153:G153 B6:D6 D177:H177 A225:G225 D186:H186 A244:G244 A247:G247"/>
    <dataValidation imeMode="off" allowBlank="1" showInputMessage="1" showErrorMessage="1" sqref="C13:H13 C17:F17 C29:C30 F29:F30 C160 D166:H166 C189 C61:F61 C170 D176:H176 D198:H198 F206:G206 C180 C70:H70 C44:H44 C48:F48 C74:F74 C57:H57 D185:H185"/>
    <dataValidation type="whole" imeMode="off" allowBlank="1" showInputMessage="1" showErrorMessage="1" sqref="C14 C45 C58 C71">
      <formula1>1900</formula1>
      <formula2>2020</formula2>
    </dataValidation>
    <dataValidation type="whole" imeMode="off" allowBlank="1" showInputMessage="1" showErrorMessage="1" sqref="E14 E45 E58 E71">
      <formula1>1</formula1>
      <formula2>12</formula2>
    </dataValidation>
    <dataValidation type="textLength" imeMode="off" allowBlank="1" showInputMessage="1" showErrorMessage="1" sqref="C16:F16 C47:F47 C60:F60 C73:F73">
      <formula1>12</formula1>
      <formula2>13</formula2>
    </dataValidation>
    <dataValidation type="list" allowBlank="1" showInputMessage="1" showErrorMessage="1" sqref="A38">
      <formula1>$J$38:$J$39</formula1>
    </dataValidation>
    <dataValidation type="whole" imeMode="off" allowBlank="1" showInputMessage="1" showErrorMessage="1" sqref="E168:E169 E178:E179 E187:E188">
      <formula1>7</formula1>
      <formula2>10</formula2>
    </dataValidation>
    <dataValidation type="whole" imeMode="off" allowBlank="1" showInputMessage="1" showErrorMessage="1" sqref="G168:G169 G178:G179 G187:G188 G14 G45 G58 G71">
      <formula1>1</formula1>
      <formula2>31</formula2>
    </dataValidation>
    <dataValidation type="list" allowBlank="1" showInputMessage="1" showErrorMessage="1" sqref="C75:D75">
      <formula1>$L$72:$L$73</formula1>
    </dataValidation>
    <dataValidation type="list" allowBlank="1" showInputMessage="1" showErrorMessage="1" sqref="B7">
      <formula1>$L$7:$L$9</formula1>
    </dataValidation>
    <dataValidation type="list" allowBlank="1" showInputMessage="1" sqref="G7:H7">
      <formula1>$O$7:$O$13</formula1>
    </dataValidation>
    <dataValidation type="textLength" imeMode="off" operator="equal" allowBlank="1" showInputMessage="1" showErrorMessage="1" sqref="C24 C51 C64 C77">
      <formula1>6</formula1>
    </dataValidation>
    <dataValidation type="list" allowBlank="1" showInputMessage="1" showErrorMessage="1" sqref="C18:D18">
      <formula1>$L$15:$L$16</formula1>
    </dataValidation>
    <dataValidation type="list" allowBlank="1" showInputMessage="1" showErrorMessage="1" sqref="C21:F21">
      <formula1>$J$21:$J$22</formula1>
    </dataValidation>
    <dataValidation type="list" allowBlank="1" showInputMessage="1" showErrorMessage="1" sqref="C49:D49">
      <formula1>$L$46:$L$47</formula1>
    </dataValidation>
    <dataValidation type="list" allowBlank="1" showInputMessage="1" showErrorMessage="1" sqref="C62:D62">
      <formula1>$L$59:$L$60</formula1>
    </dataValidation>
    <dataValidation type="list" allowBlank="1" showInputMessage="1" showErrorMessage="1" sqref="E24 E77 E64 E51">
      <formula1>$J$24:$J$26</formula1>
    </dataValidation>
  </dataValidations>
  <pageMargins left="0.7" right="0.7" top="0.75" bottom="0.75" header="0.3" footer="0.3"/>
  <pageSetup paperSize="9" orientation="portrait" r:id="rId1"/>
  <headerFooter>
    <oddFooter>&amp;P / &amp;N ページ</oddFooter>
  </headerFooter>
  <rowBreaks count="19" manualBreakCount="19">
    <brk id="27" max="16383" man="1"/>
    <brk id="39" max="16383" man="1"/>
    <brk id="66" max="16383" man="1"/>
    <brk id="80" max="16383" man="1"/>
    <brk id="95" max="16383" man="1"/>
    <brk id="108" max="16383" man="1"/>
    <brk id="126" max="16383" man="1"/>
    <brk id="131" max="16383" man="1"/>
    <brk id="144" max="16383" man="1"/>
    <brk id="154" max="16383" man="1"/>
    <brk id="172" max="16383" man="1"/>
    <brk id="207" max="16383" man="1"/>
    <brk id="222" max="16383" man="1"/>
    <brk id="229" max="16383" man="1"/>
    <brk id="235" max="16383" man="1"/>
    <brk id="241" max="16383" man="1"/>
    <brk id="247" max="16383" man="1"/>
    <brk id="254" max="16383" man="1"/>
    <brk id="263" max="16383" man="1"/>
  </rowBreaks>
  <colBreaks count="2" manualBreakCount="2">
    <brk id="8" max="1048575" man="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276225</xdr:colOff>
                    <xdr:row>84</xdr:row>
                    <xdr:rowOff>0</xdr:rowOff>
                  </from>
                  <to>
                    <xdr:col>0</xdr:col>
                    <xdr:colOff>695325</xdr:colOff>
                    <xdr:row>85</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0</xdr:col>
                    <xdr:colOff>276225</xdr:colOff>
                    <xdr:row>85</xdr:row>
                    <xdr:rowOff>0</xdr:rowOff>
                  </from>
                  <to>
                    <xdr:col>0</xdr:col>
                    <xdr:colOff>619125</xdr:colOff>
                    <xdr:row>86</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0</xdr:col>
                    <xdr:colOff>276225</xdr:colOff>
                    <xdr:row>86</xdr:row>
                    <xdr:rowOff>0</xdr:rowOff>
                  </from>
                  <to>
                    <xdr:col>0</xdr:col>
                    <xdr:colOff>619125</xdr:colOff>
                    <xdr:row>87</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0</xdr:col>
                    <xdr:colOff>276225</xdr:colOff>
                    <xdr:row>87</xdr:row>
                    <xdr:rowOff>0</xdr:rowOff>
                  </from>
                  <to>
                    <xdr:col>0</xdr:col>
                    <xdr:colOff>619125</xdr:colOff>
                    <xdr:row>88</xdr:row>
                    <xdr:rowOff>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0</xdr:col>
                    <xdr:colOff>276225</xdr:colOff>
                    <xdr:row>88</xdr:row>
                    <xdr:rowOff>790575</xdr:rowOff>
                  </from>
                  <to>
                    <xdr:col>0</xdr:col>
                    <xdr:colOff>619125</xdr:colOff>
                    <xdr:row>88</xdr:row>
                    <xdr:rowOff>1028700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0</xdr:col>
                    <xdr:colOff>276225</xdr:colOff>
                    <xdr:row>89</xdr:row>
                    <xdr:rowOff>200025</xdr:rowOff>
                  </from>
                  <to>
                    <xdr:col>0</xdr:col>
                    <xdr:colOff>619125</xdr:colOff>
                    <xdr:row>89</xdr:row>
                    <xdr:rowOff>438150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0</xdr:col>
                    <xdr:colOff>276225</xdr:colOff>
                    <xdr:row>90</xdr:row>
                    <xdr:rowOff>219075</xdr:rowOff>
                  </from>
                  <to>
                    <xdr:col>0</xdr:col>
                    <xdr:colOff>619125</xdr:colOff>
                    <xdr:row>90</xdr:row>
                    <xdr:rowOff>457200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0</xdr:col>
                    <xdr:colOff>276225</xdr:colOff>
                    <xdr:row>91</xdr:row>
                    <xdr:rowOff>495300</xdr:rowOff>
                  </from>
                  <to>
                    <xdr:col>0</xdr:col>
                    <xdr:colOff>619125</xdr:colOff>
                    <xdr:row>91</xdr:row>
                    <xdr:rowOff>733425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0</xdr:col>
                    <xdr:colOff>295275</xdr:colOff>
                    <xdr:row>97</xdr:row>
                    <xdr:rowOff>371475</xdr:rowOff>
                  </from>
                  <to>
                    <xdr:col>0</xdr:col>
                    <xdr:colOff>619125</xdr:colOff>
                    <xdr:row>97</xdr:row>
                    <xdr:rowOff>609600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0</xdr:col>
                    <xdr:colOff>295275</xdr:colOff>
                    <xdr:row>98</xdr:row>
                    <xdr:rowOff>114300</xdr:rowOff>
                  </from>
                  <to>
                    <xdr:col>0</xdr:col>
                    <xdr:colOff>619125</xdr:colOff>
                    <xdr:row>98</xdr:row>
                    <xdr:rowOff>352425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0</xdr:col>
                    <xdr:colOff>295275</xdr:colOff>
                    <xdr:row>99</xdr:row>
                    <xdr:rowOff>114300</xdr:rowOff>
                  </from>
                  <to>
                    <xdr:col>0</xdr:col>
                    <xdr:colOff>619125</xdr:colOff>
                    <xdr:row>99</xdr:row>
                    <xdr:rowOff>352425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0</xdr:col>
                    <xdr:colOff>295275</xdr:colOff>
                    <xdr:row>99</xdr:row>
                    <xdr:rowOff>466725</xdr:rowOff>
                  </from>
                  <to>
                    <xdr:col>0</xdr:col>
                    <xdr:colOff>619125</xdr:colOff>
                    <xdr:row>100</xdr:row>
                    <xdr:rowOff>228600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0</xdr:col>
                    <xdr:colOff>295275</xdr:colOff>
                    <xdr:row>100</xdr:row>
                    <xdr:rowOff>219075</xdr:rowOff>
                  </from>
                  <to>
                    <xdr:col>0</xdr:col>
                    <xdr:colOff>619125</xdr:colOff>
                    <xdr:row>101</xdr:row>
                    <xdr:rowOff>219075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0</xdr:col>
                    <xdr:colOff>304800</xdr:colOff>
                    <xdr:row>122</xdr:row>
                    <xdr:rowOff>104775</xdr:rowOff>
                  </from>
                  <to>
                    <xdr:col>0</xdr:col>
                    <xdr:colOff>685800</xdr:colOff>
                    <xdr:row>122</xdr:row>
                    <xdr:rowOff>342900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3</xdr:col>
                    <xdr:colOff>295275</xdr:colOff>
                    <xdr:row>191</xdr:row>
                    <xdr:rowOff>228600</xdr:rowOff>
                  </from>
                  <to>
                    <xdr:col>3</xdr:col>
                    <xdr:colOff>647700</xdr:colOff>
                    <xdr:row>192</xdr:row>
                    <xdr:rowOff>228600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3</xdr:col>
                    <xdr:colOff>295275</xdr:colOff>
                    <xdr:row>192</xdr:row>
                    <xdr:rowOff>228600</xdr:rowOff>
                  </from>
                  <to>
                    <xdr:col>3</xdr:col>
                    <xdr:colOff>647700</xdr:colOff>
                    <xdr:row>193</xdr:row>
                    <xdr:rowOff>228600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3</xdr:col>
                    <xdr:colOff>295275</xdr:colOff>
                    <xdr:row>193</xdr:row>
                    <xdr:rowOff>238125</xdr:rowOff>
                  </from>
                  <to>
                    <xdr:col>3</xdr:col>
                    <xdr:colOff>647700</xdr:colOff>
                    <xdr:row>195</xdr:row>
                    <xdr:rowOff>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3</xdr:col>
                    <xdr:colOff>295275</xdr:colOff>
                    <xdr:row>195</xdr:row>
                    <xdr:rowOff>0</xdr:rowOff>
                  </from>
                  <to>
                    <xdr:col>3</xdr:col>
                    <xdr:colOff>647700</xdr:colOff>
                    <xdr:row>196</xdr:row>
                    <xdr:rowOff>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0</xdr:col>
                    <xdr:colOff>304800</xdr:colOff>
                    <xdr:row>201</xdr:row>
                    <xdr:rowOff>228600</xdr:rowOff>
                  </from>
                  <to>
                    <xdr:col>0</xdr:col>
                    <xdr:colOff>657225</xdr:colOff>
                    <xdr:row>202</xdr:row>
                    <xdr:rowOff>228600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2</xdr:col>
                    <xdr:colOff>266700</xdr:colOff>
                    <xdr:row>201</xdr:row>
                    <xdr:rowOff>228600</xdr:rowOff>
                  </from>
                  <to>
                    <xdr:col>2</xdr:col>
                    <xdr:colOff>619125</xdr:colOff>
                    <xdr:row>202</xdr:row>
                    <xdr:rowOff>228600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4</xdr:col>
                    <xdr:colOff>276225</xdr:colOff>
                    <xdr:row>201</xdr:row>
                    <xdr:rowOff>228600</xdr:rowOff>
                  </from>
                  <to>
                    <xdr:col>4</xdr:col>
                    <xdr:colOff>628650</xdr:colOff>
                    <xdr:row>202</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imeMode="off" allowBlank="1" showInputMessage="1" showErrorMessage="1">
          <x14:formula1>
            <xm:f>国・地域コード表!$A$2:$A$173</xm:f>
          </x14:formula1>
          <xm:sqref>C164 C174 C183</xm:sqref>
        </x14:dataValidation>
        <x14:dataValidation type="list" allowBlank="1" showInputMessage="1" showErrorMessage="1">
          <x14:formula1>
            <xm:f>留学計画の分野一覧!$B$1:$B$84</xm:f>
          </x14:formula1>
          <xm:sqref>B218:H220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73"/>
  <sheetViews>
    <sheetView showGridLines="0" zoomScaleNormal="100" workbookViewId="0">
      <pane xSplit="8" ySplit="5" topLeftCell="I9" activePane="bottomRight" state="frozen"/>
      <selection pane="topRight" activeCell="I1" sqref="I1"/>
      <selection pane="bottomLeft" activeCell="A4" sqref="A4"/>
      <selection pane="bottomRight" activeCell="C17" sqref="C17:F17"/>
    </sheetView>
  </sheetViews>
  <sheetFormatPr defaultRowHeight="18.75" x14ac:dyDescent="0.4"/>
  <cols>
    <col min="1" max="8" width="10" style="2" customWidth="1"/>
    <col min="9" max="9" width="9" style="2" hidden="1" customWidth="1"/>
    <col min="10" max="10" width="11.375" style="2" hidden="1" customWidth="1"/>
    <col min="11" max="15" width="9" style="2" hidden="1" customWidth="1"/>
    <col min="16" max="16384" width="9" style="2"/>
  </cols>
  <sheetData>
    <row r="1" spans="1:18" x14ac:dyDescent="0.4">
      <c r="H1" s="93" t="s">
        <v>589</v>
      </c>
    </row>
    <row r="2" spans="1:18" x14ac:dyDescent="0.4">
      <c r="H2" s="94">
        <v>25</v>
      </c>
    </row>
    <row r="3" spans="1:18" x14ac:dyDescent="0.4">
      <c r="A3" s="115" t="s">
        <v>570</v>
      </c>
      <c r="B3" s="115"/>
      <c r="C3" s="115"/>
      <c r="D3" s="115"/>
      <c r="E3" s="115"/>
      <c r="F3" s="115"/>
      <c r="G3" s="115"/>
      <c r="H3" s="115"/>
      <c r="Q3" s="63"/>
      <c r="R3" s="2" t="s">
        <v>343</v>
      </c>
    </row>
    <row r="4" spans="1:18" x14ac:dyDescent="0.4">
      <c r="A4" s="213" t="s">
        <v>598</v>
      </c>
      <c r="B4" s="213"/>
      <c r="C4" s="213"/>
      <c r="D4" s="213"/>
      <c r="E4" s="213"/>
      <c r="F4" s="213"/>
      <c r="G4" s="213"/>
      <c r="H4" s="213"/>
      <c r="Q4" s="4"/>
      <c r="R4" s="2" t="s">
        <v>321</v>
      </c>
    </row>
    <row r="5" spans="1:18" x14ac:dyDescent="0.4">
      <c r="A5" s="223" t="s">
        <v>612</v>
      </c>
      <c r="B5" s="223"/>
      <c r="C5" s="223"/>
      <c r="D5" s="223"/>
      <c r="E5" s="223"/>
      <c r="F5" s="223"/>
      <c r="G5" s="223"/>
      <c r="H5" s="223"/>
      <c r="I5" s="91"/>
      <c r="J5" s="91"/>
      <c r="K5" s="91"/>
      <c r="L5" s="91"/>
      <c r="Q5" s="2" t="s">
        <v>344</v>
      </c>
    </row>
    <row r="6" spans="1:18" x14ac:dyDescent="0.4">
      <c r="A6" s="22" t="s">
        <v>345</v>
      </c>
      <c r="B6" s="220" t="s">
        <v>522</v>
      </c>
      <c r="C6" s="221"/>
      <c r="D6" s="222"/>
    </row>
    <row r="7" spans="1:18" x14ac:dyDescent="0.4">
      <c r="A7" s="22" t="s">
        <v>0</v>
      </c>
      <c r="B7" s="214" t="s">
        <v>1</v>
      </c>
      <c r="C7" s="215"/>
      <c r="D7" s="216"/>
      <c r="E7" s="217" t="s">
        <v>1</v>
      </c>
      <c r="F7" s="217"/>
      <c r="G7" s="218" t="s">
        <v>523</v>
      </c>
      <c r="H7" s="219"/>
      <c r="J7" s="2" t="s">
        <v>3</v>
      </c>
      <c r="L7" s="2" t="s">
        <v>4</v>
      </c>
      <c r="O7" s="2" t="s">
        <v>613</v>
      </c>
    </row>
    <row r="8" spans="1:18" x14ac:dyDescent="0.4">
      <c r="L8" s="2" t="s">
        <v>5</v>
      </c>
      <c r="O8" s="2" t="s">
        <v>6</v>
      </c>
    </row>
    <row r="9" spans="1:18" x14ac:dyDescent="0.4">
      <c r="A9" s="1" t="s">
        <v>602</v>
      </c>
      <c r="B9" s="1"/>
      <c r="C9" s="1"/>
      <c r="D9" s="1"/>
      <c r="E9" s="1"/>
      <c r="F9" s="1"/>
      <c r="G9" s="1"/>
      <c r="H9" s="1"/>
      <c r="L9" s="2" t="s">
        <v>1</v>
      </c>
      <c r="O9" s="2" t="s">
        <v>601</v>
      </c>
    </row>
    <row r="10" spans="1:18" x14ac:dyDescent="0.4">
      <c r="A10" s="3" t="s">
        <v>2</v>
      </c>
      <c r="O10" s="2" t="s">
        <v>7</v>
      </c>
    </row>
    <row r="11" spans="1:18" x14ac:dyDescent="0.4">
      <c r="A11" s="191" t="s">
        <v>11</v>
      </c>
      <c r="B11" s="192"/>
      <c r="C11" s="193" t="s">
        <v>308</v>
      </c>
      <c r="D11" s="128"/>
      <c r="E11" s="128"/>
      <c r="F11" s="128" t="s">
        <v>309</v>
      </c>
      <c r="G11" s="128"/>
      <c r="H11" s="129"/>
      <c r="O11" s="2" t="s">
        <v>523</v>
      </c>
    </row>
    <row r="12" spans="1:18" ht="24" x14ac:dyDescent="0.4">
      <c r="A12" s="135" t="s">
        <v>12</v>
      </c>
      <c r="B12" s="136"/>
      <c r="C12" s="194" t="s">
        <v>310</v>
      </c>
      <c r="D12" s="195"/>
      <c r="E12" s="195"/>
      <c r="F12" s="195" t="s">
        <v>311</v>
      </c>
      <c r="G12" s="195"/>
      <c r="H12" s="196"/>
      <c r="O12" s="2" t="s">
        <v>614</v>
      </c>
    </row>
    <row r="13" spans="1:18" x14ac:dyDescent="0.4">
      <c r="A13" s="135" t="s">
        <v>13</v>
      </c>
      <c r="B13" s="136"/>
      <c r="C13" s="197" t="s">
        <v>312</v>
      </c>
      <c r="D13" s="130"/>
      <c r="E13" s="130"/>
      <c r="F13" s="130" t="s">
        <v>367</v>
      </c>
      <c r="G13" s="130"/>
      <c r="H13" s="131"/>
      <c r="O13" s="2" t="s">
        <v>615</v>
      </c>
    </row>
    <row r="14" spans="1:18" x14ac:dyDescent="0.4">
      <c r="A14" s="135" t="s">
        <v>14</v>
      </c>
      <c r="B14" s="136"/>
      <c r="C14" s="68">
        <v>2008</v>
      </c>
      <c r="D14" s="19" t="s">
        <v>15</v>
      </c>
      <c r="E14" s="46">
        <v>10</v>
      </c>
      <c r="F14" s="33" t="s">
        <v>16</v>
      </c>
      <c r="G14" s="46">
        <v>6</v>
      </c>
      <c r="H14" s="34" t="s">
        <v>17</v>
      </c>
    </row>
    <row r="15" spans="1:18" x14ac:dyDescent="0.4">
      <c r="A15" s="135" t="s">
        <v>18</v>
      </c>
      <c r="B15" s="136"/>
      <c r="C15" s="197" t="s">
        <v>21</v>
      </c>
      <c r="D15" s="131"/>
      <c r="E15" s="80" t="s">
        <v>385</v>
      </c>
      <c r="F15" s="6"/>
      <c r="G15" s="74"/>
      <c r="H15" s="74"/>
      <c r="J15" s="2" t="s">
        <v>21</v>
      </c>
      <c r="L15" s="2" t="s">
        <v>24</v>
      </c>
    </row>
    <row r="16" spans="1:18" x14ac:dyDescent="0.4">
      <c r="A16" s="135" t="s">
        <v>19</v>
      </c>
      <c r="B16" s="136"/>
      <c r="C16" s="197" t="s">
        <v>524</v>
      </c>
      <c r="D16" s="130"/>
      <c r="E16" s="203"/>
      <c r="F16" s="204"/>
      <c r="G16" s="10"/>
      <c r="H16" s="74"/>
      <c r="J16" s="2" t="s">
        <v>22</v>
      </c>
      <c r="L16" s="2" t="s">
        <v>25</v>
      </c>
    </row>
    <row r="17" spans="1:20" x14ac:dyDescent="0.4">
      <c r="A17" s="135" t="s">
        <v>20</v>
      </c>
      <c r="B17" s="136"/>
      <c r="C17" s="197" t="s">
        <v>525</v>
      </c>
      <c r="D17" s="130"/>
      <c r="E17" s="206"/>
      <c r="F17" s="207"/>
      <c r="G17" s="74"/>
      <c r="H17" s="74"/>
    </row>
    <row r="18" spans="1:20" x14ac:dyDescent="0.4">
      <c r="A18" s="135" t="s">
        <v>23</v>
      </c>
      <c r="B18" s="136"/>
      <c r="C18" s="197" t="s">
        <v>24</v>
      </c>
      <c r="D18" s="131"/>
      <c r="E18" s="24"/>
      <c r="F18" s="37"/>
    </row>
    <row r="19" spans="1:20" ht="19.5" thickBot="1" x14ac:dyDescent="0.45">
      <c r="A19" s="139" t="s">
        <v>26</v>
      </c>
      <c r="B19" s="140"/>
      <c r="C19" s="198" t="s">
        <v>313</v>
      </c>
      <c r="D19" s="133"/>
      <c r="E19" s="35" t="s">
        <v>61</v>
      </c>
      <c r="F19" s="36"/>
    </row>
    <row r="20" spans="1:20" x14ac:dyDescent="0.4">
      <c r="A20" s="208" t="s">
        <v>386</v>
      </c>
      <c r="B20" s="209"/>
      <c r="C20" s="209"/>
      <c r="D20" s="209"/>
      <c r="E20" s="209"/>
      <c r="F20" s="210"/>
    </row>
    <row r="21" spans="1:20" ht="19.5" thickBot="1" x14ac:dyDescent="0.45">
      <c r="A21" s="81" t="s">
        <v>387</v>
      </c>
      <c r="B21" s="82"/>
      <c r="C21" s="211" t="s">
        <v>388</v>
      </c>
      <c r="D21" s="211"/>
      <c r="E21" s="211"/>
      <c r="F21" s="212"/>
      <c r="J21" s="2" t="s">
        <v>388</v>
      </c>
    </row>
    <row r="22" spans="1:20" x14ac:dyDescent="0.4">
      <c r="J22" s="2" t="s">
        <v>389</v>
      </c>
    </row>
    <row r="23" spans="1:20" x14ac:dyDescent="0.4">
      <c r="A23" s="2" t="s">
        <v>603</v>
      </c>
      <c r="G23" s="10" t="s">
        <v>62</v>
      </c>
    </row>
    <row r="24" spans="1:20" x14ac:dyDescent="0.4">
      <c r="A24" s="191" t="s">
        <v>28</v>
      </c>
      <c r="B24" s="192"/>
      <c r="C24" s="71" t="s">
        <v>314</v>
      </c>
      <c r="D24" s="78" t="s">
        <v>616</v>
      </c>
      <c r="E24" s="72" t="s">
        <v>544</v>
      </c>
      <c r="F24" s="39" t="s">
        <v>30</v>
      </c>
      <c r="G24" s="199" t="s">
        <v>313</v>
      </c>
      <c r="H24" s="200"/>
      <c r="I24" s="41"/>
      <c r="J24" s="2" t="s">
        <v>44</v>
      </c>
      <c r="L24" s="2" t="s">
        <v>48</v>
      </c>
    </row>
    <row r="25" spans="1:20" x14ac:dyDescent="0.4">
      <c r="A25" s="135" t="s">
        <v>31</v>
      </c>
      <c r="B25" s="136"/>
      <c r="C25" s="201" t="s">
        <v>564</v>
      </c>
      <c r="D25" s="201"/>
      <c r="E25" s="201"/>
      <c r="F25" s="202"/>
      <c r="G25" s="40" t="s">
        <v>63</v>
      </c>
      <c r="H25" s="37"/>
      <c r="I25" s="41"/>
      <c r="J25" s="2" t="s">
        <v>544</v>
      </c>
      <c r="L25" s="2" t="s">
        <v>49</v>
      </c>
    </row>
    <row r="26" spans="1:20" x14ac:dyDescent="0.4">
      <c r="A26" s="139" t="s">
        <v>32</v>
      </c>
      <c r="B26" s="140"/>
      <c r="C26" s="184" t="s">
        <v>315</v>
      </c>
      <c r="D26" s="185"/>
      <c r="E26" s="53" t="s">
        <v>33</v>
      </c>
      <c r="F26" s="185" t="s">
        <v>48</v>
      </c>
      <c r="G26" s="186"/>
      <c r="H26" s="41"/>
      <c r="J26" s="2" t="s">
        <v>47</v>
      </c>
      <c r="L26" s="2" t="s">
        <v>50</v>
      </c>
    </row>
    <row r="28" spans="1:20" x14ac:dyDescent="0.4">
      <c r="A28" s="2" t="s">
        <v>34</v>
      </c>
      <c r="G28" s="101" t="str">
        <f>IF($H$2="","",$H$1&amp;"　"&amp;$H$2)</f>
        <v>応募番号　25</v>
      </c>
      <c r="H28" s="101"/>
    </row>
    <row r="29" spans="1:20" x14ac:dyDescent="0.4">
      <c r="A29" s="182" t="s">
        <v>35</v>
      </c>
      <c r="B29" s="75" t="s">
        <v>36</v>
      </c>
      <c r="C29" s="76"/>
      <c r="D29" s="7" t="s">
        <v>42</v>
      </c>
      <c r="E29" s="75" t="s">
        <v>41</v>
      </c>
      <c r="F29" s="76"/>
      <c r="G29" s="7" t="s">
        <v>42</v>
      </c>
      <c r="T29" s="2" t="s">
        <v>341</v>
      </c>
    </row>
    <row r="30" spans="1:20" x14ac:dyDescent="0.4">
      <c r="A30" s="182"/>
      <c r="B30" s="75" t="s">
        <v>37</v>
      </c>
      <c r="C30" s="76"/>
      <c r="D30" s="7" t="s">
        <v>42</v>
      </c>
      <c r="E30" s="75" t="s">
        <v>43</v>
      </c>
      <c r="F30" s="48" t="s">
        <v>526</v>
      </c>
      <c r="G30" s="29" t="s">
        <v>316</v>
      </c>
      <c r="T30" s="2" t="s">
        <v>342</v>
      </c>
    </row>
    <row r="31" spans="1:20" x14ac:dyDescent="0.4">
      <c r="A31" s="182"/>
      <c r="B31" s="187" t="s">
        <v>38</v>
      </c>
      <c r="C31" s="188"/>
      <c r="D31" s="188"/>
      <c r="E31" s="189"/>
      <c r="F31" s="189"/>
      <c r="G31" s="190"/>
    </row>
    <row r="32" spans="1:20" ht="150" customHeight="1" x14ac:dyDescent="0.4">
      <c r="A32" s="182"/>
      <c r="B32" s="111"/>
      <c r="C32" s="112"/>
      <c r="D32" s="112"/>
      <c r="E32" s="112"/>
      <c r="F32" s="112"/>
      <c r="G32" s="113"/>
      <c r="H32" s="73" t="str">
        <f>IF(LEN(B32)&lt;=200,LEN(B32)&amp;"文字","文字数オーバー")</f>
        <v>0文字</v>
      </c>
    </row>
    <row r="33" spans="1:12" x14ac:dyDescent="0.4">
      <c r="A33" s="182" t="s">
        <v>39</v>
      </c>
      <c r="B33" s="183" t="s">
        <v>40</v>
      </c>
      <c r="C33" s="183"/>
      <c r="D33" s="183"/>
      <c r="E33" s="183"/>
      <c r="F33" s="183"/>
      <c r="G33" s="183"/>
    </row>
    <row r="34" spans="1:12" ht="150" customHeight="1" x14ac:dyDescent="0.4">
      <c r="A34" s="182"/>
      <c r="B34" s="109"/>
      <c r="C34" s="109"/>
      <c r="D34" s="109"/>
      <c r="E34" s="109"/>
      <c r="F34" s="109"/>
      <c r="G34" s="110"/>
      <c r="H34" s="73" t="str">
        <f>IF(LEN(B34)&lt;=200,LEN(B34)&amp;"文字","文字数オーバー")</f>
        <v>0文字</v>
      </c>
    </row>
    <row r="36" spans="1:12" x14ac:dyDescent="0.4">
      <c r="A36" s="2" t="s">
        <v>391</v>
      </c>
    </row>
    <row r="37" spans="1:12" x14ac:dyDescent="0.4">
      <c r="A37" s="75" t="s">
        <v>51</v>
      </c>
      <c r="B37" s="183" t="s">
        <v>52</v>
      </c>
      <c r="C37" s="183"/>
      <c r="D37" s="183"/>
      <c r="E37" s="183"/>
      <c r="F37" s="183"/>
      <c r="G37" s="183"/>
    </row>
    <row r="38" spans="1:12" ht="150" customHeight="1" x14ac:dyDescent="0.4">
      <c r="A38" s="79" t="s">
        <v>54</v>
      </c>
      <c r="B38" s="111" t="s">
        <v>368</v>
      </c>
      <c r="C38" s="112"/>
      <c r="D38" s="112"/>
      <c r="E38" s="112"/>
      <c r="F38" s="112"/>
      <c r="G38" s="113"/>
      <c r="H38" s="73" t="str">
        <f>IF(LEN(B38)&lt;=200,LEN(B38)&amp;"文字","文字数オーバー")</f>
        <v>68文字</v>
      </c>
      <c r="J38" s="2" t="s">
        <v>53</v>
      </c>
    </row>
    <row r="39" spans="1:12" x14ac:dyDescent="0.4">
      <c r="J39" s="2" t="s">
        <v>54</v>
      </c>
    </row>
    <row r="40" spans="1:12" x14ac:dyDescent="0.4">
      <c r="A40" s="3" t="s">
        <v>346</v>
      </c>
      <c r="G40" s="101" t="str">
        <f>IF($H$2="","",$H$1&amp;"　"&amp;$H$2)</f>
        <v>応募番号　25</v>
      </c>
      <c r="H40" s="101"/>
    </row>
    <row r="41" spans="1:12" x14ac:dyDescent="0.4">
      <c r="A41" s="3" t="s">
        <v>347</v>
      </c>
    </row>
    <row r="42" spans="1:12" x14ac:dyDescent="0.4">
      <c r="A42" s="191" t="s">
        <v>11</v>
      </c>
      <c r="B42" s="192"/>
      <c r="C42" s="193" t="s">
        <v>308</v>
      </c>
      <c r="D42" s="128"/>
      <c r="E42" s="128"/>
      <c r="F42" s="128" t="s">
        <v>369</v>
      </c>
      <c r="G42" s="128"/>
      <c r="H42" s="129"/>
    </row>
    <row r="43" spans="1:12" ht="24" x14ac:dyDescent="0.4">
      <c r="A43" s="135" t="s">
        <v>12</v>
      </c>
      <c r="B43" s="136"/>
      <c r="C43" s="194" t="s">
        <v>310</v>
      </c>
      <c r="D43" s="195"/>
      <c r="E43" s="195"/>
      <c r="F43" s="195" t="s">
        <v>370</v>
      </c>
      <c r="G43" s="195"/>
      <c r="H43" s="196"/>
    </row>
    <row r="44" spans="1:12" x14ac:dyDescent="0.4">
      <c r="A44" s="135" t="s">
        <v>13</v>
      </c>
      <c r="B44" s="136"/>
      <c r="C44" s="197" t="s">
        <v>312</v>
      </c>
      <c r="D44" s="130"/>
      <c r="E44" s="130"/>
      <c r="F44" s="130" t="s">
        <v>545</v>
      </c>
      <c r="G44" s="130"/>
      <c r="H44" s="131"/>
    </row>
    <row r="45" spans="1:12" x14ac:dyDescent="0.4">
      <c r="A45" s="135" t="s">
        <v>14</v>
      </c>
      <c r="B45" s="136"/>
      <c r="C45" s="68">
        <v>2008</v>
      </c>
      <c r="D45" s="19" t="s">
        <v>15</v>
      </c>
      <c r="E45" s="46">
        <v>8</v>
      </c>
      <c r="F45" s="33" t="s">
        <v>16</v>
      </c>
      <c r="G45" s="46">
        <v>7</v>
      </c>
      <c r="H45" s="34" t="s">
        <v>17</v>
      </c>
    </row>
    <row r="46" spans="1:12" x14ac:dyDescent="0.4">
      <c r="A46" s="135" t="s">
        <v>18</v>
      </c>
      <c r="B46" s="136"/>
      <c r="C46" s="197" t="s">
        <v>21</v>
      </c>
      <c r="D46" s="131"/>
      <c r="E46" s="5"/>
      <c r="F46" s="6"/>
      <c r="G46" s="74"/>
      <c r="H46" s="74"/>
      <c r="J46" s="2" t="s">
        <v>21</v>
      </c>
      <c r="L46" s="2" t="s">
        <v>24</v>
      </c>
    </row>
    <row r="47" spans="1:12" x14ac:dyDescent="0.4">
      <c r="A47" s="135" t="s">
        <v>19</v>
      </c>
      <c r="B47" s="136"/>
      <c r="C47" s="197" t="s">
        <v>546</v>
      </c>
      <c r="D47" s="130"/>
      <c r="E47" s="203"/>
      <c r="F47" s="204"/>
      <c r="G47" s="10" t="s">
        <v>60</v>
      </c>
      <c r="H47" s="74"/>
      <c r="J47" s="2" t="s">
        <v>22</v>
      </c>
      <c r="L47" s="2" t="s">
        <v>25</v>
      </c>
    </row>
    <row r="48" spans="1:12" x14ac:dyDescent="0.4">
      <c r="A48" s="135" t="s">
        <v>20</v>
      </c>
      <c r="B48" s="136"/>
      <c r="C48" s="197" t="s">
        <v>547</v>
      </c>
      <c r="D48" s="130"/>
      <c r="E48" s="206"/>
      <c r="F48" s="207"/>
      <c r="G48" s="74"/>
      <c r="H48" s="74"/>
    </row>
    <row r="49" spans="1:12" x14ac:dyDescent="0.4">
      <c r="A49" s="135" t="s">
        <v>23</v>
      </c>
      <c r="B49" s="136"/>
      <c r="C49" s="197" t="s">
        <v>24</v>
      </c>
      <c r="D49" s="131"/>
      <c r="E49" s="24"/>
      <c r="F49" s="37"/>
    </row>
    <row r="50" spans="1:12" x14ac:dyDescent="0.4">
      <c r="A50" s="135" t="s">
        <v>26</v>
      </c>
      <c r="B50" s="136"/>
      <c r="C50" s="197" t="s">
        <v>313</v>
      </c>
      <c r="D50" s="131"/>
      <c r="E50" s="35" t="s">
        <v>61</v>
      </c>
      <c r="F50" s="36"/>
      <c r="G50" s="10" t="s">
        <v>62</v>
      </c>
    </row>
    <row r="51" spans="1:12" x14ac:dyDescent="0.4">
      <c r="A51" s="135" t="s">
        <v>28</v>
      </c>
      <c r="B51" s="136"/>
      <c r="C51" s="68" t="s">
        <v>314</v>
      </c>
      <c r="D51" s="95" t="s">
        <v>616</v>
      </c>
      <c r="E51" s="72" t="s">
        <v>544</v>
      </c>
      <c r="F51" s="39" t="s">
        <v>30</v>
      </c>
      <c r="G51" s="199" t="s">
        <v>313</v>
      </c>
      <c r="H51" s="200"/>
      <c r="J51" s="2" t="s">
        <v>44</v>
      </c>
      <c r="L51" s="2" t="s">
        <v>48</v>
      </c>
    </row>
    <row r="52" spans="1:12" x14ac:dyDescent="0.4">
      <c r="A52" s="135" t="s">
        <v>31</v>
      </c>
      <c r="B52" s="136"/>
      <c r="C52" s="201" t="s">
        <v>535</v>
      </c>
      <c r="D52" s="201"/>
      <c r="E52" s="201"/>
      <c r="F52" s="202"/>
      <c r="G52" s="40" t="s">
        <v>63</v>
      </c>
      <c r="H52" s="37"/>
      <c r="J52" s="2" t="s">
        <v>45</v>
      </c>
      <c r="L52" s="2" t="s">
        <v>49</v>
      </c>
    </row>
    <row r="53" spans="1:12" x14ac:dyDescent="0.4">
      <c r="A53" s="139" t="s">
        <v>32</v>
      </c>
      <c r="B53" s="140"/>
      <c r="C53" s="184" t="s">
        <v>315</v>
      </c>
      <c r="D53" s="185"/>
      <c r="E53" s="53" t="s">
        <v>33</v>
      </c>
      <c r="F53" s="185" t="s">
        <v>48</v>
      </c>
      <c r="G53" s="186"/>
      <c r="H53" s="41"/>
      <c r="I53" s="41"/>
      <c r="J53" s="2" t="s">
        <v>46</v>
      </c>
      <c r="L53" s="2" t="s">
        <v>50</v>
      </c>
    </row>
    <row r="54" spans="1:12" x14ac:dyDescent="0.4">
      <c r="A54" s="3" t="s">
        <v>348</v>
      </c>
    </row>
    <row r="55" spans="1:12" x14ac:dyDescent="0.4">
      <c r="A55" s="191" t="s">
        <v>11</v>
      </c>
      <c r="B55" s="192"/>
      <c r="C55" s="193" t="s">
        <v>527</v>
      </c>
      <c r="D55" s="128"/>
      <c r="E55" s="128"/>
      <c r="F55" s="128" t="s">
        <v>528</v>
      </c>
      <c r="G55" s="128"/>
      <c r="H55" s="129"/>
    </row>
    <row r="56" spans="1:12" ht="24" x14ac:dyDescent="0.4">
      <c r="A56" s="135" t="s">
        <v>12</v>
      </c>
      <c r="B56" s="136"/>
      <c r="C56" s="194" t="s">
        <v>529</v>
      </c>
      <c r="D56" s="195"/>
      <c r="E56" s="195"/>
      <c r="F56" s="195" t="s">
        <v>530</v>
      </c>
      <c r="G56" s="195"/>
      <c r="H56" s="196"/>
    </row>
    <row r="57" spans="1:12" x14ac:dyDescent="0.4">
      <c r="A57" s="135" t="s">
        <v>13</v>
      </c>
      <c r="B57" s="136"/>
      <c r="C57" s="197" t="s">
        <v>531</v>
      </c>
      <c r="D57" s="130"/>
      <c r="E57" s="130"/>
      <c r="F57" s="130" t="s">
        <v>532</v>
      </c>
      <c r="G57" s="130"/>
      <c r="H57" s="131"/>
    </row>
    <row r="58" spans="1:12" x14ac:dyDescent="0.4">
      <c r="A58" s="135" t="s">
        <v>14</v>
      </c>
      <c r="B58" s="136"/>
      <c r="C58" s="68">
        <v>2008</v>
      </c>
      <c r="D58" s="19" t="s">
        <v>15</v>
      </c>
      <c r="E58" s="46">
        <v>6</v>
      </c>
      <c r="F58" s="33" t="s">
        <v>16</v>
      </c>
      <c r="G58" s="46">
        <v>6</v>
      </c>
      <c r="H58" s="34" t="s">
        <v>17</v>
      </c>
    </row>
    <row r="59" spans="1:12" x14ac:dyDescent="0.4">
      <c r="A59" s="135" t="s">
        <v>18</v>
      </c>
      <c r="B59" s="136"/>
      <c r="C59" s="197" t="s">
        <v>22</v>
      </c>
      <c r="D59" s="131"/>
      <c r="E59" s="5"/>
      <c r="F59" s="6"/>
      <c r="G59" s="74"/>
      <c r="H59" s="74"/>
      <c r="J59" s="2" t="s">
        <v>21</v>
      </c>
      <c r="L59" s="2" t="s">
        <v>24</v>
      </c>
    </row>
    <row r="60" spans="1:12" x14ac:dyDescent="0.4">
      <c r="A60" s="135" t="s">
        <v>19</v>
      </c>
      <c r="B60" s="136"/>
      <c r="C60" s="197" t="s">
        <v>533</v>
      </c>
      <c r="D60" s="130"/>
      <c r="E60" s="203"/>
      <c r="F60" s="204"/>
      <c r="G60" s="10" t="s">
        <v>60</v>
      </c>
      <c r="H60" s="74"/>
      <c r="J60" s="2" t="s">
        <v>22</v>
      </c>
      <c r="L60" s="2" t="s">
        <v>25</v>
      </c>
    </row>
    <row r="61" spans="1:12" x14ac:dyDescent="0.4">
      <c r="A61" s="135" t="s">
        <v>20</v>
      </c>
      <c r="B61" s="136"/>
      <c r="C61" s="197" t="s">
        <v>534</v>
      </c>
      <c r="D61" s="130"/>
      <c r="E61" s="206"/>
      <c r="F61" s="207"/>
      <c r="G61" s="74"/>
      <c r="H61" s="74"/>
    </row>
    <row r="62" spans="1:12" x14ac:dyDescent="0.4">
      <c r="A62" s="135" t="s">
        <v>23</v>
      </c>
      <c r="B62" s="136"/>
      <c r="C62" s="197" t="s">
        <v>24</v>
      </c>
      <c r="D62" s="131"/>
      <c r="E62" s="24"/>
      <c r="F62" s="37"/>
    </row>
    <row r="63" spans="1:12" x14ac:dyDescent="0.4">
      <c r="A63" s="135" t="s">
        <v>26</v>
      </c>
      <c r="B63" s="136"/>
      <c r="C63" s="197" t="s">
        <v>313</v>
      </c>
      <c r="D63" s="131"/>
      <c r="E63" s="35" t="s">
        <v>61</v>
      </c>
      <c r="F63" s="36"/>
      <c r="G63" s="10" t="s">
        <v>62</v>
      </c>
    </row>
    <row r="64" spans="1:12" x14ac:dyDescent="0.4">
      <c r="A64" s="135" t="s">
        <v>28</v>
      </c>
      <c r="B64" s="136"/>
      <c r="C64" s="68" t="s">
        <v>314</v>
      </c>
      <c r="D64" s="95" t="s">
        <v>616</v>
      </c>
      <c r="E64" s="72" t="s">
        <v>544</v>
      </c>
      <c r="F64" s="39" t="s">
        <v>30</v>
      </c>
      <c r="G64" s="199" t="s">
        <v>313</v>
      </c>
      <c r="H64" s="200"/>
      <c r="J64" s="2" t="s">
        <v>44</v>
      </c>
      <c r="L64" s="2" t="s">
        <v>48</v>
      </c>
    </row>
    <row r="65" spans="1:12" x14ac:dyDescent="0.4">
      <c r="A65" s="135" t="s">
        <v>31</v>
      </c>
      <c r="B65" s="136"/>
      <c r="C65" s="201" t="s">
        <v>535</v>
      </c>
      <c r="D65" s="201"/>
      <c r="E65" s="201"/>
      <c r="F65" s="202"/>
      <c r="G65" s="40" t="s">
        <v>63</v>
      </c>
      <c r="H65" s="37"/>
      <c r="J65" s="2" t="s">
        <v>45</v>
      </c>
      <c r="L65" s="2" t="s">
        <v>49</v>
      </c>
    </row>
    <row r="66" spans="1:12" x14ac:dyDescent="0.4">
      <c r="A66" s="139" t="s">
        <v>32</v>
      </c>
      <c r="B66" s="140"/>
      <c r="C66" s="184" t="s">
        <v>315</v>
      </c>
      <c r="D66" s="185"/>
      <c r="E66" s="53" t="s">
        <v>33</v>
      </c>
      <c r="F66" s="185" t="s">
        <v>48</v>
      </c>
      <c r="G66" s="186"/>
      <c r="H66" s="41"/>
      <c r="I66" s="41"/>
      <c r="J66" s="2" t="s">
        <v>46</v>
      </c>
      <c r="L66" s="2" t="s">
        <v>50</v>
      </c>
    </row>
    <row r="67" spans="1:12" x14ac:dyDescent="0.4">
      <c r="A67" s="3" t="s">
        <v>349</v>
      </c>
      <c r="G67" s="101" t="str">
        <f>IF($H$2="","",$H$1&amp;"　"&amp;$H$2)</f>
        <v>応募番号　25</v>
      </c>
      <c r="H67" s="101"/>
    </row>
    <row r="68" spans="1:12" x14ac:dyDescent="0.4">
      <c r="A68" s="191" t="s">
        <v>11</v>
      </c>
      <c r="B68" s="192"/>
      <c r="C68" s="193" t="s">
        <v>536</v>
      </c>
      <c r="D68" s="128"/>
      <c r="E68" s="128"/>
      <c r="F68" s="128" t="s">
        <v>537</v>
      </c>
      <c r="G68" s="128"/>
      <c r="H68" s="129"/>
    </row>
    <row r="69" spans="1:12" ht="24" x14ac:dyDescent="0.4">
      <c r="A69" s="135" t="s">
        <v>12</v>
      </c>
      <c r="B69" s="136"/>
      <c r="C69" s="194" t="s">
        <v>538</v>
      </c>
      <c r="D69" s="195"/>
      <c r="E69" s="195"/>
      <c r="F69" s="195" t="s">
        <v>371</v>
      </c>
      <c r="G69" s="195"/>
      <c r="H69" s="196"/>
    </row>
    <row r="70" spans="1:12" x14ac:dyDescent="0.4">
      <c r="A70" s="135" t="s">
        <v>13</v>
      </c>
      <c r="B70" s="136"/>
      <c r="C70" s="197" t="s">
        <v>539</v>
      </c>
      <c r="D70" s="130"/>
      <c r="E70" s="130"/>
      <c r="F70" s="130" t="s">
        <v>372</v>
      </c>
      <c r="G70" s="130"/>
      <c r="H70" s="131"/>
    </row>
    <row r="71" spans="1:12" x14ac:dyDescent="0.4">
      <c r="A71" s="135" t="s">
        <v>14</v>
      </c>
      <c r="B71" s="136"/>
      <c r="C71" s="68">
        <v>2007</v>
      </c>
      <c r="D71" s="19" t="s">
        <v>15</v>
      </c>
      <c r="E71" s="46">
        <v>7</v>
      </c>
      <c r="F71" s="33" t="s">
        <v>16</v>
      </c>
      <c r="G71" s="46">
        <v>19</v>
      </c>
      <c r="H71" s="34" t="s">
        <v>17</v>
      </c>
    </row>
    <row r="72" spans="1:12" x14ac:dyDescent="0.4">
      <c r="A72" s="135" t="s">
        <v>18</v>
      </c>
      <c r="B72" s="136"/>
      <c r="C72" s="197" t="s">
        <v>22</v>
      </c>
      <c r="D72" s="131"/>
      <c r="E72" s="5"/>
      <c r="F72" s="6"/>
      <c r="G72" s="74"/>
      <c r="H72" s="74"/>
      <c r="J72" s="2" t="s">
        <v>21</v>
      </c>
      <c r="L72" s="2" t="s">
        <v>24</v>
      </c>
    </row>
    <row r="73" spans="1:12" x14ac:dyDescent="0.4">
      <c r="A73" s="135" t="s">
        <v>19</v>
      </c>
      <c r="B73" s="136"/>
      <c r="C73" s="197" t="s">
        <v>540</v>
      </c>
      <c r="D73" s="130"/>
      <c r="E73" s="203"/>
      <c r="F73" s="204"/>
      <c r="G73" s="10" t="s">
        <v>60</v>
      </c>
      <c r="H73" s="74"/>
      <c r="J73" s="2" t="s">
        <v>22</v>
      </c>
      <c r="L73" s="2" t="s">
        <v>25</v>
      </c>
    </row>
    <row r="74" spans="1:12" x14ac:dyDescent="0.4">
      <c r="A74" s="135" t="s">
        <v>20</v>
      </c>
      <c r="B74" s="136"/>
      <c r="C74" s="197" t="s">
        <v>541</v>
      </c>
      <c r="D74" s="130"/>
      <c r="E74" s="206"/>
      <c r="F74" s="207"/>
      <c r="G74" s="74"/>
      <c r="H74" s="74"/>
    </row>
    <row r="75" spans="1:12" x14ac:dyDescent="0.4">
      <c r="A75" s="135" t="s">
        <v>23</v>
      </c>
      <c r="B75" s="136"/>
      <c r="C75" s="197" t="s">
        <v>25</v>
      </c>
      <c r="D75" s="131"/>
      <c r="E75" s="24"/>
      <c r="F75" s="37"/>
    </row>
    <row r="76" spans="1:12" x14ac:dyDescent="0.4">
      <c r="A76" s="135" t="s">
        <v>26</v>
      </c>
      <c r="B76" s="136"/>
      <c r="C76" s="197" t="s">
        <v>313</v>
      </c>
      <c r="D76" s="131"/>
      <c r="E76" s="35" t="s">
        <v>61</v>
      </c>
      <c r="F76" s="36"/>
      <c r="G76" s="10" t="s">
        <v>62</v>
      </c>
    </row>
    <row r="77" spans="1:12" x14ac:dyDescent="0.4">
      <c r="A77" s="135" t="s">
        <v>28</v>
      </c>
      <c r="B77" s="136"/>
      <c r="C77" s="68" t="s">
        <v>617</v>
      </c>
      <c r="D77" s="95" t="s">
        <v>616</v>
      </c>
      <c r="E77" s="72" t="s">
        <v>544</v>
      </c>
      <c r="F77" s="39" t="s">
        <v>30</v>
      </c>
      <c r="G77" s="199" t="s">
        <v>313</v>
      </c>
      <c r="H77" s="200"/>
      <c r="J77" s="2" t="s">
        <v>44</v>
      </c>
      <c r="L77" s="2" t="s">
        <v>48</v>
      </c>
    </row>
    <row r="78" spans="1:12" x14ac:dyDescent="0.4">
      <c r="A78" s="135" t="s">
        <v>31</v>
      </c>
      <c r="B78" s="136"/>
      <c r="C78" s="201" t="s">
        <v>565</v>
      </c>
      <c r="D78" s="201"/>
      <c r="E78" s="201"/>
      <c r="F78" s="202"/>
      <c r="G78" s="40" t="s">
        <v>63</v>
      </c>
      <c r="H78" s="37"/>
      <c r="J78" s="2" t="s">
        <v>45</v>
      </c>
      <c r="L78" s="2" t="s">
        <v>49</v>
      </c>
    </row>
    <row r="79" spans="1:12" x14ac:dyDescent="0.4">
      <c r="A79" s="139" t="s">
        <v>32</v>
      </c>
      <c r="B79" s="140"/>
      <c r="C79" s="184" t="s">
        <v>315</v>
      </c>
      <c r="D79" s="185"/>
      <c r="E79" s="53" t="s">
        <v>33</v>
      </c>
      <c r="F79" s="185" t="s">
        <v>48</v>
      </c>
      <c r="G79" s="186"/>
      <c r="H79" s="41"/>
      <c r="I79" s="41"/>
      <c r="J79" s="2" t="s">
        <v>46</v>
      </c>
      <c r="L79" s="2" t="s">
        <v>50</v>
      </c>
    </row>
    <row r="80" spans="1:12" x14ac:dyDescent="0.4">
      <c r="I80" s="41"/>
    </row>
    <row r="81" spans="1:10" x14ac:dyDescent="0.4">
      <c r="A81" s="1" t="s">
        <v>55</v>
      </c>
      <c r="B81" s="1"/>
      <c r="C81" s="1"/>
      <c r="D81" s="1"/>
      <c r="E81" s="1"/>
      <c r="F81" s="1"/>
      <c r="G81" s="1"/>
      <c r="H81" s="1"/>
    </row>
    <row r="82" spans="1:10" x14ac:dyDescent="0.4">
      <c r="A82" s="2" t="s">
        <v>56</v>
      </c>
      <c r="G82" s="101" t="str">
        <f>IF($H$2="","",$H$1&amp;"　"&amp;$H$2)</f>
        <v>応募番号　25</v>
      </c>
      <c r="H82" s="101"/>
    </row>
    <row r="83" spans="1:10" x14ac:dyDescent="0.4">
      <c r="A83" s="2" t="s">
        <v>350</v>
      </c>
    </row>
    <row r="84" spans="1:10" x14ac:dyDescent="0.4">
      <c r="A84" s="18"/>
      <c r="B84" s="169" t="s">
        <v>57</v>
      </c>
      <c r="C84" s="169"/>
      <c r="D84" s="169"/>
      <c r="E84" s="169"/>
      <c r="F84" s="169"/>
      <c r="G84" s="169"/>
      <c r="H84" s="170"/>
    </row>
    <row r="85" spans="1:10" x14ac:dyDescent="0.4">
      <c r="A85" s="55"/>
      <c r="B85" s="229" t="s">
        <v>351</v>
      </c>
      <c r="C85" s="230"/>
      <c r="D85" s="230"/>
      <c r="E85" s="230"/>
      <c r="F85" s="230"/>
      <c r="G85" s="230"/>
      <c r="H85" s="231"/>
      <c r="J85" s="54" t="b">
        <v>1</v>
      </c>
    </row>
    <row r="86" spans="1:10" x14ac:dyDescent="0.4">
      <c r="A86" s="56"/>
      <c r="B86" s="224" t="s">
        <v>392</v>
      </c>
      <c r="C86" s="225"/>
      <c r="D86" s="225"/>
      <c r="E86" s="225"/>
      <c r="F86" s="225"/>
      <c r="G86" s="225"/>
      <c r="H86" s="226"/>
      <c r="J86" s="54" t="b">
        <v>1</v>
      </c>
    </row>
    <row r="87" spans="1:10" x14ac:dyDescent="0.4">
      <c r="A87" s="56"/>
      <c r="B87" s="232" t="s">
        <v>352</v>
      </c>
      <c r="C87" s="233"/>
      <c r="D87" s="233"/>
      <c r="E87" s="233"/>
      <c r="F87" s="233"/>
      <c r="G87" s="233"/>
      <c r="H87" s="234"/>
      <c r="J87" s="54" t="b">
        <v>1</v>
      </c>
    </row>
    <row r="88" spans="1:10" ht="18.75" customHeight="1" x14ac:dyDescent="0.4">
      <c r="A88" s="56"/>
      <c r="B88" s="232" t="s">
        <v>58</v>
      </c>
      <c r="C88" s="233"/>
      <c r="D88" s="233"/>
      <c r="E88" s="233"/>
      <c r="F88" s="233"/>
      <c r="G88" s="233"/>
      <c r="H88" s="234"/>
      <c r="J88" s="54" t="b">
        <v>1</v>
      </c>
    </row>
    <row r="89" spans="1:10" ht="150" customHeight="1" x14ac:dyDescent="0.4">
      <c r="A89" s="56"/>
      <c r="B89" s="180" t="s">
        <v>393</v>
      </c>
      <c r="C89" s="180"/>
      <c r="D89" s="180"/>
      <c r="E89" s="180"/>
      <c r="F89" s="180"/>
      <c r="G89" s="180"/>
      <c r="H89" s="181"/>
      <c r="J89" s="54" t="b">
        <v>1</v>
      </c>
    </row>
    <row r="90" spans="1:10" ht="56.25" customHeight="1" x14ac:dyDescent="0.4">
      <c r="A90" s="56"/>
      <c r="B90" s="180" t="s">
        <v>566</v>
      </c>
      <c r="C90" s="180"/>
      <c r="D90" s="180"/>
      <c r="E90" s="180"/>
      <c r="F90" s="180"/>
      <c r="G90" s="180"/>
      <c r="H90" s="181"/>
      <c r="J90" s="54" t="b">
        <v>1</v>
      </c>
    </row>
    <row r="91" spans="1:10" ht="56.25" customHeight="1" x14ac:dyDescent="0.4">
      <c r="A91" s="56"/>
      <c r="B91" s="180" t="s">
        <v>567</v>
      </c>
      <c r="C91" s="180"/>
      <c r="D91" s="180"/>
      <c r="E91" s="180"/>
      <c r="F91" s="180"/>
      <c r="G91" s="180"/>
      <c r="H91" s="181"/>
      <c r="J91" s="54" t="b">
        <v>1</v>
      </c>
    </row>
    <row r="92" spans="1:10" ht="93.75" customHeight="1" x14ac:dyDescent="0.4">
      <c r="A92" s="57"/>
      <c r="B92" s="167" t="s">
        <v>605</v>
      </c>
      <c r="C92" s="167"/>
      <c r="D92" s="167"/>
      <c r="E92" s="167"/>
      <c r="F92" s="167"/>
      <c r="G92" s="167"/>
      <c r="H92" s="168"/>
      <c r="J92" s="54" t="b">
        <v>1</v>
      </c>
    </row>
    <row r="94" spans="1:10" x14ac:dyDescent="0.4">
      <c r="B94" s="45" t="str">
        <f>IF(AND(J85=TRUE,J86=TRUE,J87=TRUE,J88=TRUE,J89=TRUE,J90=TRUE,J91=TRUE,J92=TRUE)=TRUE,"",J94)</f>
        <v/>
      </c>
      <c r="J94" s="2" t="s">
        <v>59</v>
      </c>
    </row>
    <row r="96" spans="1:10" x14ac:dyDescent="0.4">
      <c r="A96" s="3" t="s">
        <v>353</v>
      </c>
      <c r="G96" s="101" t="str">
        <f>IF($H$2="","",$H$1&amp;"　"&amp;$H$2)</f>
        <v>応募番号　25</v>
      </c>
      <c r="H96" s="101"/>
    </row>
    <row r="97" spans="1:10" x14ac:dyDescent="0.4">
      <c r="A97" s="18"/>
      <c r="B97" s="169" t="s">
        <v>57</v>
      </c>
      <c r="C97" s="169"/>
      <c r="D97" s="169"/>
      <c r="E97" s="169"/>
      <c r="F97" s="169"/>
      <c r="G97" s="169"/>
      <c r="H97" s="170"/>
    </row>
    <row r="98" spans="1:10" ht="75" customHeight="1" x14ac:dyDescent="0.4">
      <c r="A98" s="14"/>
      <c r="B98" s="164" t="s">
        <v>606</v>
      </c>
      <c r="C98" s="164"/>
      <c r="D98" s="164"/>
      <c r="E98" s="164"/>
      <c r="F98" s="164"/>
      <c r="G98" s="164"/>
      <c r="H98" s="165"/>
      <c r="J98" s="54" t="b">
        <v>1</v>
      </c>
    </row>
    <row r="99" spans="1:10" ht="37.5" customHeight="1" x14ac:dyDescent="0.4">
      <c r="A99" s="15"/>
      <c r="B99" s="227" t="s">
        <v>394</v>
      </c>
      <c r="C99" s="227"/>
      <c r="D99" s="227"/>
      <c r="E99" s="227"/>
      <c r="F99" s="227"/>
      <c r="G99" s="227"/>
      <c r="H99" s="228"/>
      <c r="J99" s="54" t="b">
        <v>1</v>
      </c>
    </row>
    <row r="100" spans="1:10" ht="37.5" customHeight="1" x14ac:dyDescent="0.4">
      <c r="A100" s="15"/>
      <c r="B100" s="224" t="s">
        <v>354</v>
      </c>
      <c r="C100" s="225"/>
      <c r="D100" s="225"/>
      <c r="E100" s="225"/>
      <c r="F100" s="225"/>
      <c r="G100" s="225"/>
      <c r="H100" s="226"/>
      <c r="J100" s="54" t="b">
        <v>1</v>
      </c>
    </row>
    <row r="101" spans="1:10" x14ac:dyDescent="0.4">
      <c r="A101" s="15"/>
      <c r="B101" s="235" t="s">
        <v>355</v>
      </c>
      <c r="C101" s="154"/>
      <c r="D101" s="154"/>
      <c r="E101" s="154"/>
      <c r="F101" s="154"/>
      <c r="G101" s="154"/>
      <c r="H101" s="155"/>
      <c r="J101" s="54" t="b">
        <v>1</v>
      </c>
    </row>
    <row r="102" spans="1:10" x14ac:dyDescent="0.4">
      <c r="A102" s="16"/>
      <c r="B102" s="167" t="s">
        <v>356</v>
      </c>
      <c r="C102" s="167"/>
      <c r="D102" s="167"/>
      <c r="E102" s="167"/>
      <c r="F102" s="167"/>
      <c r="G102" s="167"/>
      <c r="H102" s="168"/>
      <c r="J102" s="54" t="b">
        <v>1</v>
      </c>
    </row>
    <row r="104" spans="1:10" x14ac:dyDescent="0.4">
      <c r="B104" s="45" t="str">
        <f>IF(AND(J98=TRUE,J99=TRUE,J100=TRUE,J102=TRUE,J101=TRUE)=TRUE,"",J104)</f>
        <v/>
      </c>
      <c r="J104" s="2" t="s">
        <v>59</v>
      </c>
    </row>
    <row r="105" spans="1:10" x14ac:dyDescent="0.4">
      <c r="B105" s="45"/>
    </row>
    <row r="106" spans="1:10" x14ac:dyDescent="0.4">
      <c r="A106" s="175" t="s">
        <v>395</v>
      </c>
      <c r="B106" s="169"/>
      <c r="C106" s="169" t="s">
        <v>396</v>
      </c>
      <c r="D106" s="169"/>
      <c r="E106" s="169"/>
      <c r="F106" s="169"/>
      <c r="G106" s="169"/>
      <c r="H106" s="170"/>
    </row>
    <row r="107" spans="1:10" ht="93.75" customHeight="1" x14ac:dyDescent="0.4">
      <c r="A107" s="166" t="s">
        <v>397</v>
      </c>
      <c r="B107" s="236"/>
      <c r="C107" s="167" t="s">
        <v>398</v>
      </c>
      <c r="D107" s="167"/>
      <c r="E107" s="167"/>
      <c r="F107" s="167"/>
      <c r="G107" s="167"/>
      <c r="H107" s="168"/>
    </row>
    <row r="109" spans="1:10" x14ac:dyDescent="0.4">
      <c r="A109" s="2" t="s">
        <v>64</v>
      </c>
      <c r="G109" s="101" t="str">
        <f>IF($H$2="","",$H$1&amp;"　"&amp;$H$2)</f>
        <v>応募番号　25</v>
      </c>
      <c r="H109" s="101"/>
    </row>
    <row r="110" spans="1:10" ht="37.5" customHeight="1" x14ac:dyDescent="0.4">
      <c r="A110" s="174" t="s">
        <v>548</v>
      </c>
      <c r="B110" s="174"/>
      <c r="C110" s="174"/>
      <c r="D110" s="174"/>
      <c r="E110" s="174"/>
      <c r="F110" s="174"/>
      <c r="G110" s="174"/>
      <c r="H110" s="174"/>
    </row>
    <row r="111" spans="1:10" x14ac:dyDescent="0.4">
      <c r="A111" s="175" t="s">
        <v>65</v>
      </c>
      <c r="B111" s="169"/>
      <c r="C111" s="169" t="s">
        <v>66</v>
      </c>
      <c r="D111" s="169"/>
      <c r="E111" s="169"/>
      <c r="F111" s="169"/>
      <c r="G111" s="169"/>
      <c r="H111" s="170"/>
    </row>
    <row r="112" spans="1:10" ht="56.25" customHeight="1" x14ac:dyDescent="0.4">
      <c r="A112" s="176" t="s">
        <v>70</v>
      </c>
      <c r="B112" s="177"/>
      <c r="C112" s="177" t="s">
        <v>67</v>
      </c>
      <c r="D112" s="177"/>
      <c r="E112" s="177"/>
      <c r="F112" s="177"/>
      <c r="G112" s="177"/>
      <c r="H112" s="178"/>
    </row>
    <row r="113" spans="1:10" ht="56.25" customHeight="1" x14ac:dyDescent="0.4">
      <c r="A113" s="179" t="s">
        <v>71</v>
      </c>
      <c r="B113" s="180"/>
      <c r="C113" s="180" t="s">
        <v>563</v>
      </c>
      <c r="D113" s="180"/>
      <c r="E113" s="180"/>
      <c r="F113" s="180"/>
      <c r="G113" s="180"/>
      <c r="H113" s="181"/>
    </row>
    <row r="114" spans="1:10" ht="37.5" customHeight="1" x14ac:dyDescent="0.4">
      <c r="A114" s="179" t="s">
        <v>69</v>
      </c>
      <c r="B114" s="180"/>
      <c r="C114" s="180" t="s">
        <v>68</v>
      </c>
      <c r="D114" s="180"/>
      <c r="E114" s="180"/>
      <c r="F114" s="180"/>
      <c r="G114" s="180"/>
      <c r="H114" s="181"/>
    </row>
    <row r="115" spans="1:10" ht="37.5" customHeight="1" x14ac:dyDescent="0.4">
      <c r="A115" s="179" t="s">
        <v>72</v>
      </c>
      <c r="B115" s="180"/>
      <c r="C115" s="180" t="s">
        <v>358</v>
      </c>
      <c r="D115" s="180"/>
      <c r="E115" s="180"/>
      <c r="F115" s="180"/>
      <c r="G115" s="180"/>
      <c r="H115" s="181"/>
    </row>
    <row r="116" spans="1:10" ht="75" customHeight="1" x14ac:dyDescent="0.4">
      <c r="A116" s="166" t="s">
        <v>73</v>
      </c>
      <c r="B116" s="167"/>
      <c r="C116" s="167" t="s">
        <v>359</v>
      </c>
      <c r="D116" s="167"/>
      <c r="E116" s="167"/>
      <c r="F116" s="167"/>
      <c r="G116" s="167"/>
      <c r="H116" s="168"/>
    </row>
    <row r="117" spans="1:10" x14ac:dyDescent="0.4">
      <c r="A117" s="2" t="s">
        <v>74</v>
      </c>
    </row>
    <row r="118" spans="1:10" ht="37.5" customHeight="1" x14ac:dyDescent="0.4">
      <c r="A118" s="163" t="s">
        <v>9</v>
      </c>
      <c r="B118" s="164"/>
      <c r="C118" s="164" t="s">
        <v>76</v>
      </c>
      <c r="D118" s="164"/>
      <c r="E118" s="164"/>
      <c r="F118" s="164"/>
      <c r="G118" s="164"/>
      <c r="H118" s="165"/>
    </row>
    <row r="119" spans="1:10" ht="56.25" customHeight="1" x14ac:dyDescent="0.4">
      <c r="A119" s="166" t="s">
        <v>10</v>
      </c>
      <c r="B119" s="167"/>
      <c r="C119" s="167" t="s">
        <v>77</v>
      </c>
      <c r="D119" s="167"/>
      <c r="E119" s="167"/>
      <c r="F119" s="167"/>
      <c r="G119" s="167"/>
      <c r="H119" s="168"/>
    </row>
    <row r="121" spans="1:10" x14ac:dyDescent="0.4">
      <c r="A121" s="2" t="s">
        <v>360</v>
      </c>
    </row>
    <row r="122" spans="1:10" x14ac:dyDescent="0.4">
      <c r="A122" s="18"/>
      <c r="B122" s="169" t="s">
        <v>57</v>
      </c>
      <c r="C122" s="169"/>
      <c r="D122" s="169"/>
      <c r="E122" s="169"/>
      <c r="F122" s="169"/>
      <c r="G122" s="169"/>
      <c r="H122" s="170"/>
    </row>
    <row r="123" spans="1:10" ht="37.5" customHeight="1" x14ac:dyDescent="0.4">
      <c r="A123" s="17"/>
      <c r="B123" s="171" t="s">
        <v>317</v>
      </c>
      <c r="C123" s="171"/>
      <c r="D123" s="171"/>
      <c r="E123" s="171"/>
      <c r="F123" s="171"/>
      <c r="G123" s="171"/>
      <c r="H123" s="172"/>
      <c r="J123" s="54" t="b">
        <v>1</v>
      </c>
    </row>
    <row r="125" spans="1:10" x14ac:dyDescent="0.4">
      <c r="B125" s="45" t="str">
        <f>IF(J123=TRUE,"",J125)</f>
        <v/>
      </c>
      <c r="J125" s="2" t="s">
        <v>78</v>
      </c>
    </row>
    <row r="127" spans="1:10" x14ac:dyDescent="0.4">
      <c r="A127" s="1" t="s">
        <v>79</v>
      </c>
      <c r="B127" s="1"/>
      <c r="C127" s="1"/>
      <c r="D127" s="1"/>
      <c r="E127" s="1"/>
      <c r="F127" s="1"/>
      <c r="G127" s="1"/>
      <c r="H127" s="1"/>
    </row>
    <row r="128" spans="1:10" x14ac:dyDescent="0.4">
      <c r="A128" s="2" t="s">
        <v>80</v>
      </c>
      <c r="G128" s="101" t="str">
        <f>IF($H$2="","",$H$1&amp;"　"&amp;$H$2)</f>
        <v>応募番号　25</v>
      </c>
      <c r="H128" s="101"/>
    </row>
    <row r="129" spans="1:8" ht="37.5" customHeight="1" x14ac:dyDescent="0.4">
      <c r="A129" s="114" t="s">
        <v>373</v>
      </c>
      <c r="B129" s="114"/>
      <c r="C129" s="114"/>
      <c r="D129" s="114"/>
      <c r="E129" s="114"/>
      <c r="F129" s="114"/>
      <c r="G129" s="114"/>
      <c r="H129" s="114"/>
    </row>
    <row r="130" spans="1:8" ht="318.75" customHeight="1" x14ac:dyDescent="0.4">
      <c r="A130" s="111" t="s">
        <v>549</v>
      </c>
      <c r="B130" s="112"/>
      <c r="C130" s="112"/>
      <c r="D130" s="112"/>
      <c r="E130" s="112"/>
      <c r="F130" s="112"/>
      <c r="G130" s="113"/>
      <c r="H130" s="73" t="str">
        <f>IF(LEN(A130)&lt;=500,LEN(A130)&amp;"文字","文字数オーバー")</f>
        <v>72文字</v>
      </c>
    </row>
    <row r="131" spans="1:8" x14ac:dyDescent="0.4">
      <c r="A131" s="73"/>
    </row>
    <row r="132" spans="1:8" x14ac:dyDescent="0.4">
      <c r="A132" s="114" t="s">
        <v>571</v>
      </c>
      <c r="B132" s="114"/>
      <c r="C132" s="114"/>
      <c r="D132" s="114"/>
      <c r="E132" s="114"/>
      <c r="F132" s="114"/>
      <c r="G132" s="114"/>
      <c r="H132" s="114"/>
    </row>
    <row r="133" spans="1:8" x14ac:dyDescent="0.4">
      <c r="A133" s="89" t="s">
        <v>572</v>
      </c>
      <c r="B133" s="86"/>
      <c r="C133" s="86"/>
      <c r="D133" s="86"/>
      <c r="E133" s="86"/>
      <c r="F133" s="86"/>
      <c r="G133" s="101" t="str">
        <f>IF($H$2="","",$H$1&amp;"　"&amp;$H$2)</f>
        <v>応募番号　25</v>
      </c>
      <c r="H133" s="101"/>
    </row>
    <row r="134" spans="1:8" ht="318.75" customHeight="1" x14ac:dyDescent="0.4">
      <c r="A134" s="111" t="s">
        <v>374</v>
      </c>
      <c r="B134" s="112"/>
      <c r="C134" s="112"/>
      <c r="D134" s="112"/>
      <c r="E134" s="112"/>
      <c r="F134" s="112"/>
      <c r="G134" s="113"/>
      <c r="H134" s="73" t="str">
        <f>IF(LEN(A134)&lt;=500,LEN(A134)&amp;"文字","文字数オーバー")</f>
        <v>47文字</v>
      </c>
    </row>
    <row r="136" spans="1:8" x14ac:dyDescent="0.4">
      <c r="A136" s="11" t="s">
        <v>81</v>
      </c>
    </row>
    <row r="137" spans="1:8" ht="37.5" customHeight="1" x14ac:dyDescent="0.4">
      <c r="A137" s="173" t="s">
        <v>362</v>
      </c>
      <c r="B137" s="173"/>
      <c r="C137" s="173"/>
      <c r="D137" s="173"/>
      <c r="E137" s="173"/>
      <c r="F137" s="173"/>
      <c r="G137" s="173"/>
      <c r="H137" s="173"/>
    </row>
    <row r="138" spans="1:8" ht="37.5" customHeight="1" x14ac:dyDescent="0.4">
      <c r="A138" s="111" t="s">
        <v>568</v>
      </c>
      <c r="B138" s="116"/>
      <c r="C138" s="116"/>
      <c r="D138" s="116"/>
      <c r="E138" s="116"/>
      <c r="F138" s="116"/>
      <c r="G138" s="117"/>
      <c r="H138" s="73" t="str">
        <f>IF(LEN(A138)&lt;=40,LEN(A138)&amp;"文字","文字数オーバー")</f>
        <v>文字数オーバー</v>
      </c>
    </row>
    <row r="140" spans="1:8" ht="37.5" customHeight="1" x14ac:dyDescent="0.4">
      <c r="A140" s="99" t="s">
        <v>363</v>
      </c>
      <c r="B140" s="127"/>
      <c r="C140" s="127"/>
      <c r="D140" s="127"/>
      <c r="E140" s="127"/>
      <c r="F140" s="127"/>
      <c r="G140" s="127"/>
      <c r="H140" s="127"/>
    </row>
    <row r="141" spans="1:8" x14ac:dyDescent="0.4">
      <c r="A141" s="77" t="s">
        <v>83</v>
      </c>
      <c r="B141" s="162"/>
      <c r="C141" s="116"/>
      <c r="D141" s="116"/>
      <c r="E141" s="116"/>
      <c r="F141" s="116"/>
      <c r="G141" s="117"/>
      <c r="H141" s="73" t="str">
        <f>IF(AND(LEN(B141)&gt;=10,LEN(B141)&lt;=20)=TRUE,LEN(B141)&amp;"文字","文字数エラー")</f>
        <v>文字数エラー</v>
      </c>
    </row>
    <row r="142" spans="1:8" x14ac:dyDescent="0.4">
      <c r="A142" s="77" t="s">
        <v>84</v>
      </c>
      <c r="B142" s="162"/>
      <c r="C142" s="116"/>
      <c r="D142" s="116"/>
      <c r="E142" s="116"/>
      <c r="F142" s="116"/>
      <c r="G142" s="117"/>
      <c r="H142" s="73" t="str">
        <f>IF(AND(LEN(B142)&gt;=10,LEN(B142)&lt;=20)=TRUE,LEN(B142)&amp;"文字","文字数エラー")</f>
        <v>文字数エラー</v>
      </c>
    </row>
    <row r="143" spans="1:8" x14ac:dyDescent="0.4">
      <c r="A143" s="77" t="s">
        <v>85</v>
      </c>
      <c r="B143" s="162"/>
      <c r="C143" s="116"/>
      <c r="D143" s="116"/>
      <c r="E143" s="116"/>
      <c r="F143" s="116"/>
      <c r="G143" s="117"/>
      <c r="H143" s="73" t="str">
        <f>IF(AND(LEN(B143)&gt;=10,LEN(B143)&lt;=20)=TRUE,LEN(B143)&amp;"文字","文字数エラー")</f>
        <v>文字数エラー</v>
      </c>
    </row>
    <row r="145" spans="1:10" ht="18.75" customHeight="1" x14ac:dyDescent="0.4">
      <c r="A145" s="90" t="s">
        <v>573</v>
      </c>
      <c r="B145" s="90"/>
      <c r="C145" s="90"/>
      <c r="D145" s="90"/>
      <c r="E145" s="90"/>
      <c r="F145" s="90"/>
      <c r="G145" s="101" t="str">
        <f>IF($H$2="","",$H$1&amp;"　"&amp;$H$2)</f>
        <v>応募番号　25</v>
      </c>
      <c r="H145" s="101"/>
    </row>
    <row r="146" spans="1:10" x14ac:dyDescent="0.4">
      <c r="A146" s="87" t="s">
        <v>574</v>
      </c>
      <c r="B146" s="87"/>
      <c r="C146" s="87"/>
      <c r="D146" s="87"/>
      <c r="E146" s="87"/>
      <c r="F146" s="87"/>
      <c r="G146" s="87"/>
      <c r="H146" s="87"/>
    </row>
    <row r="147" spans="1:10" ht="168.75" customHeight="1" x14ac:dyDescent="0.4">
      <c r="A147" s="111" t="s">
        <v>550</v>
      </c>
      <c r="B147" s="112"/>
      <c r="C147" s="112"/>
      <c r="D147" s="112"/>
      <c r="E147" s="112"/>
      <c r="F147" s="112"/>
      <c r="G147" s="113"/>
      <c r="H147" s="73" t="str">
        <f>IF(LEN(A147)&lt;=250,LEN(A147)&amp;"文字","文字数オーバー")</f>
        <v>54文字</v>
      </c>
    </row>
    <row r="149" spans="1:10" ht="56.25" customHeight="1" x14ac:dyDescent="0.4">
      <c r="A149" s="114" t="s">
        <v>364</v>
      </c>
      <c r="B149" s="114"/>
      <c r="C149" s="114"/>
      <c r="D149" s="114"/>
      <c r="E149" s="114"/>
      <c r="F149" s="114"/>
      <c r="G149" s="114"/>
      <c r="H149" s="114"/>
    </row>
    <row r="150" spans="1:10" ht="168.75" customHeight="1" x14ac:dyDescent="0.4">
      <c r="A150" s="162"/>
      <c r="B150" s="116"/>
      <c r="C150" s="116"/>
      <c r="D150" s="116"/>
      <c r="E150" s="116"/>
      <c r="F150" s="116"/>
      <c r="G150" s="117"/>
      <c r="H150" s="73" t="str">
        <f>IF(LEN(A150)&lt;=250,LEN(A150)&amp;"文字","文字数オーバー")</f>
        <v>0文字</v>
      </c>
    </row>
    <row r="152" spans="1:10" ht="37.5" customHeight="1" x14ac:dyDescent="0.4">
      <c r="A152" s="114" t="s">
        <v>365</v>
      </c>
      <c r="B152" s="114"/>
      <c r="C152" s="114"/>
      <c r="D152" s="114"/>
      <c r="E152" s="114"/>
      <c r="F152" s="114"/>
      <c r="G152" s="114"/>
      <c r="H152" s="114"/>
    </row>
    <row r="153" spans="1:10" ht="168.75" customHeight="1" x14ac:dyDescent="0.4">
      <c r="A153" s="111" t="s">
        <v>375</v>
      </c>
      <c r="B153" s="116"/>
      <c r="C153" s="116"/>
      <c r="D153" s="116"/>
      <c r="E153" s="116"/>
      <c r="F153" s="116"/>
      <c r="G153" s="117"/>
      <c r="H153" s="73" t="str">
        <f>IF(LEN(A153)&lt;=250,LEN(A153)&amp;"文字","文字数オーバー")</f>
        <v>110文字</v>
      </c>
    </row>
    <row r="155" spans="1:10" x14ac:dyDescent="0.4">
      <c r="A155" s="2" t="s">
        <v>366</v>
      </c>
      <c r="G155" s="101" t="str">
        <f>IF($H$2="","",$H$1&amp;"　"&amp;$H$2)</f>
        <v>応募番号　25</v>
      </c>
      <c r="H155" s="101"/>
    </row>
    <row r="156" spans="1:10" ht="56.25" customHeight="1" x14ac:dyDescent="0.4">
      <c r="A156" s="114" t="s">
        <v>87</v>
      </c>
      <c r="B156" s="114"/>
      <c r="C156" s="114"/>
      <c r="D156" s="114"/>
      <c r="E156" s="114"/>
      <c r="F156" s="114"/>
      <c r="G156" s="114"/>
      <c r="H156" s="114"/>
    </row>
    <row r="157" spans="1:10" x14ac:dyDescent="0.4">
      <c r="A157" s="2" t="s">
        <v>88</v>
      </c>
      <c r="C157" s="45" t="str">
        <f>IF(C160="","",IF(OR(C160&lt;14,C160&gt;93)=TRUE,J157,""))</f>
        <v/>
      </c>
      <c r="J157" s="2" t="s">
        <v>318</v>
      </c>
    </row>
    <row r="158" spans="1:10" ht="56.25" customHeight="1" x14ac:dyDescent="0.4">
      <c r="A158" s="161" t="s">
        <v>92</v>
      </c>
      <c r="B158" s="161"/>
      <c r="C158" s="9">
        <f>C168</f>
        <v>2025</v>
      </c>
      <c r="D158" s="9" t="s">
        <v>15</v>
      </c>
      <c r="E158" s="9">
        <f>IF(E168="","",E168)</f>
        <v>7</v>
      </c>
      <c r="F158" s="9" t="s">
        <v>16</v>
      </c>
      <c r="G158" s="9">
        <f>IF(G168="","",G168)</f>
        <v>21</v>
      </c>
      <c r="H158" s="9" t="s">
        <v>89</v>
      </c>
      <c r="J158" s="13">
        <f>DATE(C158,E158,G158)</f>
        <v>45859</v>
      </c>
    </row>
    <row r="159" spans="1:10" ht="56.25" customHeight="1" x14ac:dyDescent="0.4">
      <c r="A159" s="161" t="s">
        <v>93</v>
      </c>
      <c r="B159" s="161"/>
      <c r="C159" s="9">
        <f>IF(G169="",2025,YEAR(J159))</f>
        <v>2025</v>
      </c>
      <c r="D159" s="9" t="s">
        <v>15</v>
      </c>
      <c r="E159" s="9">
        <f>IF(E169="","",MONTH(J159))</f>
        <v>8</v>
      </c>
      <c r="F159" s="9" t="s">
        <v>16</v>
      </c>
      <c r="G159" s="9">
        <f>IF(G169="","",DAY(J159))</f>
        <v>15</v>
      </c>
      <c r="H159" s="9" t="s">
        <v>89</v>
      </c>
      <c r="J159" s="13">
        <f>MAX(J169,J179,J188)</f>
        <v>45884</v>
      </c>
    </row>
    <row r="160" spans="1:10" x14ac:dyDescent="0.4">
      <c r="A160" s="161" t="s">
        <v>94</v>
      </c>
      <c r="B160" s="161"/>
      <c r="C160" s="79">
        <v>24</v>
      </c>
      <c r="D160" s="9" t="s">
        <v>89</v>
      </c>
      <c r="E160" s="156" t="s">
        <v>307</v>
      </c>
      <c r="F160" s="157"/>
      <c r="G160" s="157"/>
      <c r="H160" s="157"/>
    </row>
    <row r="161" spans="1:10" ht="131.25" customHeight="1" x14ac:dyDescent="0.4">
      <c r="A161" s="114" t="s">
        <v>306</v>
      </c>
      <c r="B161" s="114"/>
      <c r="C161" s="114"/>
      <c r="D161" s="114"/>
      <c r="E161" s="114"/>
      <c r="F161" s="114"/>
      <c r="G161" s="114"/>
      <c r="H161" s="114"/>
    </row>
    <row r="163" spans="1:10" x14ac:dyDescent="0.4">
      <c r="A163" s="2" t="s">
        <v>95</v>
      </c>
    </row>
    <row r="164" spans="1:10" x14ac:dyDescent="0.4">
      <c r="A164" s="141" t="s">
        <v>96</v>
      </c>
      <c r="B164" s="142"/>
      <c r="C164" s="72">
        <v>735</v>
      </c>
      <c r="D164" s="142" t="s">
        <v>97</v>
      </c>
      <c r="E164" s="142"/>
      <c r="F164" s="143" t="str">
        <f>IF(C164="","",VLOOKUP(C164,国・地域コード表!$A$2:$B$173,2))</f>
        <v>スウェーデン</v>
      </c>
      <c r="G164" s="143"/>
      <c r="H164" s="144"/>
    </row>
    <row r="165" spans="1:10" x14ac:dyDescent="0.4">
      <c r="A165" s="145" t="s">
        <v>98</v>
      </c>
      <c r="B165" s="146"/>
      <c r="C165" s="137" t="s">
        <v>551</v>
      </c>
      <c r="D165" s="137"/>
      <c r="E165" s="137"/>
      <c r="F165" s="137"/>
      <c r="G165" s="137"/>
      <c r="H165" s="138"/>
    </row>
    <row r="166" spans="1:10" x14ac:dyDescent="0.4">
      <c r="A166" s="145" t="s">
        <v>99</v>
      </c>
      <c r="B166" s="146"/>
      <c r="C166" s="58" t="s">
        <v>101</v>
      </c>
      <c r="D166" s="137" t="s">
        <v>552</v>
      </c>
      <c r="E166" s="137"/>
      <c r="F166" s="137"/>
      <c r="G166" s="137"/>
      <c r="H166" s="138"/>
    </row>
    <row r="167" spans="1:10" x14ac:dyDescent="0.4">
      <c r="A167" s="145"/>
      <c r="B167" s="146"/>
      <c r="C167" s="58" t="s">
        <v>100</v>
      </c>
      <c r="D167" s="137" t="s">
        <v>553</v>
      </c>
      <c r="E167" s="137"/>
      <c r="F167" s="137"/>
      <c r="G167" s="137"/>
      <c r="H167" s="138"/>
    </row>
    <row r="168" spans="1:10" x14ac:dyDescent="0.4">
      <c r="A168" s="145" t="s">
        <v>102</v>
      </c>
      <c r="B168" s="146"/>
      <c r="C168" s="19">
        <v>2025</v>
      </c>
      <c r="D168" s="19" t="s">
        <v>15</v>
      </c>
      <c r="E168" s="69">
        <v>7</v>
      </c>
      <c r="F168" s="19" t="s">
        <v>16</v>
      </c>
      <c r="G168" s="69">
        <v>21</v>
      </c>
      <c r="H168" s="20" t="s">
        <v>89</v>
      </c>
      <c r="J168" s="13">
        <f>DATE(C168,E168,G168)</f>
        <v>45859</v>
      </c>
    </row>
    <row r="169" spans="1:10" x14ac:dyDescent="0.4">
      <c r="A169" s="145" t="s">
        <v>103</v>
      </c>
      <c r="B169" s="146"/>
      <c r="C169" s="19">
        <v>2025</v>
      </c>
      <c r="D169" s="19" t="s">
        <v>15</v>
      </c>
      <c r="E169" s="70">
        <v>8</v>
      </c>
      <c r="F169" s="43" t="s">
        <v>16</v>
      </c>
      <c r="G169" s="70">
        <v>1</v>
      </c>
      <c r="H169" s="44" t="s">
        <v>89</v>
      </c>
      <c r="J169" s="13">
        <f>DATE(C169,E169,G169)</f>
        <v>45870</v>
      </c>
    </row>
    <row r="170" spans="1:10" x14ac:dyDescent="0.4">
      <c r="A170" s="150" t="s">
        <v>104</v>
      </c>
      <c r="B170" s="151"/>
      <c r="C170" s="46">
        <f>IF(E168="","",J169-J168+1)</f>
        <v>12</v>
      </c>
      <c r="D170" s="42" t="s">
        <v>105</v>
      </c>
      <c r="E170" s="156" t="s">
        <v>307</v>
      </c>
      <c r="F170" s="157"/>
      <c r="G170" s="157"/>
      <c r="H170" s="157"/>
    </row>
    <row r="171" spans="1:10" ht="93.75" customHeight="1" x14ac:dyDescent="0.4">
      <c r="A171" s="114" t="s">
        <v>106</v>
      </c>
      <c r="B171" s="114"/>
      <c r="C171" s="114"/>
      <c r="D171" s="114"/>
      <c r="E171" s="114"/>
      <c r="F171" s="114"/>
      <c r="G171" s="114"/>
      <c r="H171" s="114"/>
    </row>
    <row r="173" spans="1:10" x14ac:dyDescent="0.4">
      <c r="A173" s="2" t="s">
        <v>282</v>
      </c>
      <c r="G173" s="101" t="str">
        <f>IF($H$2="","",$H$1&amp;"　"&amp;$H$2)</f>
        <v>応募番号　25</v>
      </c>
      <c r="H173" s="101"/>
    </row>
    <row r="174" spans="1:10" x14ac:dyDescent="0.4">
      <c r="A174" s="141" t="s">
        <v>96</v>
      </c>
      <c r="B174" s="142"/>
      <c r="C174" s="72">
        <v>735</v>
      </c>
      <c r="D174" s="142" t="s">
        <v>97</v>
      </c>
      <c r="E174" s="142"/>
      <c r="F174" s="143" t="str">
        <f>IF(C174="","",VLOOKUP(C174,国・地域コード表!$A$2:$B$173,2))</f>
        <v>スウェーデン</v>
      </c>
      <c r="G174" s="143"/>
      <c r="H174" s="144"/>
    </row>
    <row r="175" spans="1:10" x14ac:dyDescent="0.4">
      <c r="A175" s="145" t="s">
        <v>98</v>
      </c>
      <c r="B175" s="146"/>
      <c r="C175" s="158" t="s">
        <v>551</v>
      </c>
      <c r="D175" s="159"/>
      <c r="E175" s="159"/>
      <c r="F175" s="159"/>
      <c r="G175" s="159"/>
      <c r="H175" s="160"/>
    </row>
    <row r="176" spans="1:10" x14ac:dyDescent="0.4">
      <c r="A176" s="145" t="s">
        <v>99</v>
      </c>
      <c r="B176" s="146"/>
      <c r="C176" s="58" t="s">
        <v>101</v>
      </c>
      <c r="D176" s="137" t="s">
        <v>554</v>
      </c>
      <c r="E176" s="137"/>
      <c r="F176" s="137"/>
      <c r="G176" s="137"/>
      <c r="H176" s="138"/>
    </row>
    <row r="177" spans="1:10" x14ac:dyDescent="0.4">
      <c r="A177" s="145"/>
      <c r="B177" s="146"/>
      <c r="C177" s="58" t="s">
        <v>100</v>
      </c>
      <c r="D177" s="137" t="s">
        <v>555</v>
      </c>
      <c r="E177" s="137"/>
      <c r="F177" s="137"/>
      <c r="G177" s="137"/>
      <c r="H177" s="138"/>
    </row>
    <row r="178" spans="1:10" x14ac:dyDescent="0.4">
      <c r="A178" s="145" t="s">
        <v>102</v>
      </c>
      <c r="B178" s="146"/>
      <c r="C178" s="19">
        <v>2025</v>
      </c>
      <c r="D178" s="19" t="s">
        <v>15</v>
      </c>
      <c r="E178" s="69">
        <v>8</v>
      </c>
      <c r="F178" s="19" t="s">
        <v>16</v>
      </c>
      <c r="G178" s="69">
        <v>2</v>
      </c>
      <c r="H178" s="20" t="s">
        <v>89</v>
      </c>
      <c r="J178" s="13">
        <f>DATE(C178,E178,G178)</f>
        <v>45871</v>
      </c>
    </row>
    <row r="179" spans="1:10" x14ac:dyDescent="0.4">
      <c r="A179" s="145" t="s">
        <v>103</v>
      </c>
      <c r="B179" s="146"/>
      <c r="C179" s="19">
        <v>2025</v>
      </c>
      <c r="D179" s="19" t="s">
        <v>15</v>
      </c>
      <c r="E179" s="70">
        <v>8</v>
      </c>
      <c r="F179" s="43" t="s">
        <v>16</v>
      </c>
      <c r="G179" s="70">
        <v>3</v>
      </c>
      <c r="H179" s="44" t="s">
        <v>89</v>
      </c>
      <c r="J179" s="13">
        <f>DATE(C179,E179,G179)</f>
        <v>45872</v>
      </c>
    </row>
    <row r="180" spans="1:10" x14ac:dyDescent="0.4">
      <c r="A180" s="150" t="s">
        <v>104</v>
      </c>
      <c r="B180" s="151"/>
      <c r="C180" s="46">
        <f>IF(E178="","",J179-J178+1)</f>
        <v>2</v>
      </c>
      <c r="D180" s="42" t="s">
        <v>105</v>
      </c>
      <c r="E180" s="156" t="s">
        <v>307</v>
      </c>
      <c r="F180" s="157"/>
      <c r="G180" s="157"/>
      <c r="H180" s="157"/>
    </row>
    <row r="182" spans="1:10" x14ac:dyDescent="0.4">
      <c r="A182" s="2" t="s">
        <v>283</v>
      </c>
    </row>
    <row r="183" spans="1:10" x14ac:dyDescent="0.4">
      <c r="A183" s="141" t="s">
        <v>96</v>
      </c>
      <c r="B183" s="142"/>
      <c r="C183" s="72">
        <v>703</v>
      </c>
      <c r="D183" s="142" t="s">
        <v>97</v>
      </c>
      <c r="E183" s="142"/>
      <c r="F183" s="143" t="str">
        <f>IF(C183="","",VLOOKUP(C183,国・地域コード表!$A$2:$B$173,2))</f>
        <v>エストニア</v>
      </c>
      <c r="G183" s="143"/>
      <c r="H183" s="144"/>
    </row>
    <row r="184" spans="1:10" x14ac:dyDescent="0.4">
      <c r="A184" s="145" t="s">
        <v>98</v>
      </c>
      <c r="B184" s="146"/>
      <c r="C184" s="158" t="s">
        <v>556</v>
      </c>
      <c r="D184" s="159"/>
      <c r="E184" s="159"/>
      <c r="F184" s="159"/>
      <c r="G184" s="159"/>
      <c r="H184" s="160"/>
    </row>
    <row r="185" spans="1:10" x14ac:dyDescent="0.4">
      <c r="A185" s="145" t="s">
        <v>99</v>
      </c>
      <c r="B185" s="146"/>
      <c r="C185" s="58" t="s">
        <v>101</v>
      </c>
      <c r="D185" s="137" t="s">
        <v>557</v>
      </c>
      <c r="E185" s="137"/>
      <c r="F185" s="137"/>
      <c r="G185" s="137"/>
      <c r="H185" s="138"/>
    </row>
    <row r="186" spans="1:10" x14ac:dyDescent="0.4">
      <c r="A186" s="145"/>
      <c r="B186" s="146"/>
      <c r="C186" s="58" t="s">
        <v>100</v>
      </c>
      <c r="D186" s="137" t="s">
        <v>558</v>
      </c>
      <c r="E186" s="137"/>
      <c r="F186" s="137"/>
      <c r="G186" s="137"/>
      <c r="H186" s="138"/>
    </row>
    <row r="187" spans="1:10" x14ac:dyDescent="0.4">
      <c r="A187" s="145" t="s">
        <v>102</v>
      </c>
      <c r="B187" s="146"/>
      <c r="C187" s="19">
        <v>2025</v>
      </c>
      <c r="D187" s="19" t="s">
        <v>15</v>
      </c>
      <c r="E187" s="69">
        <v>8</v>
      </c>
      <c r="F187" s="19" t="s">
        <v>16</v>
      </c>
      <c r="G187" s="69">
        <v>6</v>
      </c>
      <c r="H187" s="20" t="s">
        <v>89</v>
      </c>
      <c r="J187" s="13">
        <f>DATE(C187,E187,G187)</f>
        <v>45875</v>
      </c>
    </row>
    <row r="188" spans="1:10" x14ac:dyDescent="0.4">
      <c r="A188" s="145" t="s">
        <v>103</v>
      </c>
      <c r="B188" s="146"/>
      <c r="C188" s="19">
        <v>2025</v>
      </c>
      <c r="D188" s="19" t="s">
        <v>15</v>
      </c>
      <c r="E188" s="70">
        <v>8</v>
      </c>
      <c r="F188" s="43" t="s">
        <v>16</v>
      </c>
      <c r="G188" s="70">
        <v>15</v>
      </c>
      <c r="H188" s="44" t="s">
        <v>89</v>
      </c>
      <c r="J188" s="13">
        <f>DATE(C188,E188,G188)</f>
        <v>45884</v>
      </c>
    </row>
    <row r="189" spans="1:10" x14ac:dyDescent="0.4">
      <c r="A189" s="150" t="s">
        <v>104</v>
      </c>
      <c r="B189" s="151"/>
      <c r="C189" s="46">
        <f>IF(E187="","",J188-J187+1)</f>
        <v>10</v>
      </c>
      <c r="D189" s="42" t="s">
        <v>105</v>
      </c>
      <c r="E189" s="156" t="s">
        <v>307</v>
      </c>
      <c r="F189" s="157"/>
      <c r="G189" s="157"/>
      <c r="H189" s="157"/>
    </row>
    <row r="191" spans="1:10" x14ac:dyDescent="0.4">
      <c r="A191" s="30" t="s">
        <v>284</v>
      </c>
    </row>
    <row r="192" spans="1:10" x14ac:dyDescent="0.4">
      <c r="A192" s="152" t="s">
        <v>285</v>
      </c>
      <c r="B192" s="153"/>
      <c r="C192" s="153"/>
      <c r="D192" s="128" t="s">
        <v>53</v>
      </c>
      <c r="E192" s="128"/>
      <c r="F192" s="128"/>
      <c r="G192" s="128"/>
      <c r="H192" s="129"/>
      <c r="J192" s="2" t="s">
        <v>53</v>
      </c>
    </row>
    <row r="193" spans="1:10" x14ac:dyDescent="0.4">
      <c r="A193" s="135" t="s">
        <v>286</v>
      </c>
      <c r="B193" s="136"/>
      <c r="C193" s="136"/>
      <c r="D193" s="31"/>
      <c r="E193" s="154" t="s">
        <v>287</v>
      </c>
      <c r="F193" s="154"/>
      <c r="G193" s="154"/>
      <c r="H193" s="155"/>
      <c r="J193" s="2" t="s">
        <v>54</v>
      </c>
    </row>
    <row r="194" spans="1:10" x14ac:dyDescent="0.4">
      <c r="A194" s="135"/>
      <c r="B194" s="136"/>
      <c r="C194" s="136"/>
      <c r="D194" s="31"/>
      <c r="E194" s="154" t="s">
        <v>288</v>
      </c>
      <c r="F194" s="154"/>
      <c r="G194" s="154"/>
      <c r="H194" s="155"/>
    </row>
    <row r="195" spans="1:10" x14ac:dyDescent="0.4">
      <c r="A195" s="135"/>
      <c r="B195" s="136"/>
      <c r="C195" s="136"/>
      <c r="D195" s="31"/>
      <c r="E195" s="154" t="s">
        <v>289</v>
      </c>
      <c r="F195" s="154"/>
      <c r="G195" s="154"/>
      <c r="H195" s="155"/>
    </row>
    <row r="196" spans="1:10" x14ac:dyDescent="0.4">
      <c r="A196" s="135"/>
      <c r="B196" s="136"/>
      <c r="C196" s="136"/>
      <c r="D196" s="31"/>
      <c r="E196" s="154" t="s">
        <v>290</v>
      </c>
      <c r="F196" s="154"/>
      <c r="G196" s="154"/>
      <c r="H196" s="155"/>
    </row>
    <row r="197" spans="1:10" x14ac:dyDescent="0.4">
      <c r="A197" s="135" t="s">
        <v>291</v>
      </c>
      <c r="B197" s="136"/>
      <c r="C197" s="136"/>
      <c r="D197" s="137" t="s">
        <v>569</v>
      </c>
      <c r="E197" s="137"/>
      <c r="F197" s="137"/>
      <c r="G197" s="137"/>
      <c r="H197" s="138"/>
    </row>
    <row r="198" spans="1:10" x14ac:dyDescent="0.4">
      <c r="A198" s="135" t="s">
        <v>292</v>
      </c>
      <c r="B198" s="136"/>
      <c r="C198" s="136"/>
      <c r="D198" s="137" t="s">
        <v>559</v>
      </c>
      <c r="E198" s="137"/>
      <c r="F198" s="137"/>
      <c r="G198" s="137"/>
      <c r="H198" s="138"/>
    </row>
    <row r="199" spans="1:10" x14ac:dyDescent="0.4">
      <c r="A199" s="139" t="s">
        <v>293</v>
      </c>
      <c r="B199" s="140"/>
      <c r="C199" s="140"/>
      <c r="D199" s="119" t="s">
        <v>319</v>
      </c>
      <c r="E199" s="119"/>
      <c r="F199" s="119"/>
      <c r="G199" s="119"/>
      <c r="H199" s="120"/>
    </row>
    <row r="201" spans="1:10" x14ac:dyDescent="0.4">
      <c r="A201" s="2" t="s">
        <v>294</v>
      </c>
    </row>
    <row r="202" spans="1:10" x14ac:dyDescent="0.4">
      <c r="A202" s="2" t="s">
        <v>295</v>
      </c>
      <c r="J202" s="54" t="b">
        <v>0</v>
      </c>
    </row>
    <row r="203" spans="1:10" x14ac:dyDescent="0.4">
      <c r="A203" s="32"/>
      <c r="B203" s="28" t="s">
        <v>296</v>
      </c>
      <c r="C203" s="32"/>
      <c r="D203" s="28" t="s">
        <v>297</v>
      </c>
      <c r="E203" s="32"/>
      <c r="F203" s="28" t="s">
        <v>298</v>
      </c>
      <c r="G203" s="45" t="str">
        <f>IF(AND(J202=FALSE,J203=FALSE,J204=FALSE)=TRUE,J205,"")</f>
        <v/>
      </c>
      <c r="J203" s="54" t="b">
        <v>0</v>
      </c>
    </row>
    <row r="204" spans="1:10" x14ac:dyDescent="0.4">
      <c r="J204" s="54" t="b">
        <v>1</v>
      </c>
    </row>
    <row r="205" spans="1:10" x14ac:dyDescent="0.4">
      <c r="A205" s="121" t="s">
        <v>304</v>
      </c>
      <c r="B205" s="121"/>
      <c r="C205" s="121"/>
      <c r="D205" s="121"/>
      <c r="E205" s="121"/>
      <c r="F205" s="121"/>
      <c r="G205" s="121"/>
      <c r="H205" s="121"/>
      <c r="J205" s="2" t="s">
        <v>305</v>
      </c>
    </row>
    <row r="206" spans="1:10" x14ac:dyDescent="0.4">
      <c r="A206" s="22" t="s">
        <v>299</v>
      </c>
      <c r="B206" s="122" t="s">
        <v>560</v>
      </c>
      <c r="C206" s="122"/>
      <c r="D206" s="122"/>
      <c r="E206" s="27" t="s">
        <v>300</v>
      </c>
      <c r="F206" s="123">
        <v>100000</v>
      </c>
      <c r="G206" s="124"/>
      <c r="H206" s="7" t="s">
        <v>301</v>
      </c>
    </row>
    <row r="208" spans="1:10" x14ac:dyDescent="0.4">
      <c r="A208" s="1" t="s">
        <v>590</v>
      </c>
      <c r="B208" s="1"/>
      <c r="C208" s="1"/>
      <c r="D208" s="1"/>
      <c r="E208" s="1"/>
      <c r="F208" s="1"/>
      <c r="G208" s="1"/>
      <c r="H208" s="1"/>
    </row>
    <row r="209" spans="1:8" x14ac:dyDescent="0.4">
      <c r="A209" s="11" t="s">
        <v>592</v>
      </c>
      <c r="G209" s="101" t="str">
        <f>IF($H$2="","",$H$1&amp;"　"&amp;$H$2)</f>
        <v>応募番号　25</v>
      </c>
      <c r="H209" s="101"/>
    </row>
    <row r="210" spans="1:8" ht="37.5" customHeight="1" x14ac:dyDescent="0.4">
      <c r="A210" s="125" t="s">
        <v>593</v>
      </c>
      <c r="B210" s="126"/>
      <c r="C210" s="126"/>
      <c r="D210" s="126"/>
      <c r="E210" s="126"/>
      <c r="F210" s="126"/>
      <c r="G210" s="126"/>
      <c r="H210" s="126"/>
    </row>
    <row r="211" spans="1:8" ht="56.25" customHeight="1" x14ac:dyDescent="0.4">
      <c r="A211" s="111"/>
      <c r="B211" s="116"/>
      <c r="C211" s="116"/>
      <c r="D211" s="116"/>
      <c r="E211" s="116"/>
      <c r="F211" s="116"/>
      <c r="G211" s="117"/>
      <c r="H211" s="73" t="str">
        <f>IF(LEN(A211)&lt;=65,LEN(A211)&amp;"文字","文字数オーバー")</f>
        <v>0文字</v>
      </c>
    </row>
    <row r="212" spans="1:8" x14ac:dyDescent="0.4">
      <c r="A212" s="115" t="s">
        <v>399</v>
      </c>
      <c r="B212" s="115"/>
      <c r="C212" s="115"/>
      <c r="D212" s="115"/>
      <c r="E212" s="115"/>
      <c r="F212" s="115"/>
      <c r="G212" s="115"/>
      <c r="H212" s="115"/>
    </row>
    <row r="214" spans="1:8" ht="37.5" customHeight="1" x14ac:dyDescent="0.4">
      <c r="A214" s="99" t="s">
        <v>400</v>
      </c>
      <c r="B214" s="127"/>
      <c r="C214" s="127"/>
      <c r="D214" s="127"/>
      <c r="E214" s="127"/>
      <c r="F214" s="127"/>
      <c r="G214" s="127"/>
      <c r="H214" s="127"/>
    </row>
    <row r="215" spans="1:8" ht="206.25" customHeight="1" x14ac:dyDescent="0.4">
      <c r="A215" s="162"/>
      <c r="B215" s="116"/>
      <c r="C215" s="116"/>
      <c r="D215" s="116"/>
      <c r="E215" s="116"/>
      <c r="F215" s="116"/>
      <c r="G215" s="117"/>
      <c r="H215" s="73" t="str">
        <f>IF(LEN(A215)&lt;=350,LEN(A215)&amp;"文字","文字数オーバー")</f>
        <v>0文字</v>
      </c>
    </row>
    <row r="217" spans="1:8" ht="37.5" customHeight="1" x14ac:dyDescent="0.4">
      <c r="A217" s="99" t="s">
        <v>401</v>
      </c>
      <c r="B217" s="99"/>
      <c r="C217" s="99"/>
      <c r="D217" s="99"/>
      <c r="E217" s="99"/>
      <c r="F217" s="99"/>
      <c r="G217" s="99"/>
      <c r="H217" s="99"/>
    </row>
    <row r="218" spans="1:8" x14ac:dyDescent="0.4">
      <c r="A218" s="83" t="s">
        <v>402</v>
      </c>
      <c r="B218" s="128"/>
      <c r="C218" s="128"/>
      <c r="D218" s="128"/>
      <c r="E218" s="128"/>
      <c r="F218" s="128"/>
      <c r="G218" s="128"/>
      <c r="H218" s="129"/>
    </row>
    <row r="219" spans="1:8" x14ac:dyDescent="0.4">
      <c r="A219" s="84" t="s">
        <v>403</v>
      </c>
      <c r="B219" s="130"/>
      <c r="C219" s="130"/>
      <c r="D219" s="130"/>
      <c r="E219" s="130"/>
      <c r="F219" s="130"/>
      <c r="G219" s="130"/>
      <c r="H219" s="131"/>
    </row>
    <row r="220" spans="1:8" x14ac:dyDescent="0.4">
      <c r="A220" s="85" t="s">
        <v>404</v>
      </c>
      <c r="B220" s="132"/>
      <c r="C220" s="132"/>
      <c r="D220" s="132"/>
      <c r="E220" s="132"/>
      <c r="F220" s="132"/>
      <c r="G220" s="132"/>
      <c r="H220" s="133"/>
    </row>
    <row r="221" spans="1:8" x14ac:dyDescent="0.4">
      <c r="A221" s="134" t="s">
        <v>405</v>
      </c>
      <c r="B221" s="134"/>
      <c r="C221" s="134"/>
      <c r="D221" s="134"/>
      <c r="E221" s="134"/>
      <c r="F221" s="134"/>
      <c r="G221" s="134"/>
      <c r="H221" s="134"/>
    </row>
    <row r="223" spans="1:8" ht="18.75" customHeight="1" x14ac:dyDescent="0.4">
      <c r="A223" s="91" t="s">
        <v>576</v>
      </c>
      <c r="B223" s="91"/>
      <c r="C223" s="91"/>
      <c r="D223" s="91"/>
      <c r="E223" s="91"/>
      <c r="F223" s="91"/>
      <c r="G223" s="101" t="str">
        <f>IF($H$2="","",$H$1&amp;"　"&amp;$H$2)</f>
        <v>応募番号　25</v>
      </c>
      <c r="H223" s="101"/>
    </row>
    <row r="224" spans="1:8" ht="56.25" customHeight="1" x14ac:dyDescent="0.4">
      <c r="A224" s="99" t="s">
        <v>575</v>
      </c>
      <c r="B224" s="99"/>
      <c r="C224" s="99"/>
      <c r="D224" s="99"/>
      <c r="E224" s="99"/>
      <c r="F224" s="99"/>
      <c r="G224" s="99"/>
      <c r="H224" s="99"/>
    </row>
    <row r="225" spans="1:8" ht="281.25" customHeight="1" x14ac:dyDescent="0.4">
      <c r="A225" s="111"/>
      <c r="B225" s="116"/>
      <c r="C225" s="116"/>
      <c r="D225" s="116"/>
      <c r="E225" s="116"/>
      <c r="F225" s="116"/>
      <c r="G225" s="117"/>
      <c r="H225" s="73" t="str">
        <f>IF(LEN(A225)&lt;=65,LEN(A225)&amp;"文字","文字数オーバー")</f>
        <v>0文字</v>
      </c>
    </row>
    <row r="227" spans="1:8" ht="56.25" customHeight="1" x14ac:dyDescent="0.4">
      <c r="A227" s="99" t="s">
        <v>503</v>
      </c>
      <c r="B227" s="99"/>
      <c r="C227" s="99"/>
      <c r="D227" s="99"/>
      <c r="E227" s="99"/>
      <c r="F227" s="99"/>
      <c r="G227" s="99"/>
      <c r="H227" s="99"/>
    </row>
    <row r="228" spans="1:8" ht="281.25" customHeight="1" x14ac:dyDescent="0.4">
      <c r="A228" s="111"/>
      <c r="B228" s="116"/>
      <c r="C228" s="116"/>
      <c r="D228" s="116"/>
      <c r="E228" s="116"/>
      <c r="F228" s="116"/>
      <c r="G228" s="117"/>
      <c r="H228" s="73" t="str">
        <f>IF(LEN(A228)&lt;=65,LEN(A228)&amp;"文字","文字数オーバー")</f>
        <v>0文字</v>
      </c>
    </row>
    <row r="230" spans="1:8" ht="18.75" customHeight="1" x14ac:dyDescent="0.4">
      <c r="A230" s="91" t="s">
        <v>578</v>
      </c>
      <c r="B230" s="91"/>
      <c r="C230" s="91"/>
      <c r="D230" s="91"/>
      <c r="E230" s="91"/>
      <c r="F230" s="91"/>
      <c r="G230" s="101" t="str">
        <f>IF($H$2="","",$H$1&amp;"　"&amp;$H$2)</f>
        <v>応募番号　25</v>
      </c>
      <c r="H230" s="101"/>
    </row>
    <row r="231" spans="1:8" ht="37.5" customHeight="1" x14ac:dyDescent="0.4">
      <c r="A231" s="99" t="s">
        <v>584</v>
      </c>
      <c r="B231" s="99"/>
      <c r="C231" s="99"/>
      <c r="D231" s="99"/>
      <c r="E231" s="99"/>
      <c r="F231" s="99"/>
      <c r="G231" s="99"/>
      <c r="H231" s="99"/>
    </row>
    <row r="232" spans="1:8" ht="187.5" customHeight="1" x14ac:dyDescent="0.4">
      <c r="A232" s="237"/>
      <c r="B232" s="238"/>
      <c r="C232" s="238"/>
      <c r="D232" s="238"/>
      <c r="E232" s="238"/>
      <c r="F232" s="238"/>
      <c r="G232" s="239"/>
      <c r="H232" s="73" t="str">
        <f>IF(LEN(A232)&lt;=850,LEN(A232)&amp;"文字","文字数オーバー")</f>
        <v>0文字</v>
      </c>
    </row>
    <row r="233" spans="1:8" ht="206.25" customHeight="1" x14ac:dyDescent="0.4">
      <c r="A233" s="240"/>
      <c r="B233" s="241"/>
      <c r="C233" s="241"/>
      <c r="D233" s="241"/>
      <c r="E233" s="241"/>
      <c r="F233" s="241"/>
      <c r="G233" s="242"/>
      <c r="H233" s="73"/>
    </row>
    <row r="234" spans="1:8" ht="187.5" customHeight="1" x14ac:dyDescent="0.4">
      <c r="A234" s="243"/>
      <c r="B234" s="244"/>
      <c r="C234" s="244"/>
      <c r="D234" s="244"/>
      <c r="E234" s="244"/>
      <c r="F234" s="244"/>
      <c r="G234" s="245"/>
    </row>
    <row r="236" spans="1:8" ht="18.75" customHeight="1" x14ac:dyDescent="0.4">
      <c r="A236" s="91" t="s">
        <v>580</v>
      </c>
      <c r="B236" s="91"/>
      <c r="C236" s="91"/>
      <c r="D236" s="91"/>
      <c r="E236" s="91"/>
      <c r="F236" s="91"/>
      <c r="G236" s="101" t="str">
        <f>IF($H$2="","",$H$1&amp;"　"&amp;$H$2)</f>
        <v>応募番号　25</v>
      </c>
      <c r="H236" s="101"/>
    </row>
    <row r="237" spans="1:8" ht="37.5" customHeight="1" x14ac:dyDescent="0.4">
      <c r="A237" s="99" t="s">
        <v>579</v>
      </c>
      <c r="B237" s="99"/>
      <c r="C237" s="99"/>
      <c r="D237" s="99"/>
      <c r="E237" s="99"/>
      <c r="F237" s="99"/>
      <c r="G237" s="99"/>
      <c r="H237" s="99"/>
    </row>
    <row r="238" spans="1:8" ht="187.5" customHeight="1" x14ac:dyDescent="0.4">
      <c r="A238" s="237"/>
      <c r="B238" s="238"/>
      <c r="C238" s="238"/>
      <c r="D238" s="238"/>
      <c r="E238" s="238"/>
      <c r="F238" s="238"/>
      <c r="G238" s="239"/>
      <c r="H238" s="73" t="str">
        <f>IF(LEN(A238)&lt;=850,LEN(A238)&amp;"文字","文字数オーバー")</f>
        <v>0文字</v>
      </c>
    </row>
    <row r="239" spans="1:8" ht="206.25" customHeight="1" x14ac:dyDescent="0.4">
      <c r="A239" s="240"/>
      <c r="B239" s="241"/>
      <c r="C239" s="241"/>
      <c r="D239" s="241"/>
      <c r="E239" s="241"/>
      <c r="F239" s="241"/>
      <c r="G239" s="242"/>
      <c r="H239" s="73"/>
    </row>
    <row r="240" spans="1:8" ht="187.5" customHeight="1" x14ac:dyDescent="0.4">
      <c r="A240" s="243"/>
      <c r="B240" s="244"/>
      <c r="C240" s="244"/>
      <c r="D240" s="244"/>
      <c r="E240" s="244"/>
      <c r="F240" s="244"/>
      <c r="G240" s="245"/>
    </row>
    <row r="242" spans="1:8" ht="37.5" customHeight="1" x14ac:dyDescent="0.4">
      <c r="A242" s="99" t="s">
        <v>586</v>
      </c>
      <c r="B242" s="99"/>
      <c r="C242" s="99"/>
      <c r="D242" s="99"/>
      <c r="E242" s="99"/>
      <c r="F242" s="99"/>
      <c r="G242" s="99"/>
      <c r="H242" s="99"/>
    </row>
    <row r="243" spans="1:8" x14ac:dyDescent="0.4">
      <c r="A243" s="118" t="s">
        <v>585</v>
      </c>
      <c r="B243" s="118"/>
      <c r="C243" s="118"/>
      <c r="D243" s="118"/>
      <c r="E243" s="118"/>
      <c r="F243" s="118"/>
      <c r="G243" s="101" t="str">
        <f>IF($H$2="","",$H$1&amp;"　"&amp;$H$2)</f>
        <v>応募番号　25</v>
      </c>
      <c r="H243" s="101"/>
    </row>
    <row r="244" spans="1:8" ht="300" customHeight="1" x14ac:dyDescent="0.4">
      <c r="A244" s="111"/>
      <c r="B244" s="116"/>
      <c r="C244" s="116"/>
      <c r="D244" s="116"/>
      <c r="E244" s="116"/>
      <c r="F244" s="116"/>
      <c r="G244" s="117"/>
      <c r="H244" s="73" t="str">
        <f>IF(LEN(A244)&lt;=450,LEN(A244)&amp;"文字","文字数オーバー")</f>
        <v>0文字</v>
      </c>
    </row>
    <row r="246" spans="1:8" ht="56.25" customHeight="1" x14ac:dyDescent="0.4">
      <c r="A246" s="99" t="s">
        <v>504</v>
      </c>
      <c r="B246" s="99"/>
      <c r="C246" s="99"/>
      <c r="D246" s="99"/>
      <c r="E246" s="99"/>
      <c r="F246" s="99"/>
      <c r="G246" s="99"/>
      <c r="H246" s="99"/>
    </row>
    <row r="247" spans="1:8" ht="300" customHeight="1" x14ac:dyDescent="0.4">
      <c r="A247" s="162"/>
      <c r="B247" s="116"/>
      <c r="C247" s="116"/>
      <c r="D247" s="116"/>
      <c r="E247" s="116"/>
      <c r="F247" s="116"/>
      <c r="G247" s="117"/>
      <c r="H247" s="92" t="str">
        <f>IF(LEN(A247)&lt;=450,LEN(A247)&amp;"文字","文字数オーバー")</f>
        <v>0文字</v>
      </c>
    </row>
    <row r="248" spans="1:8" x14ac:dyDescent="0.4">
      <c r="A248" s="91" t="s">
        <v>597</v>
      </c>
    </row>
    <row r="249" spans="1:8" ht="18.75" customHeight="1" x14ac:dyDescent="0.4">
      <c r="A249" s="91" t="s">
        <v>618</v>
      </c>
      <c r="B249" s="91"/>
      <c r="C249" s="91"/>
      <c r="D249" s="91"/>
      <c r="E249" s="91"/>
      <c r="F249" s="91"/>
      <c r="G249" s="101" t="str">
        <f>IF($H$2="","",$H$1&amp;"　"&amp;$H$2)</f>
        <v>応募番号　25</v>
      </c>
      <c r="H249" s="101"/>
    </row>
    <row r="250" spans="1:8" ht="300" customHeight="1" x14ac:dyDescent="0.4">
      <c r="A250" s="162"/>
      <c r="B250" s="116"/>
      <c r="C250" s="116"/>
      <c r="D250" s="116"/>
      <c r="E250" s="116"/>
      <c r="F250" s="116"/>
      <c r="G250" s="117"/>
      <c r="H250" s="73" t="str">
        <f>IF(LEN(A250)&lt;=450,LEN(A250)&amp;"文字","文字数オーバー")</f>
        <v>0文字</v>
      </c>
    </row>
    <row r="251" spans="1:8" x14ac:dyDescent="0.4">
      <c r="A251" s="1" t="s">
        <v>505</v>
      </c>
      <c r="B251" s="1"/>
      <c r="C251" s="1"/>
      <c r="D251" s="1"/>
      <c r="E251" s="1"/>
      <c r="F251" s="1"/>
      <c r="G251" s="1"/>
      <c r="H251" s="1"/>
    </row>
    <row r="252" spans="1:8" ht="37.5" customHeight="1" x14ac:dyDescent="0.4">
      <c r="A252" s="100" t="s">
        <v>587</v>
      </c>
      <c r="B252" s="100"/>
      <c r="C252" s="100"/>
      <c r="D252" s="100"/>
      <c r="E252" s="100"/>
      <c r="F252" s="100"/>
    </row>
    <row r="253" spans="1:8" ht="281.25" customHeight="1" x14ac:dyDescent="0.4">
      <c r="A253" s="111" t="s">
        <v>619</v>
      </c>
      <c r="B253" s="112"/>
      <c r="C253" s="112"/>
      <c r="D253" s="112"/>
      <c r="E253" s="112"/>
      <c r="F253" s="112"/>
      <c r="G253" s="113"/>
      <c r="H253" s="73" t="str">
        <f>IF(LEN(A253)&lt;=400,LEN(A253)&amp;"文字","文字数オーバー")</f>
        <v>263文字</v>
      </c>
    </row>
    <row r="255" spans="1:8" x14ac:dyDescent="0.4">
      <c r="A255" s="1" t="s">
        <v>609</v>
      </c>
      <c r="B255" s="1"/>
      <c r="C255" s="1"/>
      <c r="D255" s="1"/>
      <c r="E255" s="1"/>
      <c r="F255" s="1"/>
      <c r="G255" s="1"/>
      <c r="H255" s="1"/>
    </row>
    <row r="256" spans="1:8" x14ac:dyDescent="0.4">
      <c r="A256" s="96"/>
      <c r="B256" s="96"/>
      <c r="C256" s="96"/>
      <c r="D256" s="96"/>
      <c r="E256" s="96"/>
      <c r="F256" s="96"/>
      <c r="G256" s="101" t="str">
        <f>IF($H$2="","",$H$1&amp;"　"&amp;$H$2)</f>
        <v>応募番号　25</v>
      </c>
      <c r="H256" s="101"/>
    </row>
    <row r="257" spans="1:8" x14ac:dyDescent="0.4">
      <c r="A257" s="115" t="s">
        <v>507</v>
      </c>
      <c r="B257" s="115"/>
      <c r="C257" s="115"/>
      <c r="D257" s="115"/>
      <c r="E257" s="115"/>
      <c r="F257" s="115"/>
      <c r="G257" s="115"/>
      <c r="H257" s="115"/>
    </row>
    <row r="258" spans="1:8" ht="281.25" customHeight="1" x14ac:dyDescent="0.4">
      <c r="A258" s="111" t="s">
        <v>561</v>
      </c>
      <c r="B258" s="116"/>
      <c r="C258" s="116"/>
      <c r="D258" s="116"/>
      <c r="E258" s="116"/>
      <c r="F258" s="116"/>
      <c r="G258" s="117"/>
      <c r="H258" s="73" t="str">
        <f>IF(LEN(A258)&lt;=400,LEN(A258)&amp;"文字","文字数オーバー")</f>
        <v>298文字</v>
      </c>
    </row>
    <row r="260" spans="1:8" x14ac:dyDescent="0.4">
      <c r="A260" s="1" t="s">
        <v>508</v>
      </c>
      <c r="B260" s="1"/>
      <c r="C260" s="1"/>
      <c r="D260" s="1"/>
      <c r="E260" s="1"/>
      <c r="F260" s="1"/>
      <c r="G260" s="1"/>
      <c r="H260" s="1"/>
    </row>
    <row r="261" spans="1:8" x14ac:dyDescent="0.4">
      <c r="A261" s="2" t="s">
        <v>509</v>
      </c>
    </row>
    <row r="262" spans="1:8" ht="37.5" customHeight="1" x14ac:dyDescent="0.4">
      <c r="A262" s="99" t="s">
        <v>620</v>
      </c>
      <c r="B262" s="99"/>
      <c r="C262" s="99"/>
      <c r="D262" s="99"/>
      <c r="E262" s="99"/>
      <c r="F262" s="99"/>
      <c r="G262" s="99"/>
      <c r="H262" s="99"/>
    </row>
    <row r="263" spans="1:8" ht="300" customHeight="1" x14ac:dyDescent="0.4">
      <c r="A263" s="162"/>
      <c r="B263" s="116"/>
      <c r="C263" s="116"/>
      <c r="D263" s="116"/>
      <c r="E263" s="116"/>
      <c r="F263" s="116"/>
      <c r="G263" s="117"/>
      <c r="H263" s="73" t="str">
        <f>IF(LEN(A263)&lt;=450,LEN(A263)&amp;"文字","文字数オーバー")</f>
        <v>0文字</v>
      </c>
    </row>
    <row r="264" spans="1:8" x14ac:dyDescent="0.4">
      <c r="A264" s="2" t="s">
        <v>510</v>
      </c>
      <c r="G264" s="101" t="str">
        <f>IF($H$2="","",$H$1&amp;"　"&amp;$H$2)</f>
        <v>応募番号　25</v>
      </c>
      <c r="H264" s="101"/>
    </row>
    <row r="265" spans="1:8" ht="37.5" customHeight="1" x14ac:dyDescent="0.4">
      <c r="A265" s="99" t="s">
        <v>303</v>
      </c>
      <c r="B265" s="99"/>
      <c r="C265" s="99"/>
      <c r="D265" s="99"/>
      <c r="E265" s="99"/>
      <c r="F265" s="99"/>
      <c r="G265" s="99"/>
      <c r="H265" s="99"/>
    </row>
    <row r="266" spans="1:8" ht="262.5" customHeight="1" x14ac:dyDescent="0.4">
      <c r="A266" s="162"/>
      <c r="B266" s="116"/>
      <c r="C266" s="116"/>
      <c r="D266" s="116"/>
      <c r="E266" s="116"/>
      <c r="F266" s="116"/>
      <c r="G266" s="117"/>
      <c r="H266" s="73" t="str">
        <f>IF(LEN(A266)&lt;=300,LEN(A266)&amp;"文字","文字数オーバー")</f>
        <v>0文字</v>
      </c>
    </row>
    <row r="267" spans="1:8" x14ac:dyDescent="0.4">
      <c r="A267" s="23"/>
      <c r="B267" s="23"/>
      <c r="C267" s="23"/>
      <c r="D267" s="23"/>
      <c r="E267" s="23"/>
      <c r="F267" s="23"/>
      <c r="G267" s="23"/>
      <c r="H267" s="73"/>
    </row>
    <row r="268" spans="1:8" x14ac:dyDescent="0.4">
      <c r="A268" s="2" t="s">
        <v>511</v>
      </c>
    </row>
    <row r="269" spans="1:8" ht="56.25" customHeight="1" x14ac:dyDescent="0.4">
      <c r="A269" s="99" t="s">
        <v>621</v>
      </c>
      <c r="B269" s="99"/>
      <c r="C269" s="99"/>
      <c r="D269" s="99"/>
      <c r="E269" s="99"/>
      <c r="F269" s="99"/>
      <c r="G269" s="99"/>
      <c r="H269" s="99"/>
    </row>
    <row r="270" spans="1:8" ht="281.25" customHeight="1" x14ac:dyDescent="0.4">
      <c r="A270" s="162"/>
      <c r="B270" s="116"/>
      <c r="C270" s="116"/>
      <c r="D270" s="116"/>
      <c r="E270" s="116"/>
      <c r="F270" s="116"/>
      <c r="G270" s="117"/>
      <c r="H270" s="73" t="str">
        <f>IF(LEN(A270)&lt;=400,LEN(A270)&amp;"文字","文字数オーバー")</f>
        <v>0文字</v>
      </c>
    </row>
    <row r="272" spans="1:8" x14ac:dyDescent="0.4">
      <c r="A272" s="2" t="s">
        <v>512</v>
      </c>
    </row>
    <row r="273" spans="1:8" ht="93.75" customHeight="1" x14ac:dyDescent="0.4">
      <c r="A273" s="114" t="s">
        <v>622</v>
      </c>
      <c r="B273" s="114"/>
      <c r="C273" s="114"/>
      <c r="D273" s="114"/>
      <c r="E273" s="114"/>
      <c r="F273" s="114"/>
      <c r="G273" s="114"/>
      <c r="H273" s="114"/>
    </row>
  </sheetData>
  <sheetProtection algorithmName="SHA-512" hashValue="mDymAQWpBKSgLV6/crR7I9OISDRqYhLeW2TSRfwD2PKQXqMQD7uh971XEsFNmFR+7F7XlWp+5irOe19tBK9HAQ==" saltValue="+bolHawTu+J01EyNKN8Jmg==" spinCount="100000" sheet="1" selectLockedCells="1"/>
  <mergeCells count="291">
    <mergeCell ref="G109:H109"/>
    <mergeCell ref="G128:H128"/>
    <mergeCell ref="G133:H133"/>
    <mergeCell ref="G145:H145"/>
    <mergeCell ref="G155:H155"/>
    <mergeCell ref="G173:H173"/>
    <mergeCell ref="G209:H209"/>
    <mergeCell ref="A224:H224"/>
    <mergeCell ref="G223:H223"/>
    <mergeCell ref="A214:H214"/>
    <mergeCell ref="A215:G215"/>
    <mergeCell ref="A217:H217"/>
    <mergeCell ref="B218:H218"/>
    <mergeCell ref="B219:H219"/>
    <mergeCell ref="B220:H220"/>
    <mergeCell ref="A205:H205"/>
    <mergeCell ref="B206:D206"/>
    <mergeCell ref="F206:G206"/>
    <mergeCell ref="A210:H210"/>
    <mergeCell ref="A211:G211"/>
    <mergeCell ref="A212:H212"/>
    <mergeCell ref="A197:C197"/>
    <mergeCell ref="D197:H197"/>
    <mergeCell ref="A198:C198"/>
    <mergeCell ref="A265:H265"/>
    <mergeCell ref="A266:G266"/>
    <mergeCell ref="A269:H269"/>
    <mergeCell ref="A270:G270"/>
    <mergeCell ref="A273:H273"/>
    <mergeCell ref="A250:G250"/>
    <mergeCell ref="A253:G253"/>
    <mergeCell ref="A257:H257"/>
    <mergeCell ref="A258:G258"/>
    <mergeCell ref="A262:H262"/>
    <mergeCell ref="A252:F252"/>
    <mergeCell ref="G249:H249"/>
    <mergeCell ref="G256:H256"/>
    <mergeCell ref="G264:H264"/>
    <mergeCell ref="A232:G234"/>
    <mergeCell ref="A238:G240"/>
    <mergeCell ref="A242:H242"/>
    <mergeCell ref="A244:G244"/>
    <mergeCell ref="A221:H221"/>
    <mergeCell ref="A225:G225"/>
    <mergeCell ref="A227:H227"/>
    <mergeCell ref="A228:G228"/>
    <mergeCell ref="A231:H231"/>
    <mergeCell ref="G230:H230"/>
    <mergeCell ref="A243:F243"/>
    <mergeCell ref="G243:H243"/>
    <mergeCell ref="A237:H237"/>
    <mergeCell ref="G236:H236"/>
    <mergeCell ref="A246:H246"/>
    <mergeCell ref="A247:G247"/>
    <mergeCell ref="A263:G263"/>
    <mergeCell ref="D198:H198"/>
    <mergeCell ref="A199:C199"/>
    <mergeCell ref="D199:H199"/>
    <mergeCell ref="A188:B188"/>
    <mergeCell ref="A189:B189"/>
    <mergeCell ref="E189:H189"/>
    <mergeCell ref="A192:C192"/>
    <mergeCell ref="D192:H192"/>
    <mergeCell ref="A193:C196"/>
    <mergeCell ref="E193:H193"/>
    <mergeCell ref="E194:H194"/>
    <mergeCell ref="E195:H195"/>
    <mergeCell ref="E196:H196"/>
    <mergeCell ref="A184:B184"/>
    <mergeCell ref="C184:H184"/>
    <mergeCell ref="A185:B186"/>
    <mergeCell ref="D185:H185"/>
    <mergeCell ref="D186:H186"/>
    <mergeCell ref="A187:B187"/>
    <mergeCell ref="A179:B179"/>
    <mergeCell ref="A180:B180"/>
    <mergeCell ref="E180:H180"/>
    <mergeCell ref="A183:B183"/>
    <mergeCell ref="D183:E183"/>
    <mergeCell ref="F183:H183"/>
    <mergeCell ref="A175:B175"/>
    <mergeCell ref="C175:H175"/>
    <mergeCell ref="A176:B177"/>
    <mergeCell ref="D176:H176"/>
    <mergeCell ref="D177:H177"/>
    <mergeCell ref="A178:B178"/>
    <mergeCell ref="A169:B169"/>
    <mergeCell ref="A170:B170"/>
    <mergeCell ref="E170:H170"/>
    <mergeCell ref="A171:H171"/>
    <mergeCell ref="A174:B174"/>
    <mergeCell ref="D174:E174"/>
    <mergeCell ref="F174:H174"/>
    <mergeCell ref="A165:B165"/>
    <mergeCell ref="C165:H165"/>
    <mergeCell ref="A166:B167"/>
    <mergeCell ref="D166:H166"/>
    <mergeCell ref="D167:H167"/>
    <mergeCell ref="A168:B168"/>
    <mergeCell ref="A159:B159"/>
    <mergeCell ref="A160:B160"/>
    <mergeCell ref="E160:H160"/>
    <mergeCell ref="A161:H161"/>
    <mergeCell ref="A164:B164"/>
    <mergeCell ref="D164:E164"/>
    <mergeCell ref="F164:H164"/>
    <mergeCell ref="A149:H149"/>
    <mergeCell ref="A150:G150"/>
    <mergeCell ref="A152:H152"/>
    <mergeCell ref="A153:G153"/>
    <mergeCell ref="A156:H156"/>
    <mergeCell ref="A158:B158"/>
    <mergeCell ref="A140:H140"/>
    <mergeCell ref="B141:G141"/>
    <mergeCell ref="B142:G142"/>
    <mergeCell ref="B143:G143"/>
    <mergeCell ref="A147:G147"/>
    <mergeCell ref="A129:H129"/>
    <mergeCell ref="A130:G130"/>
    <mergeCell ref="A132:H132"/>
    <mergeCell ref="A134:G134"/>
    <mergeCell ref="A137:H137"/>
    <mergeCell ref="A138:G138"/>
    <mergeCell ref="A118:B118"/>
    <mergeCell ref="C118:H118"/>
    <mergeCell ref="A119:B119"/>
    <mergeCell ref="C119:H119"/>
    <mergeCell ref="B122:H122"/>
    <mergeCell ref="B123:H123"/>
    <mergeCell ref="A114:B114"/>
    <mergeCell ref="C114:H114"/>
    <mergeCell ref="A115:B115"/>
    <mergeCell ref="C115:H115"/>
    <mergeCell ref="A116:B116"/>
    <mergeCell ref="C116:H116"/>
    <mergeCell ref="A110:H110"/>
    <mergeCell ref="A111:B111"/>
    <mergeCell ref="C111:H111"/>
    <mergeCell ref="A112:B112"/>
    <mergeCell ref="C112:H112"/>
    <mergeCell ref="A113:B113"/>
    <mergeCell ref="C113:H113"/>
    <mergeCell ref="B101:H101"/>
    <mergeCell ref="B102:H102"/>
    <mergeCell ref="A106:B106"/>
    <mergeCell ref="C106:H106"/>
    <mergeCell ref="A107:B107"/>
    <mergeCell ref="C107:H107"/>
    <mergeCell ref="B91:H91"/>
    <mergeCell ref="B92:H92"/>
    <mergeCell ref="B97:H97"/>
    <mergeCell ref="B98:H98"/>
    <mergeCell ref="B99:H99"/>
    <mergeCell ref="B100:H100"/>
    <mergeCell ref="G96:H96"/>
    <mergeCell ref="B85:H85"/>
    <mergeCell ref="B86:H86"/>
    <mergeCell ref="B87:H87"/>
    <mergeCell ref="B88:H88"/>
    <mergeCell ref="B89:H89"/>
    <mergeCell ref="B90:H90"/>
    <mergeCell ref="A78:B78"/>
    <mergeCell ref="C78:F78"/>
    <mergeCell ref="A79:B79"/>
    <mergeCell ref="C79:D79"/>
    <mergeCell ref="F79:G79"/>
    <mergeCell ref="B84:H84"/>
    <mergeCell ref="G82:H82"/>
    <mergeCell ref="A75:B75"/>
    <mergeCell ref="C75:D75"/>
    <mergeCell ref="A76:B76"/>
    <mergeCell ref="C76:D76"/>
    <mergeCell ref="A77:B77"/>
    <mergeCell ref="G77:H77"/>
    <mergeCell ref="A71:B71"/>
    <mergeCell ref="A72:B72"/>
    <mergeCell ref="C72:D72"/>
    <mergeCell ref="A73:B73"/>
    <mergeCell ref="C73:F73"/>
    <mergeCell ref="A74:B74"/>
    <mergeCell ref="C74:F74"/>
    <mergeCell ref="A69:B69"/>
    <mergeCell ref="C69:E69"/>
    <mergeCell ref="F69:H69"/>
    <mergeCell ref="A70:B70"/>
    <mergeCell ref="C70:E70"/>
    <mergeCell ref="F70:H70"/>
    <mergeCell ref="A65:B65"/>
    <mergeCell ref="C65:F65"/>
    <mergeCell ref="A66:B66"/>
    <mergeCell ref="C66:D66"/>
    <mergeCell ref="F66:G66"/>
    <mergeCell ref="A68:B68"/>
    <mergeCell ref="C68:E68"/>
    <mergeCell ref="F68:H68"/>
    <mergeCell ref="G67:H67"/>
    <mergeCell ref="A62:B62"/>
    <mergeCell ref="C62:D62"/>
    <mergeCell ref="A63:B63"/>
    <mergeCell ref="C63:D63"/>
    <mergeCell ref="A64:B64"/>
    <mergeCell ref="G64:H64"/>
    <mergeCell ref="A58:B58"/>
    <mergeCell ref="A59:B59"/>
    <mergeCell ref="C59:D59"/>
    <mergeCell ref="A60:B60"/>
    <mergeCell ref="C60:F60"/>
    <mergeCell ref="A61:B61"/>
    <mergeCell ref="C61:F61"/>
    <mergeCell ref="A56:B56"/>
    <mergeCell ref="C56:E56"/>
    <mergeCell ref="F56:H56"/>
    <mergeCell ref="A57:B57"/>
    <mergeCell ref="C57:E57"/>
    <mergeCell ref="F57:H57"/>
    <mergeCell ref="A52:B52"/>
    <mergeCell ref="C52:F52"/>
    <mergeCell ref="A53:B53"/>
    <mergeCell ref="C53:D53"/>
    <mergeCell ref="F53:G53"/>
    <mergeCell ref="A55:B55"/>
    <mergeCell ref="C55:E55"/>
    <mergeCell ref="F55:H55"/>
    <mergeCell ref="A49:B49"/>
    <mergeCell ref="C49:D49"/>
    <mergeCell ref="A50:B50"/>
    <mergeCell ref="C50:D50"/>
    <mergeCell ref="A51:B51"/>
    <mergeCell ref="G51:H51"/>
    <mergeCell ref="A45:B45"/>
    <mergeCell ref="A46:B46"/>
    <mergeCell ref="C46:D46"/>
    <mergeCell ref="A47:B47"/>
    <mergeCell ref="C47:F47"/>
    <mergeCell ref="A48:B48"/>
    <mergeCell ref="C48:F48"/>
    <mergeCell ref="A43:B43"/>
    <mergeCell ref="C43:E43"/>
    <mergeCell ref="F43:H43"/>
    <mergeCell ref="A44:B44"/>
    <mergeCell ref="C44:E44"/>
    <mergeCell ref="F44:H44"/>
    <mergeCell ref="A33:A34"/>
    <mergeCell ref="B33:G33"/>
    <mergeCell ref="B34:G34"/>
    <mergeCell ref="B37:G37"/>
    <mergeCell ref="B38:G38"/>
    <mergeCell ref="A42:B42"/>
    <mergeCell ref="C42:E42"/>
    <mergeCell ref="F42:H42"/>
    <mergeCell ref="G40:H40"/>
    <mergeCell ref="A25:B25"/>
    <mergeCell ref="C25:F25"/>
    <mergeCell ref="A26:B26"/>
    <mergeCell ref="C26:D26"/>
    <mergeCell ref="F26:G26"/>
    <mergeCell ref="A29:A32"/>
    <mergeCell ref="B31:G31"/>
    <mergeCell ref="B32:G32"/>
    <mergeCell ref="A19:B19"/>
    <mergeCell ref="C19:D19"/>
    <mergeCell ref="A20:F20"/>
    <mergeCell ref="C21:F21"/>
    <mergeCell ref="A24:B24"/>
    <mergeCell ref="G24:H24"/>
    <mergeCell ref="G28:H28"/>
    <mergeCell ref="A16:B16"/>
    <mergeCell ref="C16:F16"/>
    <mergeCell ref="A17:B17"/>
    <mergeCell ref="C17:F17"/>
    <mergeCell ref="A18:B18"/>
    <mergeCell ref="C18:D18"/>
    <mergeCell ref="A13:B13"/>
    <mergeCell ref="C13:E13"/>
    <mergeCell ref="F13:H13"/>
    <mergeCell ref="A14:B14"/>
    <mergeCell ref="A15:B15"/>
    <mergeCell ref="C15:D15"/>
    <mergeCell ref="A11:B11"/>
    <mergeCell ref="C11:E11"/>
    <mergeCell ref="F11:H11"/>
    <mergeCell ref="A12:B12"/>
    <mergeCell ref="C12:E12"/>
    <mergeCell ref="F12:H12"/>
    <mergeCell ref="A3:H3"/>
    <mergeCell ref="A4:H4"/>
    <mergeCell ref="B6:D6"/>
    <mergeCell ref="B7:D7"/>
    <mergeCell ref="E7:F7"/>
    <mergeCell ref="G7:H7"/>
    <mergeCell ref="A5:H5"/>
  </mergeCells>
  <phoneticPr fontId="1"/>
  <conditionalFormatting sqref="C21 D192 A232:A233 G7 C11:H13 C14 E14 G14 C15:D15 C16:F17 C18:D19 E24 G24:H24 C26:D26 F26:G26 A130:G130 A138:G138 A147:G147 A150:G150 C164:C165 E168:E169 G168:G169 A211:G211 A215:G215 A244:G244 A250:G250 A253:G253 A258:G258 A263:G263 A266:G266 A270:G270 C24:C25 B141:G143 B7:D7">
    <cfRule type="containsBlanks" dxfId="16" priority="19">
      <formula>LEN(TRIM(A7))=0</formula>
    </cfRule>
  </conditionalFormatting>
  <conditionalFormatting sqref="B206:D206">
    <cfRule type="expression" dxfId="15" priority="18">
      <formula>AND(OR($J$203,$J$204)=TRUE,B206="")=TRUE</formula>
    </cfRule>
  </conditionalFormatting>
  <conditionalFormatting sqref="F206:G206">
    <cfRule type="expression" dxfId="14" priority="17">
      <formula>AND(OR($J$203,$J$204)=TRUE,F206="")=TRUE</formula>
    </cfRule>
  </conditionalFormatting>
  <conditionalFormatting sqref="B38:G38">
    <cfRule type="expression" dxfId="13" priority="16">
      <formula>AND($A$38="有",B38="")=TRUE</formula>
    </cfRule>
  </conditionalFormatting>
  <conditionalFormatting sqref="B6:D6">
    <cfRule type="containsBlanks" dxfId="12" priority="14">
      <formula>LEN(TRIM(B6))=0</formula>
    </cfRule>
  </conditionalFormatting>
  <conditionalFormatting sqref="C42:H44 C45 E45 G45 C46:D46 C47:F48 C49:D50 G51:H51 C53:D53 F53:G53 C51:C52">
    <cfRule type="containsBlanks" dxfId="11" priority="13">
      <formula>LEN(TRIM(C42))=0</formula>
    </cfRule>
  </conditionalFormatting>
  <conditionalFormatting sqref="A134:G134">
    <cfRule type="containsBlanks" dxfId="10" priority="12">
      <formula>LEN(TRIM(A134))=0</formula>
    </cfRule>
  </conditionalFormatting>
  <conditionalFormatting sqref="A153:G153">
    <cfRule type="containsBlanks" dxfId="9" priority="11">
      <formula>LEN(TRIM(A153))=0</formula>
    </cfRule>
  </conditionalFormatting>
  <conditionalFormatting sqref="A238:A239">
    <cfRule type="containsBlanks" dxfId="8" priority="10">
      <formula>LEN(TRIM(A238))=0</formula>
    </cfRule>
  </conditionalFormatting>
  <conditionalFormatting sqref="A225:G225">
    <cfRule type="containsBlanks" dxfId="7" priority="9">
      <formula>LEN(TRIM(A225))=0</formula>
    </cfRule>
  </conditionalFormatting>
  <conditionalFormatting sqref="A228:G228">
    <cfRule type="containsBlanks" dxfId="6" priority="8">
      <formula>LEN(TRIM(A228))=0</formula>
    </cfRule>
  </conditionalFormatting>
  <conditionalFormatting sqref="E51">
    <cfRule type="containsBlanks" dxfId="5" priority="6">
      <formula>LEN(TRIM(E51))=0</formula>
    </cfRule>
  </conditionalFormatting>
  <conditionalFormatting sqref="E77">
    <cfRule type="containsBlanks" dxfId="4" priority="5">
      <formula>LEN(TRIM(E77))=0</formula>
    </cfRule>
  </conditionalFormatting>
  <conditionalFormatting sqref="C55:H57 C58 E58 G58 C59:D59 C60:F61 C62:D63 G64:H64 C66:D66 F66:G66 C64:C65">
    <cfRule type="containsBlanks" dxfId="3" priority="4">
      <formula>LEN(TRIM(C55))=0</formula>
    </cfRule>
  </conditionalFormatting>
  <conditionalFormatting sqref="E64">
    <cfRule type="containsBlanks" dxfId="2" priority="3">
      <formula>LEN(TRIM(E64))=0</formula>
    </cfRule>
  </conditionalFormatting>
  <conditionalFormatting sqref="D166:D167">
    <cfRule type="containsBlanks" dxfId="1" priority="2">
      <formula>LEN(TRIM(D166))=0</formula>
    </cfRule>
  </conditionalFormatting>
  <conditionalFormatting sqref="A247:G247 B218:H220">
    <cfRule type="containsBlanks" dxfId="0" priority="1">
      <formula>LEN(TRIM(A218))=0</formula>
    </cfRule>
  </conditionalFormatting>
  <dataValidations count="20">
    <dataValidation type="list" allowBlank="1" showInputMessage="1" showErrorMessage="1" sqref="C21:F21">
      <formula1>$J$21:$J$22</formula1>
    </dataValidation>
    <dataValidation type="list" allowBlank="1" showInputMessage="1" showErrorMessage="1" sqref="C18:D18">
      <formula1>$L$15:$L$16</formula1>
    </dataValidation>
    <dataValidation imeMode="on" allowBlank="1" showInputMessage="1" showErrorMessage="1" sqref="C184:H184 C12:H12 C19:D19 G24:H24 C26:D26 C25 B32:G32 B34:G34 B38:G38 A130:G130 A138:G138 A270:G270 A147:G147 A134:G134 D186:H186 C165:H165 D197:H197 D199:H199 B206:D206 A211:G211 A215:G215 B141:G143 D167:H167 A250:G250 A253:G253 A258:G258 A263:G263 A266:G266 C175:H175 C66:D66 C43:H43 C50:D50 G51:H51 C52 C53:D53 C69:H69 C76:D76 G77:H77 C78 C79:D79 A153:G153 B6:D6 D177:H177 A225:G225 A228:G228 A150:G150 C56:H56 C63:D63 G64:H64 C65 A244:G244 A247:G247"/>
    <dataValidation type="textLength" imeMode="off" operator="equal" allowBlank="1" showInputMessage="1" showErrorMessage="1" sqref="C24 C51 C77 C64">
      <formula1>6</formula1>
    </dataValidation>
    <dataValidation type="list" allowBlank="1" showInputMessage="1" sqref="G7:H7">
      <formula1>$O$7:$O$13</formula1>
    </dataValidation>
    <dataValidation type="list" allowBlank="1" showInputMessage="1" showErrorMessage="1" sqref="B7">
      <formula1>$L$7:$L$9</formula1>
    </dataValidation>
    <dataValidation type="list" allowBlank="1" showInputMessage="1" showErrorMessage="1" sqref="C75:D75">
      <formula1>$L$15:$L$17</formula1>
    </dataValidation>
    <dataValidation type="whole" imeMode="off" allowBlank="1" showInputMessage="1" showErrorMessage="1" sqref="G168:G169 G178:G179 G187:G188 G14 G45 G71 G58">
      <formula1>1</formula1>
      <formula2>31</formula2>
    </dataValidation>
    <dataValidation type="whole" imeMode="off" allowBlank="1" showInputMessage="1" showErrorMessage="1" sqref="E168:E169 E178:E179 E187:E188">
      <formula1>7</formula1>
      <formula2>10</formula2>
    </dataValidation>
    <dataValidation type="list" allowBlank="1" showInputMessage="1" showErrorMessage="1" sqref="A38">
      <formula1>$J$38:$J$39</formula1>
    </dataValidation>
    <dataValidation type="textLength" imeMode="off" allowBlank="1" showInputMessage="1" showErrorMessage="1" sqref="C16:F16 C47:F47 C73:F73 C60:F60">
      <formula1>12</formula1>
      <formula2>13</formula2>
    </dataValidation>
    <dataValidation type="whole" imeMode="off" allowBlank="1" showInputMessage="1" showErrorMessage="1" sqref="E14 E45 E71 E58">
      <formula1>1</formula1>
      <formula2>12</formula2>
    </dataValidation>
    <dataValidation type="whole" imeMode="off" allowBlank="1" showInputMessage="1" showErrorMessage="1" sqref="C14 C45 C71 C58">
      <formula1>1900</formula1>
      <formula2>2020</formula2>
    </dataValidation>
    <dataValidation imeMode="off" allowBlank="1" showInputMessage="1" showErrorMessage="1" sqref="C13:H13 C17:F17 C29:C30 F29:F30 C160 D185:H185 C189 D176:H176 C170 C61:F61 D198:H198 F206:G206 C180 C70:H70 C44:H44 C48:F48 C74:F74 C57:H57 D166:H166"/>
    <dataValidation imeMode="fullKatakana" allowBlank="1" showInputMessage="1" showErrorMessage="1" sqref="C11:H11 C42:H42 C68:H68 C55:H55"/>
    <dataValidation type="list" allowBlank="1" showInputMessage="1" showErrorMessage="1" sqref="C15:D15 C59:D59 C72:D72 C46:D46">
      <formula1>$J$15:$J$16</formula1>
    </dataValidation>
    <dataValidation type="list" allowBlank="1" showInputMessage="1" showErrorMessage="1" sqref="F26:G26 F66:G66 F79:G79 F53:G53">
      <formula1>$L$24:$L$26</formula1>
    </dataValidation>
    <dataValidation type="list" allowBlank="1" showInputMessage="1" showErrorMessage="1" sqref="D192:H192">
      <formula1>$J$192:$J$193</formula1>
    </dataValidation>
    <dataValidation type="list" allowBlank="1" showInputMessage="1" showErrorMessage="1" sqref="C49:D49 C62:D62">
      <formula1>$L$46:$L$47</formula1>
    </dataValidation>
    <dataValidation type="list" allowBlank="1" showInputMessage="1" showErrorMessage="1" sqref="E24 E64 E77 E51">
      <formula1>$J$24:$J$26</formula1>
    </dataValidation>
  </dataValidations>
  <pageMargins left="0.7" right="0.7" top="0.75" bottom="0.75" header="0.3" footer="0.3"/>
  <pageSetup paperSize="9" orientation="portrait" r:id="rId1"/>
  <headerFooter>
    <oddFooter>&amp;P / &amp;N ページ</oddFooter>
  </headerFooter>
  <rowBreaks count="20" manualBreakCount="20">
    <brk id="27" max="16383" man="1"/>
    <brk id="39" max="16383" man="1"/>
    <brk id="66" max="16383" man="1"/>
    <brk id="80" max="16383" man="1"/>
    <brk id="95" max="16383" man="1"/>
    <brk id="108" max="16383" man="1"/>
    <brk id="126" max="16383" man="1"/>
    <brk id="131" max="16383" man="1"/>
    <brk id="144" max="16383" man="1"/>
    <brk id="154" max="16383" man="1"/>
    <brk id="172" max="16383" man="1"/>
    <brk id="207" max="16383" man="1"/>
    <brk id="222" max="16383" man="1"/>
    <brk id="229" max="16383" man="1"/>
    <brk id="235" max="16383" man="1"/>
    <brk id="241" max="16383" man="1"/>
    <brk id="247" max="16383" man="1"/>
    <brk id="254" max="16383" man="1"/>
    <brk id="263" max="16383" man="1"/>
    <brk id="271"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0</xdr:col>
                    <xdr:colOff>276225</xdr:colOff>
                    <xdr:row>84</xdr:row>
                    <xdr:rowOff>0</xdr:rowOff>
                  </from>
                  <to>
                    <xdr:col>0</xdr:col>
                    <xdr:colOff>695325</xdr:colOff>
                    <xdr:row>85</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0</xdr:col>
                    <xdr:colOff>276225</xdr:colOff>
                    <xdr:row>85</xdr:row>
                    <xdr:rowOff>0</xdr:rowOff>
                  </from>
                  <to>
                    <xdr:col>0</xdr:col>
                    <xdr:colOff>619125</xdr:colOff>
                    <xdr:row>86</xdr:row>
                    <xdr:rowOff>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0</xdr:col>
                    <xdr:colOff>276225</xdr:colOff>
                    <xdr:row>86</xdr:row>
                    <xdr:rowOff>0</xdr:rowOff>
                  </from>
                  <to>
                    <xdr:col>0</xdr:col>
                    <xdr:colOff>619125</xdr:colOff>
                    <xdr:row>87</xdr:row>
                    <xdr:rowOff>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0</xdr:col>
                    <xdr:colOff>276225</xdr:colOff>
                    <xdr:row>87</xdr:row>
                    <xdr:rowOff>0</xdr:rowOff>
                  </from>
                  <to>
                    <xdr:col>0</xdr:col>
                    <xdr:colOff>619125</xdr:colOff>
                    <xdr:row>88</xdr:row>
                    <xdr:rowOff>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0</xdr:col>
                    <xdr:colOff>276225</xdr:colOff>
                    <xdr:row>88</xdr:row>
                    <xdr:rowOff>790575</xdr:rowOff>
                  </from>
                  <to>
                    <xdr:col>0</xdr:col>
                    <xdr:colOff>619125</xdr:colOff>
                    <xdr:row>88</xdr:row>
                    <xdr:rowOff>1028700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0</xdr:col>
                    <xdr:colOff>276225</xdr:colOff>
                    <xdr:row>89</xdr:row>
                    <xdr:rowOff>209550</xdr:rowOff>
                  </from>
                  <to>
                    <xdr:col>0</xdr:col>
                    <xdr:colOff>619125</xdr:colOff>
                    <xdr:row>89</xdr:row>
                    <xdr:rowOff>447675</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0</xdr:col>
                    <xdr:colOff>276225</xdr:colOff>
                    <xdr:row>90</xdr:row>
                    <xdr:rowOff>209550</xdr:rowOff>
                  </from>
                  <to>
                    <xdr:col>0</xdr:col>
                    <xdr:colOff>619125</xdr:colOff>
                    <xdr:row>90</xdr:row>
                    <xdr:rowOff>447675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0</xdr:col>
                    <xdr:colOff>276225</xdr:colOff>
                    <xdr:row>91</xdr:row>
                    <xdr:rowOff>495300</xdr:rowOff>
                  </from>
                  <to>
                    <xdr:col>0</xdr:col>
                    <xdr:colOff>619125</xdr:colOff>
                    <xdr:row>91</xdr:row>
                    <xdr:rowOff>733425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0</xdr:col>
                    <xdr:colOff>295275</xdr:colOff>
                    <xdr:row>97</xdr:row>
                    <xdr:rowOff>371475</xdr:rowOff>
                  </from>
                  <to>
                    <xdr:col>0</xdr:col>
                    <xdr:colOff>619125</xdr:colOff>
                    <xdr:row>97</xdr:row>
                    <xdr:rowOff>609600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0</xdr:col>
                    <xdr:colOff>295275</xdr:colOff>
                    <xdr:row>98</xdr:row>
                    <xdr:rowOff>114300</xdr:rowOff>
                  </from>
                  <to>
                    <xdr:col>0</xdr:col>
                    <xdr:colOff>619125</xdr:colOff>
                    <xdr:row>98</xdr:row>
                    <xdr:rowOff>352425</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0</xdr:col>
                    <xdr:colOff>295275</xdr:colOff>
                    <xdr:row>99</xdr:row>
                    <xdr:rowOff>114300</xdr:rowOff>
                  </from>
                  <to>
                    <xdr:col>0</xdr:col>
                    <xdr:colOff>619125</xdr:colOff>
                    <xdr:row>99</xdr:row>
                    <xdr:rowOff>352425</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0</xdr:col>
                    <xdr:colOff>295275</xdr:colOff>
                    <xdr:row>99</xdr:row>
                    <xdr:rowOff>466725</xdr:rowOff>
                  </from>
                  <to>
                    <xdr:col>0</xdr:col>
                    <xdr:colOff>619125</xdr:colOff>
                    <xdr:row>100</xdr:row>
                    <xdr:rowOff>228600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0</xdr:col>
                    <xdr:colOff>295275</xdr:colOff>
                    <xdr:row>100</xdr:row>
                    <xdr:rowOff>219075</xdr:rowOff>
                  </from>
                  <to>
                    <xdr:col>0</xdr:col>
                    <xdr:colOff>619125</xdr:colOff>
                    <xdr:row>101</xdr:row>
                    <xdr:rowOff>219075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0</xdr:col>
                    <xdr:colOff>304800</xdr:colOff>
                    <xdr:row>122</xdr:row>
                    <xdr:rowOff>104775</xdr:rowOff>
                  </from>
                  <to>
                    <xdr:col>0</xdr:col>
                    <xdr:colOff>685800</xdr:colOff>
                    <xdr:row>122</xdr:row>
                    <xdr:rowOff>342900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3</xdr:col>
                    <xdr:colOff>295275</xdr:colOff>
                    <xdr:row>191</xdr:row>
                    <xdr:rowOff>228600</xdr:rowOff>
                  </from>
                  <to>
                    <xdr:col>3</xdr:col>
                    <xdr:colOff>647700</xdr:colOff>
                    <xdr:row>192</xdr:row>
                    <xdr:rowOff>228600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3</xdr:col>
                    <xdr:colOff>295275</xdr:colOff>
                    <xdr:row>192</xdr:row>
                    <xdr:rowOff>228600</xdr:rowOff>
                  </from>
                  <to>
                    <xdr:col>3</xdr:col>
                    <xdr:colOff>647700</xdr:colOff>
                    <xdr:row>193</xdr:row>
                    <xdr:rowOff>228600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3</xdr:col>
                    <xdr:colOff>295275</xdr:colOff>
                    <xdr:row>193</xdr:row>
                    <xdr:rowOff>238125</xdr:rowOff>
                  </from>
                  <to>
                    <xdr:col>3</xdr:col>
                    <xdr:colOff>647700</xdr:colOff>
                    <xdr:row>195</xdr:row>
                    <xdr:rowOff>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3</xdr:col>
                    <xdr:colOff>295275</xdr:colOff>
                    <xdr:row>195</xdr:row>
                    <xdr:rowOff>0</xdr:rowOff>
                  </from>
                  <to>
                    <xdr:col>3</xdr:col>
                    <xdr:colOff>647700</xdr:colOff>
                    <xdr:row>196</xdr:row>
                    <xdr:rowOff>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0</xdr:col>
                    <xdr:colOff>304800</xdr:colOff>
                    <xdr:row>201</xdr:row>
                    <xdr:rowOff>228600</xdr:rowOff>
                  </from>
                  <to>
                    <xdr:col>0</xdr:col>
                    <xdr:colOff>657225</xdr:colOff>
                    <xdr:row>202</xdr:row>
                    <xdr:rowOff>228600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2</xdr:col>
                    <xdr:colOff>266700</xdr:colOff>
                    <xdr:row>201</xdr:row>
                    <xdr:rowOff>228600</xdr:rowOff>
                  </from>
                  <to>
                    <xdr:col>2</xdr:col>
                    <xdr:colOff>619125</xdr:colOff>
                    <xdr:row>202</xdr:row>
                    <xdr:rowOff>228600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4</xdr:col>
                    <xdr:colOff>276225</xdr:colOff>
                    <xdr:row>201</xdr:row>
                    <xdr:rowOff>228600</xdr:rowOff>
                  </from>
                  <to>
                    <xdr:col>4</xdr:col>
                    <xdr:colOff>628650</xdr:colOff>
                    <xdr:row>202</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imeMode="off" allowBlank="1" showInputMessage="1" showErrorMessage="1">
          <x14:formula1>
            <xm:f>国・地域コード表!$A$2:$A$173</xm:f>
          </x14:formula1>
          <xm:sqref>C164 C174 C183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3"/>
  <sheetViews>
    <sheetView workbookViewId="0">
      <pane xSplit="1" ySplit="1" topLeftCell="B2" activePane="bottomRight" state="frozen"/>
      <selection pane="topRight" activeCell="B1" sqref="B1"/>
      <selection pane="bottomLeft" activeCell="A2" sqref="A2"/>
      <selection pane="bottomRight"/>
    </sheetView>
  </sheetViews>
  <sheetFormatPr defaultRowHeight="18.75" x14ac:dyDescent="0.4"/>
  <sheetData>
    <row r="1" spans="1:2" x14ac:dyDescent="0.4">
      <c r="A1" t="s">
        <v>278</v>
      </c>
      <c r="B1" t="s">
        <v>279</v>
      </c>
    </row>
    <row r="2" spans="1:2" x14ac:dyDescent="0.4">
      <c r="A2" s="12" t="s">
        <v>281</v>
      </c>
      <c r="B2" t="s">
        <v>280</v>
      </c>
    </row>
    <row r="3" spans="1:2" x14ac:dyDescent="0.4">
      <c r="A3">
        <v>100</v>
      </c>
      <c r="B3" t="s">
        <v>107</v>
      </c>
    </row>
    <row r="4" spans="1:2" x14ac:dyDescent="0.4">
      <c r="A4">
        <v>101</v>
      </c>
      <c r="B4" t="s">
        <v>110</v>
      </c>
    </row>
    <row r="5" spans="1:2" x14ac:dyDescent="0.4">
      <c r="A5">
        <v>102</v>
      </c>
      <c r="B5" t="s">
        <v>113</v>
      </c>
    </row>
    <row r="6" spans="1:2" x14ac:dyDescent="0.4">
      <c r="A6">
        <v>103</v>
      </c>
      <c r="B6" t="s">
        <v>116</v>
      </c>
    </row>
    <row r="7" spans="1:2" x14ac:dyDescent="0.4">
      <c r="A7">
        <v>104</v>
      </c>
      <c r="B7" t="s">
        <v>119</v>
      </c>
    </row>
    <row r="8" spans="1:2" x14ac:dyDescent="0.4">
      <c r="A8">
        <v>105</v>
      </c>
      <c r="B8" t="s">
        <v>122</v>
      </c>
    </row>
    <row r="9" spans="1:2" x14ac:dyDescent="0.4">
      <c r="A9">
        <v>106</v>
      </c>
      <c r="B9" t="s">
        <v>125</v>
      </c>
    </row>
    <row r="10" spans="1:2" x14ac:dyDescent="0.4">
      <c r="A10">
        <v>107</v>
      </c>
      <c r="B10" t="s">
        <v>128</v>
      </c>
    </row>
    <row r="11" spans="1:2" x14ac:dyDescent="0.4">
      <c r="A11">
        <v>108</v>
      </c>
      <c r="B11" t="s">
        <v>108</v>
      </c>
    </row>
    <row r="12" spans="1:2" x14ac:dyDescent="0.4">
      <c r="A12">
        <v>109</v>
      </c>
      <c r="B12" t="s">
        <v>111</v>
      </c>
    </row>
    <row r="13" spans="1:2" x14ac:dyDescent="0.4">
      <c r="A13">
        <v>110</v>
      </c>
      <c r="B13" t="s">
        <v>114</v>
      </c>
    </row>
    <row r="14" spans="1:2" x14ac:dyDescent="0.4">
      <c r="A14">
        <v>111</v>
      </c>
      <c r="B14" t="s">
        <v>117</v>
      </c>
    </row>
    <row r="15" spans="1:2" x14ac:dyDescent="0.4">
      <c r="A15">
        <v>112</v>
      </c>
      <c r="B15" t="s">
        <v>120</v>
      </c>
    </row>
    <row r="16" spans="1:2" x14ac:dyDescent="0.4">
      <c r="A16">
        <v>113</v>
      </c>
      <c r="B16" t="s">
        <v>123</v>
      </c>
    </row>
    <row r="17" spans="1:2" x14ac:dyDescent="0.4">
      <c r="A17">
        <v>114</v>
      </c>
      <c r="B17" t="s">
        <v>126</v>
      </c>
    </row>
    <row r="18" spans="1:2" x14ac:dyDescent="0.4">
      <c r="A18">
        <v>115</v>
      </c>
      <c r="B18" t="s">
        <v>129</v>
      </c>
    </row>
    <row r="19" spans="1:2" x14ac:dyDescent="0.4">
      <c r="A19">
        <v>116</v>
      </c>
      <c r="B19" t="s">
        <v>109</v>
      </c>
    </row>
    <row r="20" spans="1:2" x14ac:dyDescent="0.4">
      <c r="A20">
        <v>117</v>
      </c>
      <c r="B20" t="s">
        <v>112</v>
      </c>
    </row>
    <row r="21" spans="1:2" x14ac:dyDescent="0.4">
      <c r="A21">
        <v>119</v>
      </c>
      <c r="B21" t="s">
        <v>118</v>
      </c>
    </row>
    <row r="22" spans="1:2" x14ac:dyDescent="0.4">
      <c r="A22">
        <v>120</v>
      </c>
      <c r="B22" t="s">
        <v>121</v>
      </c>
    </row>
    <row r="23" spans="1:2" x14ac:dyDescent="0.4">
      <c r="A23">
        <v>121</v>
      </c>
      <c r="B23" t="s">
        <v>124</v>
      </c>
    </row>
    <row r="24" spans="1:2" x14ac:dyDescent="0.4">
      <c r="A24">
        <v>123</v>
      </c>
      <c r="B24" t="s">
        <v>127</v>
      </c>
    </row>
    <row r="25" spans="1:2" x14ac:dyDescent="0.4">
      <c r="A25">
        <v>124</v>
      </c>
      <c r="B25" t="s">
        <v>130</v>
      </c>
    </row>
    <row r="26" spans="1:2" x14ac:dyDescent="0.4">
      <c r="A26">
        <v>191</v>
      </c>
      <c r="B26" t="s">
        <v>115</v>
      </c>
    </row>
    <row r="27" spans="1:2" x14ac:dyDescent="0.4">
      <c r="A27">
        <v>201</v>
      </c>
      <c r="B27" t="s">
        <v>131</v>
      </c>
    </row>
    <row r="28" spans="1:2" x14ac:dyDescent="0.4">
      <c r="A28">
        <v>202</v>
      </c>
      <c r="B28" t="s">
        <v>134</v>
      </c>
    </row>
    <row r="29" spans="1:2" x14ac:dyDescent="0.4">
      <c r="A29">
        <v>203</v>
      </c>
      <c r="B29" t="s">
        <v>137</v>
      </c>
    </row>
    <row r="30" spans="1:2" x14ac:dyDescent="0.4">
      <c r="A30">
        <v>204</v>
      </c>
      <c r="B30" t="s">
        <v>140</v>
      </c>
    </row>
    <row r="31" spans="1:2" x14ac:dyDescent="0.4">
      <c r="A31">
        <v>205</v>
      </c>
      <c r="B31" t="s">
        <v>143</v>
      </c>
    </row>
    <row r="32" spans="1:2" x14ac:dyDescent="0.4">
      <c r="A32">
        <v>206</v>
      </c>
      <c r="B32" t="s">
        <v>146</v>
      </c>
    </row>
    <row r="33" spans="1:2" x14ac:dyDescent="0.4">
      <c r="A33">
        <v>207</v>
      </c>
      <c r="B33" t="s">
        <v>149</v>
      </c>
    </row>
    <row r="34" spans="1:2" x14ac:dyDescent="0.4">
      <c r="A34">
        <v>208</v>
      </c>
      <c r="B34" t="s">
        <v>151</v>
      </c>
    </row>
    <row r="35" spans="1:2" x14ac:dyDescent="0.4">
      <c r="A35">
        <v>209</v>
      </c>
      <c r="B35" t="s">
        <v>132</v>
      </c>
    </row>
    <row r="36" spans="1:2" x14ac:dyDescent="0.4">
      <c r="A36">
        <v>210</v>
      </c>
      <c r="B36" t="s">
        <v>135</v>
      </c>
    </row>
    <row r="37" spans="1:2" x14ac:dyDescent="0.4">
      <c r="A37">
        <v>211</v>
      </c>
      <c r="B37" t="s">
        <v>138</v>
      </c>
    </row>
    <row r="38" spans="1:2" x14ac:dyDescent="0.4">
      <c r="A38">
        <v>212</v>
      </c>
      <c r="B38" t="s">
        <v>141</v>
      </c>
    </row>
    <row r="39" spans="1:2" x14ac:dyDescent="0.4">
      <c r="A39">
        <v>213</v>
      </c>
      <c r="B39" t="s">
        <v>144</v>
      </c>
    </row>
    <row r="40" spans="1:2" x14ac:dyDescent="0.4">
      <c r="A40">
        <v>214</v>
      </c>
      <c r="B40" t="s">
        <v>147</v>
      </c>
    </row>
    <row r="41" spans="1:2" x14ac:dyDescent="0.4">
      <c r="A41">
        <v>215</v>
      </c>
      <c r="B41" t="s">
        <v>150</v>
      </c>
    </row>
    <row r="42" spans="1:2" x14ac:dyDescent="0.4">
      <c r="A42">
        <v>216</v>
      </c>
      <c r="B42" t="s">
        <v>152</v>
      </c>
    </row>
    <row r="43" spans="1:2" x14ac:dyDescent="0.4">
      <c r="A43">
        <v>217</v>
      </c>
      <c r="B43" t="s">
        <v>133</v>
      </c>
    </row>
    <row r="44" spans="1:2" x14ac:dyDescent="0.4">
      <c r="A44">
        <v>218</v>
      </c>
      <c r="B44" t="s">
        <v>136</v>
      </c>
    </row>
    <row r="45" spans="1:2" x14ac:dyDescent="0.4">
      <c r="A45">
        <v>219</v>
      </c>
      <c r="B45" t="s">
        <v>139</v>
      </c>
    </row>
    <row r="46" spans="1:2" x14ac:dyDescent="0.4">
      <c r="A46">
        <v>220</v>
      </c>
      <c r="B46" t="s">
        <v>142</v>
      </c>
    </row>
    <row r="47" spans="1:2" x14ac:dyDescent="0.4">
      <c r="A47">
        <v>221</v>
      </c>
      <c r="B47" t="s">
        <v>145</v>
      </c>
    </row>
    <row r="48" spans="1:2" x14ac:dyDescent="0.4">
      <c r="A48">
        <v>222</v>
      </c>
      <c r="B48" t="s">
        <v>148</v>
      </c>
    </row>
    <row r="49" spans="1:2" x14ac:dyDescent="0.4">
      <c r="A49">
        <v>301</v>
      </c>
      <c r="B49" t="s">
        <v>153</v>
      </c>
    </row>
    <row r="50" spans="1:2" x14ac:dyDescent="0.4">
      <c r="A50">
        <v>303</v>
      </c>
      <c r="B50" t="s">
        <v>156</v>
      </c>
    </row>
    <row r="51" spans="1:2" x14ac:dyDescent="0.4">
      <c r="A51">
        <v>304</v>
      </c>
      <c r="B51" t="s">
        <v>159</v>
      </c>
    </row>
    <row r="52" spans="1:2" x14ac:dyDescent="0.4">
      <c r="A52">
        <v>305</v>
      </c>
      <c r="B52" t="s">
        <v>162</v>
      </c>
    </row>
    <row r="53" spans="1:2" x14ac:dyDescent="0.4">
      <c r="A53">
        <v>306</v>
      </c>
      <c r="B53" t="s">
        <v>165</v>
      </c>
    </row>
    <row r="54" spans="1:2" x14ac:dyDescent="0.4">
      <c r="A54">
        <v>307</v>
      </c>
      <c r="B54" t="s">
        <v>167</v>
      </c>
    </row>
    <row r="55" spans="1:2" x14ac:dyDescent="0.4">
      <c r="A55">
        <v>308</v>
      </c>
      <c r="B55" t="s">
        <v>154</v>
      </c>
    </row>
    <row r="56" spans="1:2" x14ac:dyDescent="0.4">
      <c r="A56">
        <v>309</v>
      </c>
      <c r="B56" t="s">
        <v>157</v>
      </c>
    </row>
    <row r="57" spans="1:2" x14ac:dyDescent="0.4">
      <c r="A57">
        <v>310</v>
      </c>
      <c r="B57" t="s">
        <v>160</v>
      </c>
    </row>
    <row r="58" spans="1:2" x14ac:dyDescent="0.4">
      <c r="A58">
        <v>311</v>
      </c>
      <c r="B58" t="s">
        <v>163</v>
      </c>
    </row>
    <row r="59" spans="1:2" x14ac:dyDescent="0.4">
      <c r="A59">
        <v>312</v>
      </c>
      <c r="B59" t="s">
        <v>166</v>
      </c>
    </row>
    <row r="60" spans="1:2" x14ac:dyDescent="0.4">
      <c r="A60">
        <v>313</v>
      </c>
      <c r="B60" t="s">
        <v>168</v>
      </c>
    </row>
    <row r="61" spans="1:2" x14ac:dyDescent="0.4">
      <c r="A61">
        <v>314</v>
      </c>
      <c r="B61" t="s">
        <v>155</v>
      </c>
    </row>
    <row r="62" spans="1:2" x14ac:dyDescent="0.4">
      <c r="A62">
        <v>315</v>
      </c>
      <c r="B62" t="s">
        <v>158</v>
      </c>
    </row>
    <row r="63" spans="1:2" x14ac:dyDescent="0.4">
      <c r="A63">
        <v>316</v>
      </c>
      <c r="B63" t="s">
        <v>161</v>
      </c>
    </row>
    <row r="64" spans="1:2" x14ac:dyDescent="0.4">
      <c r="A64">
        <v>317</v>
      </c>
      <c r="B64" t="s">
        <v>164</v>
      </c>
    </row>
    <row r="65" spans="1:2" x14ac:dyDescent="0.4">
      <c r="A65">
        <v>401</v>
      </c>
      <c r="B65" t="s">
        <v>169</v>
      </c>
    </row>
    <row r="66" spans="1:2" x14ac:dyDescent="0.4">
      <c r="A66">
        <v>402</v>
      </c>
      <c r="B66" t="s">
        <v>172</v>
      </c>
    </row>
    <row r="67" spans="1:2" x14ac:dyDescent="0.4">
      <c r="A67">
        <v>403</v>
      </c>
      <c r="B67" t="s">
        <v>175</v>
      </c>
    </row>
    <row r="68" spans="1:2" x14ac:dyDescent="0.4">
      <c r="A68">
        <v>404</v>
      </c>
      <c r="B68" t="s">
        <v>178</v>
      </c>
    </row>
    <row r="69" spans="1:2" x14ac:dyDescent="0.4">
      <c r="A69">
        <v>405</v>
      </c>
      <c r="B69" t="s">
        <v>181</v>
      </c>
    </row>
    <row r="70" spans="1:2" x14ac:dyDescent="0.4">
      <c r="A70">
        <v>406</v>
      </c>
      <c r="B70" t="s">
        <v>184</v>
      </c>
    </row>
    <row r="71" spans="1:2" x14ac:dyDescent="0.4">
      <c r="A71">
        <v>407</v>
      </c>
      <c r="B71" t="s">
        <v>187</v>
      </c>
    </row>
    <row r="72" spans="1:2" x14ac:dyDescent="0.4">
      <c r="A72">
        <v>408</v>
      </c>
      <c r="B72" t="s">
        <v>190</v>
      </c>
    </row>
    <row r="73" spans="1:2" x14ac:dyDescent="0.4">
      <c r="A73">
        <v>409</v>
      </c>
      <c r="B73" t="s">
        <v>193</v>
      </c>
    </row>
    <row r="74" spans="1:2" x14ac:dyDescent="0.4">
      <c r="A74">
        <v>410</v>
      </c>
      <c r="B74" t="s">
        <v>196</v>
      </c>
    </row>
    <row r="75" spans="1:2" x14ac:dyDescent="0.4">
      <c r="A75">
        <v>411</v>
      </c>
      <c r="B75" t="s">
        <v>199</v>
      </c>
    </row>
    <row r="76" spans="1:2" x14ac:dyDescent="0.4">
      <c r="A76">
        <v>412</v>
      </c>
      <c r="B76" t="s">
        <v>202</v>
      </c>
    </row>
    <row r="77" spans="1:2" x14ac:dyDescent="0.4">
      <c r="A77">
        <v>413</v>
      </c>
      <c r="B77" t="s">
        <v>205</v>
      </c>
    </row>
    <row r="78" spans="1:2" x14ac:dyDescent="0.4">
      <c r="A78">
        <v>414</v>
      </c>
      <c r="B78" t="s">
        <v>170</v>
      </c>
    </row>
    <row r="79" spans="1:2" x14ac:dyDescent="0.4">
      <c r="A79">
        <v>415</v>
      </c>
      <c r="B79" t="s">
        <v>173</v>
      </c>
    </row>
    <row r="80" spans="1:2" x14ac:dyDescent="0.4">
      <c r="A80">
        <v>416</v>
      </c>
      <c r="B80" t="s">
        <v>176</v>
      </c>
    </row>
    <row r="81" spans="1:2" x14ac:dyDescent="0.4">
      <c r="A81">
        <v>417</v>
      </c>
      <c r="B81" t="s">
        <v>179</v>
      </c>
    </row>
    <row r="82" spans="1:2" x14ac:dyDescent="0.4">
      <c r="A82">
        <v>418</v>
      </c>
      <c r="B82" t="s">
        <v>182</v>
      </c>
    </row>
    <row r="83" spans="1:2" x14ac:dyDescent="0.4">
      <c r="A83">
        <v>419</v>
      </c>
      <c r="B83" t="s">
        <v>185</v>
      </c>
    </row>
    <row r="84" spans="1:2" x14ac:dyDescent="0.4">
      <c r="A84">
        <v>420</v>
      </c>
      <c r="B84" t="s">
        <v>188</v>
      </c>
    </row>
    <row r="85" spans="1:2" x14ac:dyDescent="0.4">
      <c r="A85">
        <v>421</v>
      </c>
      <c r="B85" t="s">
        <v>191</v>
      </c>
    </row>
    <row r="86" spans="1:2" x14ac:dyDescent="0.4">
      <c r="A86">
        <v>422</v>
      </c>
      <c r="B86" t="s">
        <v>194</v>
      </c>
    </row>
    <row r="87" spans="1:2" x14ac:dyDescent="0.4">
      <c r="A87">
        <v>423</v>
      </c>
      <c r="B87" t="s">
        <v>197</v>
      </c>
    </row>
    <row r="88" spans="1:2" x14ac:dyDescent="0.4">
      <c r="A88">
        <v>424</v>
      </c>
      <c r="B88" t="s">
        <v>200</v>
      </c>
    </row>
    <row r="89" spans="1:2" x14ac:dyDescent="0.4">
      <c r="A89">
        <v>425</v>
      </c>
      <c r="B89" t="s">
        <v>203</v>
      </c>
    </row>
    <row r="90" spans="1:2" x14ac:dyDescent="0.4">
      <c r="A90">
        <v>426</v>
      </c>
      <c r="B90" t="s">
        <v>206</v>
      </c>
    </row>
    <row r="91" spans="1:2" x14ac:dyDescent="0.4">
      <c r="A91">
        <v>427</v>
      </c>
      <c r="B91" t="s">
        <v>171</v>
      </c>
    </row>
    <row r="92" spans="1:2" x14ac:dyDescent="0.4">
      <c r="A92">
        <v>428</v>
      </c>
      <c r="B92" t="s">
        <v>174</v>
      </c>
    </row>
    <row r="93" spans="1:2" x14ac:dyDescent="0.4">
      <c r="A93">
        <v>429</v>
      </c>
      <c r="B93" t="s">
        <v>177</v>
      </c>
    </row>
    <row r="94" spans="1:2" x14ac:dyDescent="0.4">
      <c r="A94">
        <v>430</v>
      </c>
      <c r="B94" t="s">
        <v>180</v>
      </c>
    </row>
    <row r="95" spans="1:2" x14ac:dyDescent="0.4">
      <c r="A95">
        <v>431</v>
      </c>
      <c r="B95" t="s">
        <v>183</v>
      </c>
    </row>
    <row r="96" spans="1:2" x14ac:dyDescent="0.4">
      <c r="A96">
        <v>432</v>
      </c>
      <c r="B96" t="s">
        <v>186</v>
      </c>
    </row>
    <row r="97" spans="1:2" x14ac:dyDescent="0.4">
      <c r="A97">
        <v>433</v>
      </c>
      <c r="B97" t="s">
        <v>189</v>
      </c>
    </row>
    <row r="98" spans="1:2" x14ac:dyDescent="0.4">
      <c r="A98">
        <v>434</v>
      </c>
      <c r="B98" t="s">
        <v>192</v>
      </c>
    </row>
    <row r="99" spans="1:2" x14ac:dyDescent="0.4">
      <c r="A99">
        <v>435</v>
      </c>
      <c r="B99" t="s">
        <v>195</v>
      </c>
    </row>
    <row r="100" spans="1:2" x14ac:dyDescent="0.4">
      <c r="A100">
        <v>436</v>
      </c>
      <c r="B100" t="s">
        <v>198</v>
      </c>
    </row>
    <row r="101" spans="1:2" x14ac:dyDescent="0.4">
      <c r="A101">
        <v>437</v>
      </c>
      <c r="B101" t="s">
        <v>201</v>
      </c>
    </row>
    <row r="102" spans="1:2" x14ac:dyDescent="0.4">
      <c r="A102">
        <v>438</v>
      </c>
      <c r="B102" t="s">
        <v>204</v>
      </c>
    </row>
    <row r="103" spans="1:2" x14ac:dyDescent="0.4">
      <c r="A103">
        <v>439</v>
      </c>
      <c r="B103" t="s">
        <v>207</v>
      </c>
    </row>
    <row r="104" spans="1:2" x14ac:dyDescent="0.4">
      <c r="A104">
        <v>501</v>
      </c>
      <c r="B104" t="s">
        <v>208</v>
      </c>
    </row>
    <row r="105" spans="1:2" x14ac:dyDescent="0.4">
      <c r="A105">
        <v>502</v>
      </c>
      <c r="B105" t="s">
        <v>209</v>
      </c>
    </row>
    <row r="106" spans="1:2" x14ac:dyDescent="0.4">
      <c r="A106">
        <v>601</v>
      </c>
      <c r="B106" t="s">
        <v>210</v>
      </c>
    </row>
    <row r="107" spans="1:2" x14ac:dyDescent="0.4">
      <c r="A107">
        <v>602</v>
      </c>
      <c r="B107" t="s">
        <v>213</v>
      </c>
    </row>
    <row r="108" spans="1:2" x14ac:dyDescent="0.4">
      <c r="A108">
        <v>603</v>
      </c>
      <c r="B108" t="s">
        <v>216</v>
      </c>
    </row>
    <row r="109" spans="1:2" x14ac:dyDescent="0.4">
      <c r="A109">
        <v>604</v>
      </c>
      <c r="B109" t="s">
        <v>219</v>
      </c>
    </row>
    <row r="110" spans="1:2" x14ac:dyDescent="0.4">
      <c r="A110">
        <v>605</v>
      </c>
      <c r="B110" t="s">
        <v>222</v>
      </c>
    </row>
    <row r="111" spans="1:2" x14ac:dyDescent="0.4">
      <c r="A111">
        <v>606</v>
      </c>
      <c r="B111" t="s">
        <v>225</v>
      </c>
    </row>
    <row r="112" spans="1:2" x14ac:dyDescent="0.4">
      <c r="A112">
        <v>607</v>
      </c>
      <c r="B112" t="s">
        <v>211</v>
      </c>
    </row>
    <row r="113" spans="1:2" x14ac:dyDescent="0.4">
      <c r="A113">
        <v>608</v>
      </c>
      <c r="B113" t="s">
        <v>214</v>
      </c>
    </row>
    <row r="114" spans="1:2" x14ac:dyDescent="0.4">
      <c r="A114">
        <v>609</v>
      </c>
      <c r="B114" t="s">
        <v>217</v>
      </c>
    </row>
    <row r="115" spans="1:2" x14ac:dyDescent="0.4">
      <c r="A115">
        <v>610</v>
      </c>
      <c r="B115" t="s">
        <v>220</v>
      </c>
    </row>
    <row r="116" spans="1:2" x14ac:dyDescent="0.4">
      <c r="A116">
        <v>611</v>
      </c>
      <c r="B116" t="s">
        <v>223</v>
      </c>
    </row>
    <row r="117" spans="1:2" x14ac:dyDescent="0.4">
      <c r="A117">
        <v>612</v>
      </c>
      <c r="B117" t="s">
        <v>226</v>
      </c>
    </row>
    <row r="118" spans="1:2" x14ac:dyDescent="0.4">
      <c r="A118">
        <v>613</v>
      </c>
      <c r="B118" t="s">
        <v>212</v>
      </c>
    </row>
    <row r="119" spans="1:2" x14ac:dyDescent="0.4">
      <c r="A119">
        <v>614</v>
      </c>
      <c r="B119" t="s">
        <v>215</v>
      </c>
    </row>
    <row r="120" spans="1:2" x14ac:dyDescent="0.4">
      <c r="A120">
        <v>615</v>
      </c>
      <c r="B120" t="s">
        <v>218</v>
      </c>
    </row>
    <row r="121" spans="1:2" x14ac:dyDescent="0.4">
      <c r="A121">
        <v>616</v>
      </c>
      <c r="B121" t="s">
        <v>221</v>
      </c>
    </row>
    <row r="122" spans="1:2" x14ac:dyDescent="0.4">
      <c r="A122">
        <v>617</v>
      </c>
      <c r="B122" t="s">
        <v>224</v>
      </c>
    </row>
    <row r="123" spans="1:2" x14ac:dyDescent="0.4">
      <c r="A123">
        <v>618</v>
      </c>
      <c r="B123" t="s">
        <v>227</v>
      </c>
    </row>
    <row r="124" spans="1:2" x14ac:dyDescent="0.4">
      <c r="A124">
        <v>701</v>
      </c>
      <c r="B124" t="s">
        <v>228</v>
      </c>
    </row>
    <row r="125" spans="1:2" x14ac:dyDescent="0.4">
      <c r="A125">
        <v>702</v>
      </c>
      <c r="B125" t="s">
        <v>231</v>
      </c>
    </row>
    <row r="126" spans="1:2" x14ac:dyDescent="0.4">
      <c r="A126">
        <v>703</v>
      </c>
      <c r="B126" t="s">
        <v>234</v>
      </c>
    </row>
    <row r="127" spans="1:2" x14ac:dyDescent="0.4">
      <c r="A127">
        <v>704</v>
      </c>
      <c r="B127" t="s">
        <v>237</v>
      </c>
    </row>
    <row r="128" spans="1:2" x14ac:dyDescent="0.4">
      <c r="A128">
        <v>705</v>
      </c>
      <c r="B128" t="s">
        <v>240</v>
      </c>
    </row>
    <row r="129" spans="1:2" x14ac:dyDescent="0.4">
      <c r="A129">
        <v>706</v>
      </c>
      <c r="B129" t="s">
        <v>243</v>
      </c>
    </row>
    <row r="130" spans="1:2" x14ac:dyDescent="0.4">
      <c r="A130">
        <v>707</v>
      </c>
      <c r="B130" t="s">
        <v>246</v>
      </c>
    </row>
    <row r="131" spans="1:2" x14ac:dyDescent="0.4">
      <c r="A131">
        <v>708</v>
      </c>
      <c r="B131" t="s">
        <v>249</v>
      </c>
    </row>
    <row r="132" spans="1:2" x14ac:dyDescent="0.4">
      <c r="A132">
        <v>709</v>
      </c>
      <c r="B132" t="s">
        <v>252</v>
      </c>
    </row>
    <row r="133" spans="1:2" x14ac:dyDescent="0.4">
      <c r="A133">
        <v>710</v>
      </c>
      <c r="B133" t="s">
        <v>255</v>
      </c>
    </row>
    <row r="134" spans="1:2" x14ac:dyDescent="0.4">
      <c r="A134">
        <v>711</v>
      </c>
      <c r="B134" t="s">
        <v>258</v>
      </c>
    </row>
    <row r="135" spans="1:2" x14ac:dyDescent="0.4">
      <c r="A135">
        <v>712</v>
      </c>
      <c r="B135" t="s">
        <v>261</v>
      </c>
    </row>
    <row r="136" spans="1:2" x14ac:dyDescent="0.4">
      <c r="A136">
        <v>713</v>
      </c>
      <c r="B136" t="s">
        <v>264</v>
      </c>
    </row>
    <row r="137" spans="1:2" x14ac:dyDescent="0.4">
      <c r="A137">
        <v>714</v>
      </c>
      <c r="B137" t="s">
        <v>267</v>
      </c>
    </row>
    <row r="138" spans="1:2" x14ac:dyDescent="0.4">
      <c r="A138">
        <v>715</v>
      </c>
      <c r="B138" t="s">
        <v>270</v>
      </c>
    </row>
    <row r="139" spans="1:2" x14ac:dyDescent="0.4">
      <c r="A139">
        <v>716</v>
      </c>
      <c r="B139" t="s">
        <v>273</v>
      </c>
    </row>
    <row r="140" spans="1:2" x14ac:dyDescent="0.4">
      <c r="A140">
        <v>717</v>
      </c>
      <c r="B140" t="s">
        <v>276</v>
      </c>
    </row>
    <row r="141" spans="1:2" x14ac:dyDescent="0.4">
      <c r="A141">
        <v>718</v>
      </c>
      <c r="B141" t="s">
        <v>229</v>
      </c>
    </row>
    <row r="142" spans="1:2" x14ac:dyDescent="0.4">
      <c r="A142">
        <v>719</v>
      </c>
      <c r="B142" t="s">
        <v>232</v>
      </c>
    </row>
    <row r="143" spans="1:2" x14ac:dyDescent="0.4">
      <c r="A143">
        <v>720</v>
      </c>
      <c r="B143" t="s">
        <v>235</v>
      </c>
    </row>
    <row r="144" spans="1:2" x14ac:dyDescent="0.4">
      <c r="A144">
        <v>721</v>
      </c>
      <c r="B144" t="s">
        <v>238</v>
      </c>
    </row>
    <row r="145" spans="1:2" x14ac:dyDescent="0.4">
      <c r="A145">
        <v>722</v>
      </c>
      <c r="B145" t="s">
        <v>241</v>
      </c>
    </row>
    <row r="146" spans="1:2" x14ac:dyDescent="0.4">
      <c r="A146">
        <v>723</v>
      </c>
      <c r="B146" t="s">
        <v>244</v>
      </c>
    </row>
    <row r="147" spans="1:2" x14ac:dyDescent="0.4">
      <c r="A147">
        <v>724</v>
      </c>
      <c r="B147" t="s">
        <v>247</v>
      </c>
    </row>
    <row r="148" spans="1:2" x14ac:dyDescent="0.4">
      <c r="A148">
        <v>725</v>
      </c>
      <c r="B148" t="s">
        <v>250</v>
      </c>
    </row>
    <row r="149" spans="1:2" x14ac:dyDescent="0.4">
      <c r="A149">
        <v>726</v>
      </c>
      <c r="B149" t="s">
        <v>253</v>
      </c>
    </row>
    <row r="150" spans="1:2" x14ac:dyDescent="0.4">
      <c r="A150">
        <v>727</v>
      </c>
      <c r="B150" t="s">
        <v>256</v>
      </c>
    </row>
    <row r="151" spans="1:2" x14ac:dyDescent="0.4">
      <c r="A151">
        <v>728</v>
      </c>
      <c r="B151" t="s">
        <v>259</v>
      </c>
    </row>
    <row r="152" spans="1:2" x14ac:dyDescent="0.4">
      <c r="A152">
        <v>729</v>
      </c>
      <c r="B152" t="s">
        <v>262</v>
      </c>
    </row>
    <row r="153" spans="1:2" x14ac:dyDescent="0.4">
      <c r="A153">
        <v>730</v>
      </c>
      <c r="B153" t="s">
        <v>265</v>
      </c>
    </row>
    <row r="154" spans="1:2" x14ac:dyDescent="0.4">
      <c r="A154">
        <v>731</v>
      </c>
      <c r="B154" t="s">
        <v>268</v>
      </c>
    </row>
    <row r="155" spans="1:2" x14ac:dyDescent="0.4">
      <c r="A155">
        <v>732</v>
      </c>
      <c r="B155" t="s">
        <v>271</v>
      </c>
    </row>
    <row r="156" spans="1:2" x14ac:dyDescent="0.4">
      <c r="A156">
        <v>733</v>
      </c>
      <c r="B156" t="s">
        <v>274</v>
      </c>
    </row>
    <row r="157" spans="1:2" x14ac:dyDescent="0.4">
      <c r="A157">
        <v>734</v>
      </c>
      <c r="B157" t="s">
        <v>277</v>
      </c>
    </row>
    <row r="158" spans="1:2" x14ac:dyDescent="0.4">
      <c r="A158">
        <v>735</v>
      </c>
      <c r="B158" t="s">
        <v>230</v>
      </c>
    </row>
    <row r="159" spans="1:2" x14ac:dyDescent="0.4">
      <c r="A159">
        <v>736</v>
      </c>
      <c r="B159" t="s">
        <v>233</v>
      </c>
    </row>
    <row r="160" spans="1:2" x14ac:dyDescent="0.4">
      <c r="A160">
        <v>737</v>
      </c>
      <c r="B160" t="s">
        <v>236</v>
      </c>
    </row>
    <row r="161" spans="1:2" x14ac:dyDescent="0.4">
      <c r="A161">
        <v>738</v>
      </c>
      <c r="B161" t="s">
        <v>239</v>
      </c>
    </row>
    <row r="162" spans="1:2" x14ac:dyDescent="0.4">
      <c r="A162">
        <v>739</v>
      </c>
      <c r="B162" t="s">
        <v>242</v>
      </c>
    </row>
    <row r="163" spans="1:2" x14ac:dyDescent="0.4">
      <c r="A163">
        <v>740</v>
      </c>
      <c r="B163" t="s">
        <v>245</v>
      </c>
    </row>
    <row r="164" spans="1:2" x14ac:dyDescent="0.4">
      <c r="A164">
        <v>741</v>
      </c>
      <c r="B164" t="s">
        <v>248</v>
      </c>
    </row>
    <row r="165" spans="1:2" x14ac:dyDescent="0.4">
      <c r="A165">
        <v>742</v>
      </c>
      <c r="B165" t="s">
        <v>251</v>
      </c>
    </row>
    <row r="166" spans="1:2" x14ac:dyDescent="0.4">
      <c r="A166">
        <v>743</v>
      </c>
      <c r="B166" t="s">
        <v>254</v>
      </c>
    </row>
    <row r="167" spans="1:2" x14ac:dyDescent="0.4">
      <c r="A167">
        <v>744</v>
      </c>
      <c r="B167" t="s">
        <v>257</v>
      </c>
    </row>
    <row r="168" spans="1:2" x14ac:dyDescent="0.4">
      <c r="A168">
        <v>745</v>
      </c>
      <c r="B168" t="s">
        <v>260</v>
      </c>
    </row>
    <row r="169" spans="1:2" x14ac:dyDescent="0.4">
      <c r="A169">
        <v>746</v>
      </c>
      <c r="B169" t="s">
        <v>263</v>
      </c>
    </row>
    <row r="170" spans="1:2" x14ac:dyDescent="0.4">
      <c r="A170">
        <v>747</v>
      </c>
      <c r="B170" t="s">
        <v>266</v>
      </c>
    </row>
    <row r="171" spans="1:2" x14ac:dyDescent="0.4">
      <c r="A171">
        <v>748</v>
      </c>
      <c r="B171" t="s">
        <v>269</v>
      </c>
    </row>
    <row r="172" spans="1:2" x14ac:dyDescent="0.4">
      <c r="A172">
        <v>749</v>
      </c>
      <c r="B172" t="s">
        <v>272</v>
      </c>
    </row>
    <row r="173" spans="1:2" x14ac:dyDescent="0.4">
      <c r="A173">
        <v>750</v>
      </c>
      <c r="B173" t="s">
        <v>275</v>
      </c>
    </row>
  </sheetData>
  <sheetProtection algorithmName="SHA-512" hashValue="MFtbpI1O79LCdssnzM0gu9CGs6zaWnnOoyrJ18eAycswGSdMiJiSZX6293Bugw9nW6DfOwPnozUCj9BUlrllMQ==" saltValue="tgRHGEGehMWU5GjLIgH6Ug==" spinCount="100000" sheet="1" objects="1" scenarios="1" selectLockedCells="1"/>
  <autoFilter ref="A1:B1">
    <sortState ref="A2:B172">
      <sortCondition ref="A1"/>
    </sortState>
  </autoFilter>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4"/>
  <sheetViews>
    <sheetView workbookViewId="0">
      <selection activeCell="B16" sqref="B16"/>
    </sheetView>
  </sheetViews>
  <sheetFormatPr defaultRowHeight="18.75" x14ac:dyDescent="0.4"/>
  <sheetData>
    <row r="1" spans="1:2" x14ac:dyDescent="0.4">
      <c r="A1" t="s">
        <v>409</v>
      </c>
      <c r="B1" t="s">
        <v>410</v>
      </c>
    </row>
    <row r="2" spans="1:2" x14ac:dyDescent="0.4">
      <c r="B2" t="s">
        <v>411</v>
      </c>
    </row>
    <row r="3" spans="1:2" x14ac:dyDescent="0.4">
      <c r="B3" t="s">
        <v>412</v>
      </c>
    </row>
    <row r="4" spans="1:2" x14ac:dyDescent="0.4">
      <c r="B4" t="s">
        <v>413</v>
      </c>
    </row>
    <row r="5" spans="1:2" x14ac:dyDescent="0.4">
      <c r="B5" t="s">
        <v>414</v>
      </c>
    </row>
    <row r="6" spans="1:2" x14ac:dyDescent="0.4">
      <c r="B6" t="s">
        <v>415</v>
      </c>
    </row>
    <row r="7" spans="1:2" x14ac:dyDescent="0.4">
      <c r="B7" t="s">
        <v>416</v>
      </c>
    </row>
    <row r="8" spans="1:2" x14ac:dyDescent="0.4">
      <c r="A8" t="s">
        <v>417</v>
      </c>
      <c r="B8" t="s">
        <v>418</v>
      </c>
    </row>
    <row r="9" spans="1:2" x14ac:dyDescent="0.4">
      <c r="B9" t="s">
        <v>419</v>
      </c>
    </row>
    <row r="10" spans="1:2" x14ac:dyDescent="0.4">
      <c r="B10" t="s">
        <v>420</v>
      </c>
    </row>
    <row r="11" spans="1:2" x14ac:dyDescent="0.4">
      <c r="B11" t="s">
        <v>421</v>
      </c>
    </row>
    <row r="12" spans="1:2" x14ac:dyDescent="0.4">
      <c r="B12" t="s">
        <v>422</v>
      </c>
    </row>
    <row r="13" spans="1:2" x14ac:dyDescent="0.4">
      <c r="B13" t="s">
        <v>423</v>
      </c>
    </row>
    <row r="14" spans="1:2" x14ac:dyDescent="0.4">
      <c r="B14" t="s">
        <v>424</v>
      </c>
    </row>
    <row r="15" spans="1:2" x14ac:dyDescent="0.4">
      <c r="B15" t="s">
        <v>425</v>
      </c>
    </row>
    <row r="16" spans="1:2" x14ac:dyDescent="0.4">
      <c r="B16" t="s">
        <v>426</v>
      </c>
    </row>
    <row r="17" spans="1:2" x14ac:dyDescent="0.4">
      <c r="B17" t="s">
        <v>427</v>
      </c>
    </row>
    <row r="18" spans="1:2" x14ac:dyDescent="0.4">
      <c r="B18" t="s">
        <v>428</v>
      </c>
    </row>
    <row r="19" spans="1:2" x14ac:dyDescent="0.4">
      <c r="A19" t="s">
        <v>429</v>
      </c>
      <c r="B19" t="s">
        <v>430</v>
      </c>
    </row>
    <row r="20" spans="1:2" x14ac:dyDescent="0.4">
      <c r="A20" t="s">
        <v>431</v>
      </c>
      <c r="B20" t="s">
        <v>432</v>
      </c>
    </row>
    <row r="21" spans="1:2" x14ac:dyDescent="0.4">
      <c r="B21" t="s">
        <v>433</v>
      </c>
    </row>
    <row r="22" spans="1:2" x14ac:dyDescent="0.4">
      <c r="B22" t="s">
        <v>434</v>
      </c>
    </row>
    <row r="23" spans="1:2" x14ac:dyDescent="0.4">
      <c r="B23" t="s">
        <v>435</v>
      </c>
    </row>
    <row r="24" spans="1:2" x14ac:dyDescent="0.4">
      <c r="B24" t="s">
        <v>436</v>
      </c>
    </row>
    <row r="25" spans="1:2" x14ac:dyDescent="0.4">
      <c r="B25" t="s">
        <v>437</v>
      </c>
    </row>
    <row r="26" spans="1:2" x14ac:dyDescent="0.4">
      <c r="A26" t="s">
        <v>438</v>
      </c>
      <c r="B26" t="s">
        <v>439</v>
      </c>
    </row>
    <row r="27" spans="1:2" x14ac:dyDescent="0.4">
      <c r="B27" t="s">
        <v>440</v>
      </c>
    </row>
    <row r="28" spans="1:2" x14ac:dyDescent="0.4">
      <c r="B28" t="s">
        <v>441</v>
      </c>
    </row>
    <row r="29" spans="1:2" x14ac:dyDescent="0.4">
      <c r="B29" t="s">
        <v>442</v>
      </c>
    </row>
    <row r="30" spans="1:2" x14ac:dyDescent="0.4">
      <c r="B30" t="s">
        <v>443</v>
      </c>
    </row>
    <row r="31" spans="1:2" x14ac:dyDescent="0.4">
      <c r="B31" t="s">
        <v>444</v>
      </c>
    </row>
    <row r="32" spans="1:2" x14ac:dyDescent="0.4">
      <c r="B32" t="s">
        <v>445</v>
      </c>
    </row>
    <row r="33" spans="1:2" x14ac:dyDescent="0.4">
      <c r="B33" t="s">
        <v>446</v>
      </c>
    </row>
    <row r="34" spans="1:2" x14ac:dyDescent="0.4">
      <c r="B34" t="s">
        <v>447</v>
      </c>
    </row>
    <row r="35" spans="1:2" x14ac:dyDescent="0.4">
      <c r="B35" t="s">
        <v>448</v>
      </c>
    </row>
    <row r="36" spans="1:2" x14ac:dyDescent="0.4">
      <c r="B36" t="s">
        <v>449</v>
      </c>
    </row>
    <row r="37" spans="1:2" x14ac:dyDescent="0.4">
      <c r="B37" t="s">
        <v>450</v>
      </c>
    </row>
    <row r="38" spans="1:2" x14ac:dyDescent="0.4">
      <c r="B38" t="s">
        <v>451</v>
      </c>
    </row>
    <row r="39" spans="1:2" x14ac:dyDescent="0.4">
      <c r="B39" t="s">
        <v>452</v>
      </c>
    </row>
    <row r="40" spans="1:2" x14ac:dyDescent="0.4">
      <c r="B40" t="s">
        <v>453</v>
      </c>
    </row>
    <row r="41" spans="1:2" x14ac:dyDescent="0.4">
      <c r="B41" t="s">
        <v>454</v>
      </c>
    </row>
    <row r="42" spans="1:2" x14ac:dyDescent="0.4">
      <c r="A42" t="s">
        <v>455</v>
      </c>
      <c r="B42" t="s">
        <v>456</v>
      </c>
    </row>
    <row r="43" spans="1:2" x14ac:dyDescent="0.4">
      <c r="B43" t="s">
        <v>457</v>
      </c>
    </row>
    <row r="44" spans="1:2" x14ac:dyDescent="0.4">
      <c r="B44" t="s">
        <v>458</v>
      </c>
    </row>
    <row r="45" spans="1:2" x14ac:dyDescent="0.4">
      <c r="B45" t="s">
        <v>459</v>
      </c>
    </row>
    <row r="46" spans="1:2" x14ac:dyDescent="0.4">
      <c r="B46" t="s">
        <v>460</v>
      </c>
    </row>
    <row r="47" spans="1:2" x14ac:dyDescent="0.4">
      <c r="B47" t="s">
        <v>461</v>
      </c>
    </row>
    <row r="48" spans="1:2" x14ac:dyDescent="0.4">
      <c r="B48" t="s">
        <v>462</v>
      </c>
    </row>
    <row r="49" spans="1:2" x14ac:dyDescent="0.4">
      <c r="B49" t="s">
        <v>463</v>
      </c>
    </row>
    <row r="50" spans="1:2" x14ac:dyDescent="0.4">
      <c r="B50" t="s">
        <v>464</v>
      </c>
    </row>
    <row r="51" spans="1:2" x14ac:dyDescent="0.4">
      <c r="A51" t="s">
        <v>465</v>
      </c>
      <c r="B51" t="s">
        <v>466</v>
      </c>
    </row>
    <row r="52" spans="1:2" x14ac:dyDescent="0.4">
      <c r="B52" t="s">
        <v>467</v>
      </c>
    </row>
    <row r="53" spans="1:2" x14ac:dyDescent="0.4">
      <c r="B53" t="s">
        <v>468</v>
      </c>
    </row>
    <row r="54" spans="1:2" x14ac:dyDescent="0.4">
      <c r="B54" t="s">
        <v>469</v>
      </c>
    </row>
    <row r="55" spans="1:2" x14ac:dyDescent="0.4">
      <c r="B55" t="s">
        <v>470</v>
      </c>
    </row>
    <row r="56" spans="1:2" x14ac:dyDescent="0.4">
      <c r="B56" t="s">
        <v>471</v>
      </c>
    </row>
    <row r="57" spans="1:2" x14ac:dyDescent="0.4">
      <c r="B57" t="s">
        <v>472</v>
      </c>
    </row>
    <row r="58" spans="1:2" x14ac:dyDescent="0.4">
      <c r="A58" t="s">
        <v>473</v>
      </c>
      <c r="B58" t="s">
        <v>474</v>
      </c>
    </row>
    <row r="59" spans="1:2" x14ac:dyDescent="0.4">
      <c r="B59" t="s">
        <v>475</v>
      </c>
    </row>
    <row r="60" spans="1:2" x14ac:dyDescent="0.4">
      <c r="B60" t="s">
        <v>476</v>
      </c>
    </row>
    <row r="61" spans="1:2" x14ac:dyDescent="0.4">
      <c r="B61" t="s">
        <v>477</v>
      </c>
    </row>
    <row r="62" spans="1:2" x14ac:dyDescent="0.4">
      <c r="B62" t="s">
        <v>478</v>
      </c>
    </row>
    <row r="63" spans="1:2" x14ac:dyDescent="0.4">
      <c r="B63" t="s">
        <v>479</v>
      </c>
    </row>
    <row r="64" spans="1:2" x14ac:dyDescent="0.4">
      <c r="A64" t="s">
        <v>480</v>
      </c>
      <c r="B64" t="s">
        <v>481</v>
      </c>
    </row>
    <row r="65" spans="1:2" x14ac:dyDescent="0.4">
      <c r="B65" t="s">
        <v>482</v>
      </c>
    </row>
    <row r="66" spans="1:2" x14ac:dyDescent="0.4">
      <c r="B66" t="s">
        <v>483</v>
      </c>
    </row>
    <row r="67" spans="1:2" x14ac:dyDescent="0.4">
      <c r="B67" t="s">
        <v>484</v>
      </c>
    </row>
    <row r="68" spans="1:2" x14ac:dyDescent="0.4">
      <c r="B68" t="s">
        <v>485</v>
      </c>
    </row>
    <row r="69" spans="1:2" x14ac:dyDescent="0.4">
      <c r="B69" t="s">
        <v>486</v>
      </c>
    </row>
    <row r="70" spans="1:2" x14ac:dyDescent="0.4">
      <c r="A70" t="s">
        <v>487</v>
      </c>
      <c r="B70" t="s">
        <v>488</v>
      </c>
    </row>
    <row r="71" spans="1:2" x14ac:dyDescent="0.4">
      <c r="B71" t="s">
        <v>489</v>
      </c>
    </row>
    <row r="72" spans="1:2" x14ac:dyDescent="0.4">
      <c r="B72" t="s">
        <v>490</v>
      </c>
    </row>
    <row r="73" spans="1:2" x14ac:dyDescent="0.4">
      <c r="B73" t="s">
        <v>491</v>
      </c>
    </row>
    <row r="74" spans="1:2" x14ac:dyDescent="0.4">
      <c r="B74" t="s">
        <v>492</v>
      </c>
    </row>
    <row r="75" spans="1:2" x14ac:dyDescent="0.4">
      <c r="B75" t="s">
        <v>493</v>
      </c>
    </row>
    <row r="76" spans="1:2" x14ac:dyDescent="0.4">
      <c r="B76" t="s">
        <v>494</v>
      </c>
    </row>
    <row r="77" spans="1:2" x14ac:dyDescent="0.4">
      <c r="B77" t="s">
        <v>495</v>
      </c>
    </row>
    <row r="78" spans="1:2" x14ac:dyDescent="0.4">
      <c r="B78" t="s">
        <v>496</v>
      </c>
    </row>
    <row r="79" spans="1:2" x14ac:dyDescent="0.4">
      <c r="B79" t="s">
        <v>497</v>
      </c>
    </row>
    <row r="80" spans="1:2" x14ac:dyDescent="0.4">
      <c r="B80" t="s">
        <v>498</v>
      </c>
    </row>
    <row r="81" spans="2:2" x14ac:dyDescent="0.4">
      <c r="B81" t="s">
        <v>499</v>
      </c>
    </row>
    <row r="82" spans="2:2" x14ac:dyDescent="0.4">
      <c r="B82" t="s">
        <v>500</v>
      </c>
    </row>
    <row r="83" spans="2:2" x14ac:dyDescent="0.4">
      <c r="B83" t="s">
        <v>501</v>
      </c>
    </row>
    <row r="84" spans="2:2" x14ac:dyDescent="0.4">
      <c r="B84" t="s">
        <v>502</v>
      </c>
    </row>
  </sheetData>
  <sheetProtection algorithmName="SHA-512" hashValue="pxoXN3sdETnIVBpDg6HwZBW+l8vR0rmsPMvv1b3TkkZXGrq6vivC09YLamFx9QeukMqMnC+XTtLX45IcQcWTDg==" saltValue="n86/2eFDEQhCpTbOVyZKaA==" spinCount="100000" sheet="1" objects="1" scenario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L3"/>
  <sheetViews>
    <sheetView workbookViewId="0">
      <selection activeCell="C3" sqref="C3"/>
    </sheetView>
  </sheetViews>
  <sheetFormatPr defaultRowHeight="18.75" x14ac:dyDescent="0.4"/>
  <sheetData>
    <row r="1" spans="1:168" x14ac:dyDescent="0.4">
      <c r="E1" t="s">
        <v>2</v>
      </c>
      <c r="T1" t="s">
        <v>27</v>
      </c>
      <c r="Z1" t="s">
        <v>34</v>
      </c>
      <c r="AF1" t="s">
        <v>320</v>
      </c>
      <c r="AH1" t="s">
        <v>377</v>
      </c>
      <c r="BB1" t="s">
        <v>378</v>
      </c>
      <c r="BV1" t="s">
        <v>379</v>
      </c>
      <c r="CP1" t="s">
        <v>80</v>
      </c>
      <c r="CR1" t="s">
        <v>81</v>
      </c>
      <c r="CY1" t="s">
        <v>86</v>
      </c>
      <c r="DF1" t="s">
        <v>95</v>
      </c>
      <c r="DR1" t="s">
        <v>336</v>
      </c>
      <c r="ED1" t="s">
        <v>337</v>
      </c>
      <c r="EP1" t="s">
        <v>284</v>
      </c>
      <c r="ET1" t="s">
        <v>294</v>
      </c>
      <c r="EV1" t="s">
        <v>302</v>
      </c>
      <c r="FH1" t="s">
        <v>519</v>
      </c>
      <c r="FI1" t="s">
        <v>506</v>
      </c>
      <c r="FJ1" t="s">
        <v>509</v>
      </c>
      <c r="FK1" t="s">
        <v>510</v>
      </c>
      <c r="FL1" t="s">
        <v>511</v>
      </c>
    </row>
    <row r="2" spans="1:168" x14ac:dyDescent="0.4">
      <c r="A2" t="s">
        <v>588</v>
      </c>
      <c r="B2" t="s">
        <v>376</v>
      </c>
      <c r="C2" t="s">
        <v>0</v>
      </c>
      <c r="D2" t="s">
        <v>1</v>
      </c>
      <c r="E2" t="s">
        <v>323</v>
      </c>
      <c r="G2" t="s">
        <v>12</v>
      </c>
      <c r="I2" t="s">
        <v>13</v>
      </c>
      <c r="K2" t="s">
        <v>14</v>
      </c>
      <c r="N2" t="s">
        <v>18</v>
      </c>
      <c r="O2" t="s">
        <v>19</v>
      </c>
      <c r="P2" t="s">
        <v>322</v>
      </c>
      <c r="Q2" t="s">
        <v>23</v>
      </c>
      <c r="R2" t="s">
        <v>26</v>
      </c>
      <c r="S2" t="s">
        <v>390</v>
      </c>
      <c r="T2" t="s">
        <v>340</v>
      </c>
      <c r="U2" t="s">
        <v>324</v>
      </c>
      <c r="V2" t="s">
        <v>325</v>
      </c>
      <c r="W2" t="s">
        <v>31</v>
      </c>
      <c r="X2" t="s">
        <v>32</v>
      </c>
      <c r="Y2" t="s">
        <v>326</v>
      </c>
      <c r="Z2" t="s">
        <v>327</v>
      </c>
      <c r="AA2" t="s">
        <v>328</v>
      </c>
      <c r="AB2" t="s">
        <v>329</v>
      </c>
      <c r="AC2" t="s">
        <v>43</v>
      </c>
      <c r="AD2" t="s">
        <v>38</v>
      </c>
      <c r="AE2" t="s">
        <v>40</v>
      </c>
      <c r="AF2" t="s">
        <v>51</v>
      </c>
      <c r="AG2" t="s">
        <v>52</v>
      </c>
      <c r="AH2" t="s">
        <v>11</v>
      </c>
      <c r="AJ2" t="s">
        <v>12</v>
      </c>
      <c r="AL2" t="s">
        <v>13</v>
      </c>
      <c r="AN2" t="s">
        <v>14</v>
      </c>
      <c r="AQ2" t="s">
        <v>18</v>
      </c>
      <c r="AR2" t="s">
        <v>19</v>
      </c>
      <c r="AS2" t="s">
        <v>322</v>
      </c>
      <c r="AT2" t="s">
        <v>23</v>
      </c>
      <c r="AU2" t="s">
        <v>26</v>
      </c>
      <c r="AV2" t="s">
        <v>28</v>
      </c>
      <c r="AW2" t="s">
        <v>29</v>
      </c>
      <c r="AX2" t="s">
        <v>30</v>
      </c>
      <c r="AY2" t="s">
        <v>31</v>
      </c>
      <c r="AZ2" t="s">
        <v>32</v>
      </c>
      <c r="BA2" t="s">
        <v>33</v>
      </c>
      <c r="BB2" t="s">
        <v>11</v>
      </c>
      <c r="BD2" t="s">
        <v>12</v>
      </c>
      <c r="BF2" t="s">
        <v>13</v>
      </c>
      <c r="BH2" t="s">
        <v>14</v>
      </c>
      <c r="BK2" t="s">
        <v>18</v>
      </c>
      <c r="BL2" t="s">
        <v>19</v>
      </c>
      <c r="BM2" t="s">
        <v>322</v>
      </c>
      <c r="BN2" t="s">
        <v>23</v>
      </c>
      <c r="BO2" t="s">
        <v>26</v>
      </c>
      <c r="BP2" t="s">
        <v>28</v>
      </c>
      <c r="BQ2" t="s">
        <v>29</v>
      </c>
      <c r="BR2" t="s">
        <v>30</v>
      </c>
      <c r="BS2" t="s">
        <v>31</v>
      </c>
      <c r="BT2" t="s">
        <v>32</v>
      </c>
      <c r="BU2" t="s">
        <v>33</v>
      </c>
      <c r="BV2" t="s">
        <v>11</v>
      </c>
      <c r="BX2" t="s">
        <v>12</v>
      </c>
      <c r="BZ2" t="s">
        <v>13</v>
      </c>
      <c r="CB2" t="s">
        <v>14</v>
      </c>
      <c r="CE2" t="s">
        <v>18</v>
      </c>
      <c r="CF2" t="s">
        <v>19</v>
      </c>
      <c r="CG2" t="s">
        <v>322</v>
      </c>
      <c r="CH2" t="s">
        <v>23</v>
      </c>
      <c r="CI2" t="s">
        <v>26</v>
      </c>
      <c r="CJ2" t="s">
        <v>28</v>
      </c>
      <c r="CK2" t="s">
        <v>29</v>
      </c>
      <c r="CL2" t="s">
        <v>30</v>
      </c>
      <c r="CM2" t="s">
        <v>31</v>
      </c>
      <c r="CN2" t="s">
        <v>32</v>
      </c>
      <c r="CO2" t="s">
        <v>33</v>
      </c>
      <c r="CP2" t="s">
        <v>381</v>
      </c>
      <c r="CQ2" t="s">
        <v>382</v>
      </c>
      <c r="CR2" t="s">
        <v>82</v>
      </c>
      <c r="CS2" t="s">
        <v>330</v>
      </c>
      <c r="CV2" t="s">
        <v>331</v>
      </c>
      <c r="CW2" t="s">
        <v>332</v>
      </c>
      <c r="CX2" t="s">
        <v>384</v>
      </c>
      <c r="CY2" t="s">
        <v>333</v>
      </c>
      <c r="DB2" t="s">
        <v>334</v>
      </c>
      <c r="DE2" t="s">
        <v>335</v>
      </c>
      <c r="DF2" t="s">
        <v>96</v>
      </c>
      <c r="DG2" t="s">
        <v>97</v>
      </c>
      <c r="DH2" t="s">
        <v>98</v>
      </c>
      <c r="DI2" t="s">
        <v>99</v>
      </c>
      <c r="DK2" t="s">
        <v>102</v>
      </c>
      <c r="DN2" t="s">
        <v>103</v>
      </c>
      <c r="DQ2" t="s">
        <v>104</v>
      </c>
      <c r="DR2" t="s">
        <v>96</v>
      </c>
      <c r="DS2" t="s">
        <v>97</v>
      </c>
      <c r="DT2" t="s">
        <v>98</v>
      </c>
      <c r="DU2" t="s">
        <v>99</v>
      </c>
      <c r="DW2" t="s">
        <v>102</v>
      </c>
      <c r="DZ2" t="s">
        <v>103</v>
      </c>
      <c r="EC2" t="s">
        <v>104</v>
      </c>
      <c r="ED2" t="s">
        <v>96</v>
      </c>
      <c r="EE2" t="s">
        <v>97</v>
      </c>
      <c r="EF2" t="s">
        <v>98</v>
      </c>
      <c r="EG2" t="s">
        <v>99</v>
      </c>
      <c r="EI2" t="s">
        <v>102</v>
      </c>
      <c r="EL2" t="s">
        <v>103</v>
      </c>
      <c r="EO2" t="s">
        <v>104</v>
      </c>
      <c r="EP2" t="s">
        <v>285</v>
      </c>
      <c r="EQ2" t="s">
        <v>291</v>
      </c>
      <c r="ER2" t="s">
        <v>292</v>
      </c>
      <c r="ES2" t="s">
        <v>293</v>
      </c>
      <c r="ET2" t="s">
        <v>299</v>
      </c>
      <c r="EU2" t="s">
        <v>300</v>
      </c>
      <c r="EV2" s="67" t="s">
        <v>513</v>
      </c>
      <c r="EW2" s="67" t="s">
        <v>514</v>
      </c>
      <c r="EX2" s="67" t="s">
        <v>406</v>
      </c>
      <c r="EY2" s="67"/>
      <c r="EZ2" s="67"/>
      <c r="FA2" s="67" t="s">
        <v>407</v>
      </c>
      <c r="FB2" s="67" t="s">
        <v>408</v>
      </c>
      <c r="FC2" s="67" t="s">
        <v>515</v>
      </c>
      <c r="FD2" s="67" t="s">
        <v>516</v>
      </c>
      <c r="FE2" s="67" t="s">
        <v>517</v>
      </c>
      <c r="FF2" s="67" t="s">
        <v>518</v>
      </c>
      <c r="FG2" s="67" t="s">
        <v>596</v>
      </c>
      <c r="FH2" t="s">
        <v>520</v>
      </c>
      <c r="FI2" t="s">
        <v>507</v>
      </c>
      <c r="FJ2" t="s">
        <v>521</v>
      </c>
      <c r="FK2" t="s">
        <v>338</v>
      </c>
      <c r="FL2" t="s">
        <v>339</v>
      </c>
    </row>
    <row r="3" spans="1:168" x14ac:dyDescent="0.4">
      <c r="A3">
        <f>様式!$H$2</f>
        <v>0</v>
      </c>
      <c r="B3">
        <f>様式!B6</f>
        <v>0</v>
      </c>
      <c r="C3" t="str">
        <f>様式!B7</f>
        <v>ふじのくに地域探究コース</v>
      </c>
      <c r="D3">
        <f>様式!G7</f>
        <v>0</v>
      </c>
      <c r="E3">
        <f>様式!C11</f>
        <v>0</v>
      </c>
      <c r="F3">
        <f>様式!F11</f>
        <v>0</v>
      </c>
      <c r="G3">
        <f>様式!C12</f>
        <v>0</v>
      </c>
      <c r="H3">
        <f>様式!F12</f>
        <v>0</v>
      </c>
      <c r="I3">
        <f>様式!C13</f>
        <v>0</v>
      </c>
      <c r="J3">
        <f>様式!F13</f>
        <v>0</v>
      </c>
      <c r="K3">
        <f>様式!C14</f>
        <v>0</v>
      </c>
      <c r="L3">
        <f>様式!E14</f>
        <v>0</v>
      </c>
      <c r="M3">
        <f>様式!G14</f>
        <v>0</v>
      </c>
      <c r="N3">
        <f>様式!C15</f>
        <v>0</v>
      </c>
      <c r="O3">
        <f>様式!C16</f>
        <v>0</v>
      </c>
      <c r="P3">
        <f>様式!C17</f>
        <v>0</v>
      </c>
      <c r="Q3">
        <f>様式!C18</f>
        <v>0</v>
      </c>
      <c r="R3">
        <f>様式!C19</f>
        <v>0</v>
      </c>
      <c r="S3">
        <f>様式!C21</f>
        <v>0</v>
      </c>
      <c r="T3">
        <f>様式!C24</f>
        <v>0</v>
      </c>
      <c r="U3">
        <f>様式!E24</f>
        <v>0</v>
      </c>
      <c r="V3">
        <f>様式!G24</f>
        <v>0</v>
      </c>
      <c r="W3">
        <f>様式!C25</f>
        <v>0</v>
      </c>
      <c r="X3">
        <f>様式!C26</f>
        <v>0</v>
      </c>
      <c r="Y3">
        <f>様式!F26</f>
        <v>0</v>
      </c>
      <c r="Z3">
        <f>様式!C29</f>
        <v>0</v>
      </c>
      <c r="AA3">
        <f>様式!F29</f>
        <v>0</v>
      </c>
      <c r="AB3">
        <f>様式!C30</f>
        <v>0</v>
      </c>
      <c r="AC3">
        <f>様式!F30</f>
        <v>0</v>
      </c>
      <c r="AD3">
        <f>様式!B32</f>
        <v>0</v>
      </c>
      <c r="AE3">
        <f>様式!B34</f>
        <v>0</v>
      </c>
      <c r="AF3">
        <f>様式!A38</f>
        <v>0</v>
      </c>
      <c r="AG3">
        <f>様式!B38</f>
        <v>0</v>
      </c>
      <c r="AH3">
        <f>様式!C42</f>
        <v>0</v>
      </c>
      <c r="AI3">
        <f>様式!F42</f>
        <v>0</v>
      </c>
      <c r="AJ3">
        <f>様式!C43</f>
        <v>0</v>
      </c>
      <c r="AK3">
        <f>様式!F43</f>
        <v>0</v>
      </c>
      <c r="AL3">
        <f>様式!C44</f>
        <v>0</v>
      </c>
      <c r="AM3">
        <f>様式!F44</f>
        <v>0</v>
      </c>
      <c r="AN3">
        <f>様式!C45</f>
        <v>0</v>
      </c>
      <c r="AO3">
        <f>様式!E45</f>
        <v>0</v>
      </c>
      <c r="AP3">
        <f>様式!G45</f>
        <v>0</v>
      </c>
      <c r="AQ3">
        <f>様式!C46</f>
        <v>0</v>
      </c>
      <c r="AR3">
        <f>様式!C47</f>
        <v>0</v>
      </c>
      <c r="AS3">
        <f>様式!C48</f>
        <v>0</v>
      </c>
      <c r="AT3">
        <f>様式!C49</f>
        <v>0</v>
      </c>
      <c r="AU3">
        <f>様式!C50</f>
        <v>0</v>
      </c>
      <c r="AV3">
        <f>様式!C51</f>
        <v>0</v>
      </c>
      <c r="AW3">
        <f>様式!E51</f>
        <v>0</v>
      </c>
      <c r="AX3">
        <f>様式!G51</f>
        <v>0</v>
      </c>
      <c r="AY3">
        <f>様式!C52</f>
        <v>0</v>
      </c>
      <c r="AZ3">
        <f>様式!C53</f>
        <v>0</v>
      </c>
      <c r="BA3">
        <f>様式!F53</f>
        <v>0</v>
      </c>
      <c r="BB3">
        <f>様式!C55</f>
        <v>0</v>
      </c>
      <c r="BC3">
        <f>様式!F55</f>
        <v>0</v>
      </c>
      <c r="BD3">
        <f>様式!C56</f>
        <v>0</v>
      </c>
      <c r="BE3">
        <f>様式!F56</f>
        <v>0</v>
      </c>
      <c r="BF3">
        <f>様式!C57</f>
        <v>0</v>
      </c>
      <c r="BG3">
        <f>様式!F57</f>
        <v>0</v>
      </c>
      <c r="BH3">
        <f>様式!C58</f>
        <v>0</v>
      </c>
      <c r="BI3">
        <f>様式!E58</f>
        <v>0</v>
      </c>
      <c r="BJ3">
        <f>様式!G58</f>
        <v>0</v>
      </c>
      <c r="BK3">
        <f>様式!C59</f>
        <v>0</v>
      </c>
      <c r="BL3">
        <f>様式!C60</f>
        <v>0</v>
      </c>
      <c r="BM3">
        <f>様式!C61</f>
        <v>0</v>
      </c>
      <c r="BN3">
        <f>様式!C62</f>
        <v>0</v>
      </c>
      <c r="BO3">
        <f>様式!C63</f>
        <v>0</v>
      </c>
      <c r="BP3">
        <f>様式!C64</f>
        <v>0</v>
      </c>
      <c r="BQ3">
        <f>様式!E64</f>
        <v>0</v>
      </c>
      <c r="BR3">
        <f>様式!G64</f>
        <v>0</v>
      </c>
      <c r="BS3">
        <f>様式!C65</f>
        <v>0</v>
      </c>
      <c r="BT3">
        <f>様式!C66</f>
        <v>0</v>
      </c>
      <c r="BU3">
        <f>様式!F66</f>
        <v>0</v>
      </c>
      <c r="BV3">
        <f>様式!C68</f>
        <v>0</v>
      </c>
      <c r="BW3">
        <f>様式!F68</f>
        <v>0</v>
      </c>
      <c r="BX3">
        <f>様式!C69</f>
        <v>0</v>
      </c>
      <c r="BY3">
        <f>様式!F69</f>
        <v>0</v>
      </c>
      <c r="BZ3">
        <f>様式!C70</f>
        <v>0</v>
      </c>
      <c r="CA3">
        <f>様式!F70</f>
        <v>0</v>
      </c>
      <c r="CB3">
        <f>様式!C71</f>
        <v>0</v>
      </c>
      <c r="CC3">
        <f>様式!E71</f>
        <v>0</v>
      </c>
      <c r="CD3">
        <f>様式!G71</f>
        <v>0</v>
      </c>
      <c r="CE3">
        <f>様式!C72</f>
        <v>0</v>
      </c>
      <c r="CF3">
        <f>様式!C73</f>
        <v>0</v>
      </c>
      <c r="CG3">
        <f>様式!C74</f>
        <v>0</v>
      </c>
      <c r="CH3">
        <f>様式!C75</f>
        <v>0</v>
      </c>
      <c r="CI3">
        <f>様式!C76</f>
        <v>0</v>
      </c>
      <c r="CJ3">
        <f>様式!C77</f>
        <v>0</v>
      </c>
      <c r="CK3">
        <f>様式!E77</f>
        <v>0</v>
      </c>
      <c r="CL3">
        <f>様式!G77</f>
        <v>0</v>
      </c>
      <c r="CM3">
        <f>様式!C78</f>
        <v>0</v>
      </c>
      <c r="CN3">
        <f>様式!C79</f>
        <v>0</v>
      </c>
      <c r="CO3">
        <f>様式!F79</f>
        <v>0</v>
      </c>
      <c r="CP3">
        <f>様式!A130</f>
        <v>0</v>
      </c>
      <c r="CQ3">
        <f>様式!A134</f>
        <v>0</v>
      </c>
      <c r="CR3">
        <f>様式!A138</f>
        <v>0</v>
      </c>
      <c r="CS3">
        <f>様式!B141</f>
        <v>0</v>
      </c>
      <c r="CT3">
        <f>様式!B142</f>
        <v>0</v>
      </c>
      <c r="CU3">
        <f>様式!B143</f>
        <v>0</v>
      </c>
      <c r="CV3">
        <f>様式!A147</f>
        <v>0</v>
      </c>
      <c r="CW3">
        <f>様式!A150</f>
        <v>0</v>
      </c>
      <c r="CX3">
        <f>様式!A153</f>
        <v>0</v>
      </c>
      <c r="CY3">
        <f>様式!C158</f>
        <v>2025</v>
      </c>
      <c r="CZ3" t="str">
        <f>様式!E158</f>
        <v/>
      </c>
      <c r="DA3" t="str">
        <f>様式!G158</f>
        <v/>
      </c>
      <c r="DB3">
        <f>様式!C159</f>
        <v>2025</v>
      </c>
      <c r="DC3" t="str">
        <f>様式!E159</f>
        <v/>
      </c>
      <c r="DD3" t="str">
        <f>様式!G159</f>
        <v/>
      </c>
      <c r="DE3" t="str">
        <f>様式!C160</f>
        <v/>
      </c>
      <c r="DF3">
        <f>様式!C164</f>
        <v>0</v>
      </c>
      <c r="DG3" t="str">
        <f>様式!F164</f>
        <v/>
      </c>
      <c r="DH3">
        <f>様式!C165</f>
        <v>0</v>
      </c>
      <c r="DI3">
        <f>様式!D166</f>
        <v>0</v>
      </c>
      <c r="DJ3">
        <f>様式!D167</f>
        <v>0</v>
      </c>
      <c r="DK3">
        <f>様式!C168</f>
        <v>2025</v>
      </c>
      <c r="DL3">
        <f>様式!E168</f>
        <v>0</v>
      </c>
      <c r="DM3">
        <f>様式!G168</f>
        <v>0</v>
      </c>
      <c r="DN3">
        <f>様式!C169</f>
        <v>2025</v>
      </c>
      <c r="DO3">
        <f>様式!E169</f>
        <v>0</v>
      </c>
      <c r="DP3">
        <f>様式!G169</f>
        <v>0</v>
      </c>
      <c r="DQ3" t="str">
        <f>様式!C170</f>
        <v/>
      </c>
      <c r="DR3">
        <f>様式!C174</f>
        <v>0</v>
      </c>
      <c r="DS3" t="str">
        <f>様式!F174</f>
        <v/>
      </c>
      <c r="DT3">
        <f>様式!C175</f>
        <v>0</v>
      </c>
      <c r="DU3">
        <f>様式!D176</f>
        <v>0</v>
      </c>
      <c r="DV3">
        <f>様式!D177</f>
        <v>0</v>
      </c>
      <c r="DW3">
        <f>様式!C178</f>
        <v>2025</v>
      </c>
      <c r="DX3">
        <f>様式!E178</f>
        <v>0</v>
      </c>
      <c r="DY3">
        <f>様式!G178</f>
        <v>0</v>
      </c>
      <c r="DZ3">
        <f>様式!C179</f>
        <v>2025</v>
      </c>
      <c r="EA3">
        <f>様式!E179</f>
        <v>0</v>
      </c>
      <c r="EB3">
        <f>様式!G179</f>
        <v>0</v>
      </c>
      <c r="EC3" t="str">
        <f>様式!C180</f>
        <v/>
      </c>
      <c r="ED3">
        <f>様式!C183</f>
        <v>0</v>
      </c>
      <c r="EE3" t="str">
        <f>様式!F183</f>
        <v/>
      </c>
      <c r="EF3">
        <f>様式!C184</f>
        <v>0</v>
      </c>
      <c r="EG3">
        <f>様式!D185</f>
        <v>0</v>
      </c>
      <c r="EH3">
        <f>様式!D186</f>
        <v>0</v>
      </c>
      <c r="EI3">
        <f>様式!C187</f>
        <v>2025</v>
      </c>
      <c r="EJ3">
        <f>様式!E187</f>
        <v>0</v>
      </c>
      <c r="EK3">
        <f>様式!G187</f>
        <v>0</v>
      </c>
      <c r="EL3">
        <f>様式!C188</f>
        <v>2025</v>
      </c>
      <c r="EM3">
        <f>様式!E188</f>
        <v>0</v>
      </c>
      <c r="EN3">
        <f>様式!G188</f>
        <v>0</v>
      </c>
      <c r="EO3" t="str">
        <f>様式!C189</f>
        <v/>
      </c>
      <c r="EP3">
        <f>様式!D192</f>
        <v>0</v>
      </c>
      <c r="EQ3">
        <f>様式!D197</f>
        <v>0</v>
      </c>
      <c r="ER3">
        <f>様式!D198</f>
        <v>0</v>
      </c>
      <c r="ES3">
        <f>様式!D199</f>
        <v>0</v>
      </c>
      <c r="ET3">
        <f>様式!B206</f>
        <v>0</v>
      </c>
      <c r="EU3" s="59">
        <f>様式!F206</f>
        <v>0</v>
      </c>
      <c r="EV3">
        <f>様式!A211</f>
        <v>0</v>
      </c>
      <c r="EW3">
        <f>様式!A215</f>
        <v>0</v>
      </c>
      <c r="EX3">
        <f>様式!B218</f>
        <v>0</v>
      </c>
      <c r="EY3">
        <f>様式!B219</f>
        <v>0</v>
      </c>
      <c r="EZ3">
        <f>様式!B220</f>
        <v>0</v>
      </c>
      <c r="FA3">
        <f>様式!A225</f>
        <v>0</v>
      </c>
      <c r="FB3">
        <f>様式!A228</f>
        <v>0</v>
      </c>
      <c r="FC3">
        <f>様式!A232</f>
        <v>0</v>
      </c>
      <c r="FD3">
        <f>様式!A238</f>
        <v>0</v>
      </c>
      <c r="FE3">
        <f>様式!A244</f>
        <v>0</v>
      </c>
      <c r="FF3">
        <f>様式!A250</f>
        <v>0</v>
      </c>
      <c r="FG3">
        <f>様式!A250</f>
        <v>0</v>
      </c>
      <c r="FH3">
        <f>様式!A253</f>
        <v>0</v>
      </c>
      <c r="FI3">
        <f>様式!A258</f>
        <v>0</v>
      </c>
      <c r="FJ3">
        <f>様式!A263</f>
        <v>0</v>
      </c>
      <c r="FK3">
        <f>様式!A266</f>
        <v>0</v>
      </c>
      <c r="FL3">
        <f>様式!A270</f>
        <v>0</v>
      </c>
    </row>
  </sheetData>
  <sheetProtection algorithmName="SHA-512" hashValue="BEJPTaX6zHVYV2LOiO/8zU71xJnppdrmWJO8l3FT0fLWF+kyBSu4BkERidPNQUKui3XCqr3Eni2WUbftGLJkGQ==" saltValue="xCf4Lt6bu8mAmKpzYbKIoA==" spinCount="100000" sheet="1" objects="1" scenario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vt:lpstr>
      <vt:lpstr>記入例</vt:lpstr>
      <vt:lpstr>国・地域コード表</vt:lpstr>
      <vt:lpstr>留学計画の分野一覧</vt:lpstr>
      <vt:lpstr>（事務局使用）</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大島　遼平</dc:creator>
  <cp:lastModifiedBy>河村　実嘉子</cp:lastModifiedBy>
  <cp:lastPrinted>2024-12-26T07:55:43Z</cp:lastPrinted>
  <dcterms:created xsi:type="dcterms:W3CDTF">2024-11-08T07:17:09Z</dcterms:created>
  <dcterms:modified xsi:type="dcterms:W3CDTF">2024-12-27T06:17:32Z</dcterms:modified>
</cp:coreProperties>
</file>