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f-sv-v001\spvolume\教育政策課\作業用\2025年度\12_政策推進班\04_グローバル人材育成\06_「トビタテ！留学JAPAN」_廃203103\04第３期静岡県事業\HP更新業務\01 原稿\添付資料\"/>
    </mc:Choice>
  </mc:AlternateContent>
  <bookViews>
    <workbookView xWindow="0" yWindow="0" windowWidth="14475" windowHeight="9060"/>
  </bookViews>
  <sheets>
    <sheet name="様式" sheetId="7" r:id="rId1"/>
    <sheet name="記入例　" sheetId="10" r:id="rId2"/>
    <sheet name="国・地域コード表" sheetId="5" r:id="rId3"/>
    <sheet name="留学計画の分野一覧" sheetId="8" r:id="rId4"/>
    <sheet name="（事務局使用）" sheetId="4" r:id="rId5"/>
  </sheets>
  <externalReferences>
    <externalReference r:id="rId6"/>
  </externalReferences>
  <definedNames>
    <definedName name="_xlnm._FilterDatabase" localSheetId="2" hidden="1">国・地域コード表!$A$1:$B$1</definedName>
    <definedName name="_xlnm.Print_Area" localSheetId="1">'記入例　'!$A$1:$H$214</definedName>
    <definedName name="_xlnm.Print_Area" localSheetId="0">様式!$A$1:$H$214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4" l="1"/>
  <c r="C110" i="7" l="1"/>
  <c r="I211" i="10" l="1"/>
  <c r="H211" i="10" s="1"/>
  <c r="I208" i="10"/>
  <c r="H208" i="10" s="1"/>
  <c r="I205" i="10"/>
  <c r="H205" i="10" s="1"/>
  <c r="I201" i="10"/>
  <c r="H201" i="10" s="1"/>
  <c r="H199" i="10"/>
  <c r="I197" i="10"/>
  <c r="H197" i="10" s="1"/>
  <c r="I193" i="10"/>
  <c r="H193" i="10" s="1"/>
  <c r="H192" i="10"/>
  <c r="I188" i="10"/>
  <c r="H188" i="10" s="1"/>
  <c r="I184" i="10"/>
  <c r="H184" i="10" s="1"/>
  <c r="H183" i="10"/>
  <c r="I181" i="10"/>
  <c r="H181" i="10" s="1"/>
  <c r="I178" i="10"/>
  <c r="H178" i="10" s="1"/>
  <c r="H176" i="10"/>
  <c r="I172" i="10"/>
  <c r="H172" i="10" s="1"/>
  <c r="H170" i="10"/>
  <c r="I168" i="10"/>
  <c r="H168" i="10" s="1"/>
  <c r="H166" i="10"/>
  <c r="I158" i="10"/>
  <c r="H158" i="10" s="1"/>
  <c r="I154" i="10"/>
  <c r="H154" i="10" s="1"/>
  <c r="H153" i="10"/>
  <c r="C147" i="10"/>
  <c r="J130" i="10"/>
  <c r="J129" i="10"/>
  <c r="F124" i="10"/>
  <c r="J120" i="10"/>
  <c r="J119" i="10"/>
  <c r="F114" i="10"/>
  <c r="H113" i="10"/>
  <c r="J109" i="10"/>
  <c r="J108" i="10"/>
  <c r="F103" i="10"/>
  <c r="G97" i="10"/>
  <c r="E97" i="10"/>
  <c r="C97" i="10"/>
  <c r="H94" i="10"/>
  <c r="I92" i="10"/>
  <c r="H92" i="10" s="1"/>
  <c r="I89" i="10"/>
  <c r="H89" i="10" s="1"/>
  <c r="H88" i="10"/>
  <c r="I86" i="10"/>
  <c r="H86" i="10" s="1"/>
  <c r="I85" i="10"/>
  <c r="H85" i="10" s="1"/>
  <c r="I84" i="10"/>
  <c r="H84" i="10" s="1"/>
  <c r="I81" i="10"/>
  <c r="H81" i="10" s="1"/>
  <c r="I77" i="10"/>
  <c r="H77" i="10" s="1"/>
  <c r="H75" i="10"/>
  <c r="B72" i="10"/>
  <c r="H58" i="10"/>
  <c r="B56" i="10"/>
  <c r="H42" i="10"/>
  <c r="I37" i="10"/>
  <c r="H38" i="10" s="1"/>
  <c r="I33" i="10"/>
  <c r="H34" i="10" s="1"/>
  <c r="I31" i="10"/>
  <c r="H32" i="10" s="1"/>
  <c r="H28" i="10"/>
  <c r="CV3" i="4"/>
  <c r="CU3" i="4"/>
  <c r="CT3" i="4"/>
  <c r="CS3" i="4"/>
  <c r="CA3" i="4"/>
  <c r="BZ3" i="4"/>
  <c r="BM3" i="4"/>
  <c r="BL3" i="4"/>
  <c r="AY3" i="4"/>
  <c r="AX3" i="4"/>
  <c r="C131" i="10" l="1"/>
  <c r="C121" i="10"/>
  <c r="J98" i="10"/>
  <c r="G98" i="10" s="1"/>
  <c r="J97" i="10"/>
  <c r="C110" i="10"/>
  <c r="C96" i="10" l="1"/>
  <c r="C98" i="10"/>
  <c r="E98" i="10"/>
  <c r="F124" i="7"/>
  <c r="J130" i="7" l="1"/>
  <c r="J129" i="7"/>
  <c r="J109" i="7"/>
  <c r="J108" i="7"/>
  <c r="C131" i="7" l="1"/>
  <c r="F114" i="7"/>
  <c r="F103" i="7"/>
  <c r="DN3" i="4" l="1"/>
  <c r="DM3" i="4"/>
  <c r="DL3" i="4"/>
  <c r="DK3" i="4"/>
  <c r="DJ3" i="4"/>
  <c r="DI3" i="4"/>
  <c r="DH3" i="4"/>
  <c r="DG3" i="4"/>
  <c r="DF3" i="4"/>
  <c r="DE3" i="4"/>
  <c r="DD3" i="4"/>
  <c r="DC3" i="4"/>
  <c r="DB3" i="4"/>
  <c r="DA3" i="4"/>
  <c r="CZ3" i="4"/>
  <c r="CY3" i="4"/>
  <c r="CX3" i="4"/>
  <c r="CW3" i="4"/>
  <c r="CR3" i="4"/>
  <c r="CQ3" i="4"/>
  <c r="CP3" i="4"/>
  <c r="CO3" i="4"/>
  <c r="CN3" i="4"/>
  <c r="CM3" i="4"/>
  <c r="CL3" i="4"/>
  <c r="CK3" i="4"/>
  <c r="CI3" i="4"/>
  <c r="CH3" i="4"/>
  <c r="CG3" i="4"/>
  <c r="CF3" i="4"/>
  <c r="CE3" i="4"/>
  <c r="CD3" i="4"/>
  <c r="CC3" i="4"/>
  <c r="CB3" i="4"/>
  <c r="BY3" i="4"/>
  <c r="BX3" i="4"/>
  <c r="BW3" i="4"/>
  <c r="BU3" i="4"/>
  <c r="BT3" i="4"/>
  <c r="BS3" i="4"/>
  <c r="BR3" i="4"/>
  <c r="BQ3" i="4"/>
  <c r="BP3" i="4"/>
  <c r="BO3" i="4"/>
  <c r="BN3" i="4"/>
  <c r="BK3" i="4"/>
  <c r="BJ3" i="4"/>
  <c r="BI3" i="4"/>
  <c r="BG3" i="4"/>
  <c r="BF3" i="4"/>
  <c r="BE3" i="4"/>
  <c r="BD3" i="4"/>
  <c r="BC3" i="4"/>
  <c r="BB3" i="4"/>
  <c r="BA3" i="4"/>
  <c r="AZ3" i="4"/>
  <c r="AW3" i="4"/>
  <c r="AV3" i="4"/>
  <c r="AU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D3" i="4"/>
  <c r="C3" i="4"/>
  <c r="B3" i="4"/>
  <c r="A3" i="4"/>
  <c r="I211" i="7"/>
  <c r="H211" i="7" s="1"/>
  <c r="I208" i="7"/>
  <c r="H208" i="7" s="1"/>
  <c r="I205" i="7"/>
  <c r="H205" i="7" s="1"/>
  <c r="I201" i="7"/>
  <c r="H201" i="7" s="1"/>
  <c r="H199" i="7"/>
  <c r="I197" i="7"/>
  <c r="H197" i="7" s="1"/>
  <c r="I193" i="7"/>
  <c r="H193" i="7" s="1"/>
  <c r="H192" i="7"/>
  <c r="I188" i="7"/>
  <c r="H188" i="7" s="1"/>
  <c r="I184" i="7"/>
  <c r="H184" i="7" s="1"/>
  <c r="H183" i="7"/>
  <c r="I181" i="7"/>
  <c r="H181" i="7" s="1"/>
  <c r="I178" i="7"/>
  <c r="H178" i="7" s="1"/>
  <c r="H176" i="7"/>
  <c r="I172" i="7"/>
  <c r="H172" i="7" s="1"/>
  <c r="H170" i="7"/>
  <c r="I168" i="7"/>
  <c r="H168" i="7" s="1"/>
  <c r="H166" i="7"/>
  <c r="I158" i="7"/>
  <c r="H158" i="7" s="1"/>
  <c r="I154" i="7"/>
  <c r="H154" i="7" s="1"/>
  <c r="H153" i="7"/>
  <c r="C147" i="7"/>
  <c r="CJ3" i="4"/>
  <c r="J120" i="7"/>
  <c r="J119" i="7"/>
  <c r="H113" i="7"/>
  <c r="BH3" i="4"/>
  <c r="G97" i="7"/>
  <c r="AP3" i="4" s="1"/>
  <c r="E97" i="7"/>
  <c r="C97" i="7"/>
  <c r="H94" i="7"/>
  <c r="I92" i="7"/>
  <c r="H92" i="7" s="1"/>
  <c r="I89" i="7"/>
  <c r="H89" i="7" s="1"/>
  <c r="H88" i="7"/>
  <c r="I86" i="7"/>
  <c r="H86" i="7" s="1"/>
  <c r="I85" i="7"/>
  <c r="H85" i="7" s="1"/>
  <c r="I84" i="7"/>
  <c r="H84" i="7" s="1"/>
  <c r="I81" i="7"/>
  <c r="H81" i="7" s="1"/>
  <c r="I77" i="7"/>
  <c r="H77" i="7" s="1"/>
  <c r="H75" i="7"/>
  <c r="B72" i="7"/>
  <c r="H58" i="7"/>
  <c r="B56" i="7"/>
  <c r="H42" i="7"/>
  <c r="I37" i="7"/>
  <c r="H38" i="7" s="1"/>
  <c r="I33" i="7"/>
  <c r="H34" i="7" s="1"/>
  <c r="I31" i="7"/>
  <c r="H32" i="7" s="1"/>
  <c r="H28" i="7"/>
  <c r="C121" i="7" l="1"/>
  <c r="BV3" i="4" s="1"/>
  <c r="AO3" i="4"/>
  <c r="J98" i="7"/>
  <c r="E98" i="7" s="1"/>
  <c r="AR3" i="4" s="1"/>
  <c r="J97" i="7"/>
  <c r="C99" i="7" l="1"/>
  <c r="C96" i="7" s="1"/>
  <c r="C98" i="7"/>
  <c r="AQ3" i="4" s="1"/>
  <c r="G98" i="7"/>
  <c r="AS3" i="4" s="1"/>
  <c r="AT3" i="4" l="1"/>
</calcChain>
</file>

<file path=xl/sharedStrings.xml><?xml version="1.0" encoding="utf-8"?>
<sst xmlns="http://schemas.openxmlformats.org/spreadsheetml/2006/main" count="977" uniqueCount="541">
  <si>
    <t>TOEIC</t>
  </si>
  <si>
    <t>応募コース</t>
    <rPh sb="0" eb="2">
      <t>オウボ</t>
    </rPh>
    <phoneticPr fontId="1"/>
  </si>
  <si>
    <t>21物理学（天文学を含む）</t>
  </si>
  <si>
    <t>04歴史学・地理学</t>
  </si>
  <si>
    <t>27電気電子工学・電気・電子</t>
  </si>
  <si>
    <t>アルメニア</t>
  </si>
  <si>
    <t>１　応募者情報</t>
    <rPh sb="2" eb="5">
      <t>オウボシャ</t>
    </rPh>
    <rPh sb="5" eb="7">
      <t>ジョウホウ</t>
    </rPh>
    <phoneticPr fontId="1"/>
  </si>
  <si>
    <t>ポーランド</t>
  </si>
  <si>
    <t>１－１　氏名・生年月日等</t>
    <rPh sb="4" eb="6">
      <t>シメイ</t>
    </rPh>
    <rPh sb="7" eb="9">
      <t>セイネン</t>
    </rPh>
    <rPh sb="9" eb="11">
      <t>ガッピ</t>
    </rPh>
    <rPh sb="11" eb="12">
      <t>トウ</t>
    </rPh>
    <phoneticPr fontId="1"/>
  </si>
  <si>
    <t>国立</t>
    <rPh sb="0" eb="2">
      <t>コクリツ</t>
    </rPh>
    <phoneticPr fontId="1"/>
  </si>
  <si>
    <t>↓ハイフンで区切って記載</t>
  </si>
  <si>
    <t>●●　University School of Music</t>
  </si>
  <si>
    <t>バングラデシュ</t>
  </si>
  <si>
    <t>有</t>
    <rPh sb="0" eb="1">
      <t>アリ</t>
    </rPh>
    <phoneticPr fontId="1"/>
  </si>
  <si>
    <t>84ロボティクス</t>
  </si>
  <si>
    <t>19教育学（教員養成含む）</t>
  </si>
  <si>
    <t>①ものづくり・地域産業コース</t>
  </si>
  <si>
    <t>１年</t>
    <rPh sb="1" eb="2">
      <t>ネン</t>
    </rPh>
    <phoneticPr fontId="1"/>
  </si>
  <si>
    <t>日</t>
    <rPh sb="0" eb="1">
      <t>ニチ</t>
    </rPh>
    <phoneticPr fontId="1"/>
  </si>
  <si>
    <t>学科・コース</t>
    <rPh sb="0" eb="2">
      <t>ガッカ</t>
    </rPh>
    <phoneticPr fontId="1"/>
  </si>
  <si>
    <t>②多文化共生・多様性コース</t>
  </si>
  <si>
    <t>留学時に静岡県内の高校等において卒業を目的とした課程に在籍し、留学終了後も静岡県内の高校等において学業を継続する、または卒業を目指す。
※新高校１年生は2026年４月から在籍予定</t>
    <rPh sb="4" eb="6">
      <t>シズオカ</t>
    </rPh>
    <rPh sb="6" eb="8">
      <t>ケンナイ</t>
    </rPh>
    <rPh sb="37" eb="39">
      <t>シズオカ</t>
    </rPh>
    <rPh sb="39" eb="41">
      <t>ケンナイ</t>
    </rPh>
    <phoneticPr fontId="1"/>
  </si>
  <si>
    <t>（１）留学計画のタイトル〔40字以内〕</t>
    <rPh sb="3" eb="5">
      <t>リュウガク</t>
    </rPh>
    <rPh sb="5" eb="7">
      <t>ケイカク</t>
    </rPh>
    <phoneticPr fontId="1"/>
  </si>
  <si>
    <t>通信制</t>
    <rPh sb="0" eb="3">
      <t>ツウシンセイ</t>
    </rPh>
    <phoneticPr fontId="1"/>
  </si>
  <si>
    <t>ニカラグア</t>
  </si>
  <si>
    <t>③観光交流促進コース</t>
  </si>
  <si>
    <t>過去に「官民協働海外留学支援制度トビタテ！留学JAPAN拠点形成支援事業　ふじのくにグローバル人材育成事業」、「官民協働海外留学支援制度～トビタテ！留学JAPAN 新・日本代表プログラム」（旧制度含む）の派遣留学生として採用されていない。</t>
  </si>
  <si>
    <t>ニュージーランド</t>
  </si>
  <si>
    <t>女</t>
    <rPh sb="0" eb="1">
      <t>オンナ</t>
    </rPh>
    <phoneticPr fontId="1"/>
  </si>
  <si>
    <t>生活科学系</t>
  </si>
  <si>
    <t>④農林水産業みらいプロジェクトコース</t>
  </si>
  <si>
    <t>IELTS</t>
  </si>
  <si>
    <t>私立</t>
    <rPh sb="0" eb="2">
      <t>シリツ</t>
    </rPh>
    <phoneticPr fontId="1"/>
  </si>
  <si>
    <t>円</t>
    <rPh sb="0" eb="1">
      <t>エン</t>
    </rPh>
    <phoneticPr fontId="1"/>
  </si>
  <si>
    <t>定時制</t>
    <rPh sb="0" eb="3">
      <t>テイジセイ</t>
    </rPh>
    <phoneticPr fontId="1"/>
  </si>
  <si>
    <t>ペルー</t>
  </si>
  <si>
    <t>09政治学</t>
  </si>
  <si>
    <t>理学系</t>
  </si>
  <si>
    <t>フリガナ</t>
  </si>
  <si>
    <t>72人間科学</t>
  </si>
  <si>
    <t>氏名（漢字）</t>
    <rPh sb="0" eb="2">
      <t>シメイ</t>
    </rPh>
    <rPh sb="3" eb="5">
      <t>カンジ</t>
    </rPh>
    <phoneticPr fontId="1"/>
  </si>
  <si>
    <t>居住都道府県</t>
    <rPh sb="0" eb="2">
      <t>キョジュウ</t>
    </rPh>
    <rPh sb="2" eb="6">
      <t>トドウフケン</t>
    </rPh>
    <phoneticPr fontId="1"/>
  </si>
  <si>
    <t>氏名（ローマ字）</t>
    <rPh sb="0" eb="2">
      <t>シメイ</t>
    </rPh>
    <rPh sb="6" eb="7">
      <t>ジ</t>
    </rPh>
    <phoneticPr fontId="1"/>
  </si>
  <si>
    <t>その他言語</t>
    <rPh sb="2" eb="3">
      <t>タ</t>
    </rPh>
    <rPh sb="3" eb="5">
      <t>ゲンゴ</t>
    </rPh>
    <phoneticPr fontId="1"/>
  </si>
  <si>
    <t>オーストラリア</t>
  </si>
  <si>
    <r>
      <t xml:space="preserve">①留学開始日
</t>
    </r>
    <r>
      <rPr>
        <sz val="9"/>
        <color theme="1"/>
        <rFont val="游ゴシック"/>
        <family val="3"/>
        <charset val="128"/>
      </rPr>
      <t>（１か所目の受入先機関の
活動開始日）</t>
    </r>
    <rPh sb="1" eb="3">
      <t>リュウガク</t>
    </rPh>
    <rPh sb="3" eb="6">
      <t>カイシビ</t>
    </rPh>
    <rPh sb="10" eb="11">
      <t>ショ</t>
    </rPh>
    <rPh sb="11" eb="12">
      <t>メ</t>
    </rPh>
    <rPh sb="13" eb="16">
      <t>ウケイレサキ</t>
    </rPh>
    <rPh sb="16" eb="18">
      <t>キカン</t>
    </rPh>
    <rPh sb="20" eb="22">
      <t>カツドウ</t>
    </rPh>
    <rPh sb="22" eb="25">
      <t>カイシビ</t>
    </rPh>
    <phoneticPr fontId="1"/>
  </si>
  <si>
    <t>生年月日（西暦）</t>
    <rPh sb="0" eb="2">
      <t>セイネン</t>
    </rPh>
    <rPh sb="2" eb="4">
      <t>ガッピ</t>
    </rPh>
    <rPh sb="5" eb="7">
      <t>セイレキ</t>
    </rPh>
    <phoneticPr fontId="1"/>
  </si>
  <si>
    <t>パプアニューギニア</t>
  </si>
  <si>
    <t>パナマ</t>
  </si>
  <si>
    <t>確認事項</t>
    <rPh sb="0" eb="2">
      <t>カクニン</t>
    </rPh>
    <rPh sb="2" eb="4">
      <t>ジコウ</t>
    </rPh>
    <phoneticPr fontId="1"/>
  </si>
  <si>
    <t>年</t>
    <rPh sb="0" eb="1">
      <t>ネン</t>
    </rPh>
    <phoneticPr fontId="1"/>
  </si>
  <si>
    <t>←「静岡県」のように記載</t>
    <rPh sb="2" eb="5">
      <t>シズオカケン</t>
    </rPh>
    <rPh sb="10" eb="12">
      <t>キサイ</t>
    </rPh>
    <phoneticPr fontId="1"/>
  </si>
  <si>
    <t>学校コード</t>
    <rPh sb="0" eb="2">
      <t>ガッコウ</t>
    </rPh>
    <phoneticPr fontId="1"/>
  </si>
  <si>
    <t>月</t>
    <rPh sb="0" eb="1">
      <t>ガツ</t>
    </rPh>
    <phoneticPr fontId="1"/>
  </si>
  <si>
    <t>１－３　語学力〔任意〕</t>
    <rPh sb="4" eb="7">
      <t>ゴガクリョク</t>
    </rPh>
    <rPh sb="8" eb="10">
      <t>ニンイ</t>
    </rPh>
    <phoneticPr fontId="1"/>
  </si>
  <si>
    <t>メキシコ</t>
  </si>
  <si>
    <t>00000A</t>
  </si>
  <si>
    <t>日</t>
    <rPh sb="0" eb="1">
      <t>ヒ</t>
    </rPh>
    <phoneticPr fontId="1"/>
  </si>
  <si>
    <t>TOEFL</t>
  </si>
  <si>
    <t>なし</t>
  </si>
  <si>
    <t>⑥STEAMコース</t>
  </si>
  <si>
    <t>その他の語学能力試験、資格等の点数・結果等、英語能力を測れる内容を記入してください。（200字以内）</t>
    <rPh sb="2" eb="3">
      <t>タ</t>
    </rPh>
    <rPh sb="4" eb="6">
      <t>ゴガク</t>
    </rPh>
    <rPh sb="6" eb="8">
      <t>ノウリョク</t>
    </rPh>
    <rPh sb="8" eb="10">
      <t>シケン</t>
    </rPh>
    <rPh sb="11" eb="13">
      <t>シカク</t>
    </rPh>
    <rPh sb="13" eb="14">
      <t>トウ</t>
    </rPh>
    <rPh sb="15" eb="17">
      <t>テンスウ</t>
    </rPh>
    <rPh sb="18" eb="20">
      <t>ケッカ</t>
    </rPh>
    <rPh sb="20" eb="21">
      <t>トウ</t>
    </rPh>
    <rPh sb="22" eb="24">
      <t>エイゴ</t>
    </rPh>
    <rPh sb="24" eb="26">
      <t>ノウリョク</t>
    </rPh>
    <rPh sb="27" eb="28">
      <t>ハカ</t>
    </rPh>
    <rPh sb="30" eb="32">
      <t>ナイヨウ</t>
    </rPh>
    <rPh sb="33" eb="35">
      <t>キニュウ</t>
    </rPh>
    <rPh sb="46" eb="47">
      <t>ジ</t>
    </rPh>
    <rPh sb="47" eb="49">
      <t>イナイ</t>
    </rPh>
    <phoneticPr fontId="1"/>
  </si>
  <si>
    <t>台湾</t>
  </si>
  <si>
    <t>性別</t>
    <rPh sb="0" eb="2">
      <t>セイベツ</t>
    </rPh>
    <phoneticPr fontId="1"/>
  </si>
  <si>
    <t>電話番号</t>
    <rPh sb="0" eb="2">
      <t>デンワ</t>
    </rPh>
    <rPh sb="2" eb="4">
      <t>バンゴウ</t>
    </rPh>
    <phoneticPr fontId="1"/>
  </si>
  <si>
    <t>37船舶•海洋工学・商船学</t>
  </si>
  <si>
    <t>リトアニア</t>
  </si>
  <si>
    <t>メールアドレス</t>
  </si>
  <si>
    <t>スロバキア</t>
  </si>
  <si>
    <t>男</t>
    <rPh sb="0" eb="1">
      <t>オトコ</t>
    </rPh>
    <phoneticPr fontId="1"/>
  </si>
  <si>
    <t>１－５　派遣留学生の要件に関する確認事項</t>
    <rPh sb="4" eb="6">
      <t>ハケン</t>
    </rPh>
    <rPh sb="6" eb="9">
      <t>リュウガクセイ</t>
    </rPh>
    <rPh sb="10" eb="12">
      <t>ヨウケン</t>
    </rPh>
    <rPh sb="13" eb="14">
      <t>カン</t>
    </rPh>
    <rPh sb="16" eb="18">
      <t>カクニン</t>
    </rPh>
    <rPh sb="18" eb="20">
      <t>ジコウ</t>
    </rPh>
    <phoneticPr fontId="1"/>
  </si>
  <si>
    <t>要件確認欄</t>
    <rPh sb="0" eb="2">
      <t>ヨウケン</t>
    </rPh>
    <rPh sb="2" eb="4">
      <t>カクニン</t>
    </rPh>
    <rPh sb="4" eb="5">
      <t>ラン</t>
    </rPh>
    <phoneticPr fontId="1"/>
  </si>
  <si>
    <t>学年（2025年4月時点）</t>
    <rPh sb="0" eb="2">
      <t>ガクネン</t>
    </rPh>
    <rPh sb="7" eb="8">
      <t>ネン</t>
    </rPh>
    <rPh sb="9" eb="10">
      <t>ガツ</t>
    </rPh>
    <rPh sb="10" eb="12">
      <t>ジテン</t>
    </rPh>
    <phoneticPr fontId="1"/>
  </si>
  <si>
    <t>エストニア</t>
  </si>
  <si>
    <t>２年</t>
    <rPh sb="1" eb="2">
      <t>ネン</t>
    </rPh>
    <phoneticPr fontId="1"/>
  </si>
  <si>
    <t>チェコ</t>
  </si>
  <si>
    <t>３年</t>
    <rPh sb="1" eb="2">
      <t>ネン</t>
    </rPh>
    <phoneticPr fontId="1"/>
  </si>
  <si>
    <t>アゼルバイジャン</t>
  </si>
  <si>
    <t>１－２　在籍校等学校等（2025年４月に在籍する高等学校等）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</si>
  <si>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（３）国境を越えた探究活動を通じて得た学びを、社会にどのように還元しようと考えていますか。現時点の考えを記入してください。</t>
  </si>
  <si>
    <t>23生物学</t>
  </si>
  <si>
    <t>都道府県</t>
    <rPh sb="0" eb="4">
      <t>トドウフケン</t>
    </rPh>
    <phoneticPr fontId="1"/>
  </si>
  <si>
    <t>■１か所目（必須）</t>
    <rPh sb="3" eb="4">
      <t>ショ</t>
    </rPh>
    <rPh sb="4" eb="5">
      <t>メ</t>
    </rPh>
    <rPh sb="6" eb="8">
      <t>ヒッス</t>
    </rPh>
    <phoneticPr fontId="1"/>
  </si>
  <si>
    <t>全日制</t>
    <rPh sb="0" eb="3">
      <t>ゼンニチセイ</t>
    </rPh>
    <phoneticPr fontId="1"/>
  </si>
  <si>
    <t>学校コードへのリンク</t>
    <rPh sb="0" eb="2">
      <t>ガッコウ</t>
    </rPh>
    <phoneticPr fontId="1"/>
  </si>
  <si>
    <t>（３）留学計画の概要を簡潔に説明してください。〔250字以内〕</t>
  </si>
  <si>
    <t>学校名</t>
    <rPh sb="0" eb="3">
      <t>ガッコウメイ</t>
    </rPh>
    <phoneticPr fontId="1"/>
  </si>
  <si>
    <t>48水産学</t>
  </si>
  <si>
    <t>６　自由記述</t>
    <rPh sb="2" eb="4">
      <t>ジユウ</t>
    </rPh>
    <rPh sb="4" eb="6">
      <t>キジュツ</t>
    </rPh>
    <phoneticPr fontId="1"/>
  </si>
  <si>
    <t>海外経験の有無</t>
    <rPh sb="0" eb="2">
      <t>カイガイ</t>
    </rPh>
    <rPh sb="2" eb="4">
      <t>ケイケン</t>
    </rPh>
    <rPh sb="5" eb="7">
      <t>ウム</t>
    </rPh>
    <phoneticPr fontId="1"/>
  </si>
  <si>
    <t>スリランカ</t>
  </si>
  <si>
    <t>学校の種別</t>
    <rPh sb="0" eb="2">
      <t>ガッコウ</t>
    </rPh>
    <rPh sb="3" eb="5">
      <t>シュベツ</t>
    </rPh>
    <phoneticPr fontId="1"/>
  </si>
  <si>
    <t>１－７　安全管理に関する確認事項</t>
    <rPh sb="4" eb="6">
      <t>アンゼン</t>
    </rPh>
    <rPh sb="6" eb="8">
      <t>カンリ</t>
    </rPh>
    <rPh sb="9" eb="10">
      <t>カン</t>
    </rPh>
    <rPh sb="12" eb="14">
      <t>カクニン</t>
    </rPh>
    <rPh sb="14" eb="16">
      <t>ジコウ</t>
    </rPh>
    <phoneticPr fontId="1"/>
  </si>
  <si>
    <t>53薬学</t>
  </si>
  <si>
    <t>↓「静岡県」のように記載</t>
    <rPh sb="2" eb="5">
      <t>シズオカケン</t>
    </rPh>
    <rPh sb="10" eb="12">
      <t>キサイ</t>
    </rPh>
    <phoneticPr fontId="1"/>
  </si>
  <si>
    <t>英語</t>
    <rPh sb="0" eb="2">
      <t>エイゴ</t>
    </rPh>
    <phoneticPr fontId="1"/>
  </si>
  <si>
    <t>英国</t>
  </si>
  <si>
    <t>語学能力試験の点数やその他の資格結果、語学能力を測れる内容を記入してください。（200字以内）</t>
    <rPh sb="0" eb="2">
      <t>ゴガク</t>
    </rPh>
    <rPh sb="2" eb="4">
      <t>ノウリョク</t>
    </rPh>
    <rPh sb="4" eb="6">
      <t>シケン</t>
    </rPh>
    <rPh sb="7" eb="9">
      <t>テンスウ</t>
    </rPh>
    <rPh sb="12" eb="13">
      <t>タ</t>
    </rPh>
    <rPh sb="14" eb="16">
      <t>シカク</t>
    </rPh>
    <rPh sb="16" eb="18">
      <t>ケッカ</t>
    </rPh>
    <rPh sb="19" eb="21">
      <t>ゴガク</t>
    </rPh>
    <rPh sb="21" eb="23">
      <t>ノウリョク</t>
    </rPh>
    <rPh sb="24" eb="25">
      <t>ハカ</t>
    </rPh>
    <rPh sb="27" eb="29">
      <t>ナイヨウ</t>
    </rPh>
    <rPh sb="30" eb="32">
      <t>キニュウ</t>
    </rPh>
    <rPh sb="43" eb="44">
      <t>ジ</t>
    </rPh>
    <rPh sb="44" eb="46">
      <t>イナイ</t>
    </rPh>
    <phoneticPr fontId="1"/>
  </si>
  <si>
    <t>③</t>
  </si>
  <si>
    <t>点</t>
    <rPh sb="0" eb="1">
      <t>テン</t>
    </rPh>
    <phoneticPr fontId="1"/>
  </si>
  <si>
    <t>アフガニスタン</t>
  </si>
  <si>
    <t>教育学系</t>
  </si>
  <si>
    <t>カタール</t>
  </si>
  <si>
    <t>英検</t>
    <rPh sb="0" eb="2">
      <t>エイケン</t>
    </rPh>
    <phoneticPr fontId="1"/>
  </si>
  <si>
    <t>（５）留学前の活動（国内での情報収集や先行研究の調査、検証、仮説の設定など）</t>
    <rPh sb="3" eb="5">
      <t>リュウガク</t>
    </rPh>
    <rPh sb="5" eb="6">
      <t>マエ</t>
    </rPh>
    <rPh sb="7" eb="9">
      <t>カツドウ</t>
    </rPh>
    <phoneticPr fontId="1"/>
  </si>
  <si>
    <t>「有」の場合、過去の海外での生活、留学などの海外経験について記入してください。（200 字以内）</t>
  </si>
  <si>
    <t>ギニア</t>
  </si>
  <si>
    <t>28情報工学・コンピューター</t>
  </si>
  <si>
    <t>無</t>
    <rPh sb="0" eb="1">
      <t>ナシ</t>
    </rPh>
    <phoneticPr fontId="1"/>
  </si>
  <si>
    <t>モザンビーク</t>
  </si>
  <si>
    <t>43農芸化学</t>
  </si>
  <si>
    <t>日本国籍を有する、又は応募時までに日本への永住が許可されている。</t>
  </si>
  <si>
    <t>１－６　留学計画の要件に関する確認事項</t>
    <rPh sb="4" eb="6">
      <t>リュウガク</t>
    </rPh>
    <rPh sb="6" eb="8">
      <t>ケイカク</t>
    </rPh>
    <rPh sb="9" eb="11">
      <t>ヨウケン</t>
    </rPh>
    <rPh sb="12" eb="13">
      <t>カン</t>
    </rPh>
    <rPh sb="15" eb="17">
      <t>カクニン</t>
    </rPh>
    <rPh sb="17" eb="19">
      <t>ジコウ</t>
    </rPh>
    <phoneticPr fontId="1"/>
  </si>
  <si>
    <t>71総合科学</t>
  </si>
  <si>
    <t>申請予定</t>
    <rPh sb="0" eb="2">
      <t>シンセイ</t>
    </rPh>
    <rPh sb="2" eb="4">
      <t>ヨテイ</t>
    </rPh>
    <phoneticPr fontId="1"/>
  </si>
  <si>
    <t>←略さずに正式名称を記入</t>
  </si>
  <si>
    <t>リベリア</t>
  </si>
  <si>
    <t>25資源学</t>
  </si>
  <si>
    <t>000</t>
  </si>
  <si>
    <t>●●語学学校</t>
    <rPh sb="2" eb="4">
      <t>ゴガク</t>
    </rPh>
    <rPh sb="4" eb="6">
      <t>ガッコウ</t>
    </rPh>
    <phoneticPr fontId="1"/>
  </si>
  <si>
    <t xml:space="preserve">生計維持者（原則父母の２名。１名となる場合については、本事業の募集要項「７．要件（１）派遣留学生の要件」参照）の課税証明書（自治体によっては「所得証明書」）を在籍する高校等へ提出し、家計基準の判定を依頼する。
※保護者の方に書類の準備をお願いしましょう。書類を準備できたら、学校の先生に判定をお願いしましょう。
</t>
  </si>
  <si>
    <t>コスタリカ</t>
  </si>
  <si>
    <t>家計基準外</t>
    <rPh sb="0" eb="2">
      <t>カケイ</t>
    </rPh>
    <rPh sb="2" eb="5">
      <t>キジュンガイ</t>
    </rPh>
    <phoneticPr fontId="1"/>
  </si>
  <si>
    <t>トンガ</t>
  </si>
  <si>
    <t>６－２　静岡県の魅力について</t>
    <rPh sb="4" eb="7">
      <t>シズオカケン</t>
    </rPh>
    <rPh sb="8" eb="10">
      <t>ミリョク</t>
    </rPh>
    <phoneticPr fontId="1"/>
  </si>
  <si>
    <t>ナイジェリア</t>
  </si>
  <si>
    <t>42農学</t>
  </si>
  <si>
    <t>コンゴ共和国</t>
  </si>
  <si>
    <t>11_公的機関（政府機関・自治体等）</t>
  </si>
  <si>
    <t>01文学</t>
  </si>
  <si>
    <t>大韓民国</t>
  </si>
  <si>
    <t>イラン</t>
  </si>
  <si>
    <t>スウェーデン</t>
  </si>
  <si>
    <t>太郎</t>
    <rPh sb="0" eb="2">
      <t>タロウ</t>
    </rPh>
    <phoneticPr fontId="1"/>
  </si>
  <si>
    <t>ソロモン諸島</t>
  </si>
  <si>
    <t>２　留学計画</t>
    <rPh sb="2" eb="4">
      <t>リュウガク</t>
    </rPh>
    <rPh sb="4" eb="6">
      <t>ケイカク</t>
    </rPh>
    <phoneticPr fontId="1"/>
  </si>
  <si>
    <t>２－１　応募理由</t>
    <rPh sb="4" eb="6">
      <t>オウボ</t>
    </rPh>
    <rPh sb="6" eb="8">
      <t>リユウ</t>
    </rPh>
    <phoneticPr fontId="1"/>
  </si>
  <si>
    <t>チャド</t>
  </si>
  <si>
    <t>２－２　留学計画の概要</t>
    <rPh sb="4" eb="6">
      <t>リュウガク</t>
    </rPh>
    <rPh sb="6" eb="8">
      <t>ケイカク</t>
    </rPh>
    <rPh sb="9" eb="11">
      <t>ガイヨウ</t>
    </rPh>
    <phoneticPr fontId="1"/>
  </si>
  <si>
    <t>（大学入試センター）</t>
    <rPh sb="1" eb="3">
      <t>ダイガク</t>
    </rPh>
    <rPh sb="3" eb="5">
      <t>ニュウシ</t>
    </rPh>
    <phoneticPr fontId="1"/>
  </si>
  <si>
    <t>タリン</t>
  </si>
  <si>
    <t>ふじのくにグローバル人材育成事業に応募した理由を記入してください。〔500字以内〕</t>
  </si>
  <si>
    <t>（２）留学計画のキーワード〔各10字以上20字以内〕</t>
  </si>
  <si>
    <t>①</t>
  </si>
  <si>
    <t>②</t>
  </si>
  <si>
    <t>エジプト</t>
  </si>
  <si>
    <t>（４）留学の実現のための具体的な取り組みを記入してください。
　　（受入先機関との交渉状況や具体的に思考していること）〔250文字以内〕</t>
  </si>
  <si>
    <t>今まで学校の内外で、困難を克服した経験やチャレンジしたことを取り上げ、その内容とそれを通して学んだことについて具体的に記入してください。〔450字以内〕</t>
  </si>
  <si>
    <t>２－３　留学先</t>
    <rPh sb="4" eb="7">
      <t>リュウガクサキ</t>
    </rPh>
    <phoneticPr fontId="1"/>
  </si>
  <si>
    <t>留学計画の作成にあたっては、募集要項「７（２）留学計画の要件」を満たしていることを確認してください。留学計画の要件を満たさない計画は支援の対象外となりますので注意してください。</t>
  </si>
  <si>
    <t>アラブ首長国連邦</t>
  </si>
  <si>
    <t>■留学期間</t>
    <rPh sb="1" eb="3">
      <t>リュウガク</t>
    </rPh>
    <rPh sb="3" eb="5">
      <t>キカン</t>
    </rPh>
    <phoneticPr fontId="1"/>
  </si>
  <si>
    <t>静岡第一高等学校</t>
    <rPh sb="0" eb="2">
      <t>シズオカ</t>
    </rPh>
    <rPh sb="2" eb="4">
      <t>ダイイチ</t>
    </rPh>
    <rPh sb="4" eb="6">
      <t>コウトウ</t>
    </rPh>
    <rPh sb="6" eb="8">
      <t>ガッコウ</t>
    </rPh>
    <phoneticPr fontId="1"/>
  </si>
  <si>
    <r>
      <t xml:space="preserve">②留学終了日
</t>
    </r>
    <r>
      <rPr>
        <sz val="9"/>
        <color theme="1"/>
        <rFont val="游ゴシック"/>
        <family val="3"/>
        <charset val="128"/>
      </rPr>
      <t>（最後の受入先機関の
活動終了日）</t>
    </r>
    <rPh sb="1" eb="3">
      <t>リュウガク</t>
    </rPh>
    <rPh sb="3" eb="6">
      <t>シュウリョウビ</t>
    </rPh>
    <rPh sb="8" eb="10">
      <t>サイゴ</t>
    </rPh>
    <rPh sb="11" eb="14">
      <t>ウケイレサキ</t>
    </rPh>
    <rPh sb="14" eb="16">
      <t>キカン</t>
    </rPh>
    <rPh sb="18" eb="20">
      <t>カツドウ</t>
    </rPh>
    <rPh sb="20" eb="23">
      <t>シュウリョウビ</t>
    </rPh>
    <phoneticPr fontId="1"/>
  </si>
  <si>
    <t>76環境学</t>
  </si>
  <si>
    <r>
      <t>③留学期間</t>
    </r>
    <r>
      <rPr>
        <sz val="9"/>
        <color theme="1"/>
        <rFont val="游ゴシック"/>
        <family val="3"/>
        <charset val="128"/>
      </rPr>
      <t>（日数）</t>
    </r>
    <rPh sb="1" eb="3">
      <t>リュウガク</t>
    </rPh>
    <rPh sb="3" eb="5">
      <t>キカン</t>
    </rPh>
    <rPh sb="6" eb="8">
      <t>ニッスウ</t>
    </rPh>
    <phoneticPr fontId="1"/>
  </si>
  <si>
    <t>ニューカレドニア</t>
  </si>
  <si>
    <t>①国・地域コード</t>
    <rPh sb="1" eb="2">
      <t>クニ</t>
    </rPh>
    <rPh sb="3" eb="5">
      <t>チイキ</t>
    </rPh>
    <phoneticPr fontId="1"/>
  </si>
  <si>
    <t>67音楽</t>
  </si>
  <si>
    <t>②国・地域名</t>
    <rPh sb="1" eb="2">
      <t>クニ</t>
    </rPh>
    <rPh sb="3" eb="6">
      <t>チイキメイ</t>
    </rPh>
    <phoneticPr fontId="1"/>
  </si>
  <si>
    <t>オーストリア</t>
  </si>
  <si>
    <t>③都市名</t>
    <rPh sb="1" eb="4">
      <t>トシメイ</t>
    </rPh>
    <phoneticPr fontId="1"/>
  </si>
  <si>
    <t>キプロス</t>
  </si>
  <si>
    <t>49畜産学・獣医学</t>
  </si>
  <si>
    <t>日本語表記</t>
    <rPh sb="0" eb="3">
      <t>ニホンゴ</t>
    </rPh>
    <rPh sb="3" eb="5">
      <t>ヒョウキ</t>
    </rPh>
    <phoneticPr fontId="1"/>
  </si>
  <si>
    <t>英語表記</t>
    <rPh sb="0" eb="2">
      <t>エイゴ</t>
    </rPh>
    <rPh sb="2" eb="4">
      <t>ヒョウキ</t>
    </rPh>
    <phoneticPr fontId="1"/>
  </si>
  <si>
    <t>留学エージェント等のHPのURL</t>
    <rPh sb="0" eb="2">
      <t>リュウガク</t>
    </rPh>
    <rPh sb="8" eb="9">
      <t>トウ</t>
    </rPh>
    <phoneticPr fontId="1"/>
  </si>
  <si>
    <t>ラトビア</t>
  </si>
  <si>
    <t>■２か所目（該当者のみ）</t>
    <rPh sb="3" eb="4">
      <t>ショ</t>
    </rPh>
    <rPh sb="4" eb="5">
      <t>メ</t>
    </rPh>
    <rPh sb="6" eb="8">
      <t>ガイトウ</t>
    </rPh>
    <rPh sb="8" eb="9">
      <t>シャ</t>
    </rPh>
    <phoneticPr fontId="1"/>
  </si>
  <si>
    <t>チュニジア</t>
  </si>
  <si>
    <t>記入してください。〔450字以内〕</t>
  </si>
  <si>
    <t>日間</t>
    <rPh sb="0" eb="2">
      <t>ニチカン</t>
    </rPh>
    <phoneticPr fontId="1"/>
  </si>
  <si>
    <t>インドネシア</t>
  </si>
  <si>
    <t>エチオピア</t>
  </si>
  <si>
    <t>パキスタン</t>
  </si>
  <si>
    <t>ウルグアイ</t>
  </si>
  <si>
    <t>フィリピン</t>
  </si>
  <si>
    <t>ブータン</t>
  </si>
  <si>
    <t>イラク</t>
  </si>
  <si>
    <t>40画像工学・光工学</t>
  </si>
  <si>
    <t>受入先機関があり、留学の目的に沿った探究活動を含む計画である。</t>
  </si>
  <si>
    <t>ラオス</t>
  </si>
  <si>
    <t>ミクロネシア</t>
  </si>
  <si>
    <t>シンガポール</t>
  </si>
  <si>
    <t>tobitate1234@tobitate.ne.jp</t>
  </si>
  <si>
    <t>ブルネイ</t>
  </si>
  <si>
    <t>シート「留学計画の分野一覧」から、近しいと考える分野を３つまで選択してください。</t>
    <rPh sb="4" eb="6">
      <t>リュウガク</t>
    </rPh>
    <rPh sb="6" eb="8">
      <t>ケイカク</t>
    </rPh>
    <rPh sb="9" eb="11">
      <t>ブンヤ</t>
    </rPh>
    <rPh sb="11" eb="13">
      <t>イチラン</t>
    </rPh>
    <rPh sb="17" eb="18">
      <t>チカ</t>
    </rPh>
    <rPh sb="21" eb="22">
      <t>カンガ</t>
    </rPh>
    <rPh sb="24" eb="26">
      <t>ブンヤ</t>
    </rPh>
    <rPh sb="31" eb="33">
      <t>センタク</t>
    </rPh>
    <phoneticPr fontId="1"/>
  </si>
  <si>
    <t>マカオ</t>
  </si>
  <si>
    <t>カンボジア</t>
  </si>
  <si>
    <t>マレーシア</t>
  </si>
  <si>
    <t>56栄養学</t>
  </si>
  <si>
    <t>タイ</t>
  </si>
  <si>
    <t>どれか１つにチェック</t>
  </si>
  <si>
    <t>中国</t>
  </si>
  <si>
    <t>59食物学・調理・栄養</t>
  </si>
  <si>
    <t>モンゴル</t>
  </si>
  <si>
    <t>ベトナム</t>
  </si>
  <si>
    <t>香港</t>
  </si>
  <si>
    <t>①留学開始日</t>
    <rPh sb="1" eb="3">
      <t>リュウガク</t>
    </rPh>
    <rPh sb="3" eb="6">
      <t>カイシビ</t>
    </rPh>
    <phoneticPr fontId="1"/>
  </si>
  <si>
    <t>ヨルダン</t>
  </si>
  <si>
    <t>ミャンマー</t>
  </si>
  <si>
    <t>探究活動の実施に向けて、留学前に取り組むことについて記入してください。〔450字以内〕</t>
  </si>
  <si>
    <t>東ティモール</t>
  </si>
  <si>
    <t>■２か所目</t>
    <rPh sb="3" eb="4">
      <t>ショ</t>
    </rPh>
    <rPh sb="4" eb="5">
      <t>メ</t>
    </rPh>
    <phoneticPr fontId="1"/>
  </si>
  <si>
    <t>「官民協働海外留学支援制度～トビタテ！留学JAPAN　新・日本代表プログラム」【高校生等対象】2026年度第11期第二日程に併願していない。
※第一日程との併願は問題ありません。</t>
    <rPh sb="57" eb="58">
      <t>ダイ</t>
    </rPh>
    <rPh sb="58" eb="59">
      <t>ニ</t>
    </rPh>
    <rPh sb="59" eb="61">
      <t>ニッテイ</t>
    </rPh>
    <rPh sb="72" eb="73">
      <t>ダイ</t>
    </rPh>
    <rPh sb="73" eb="74">
      <t>イチ</t>
    </rPh>
    <rPh sb="74" eb="76">
      <t>ニッテイ</t>
    </rPh>
    <rPh sb="78" eb="80">
      <t>ヘイガン</t>
    </rPh>
    <rPh sb="81" eb="83">
      <t>モンダイ</t>
    </rPh>
    <phoneticPr fontId="1"/>
  </si>
  <si>
    <t>留学中・帰国後に行うエヴァンジェリスト活動について記入してください。〔400字以内〕</t>
    <rPh sb="4" eb="7">
      <t>キコクゴ</t>
    </rPh>
    <phoneticPr fontId="1"/>
  </si>
  <si>
    <t>インド</t>
  </si>
  <si>
    <t>35資源工学</t>
  </si>
  <si>
    <t>ネパール</t>
  </si>
  <si>
    <t>モルディブ</t>
  </si>
  <si>
    <t>アルゼンチン</t>
  </si>
  <si>
    <t>69アニメ・マンガ・声優</t>
  </si>
  <si>
    <t>エクアドル</t>
  </si>
  <si>
    <t>パラグアイ</t>
  </si>
  <si>
    <t>ボリビア</t>
  </si>
  <si>
    <t>参加予定プログラム名称</t>
    <rPh sb="0" eb="2">
      <t>サンカ</t>
    </rPh>
    <rPh sb="2" eb="4">
      <t>ヨテイ</t>
    </rPh>
    <rPh sb="9" eb="11">
      <t>メイショウ</t>
    </rPh>
    <phoneticPr fontId="1"/>
  </si>
  <si>
    <t>エルサルバドル</t>
  </si>
  <si>
    <t>モロッコ</t>
  </si>
  <si>
    <t>ブラジル</t>
  </si>
  <si>
    <t>グアテマラ</t>
  </si>
  <si>
    <t>34原子力工学</t>
  </si>
  <si>
    <t>トリニダード・トバゴ</t>
  </si>
  <si>
    <t>ルクセンブルク</t>
  </si>
  <si>
    <t>チリ</t>
  </si>
  <si>
    <t>※留学エージェント利用の有無は本事業の合否に影響しません。</t>
  </si>
  <si>
    <t>ホンジュラス</t>
  </si>
  <si>
    <t>申請中</t>
    <rPh sb="0" eb="3">
      <t>シンセイチュウ</t>
    </rPh>
    <phoneticPr fontId="1"/>
  </si>
  <si>
    <t>コロンビア</t>
  </si>
  <si>
    <t>ベナン共和国</t>
  </si>
  <si>
    <t>ジャマイカ</t>
  </si>
  <si>
    <t>ベネズエラ</t>
  </si>
  <si>
    <t>タンザニア</t>
  </si>
  <si>
    <t>12観光学</t>
  </si>
  <si>
    <t>ハイチ</t>
  </si>
  <si>
    <t>キューバ</t>
  </si>
  <si>
    <t>ドミニカ共和国</t>
  </si>
  <si>
    <t>ロシア</t>
  </si>
  <si>
    <t>バーレーン</t>
  </si>
  <si>
    <t>（４）留学中の活動内容</t>
    <rPh sb="3" eb="6">
      <t>リュウガクチュウ</t>
    </rPh>
    <rPh sb="7" eb="9">
      <t>カツドウ</t>
    </rPh>
    <rPh sb="9" eb="11">
      <t>ナイヨウ</t>
    </rPh>
    <phoneticPr fontId="1"/>
  </si>
  <si>
    <r>
      <t>在籍校担当者入力欄</t>
    </r>
    <r>
      <rPr>
        <sz val="10"/>
        <color theme="1"/>
        <rFont val="游ゴシック"/>
        <family val="3"/>
        <charset val="128"/>
      </rPr>
      <t>（応募生徒は学校担当者に判定を依頼してください。）</t>
    </r>
    <rPh sb="0" eb="2">
      <t>ザイセキ</t>
    </rPh>
    <rPh sb="2" eb="3">
      <t>コウ</t>
    </rPh>
    <rPh sb="3" eb="6">
      <t>タントウシャ</t>
    </rPh>
    <rPh sb="6" eb="9">
      <t>ニュウリョクラン</t>
    </rPh>
    <rPh sb="10" eb="12">
      <t>オウボ</t>
    </rPh>
    <rPh sb="12" eb="14">
      <t>セイト</t>
    </rPh>
    <rPh sb="15" eb="17">
      <t>ガッコウ</t>
    </rPh>
    <rPh sb="17" eb="20">
      <t>タントウシャ</t>
    </rPh>
    <rPh sb="21" eb="23">
      <t>ハンテイ</t>
    </rPh>
    <rPh sb="24" eb="26">
      <t>イライ</t>
    </rPh>
    <phoneticPr fontId="1"/>
  </si>
  <si>
    <t>レバノン</t>
  </si>
  <si>
    <t>オマーン</t>
  </si>
  <si>
    <t>農・水産・獣医系</t>
  </si>
  <si>
    <t>イエメン</t>
  </si>
  <si>
    <t>07_その他学校</t>
  </si>
  <si>
    <t>パレスチナ</t>
  </si>
  <si>
    <t>イスラエル</t>
  </si>
  <si>
    <t>（海外への家族旅行や修学旅行ではなく、実際に海外で生活した経験や、学校が主催する海外研修・海外語学研修等の参加経験を記載してください。）</t>
  </si>
  <si>
    <t>サウジアラビア</t>
  </si>
  <si>
    <t>シリア</t>
  </si>
  <si>
    <t>クウェート</t>
  </si>
  <si>
    <t>トルコ</t>
  </si>
  <si>
    <t>アルジェリア</t>
  </si>
  <si>
    <t>モーリタニア</t>
  </si>
  <si>
    <t>フィンランド</t>
  </si>
  <si>
    <t>30建築学（環境デザイン・都市デザインを含む）</t>
  </si>
  <si>
    <t>ボツワナ</t>
  </si>
  <si>
    <t>フランス</t>
  </si>
  <si>
    <t>留学プログラムの利用</t>
    <rPh sb="0" eb="2">
      <t>リュウガク</t>
    </rPh>
    <rPh sb="8" eb="10">
      <t>リヨウ</t>
    </rPh>
    <phoneticPr fontId="1"/>
  </si>
  <si>
    <t>12_博物館・美術館等</t>
  </si>
  <si>
    <t>カメルーン</t>
  </si>
  <si>
    <t>国トビタテ※との併願の有無</t>
    <rPh sb="0" eb="1">
      <t>クニ</t>
    </rPh>
    <rPh sb="8" eb="10">
      <t>ヘイガン</t>
    </rPh>
    <rPh sb="11" eb="13">
      <t>ウム</t>
    </rPh>
    <phoneticPr fontId="1"/>
  </si>
  <si>
    <t>南スーダン共和国</t>
  </si>
  <si>
    <t>シエラレオネ</t>
  </si>
  <si>
    <t>２－４　留学エージェント等の利用</t>
    <rPh sb="4" eb="6">
      <t>リュウガク</t>
    </rPh>
    <rPh sb="12" eb="13">
      <t>トウ</t>
    </rPh>
    <rPh sb="14" eb="16">
      <t>リヨウ</t>
    </rPh>
    <phoneticPr fontId="1"/>
  </si>
  <si>
    <t>62児童学・子ども学</t>
  </si>
  <si>
    <t>コートジボワール</t>
  </si>
  <si>
    <t>工学系</t>
  </si>
  <si>
    <t>（留学中に日本や静岡県の良さを発信する「アンバサダー活動」に取り組んでもらいます。
日本のファンを海外で増やすために、留学中に何ができるのか、また、なぜその活動を行いたいのか、あなたのアイデアやプランを具体的に（いつ・どこで・誰に対して・何を・どのように）記入してください。）
（例）
・ホームステイ先で、地元の郷土料理である○○を作って振る舞う。
・日本に関する質問を集めてプレゼンテーションを行い、日本文化を理解してもらう
・ホームステイ先や学校のクラスメイトの好きな言葉を日本語に訳し、筆ペンで書いたものをプレゼントする。</t>
    <rPh sb="8" eb="11">
      <t>シズオカケン</t>
    </rPh>
    <phoneticPr fontId="1"/>
  </si>
  <si>
    <t>※トビタテ！留学JAPAN新・日本代表プログラム高校生等対象（第11期）第一日程</t>
    <rPh sb="36" eb="37">
      <t>ダイ</t>
    </rPh>
    <rPh sb="37" eb="38">
      <t>イチ</t>
    </rPh>
    <rPh sb="38" eb="40">
      <t>ニッテイ</t>
    </rPh>
    <phoneticPr fontId="1"/>
  </si>
  <si>
    <t>セネガル</t>
  </si>
  <si>
    <t>南アフリカ</t>
  </si>
  <si>
    <t>スーダン共和国</t>
  </si>
  <si>
    <t>ガンビア</t>
  </si>
  <si>
    <t>38航空・宇宙工学</t>
  </si>
  <si>
    <t>ガボン</t>
  </si>
  <si>
    <t>ナミビア</t>
  </si>
  <si>
    <t>医療・保健学系</t>
  </si>
  <si>
    <t>ガーナ</t>
  </si>
  <si>
    <t>83データサイエンス</t>
  </si>
  <si>
    <t>ニジェール</t>
  </si>
  <si>
    <t>コンゴ民主共和国</t>
  </si>
  <si>
    <r>
      <rPr>
        <b/>
        <sz val="11"/>
        <color rgb="FFFF0000"/>
        <rFont val="游ゴシック"/>
        <family val="3"/>
        <charset val="128"/>
      </rPr>
      <t>行幅、列幅、フォントサイズ等、変更しない</t>
    </r>
    <r>
      <rPr>
        <sz val="11"/>
        <color theme="1"/>
        <rFont val="游ゴシック"/>
        <family val="3"/>
        <charset val="128"/>
      </rPr>
      <t>でください。</t>
    </r>
    <rPh sb="0" eb="2">
      <t>ギョウハバ</t>
    </rPh>
    <rPh sb="3" eb="5">
      <t>レツハバ</t>
    </rPh>
    <rPh sb="13" eb="14">
      <t>トウ</t>
    </rPh>
    <rPh sb="15" eb="17">
      <t>ヘンコウ</t>
    </rPh>
    <phoneticPr fontId="1"/>
  </si>
  <si>
    <t>留学中に行うアンバサダー活動について記入してください。〔400字以内〕</t>
  </si>
  <si>
    <t>３　探究活動</t>
    <rPh sb="2" eb="4">
      <t>タンキュウ</t>
    </rPh>
    <rPh sb="4" eb="6">
      <t>カツドウ</t>
    </rPh>
    <phoneticPr fontId="1"/>
  </si>
  <si>
    <t>マラウイ</t>
  </si>
  <si>
    <t>コード</t>
  </si>
  <si>
    <t>ケニア</t>
  </si>
  <si>
    <t>ザンビア</t>
  </si>
  <si>
    <t>ジブチ</t>
  </si>
  <si>
    <t>ジンバブエ</t>
  </si>
  <si>
    <t>デンマーク</t>
  </si>
  <si>
    <t>ルワンダ</t>
  </si>
  <si>
    <t>リビア</t>
  </si>
  <si>
    <t>２－５　他の奨学金等の受給の有無</t>
    <rPh sb="4" eb="5">
      <t>タ</t>
    </rPh>
    <rPh sb="6" eb="9">
      <t>ショウガクキン</t>
    </rPh>
    <rPh sb="9" eb="10">
      <t>トウ</t>
    </rPh>
    <rPh sb="11" eb="13">
      <t>ジュキュウ</t>
    </rPh>
    <rPh sb="14" eb="16">
      <t>ウム</t>
    </rPh>
    <phoneticPr fontId="1"/>
  </si>
  <si>
    <t>（４）留学の実現のための具体的な取り組みを記入してください。
　　（受入先機関との交渉状況や具体的に思考していること）〔250字以内〕</t>
  </si>
  <si>
    <t>ブルンジ</t>
  </si>
  <si>
    <t>マダガスカル</t>
  </si>
  <si>
    <t>ウガンダ</t>
  </si>
  <si>
    <t>国・地域名</t>
    <rPh sb="0" eb="1">
      <t>クニ</t>
    </rPh>
    <rPh sb="2" eb="5">
      <t>チイキメイ</t>
    </rPh>
    <phoneticPr fontId="1"/>
  </si>
  <si>
    <t>レソト</t>
  </si>
  <si>
    <t>カナダ</t>
  </si>
  <si>
    <t>アメリカ合衆国</t>
  </si>
  <si>
    <t>フィジー諸島</t>
  </si>
  <si>
    <t>バヌアツ</t>
  </si>
  <si>
    <t>キリバス</t>
  </si>
  <si>
    <t>サモア</t>
  </si>
  <si>
    <t>ナウル</t>
  </si>
  <si>
    <t>イタリア</t>
  </si>
  <si>
    <t>（どんな留学なのかを、自分のことを知らない人に１分間でわかりやすく伝えることをイメージして書きましょう。）</t>
  </si>
  <si>
    <t>クック諸島</t>
  </si>
  <si>
    <t>ウズベキスタン</t>
  </si>
  <si>
    <t>パラオ</t>
  </si>
  <si>
    <t>05哲学（宗教学を含む）</t>
  </si>
  <si>
    <t>ニウエ</t>
  </si>
  <si>
    <t>●●　Inc.</t>
  </si>
  <si>
    <t>マーシャル諸島</t>
  </si>
  <si>
    <t>トケラウ諸島</t>
  </si>
  <si>
    <t>滞在先の斡旋・仲介</t>
    <rPh sb="0" eb="3">
      <t>タイザイサキ</t>
    </rPh>
    <rPh sb="4" eb="6">
      <t>アッセン</t>
    </rPh>
    <rPh sb="7" eb="9">
      <t>チュウカイ</t>
    </rPh>
    <phoneticPr fontId="1"/>
  </si>
  <si>
    <t>55保健学・衛生学</t>
  </si>
  <si>
    <t>ツバル</t>
  </si>
  <si>
    <t>アルバニア</t>
  </si>
  <si>
    <t>ギリシャ</t>
  </si>
  <si>
    <t>ストックホルム</t>
  </si>
  <si>
    <t>●● English School</t>
  </si>
  <si>
    <t>ハンガリー</t>
  </si>
  <si>
    <t>スイス</t>
  </si>
  <si>
    <t>４　アンバサダー活動</t>
    <rPh sb="8" eb="10">
      <t>カツドウ</t>
    </rPh>
    <phoneticPr fontId="1"/>
  </si>
  <si>
    <t>アイスランド</t>
  </si>
  <si>
    <t>アイルランド</t>
  </si>
  <si>
    <t>セルビア</t>
  </si>
  <si>
    <t>ボスニア・ヘルツェゴビナ</t>
  </si>
  <si>
    <t>18社会福祉学</t>
  </si>
  <si>
    <t>58家政学・生活科学</t>
  </si>
  <si>
    <t>ベルギー</t>
  </si>
  <si>
    <t>利用目的（複数選択可）</t>
    <rPh sb="0" eb="2">
      <t>リヨウ</t>
    </rPh>
    <rPh sb="2" eb="4">
      <t>モクテキ</t>
    </rPh>
    <rPh sb="5" eb="7">
      <t>フクスウ</t>
    </rPh>
    <rPh sb="7" eb="10">
      <t>センタクカ</t>
    </rPh>
    <phoneticPr fontId="1"/>
  </si>
  <si>
    <t>キルギス</t>
  </si>
  <si>
    <t>家計基準内</t>
    <rPh sb="0" eb="2">
      <t>カケイ</t>
    </rPh>
    <rPh sb="2" eb="5">
      <t>キジュンナイ</t>
    </rPh>
    <phoneticPr fontId="1"/>
  </si>
  <si>
    <t>31応用化学</t>
  </si>
  <si>
    <t>ブルガリア</t>
  </si>
  <si>
    <t>マルタ</t>
  </si>
  <si>
    <t>（４）留学中の活動内容　①スケジュール（概要）</t>
  </si>
  <si>
    <t>タジキスタン</t>
  </si>
  <si>
    <t>45農業経済学</t>
  </si>
  <si>
    <t>（２）「問い」の設定理由や経緯〔350字以内〕</t>
  </si>
  <si>
    <t>ベラルーシ</t>
  </si>
  <si>
    <t>北マケドニア</t>
  </si>
  <si>
    <t>モンテネグロ</t>
  </si>
  <si>
    <t>61住居学</t>
  </si>
  <si>
    <t>カザフスタン</t>
  </si>
  <si>
    <t>オランダ</t>
  </si>
  <si>
    <t>ウクライナ</t>
  </si>
  <si>
    <t>（留学計画全体のテーマを簡潔に分かりやすく書きましょう。探究活動の「問い」とは異なります。）</t>
  </si>
  <si>
    <t>級</t>
    <rPh sb="0" eb="1">
      <t>キュウ</t>
    </rPh>
    <phoneticPr fontId="1"/>
  </si>
  <si>
    <t>ノルウェー</t>
  </si>
  <si>
    <t>その他の国・地域</t>
    <rPh sb="2" eb="3">
      <t>タ</t>
    </rPh>
    <rPh sb="4" eb="5">
      <t>クニ</t>
    </rPh>
    <rPh sb="6" eb="8">
      <t>チイキ</t>
    </rPh>
    <phoneticPr fontId="1"/>
  </si>
  <si>
    <t>10経済学</t>
  </si>
  <si>
    <t>80オープンソフトウェア</t>
  </si>
  <si>
    <t>リヒテンシュタイン</t>
  </si>
  <si>
    <t>ジョージア</t>
  </si>
  <si>
    <t>03文化学</t>
  </si>
  <si>
    <t>57臨床工学・医療技術・作業療法・理学療法</t>
  </si>
  <si>
    <t>クロアチア</t>
  </si>
  <si>
    <t>ポルトガル</t>
  </si>
  <si>
    <t>ルーマニア</t>
  </si>
  <si>
    <t>コソボ</t>
  </si>
  <si>
    <t>トルクメニスタン</t>
  </si>
  <si>
    <t>モルドバ</t>
  </si>
  <si>
    <t>　②活動内容詳細（情報収集・整理・分析の方法など）〔850字以内〕</t>
    <rPh sb="2" eb="4">
      <t>カツドウ</t>
    </rPh>
    <rPh sb="4" eb="6">
      <t>ナイヨウ</t>
    </rPh>
    <rPh sb="6" eb="8">
      <t>ショウサイ</t>
    </rPh>
    <phoneticPr fontId="1"/>
  </si>
  <si>
    <t>スロベニア</t>
  </si>
  <si>
    <t>ドイツ</t>
  </si>
  <si>
    <t>スペイン</t>
  </si>
  <si>
    <t>■３か所目（該当者のみ）</t>
    <rPh sb="3" eb="4">
      <t>ショ</t>
    </rPh>
    <rPh sb="4" eb="5">
      <t>メ</t>
    </rPh>
    <phoneticPr fontId="1"/>
  </si>
  <si>
    <t>②活動内容詳細</t>
  </si>
  <si>
    <t>09_医療機関</t>
  </si>
  <si>
    <t>留学エージェント等の利用の有無</t>
    <rPh sb="0" eb="2">
      <t>リュウガク</t>
    </rPh>
    <rPh sb="8" eb="9">
      <t>トウ</t>
    </rPh>
    <rPh sb="10" eb="12">
      <t>リヨウ</t>
    </rPh>
    <rPh sb="13" eb="15">
      <t>ウム</t>
    </rPh>
    <phoneticPr fontId="1"/>
  </si>
  <si>
    <t>航空券やビザ申請の手続代行</t>
    <rPh sb="0" eb="3">
      <t>コウクウケン</t>
    </rPh>
    <rPh sb="6" eb="8">
      <t>シンセイ</t>
    </rPh>
    <rPh sb="9" eb="11">
      <t>テツヅキ</t>
    </rPh>
    <rPh sb="11" eb="13">
      <t>ダイコウ</t>
    </rPh>
    <phoneticPr fontId="1"/>
  </si>
  <si>
    <t>利用予定の留学エージェント等の名称</t>
    <rPh sb="0" eb="2">
      <t>リヨウ</t>
    </rPh>
    <rPh sb="2" eb="4">
      <t>ヨテイ</t>
    </rPh>
    <rPh sb="5" eb="7">
      <t>リュウガク</t>
    </rPh>
    <rPh sb="13" eb="14">
      <t>トウ</t>
    </rPh>
    <rPh sb="15" eb="17">
      <t>メイショウ</t>
    </rPh>
    <phoneticPr fontId="1"/>
  </si>
  <si>
    <t>（１）本事業以外の奨学金等受給の有無</t>
    <rPh sb="3" eb="4">
      <t>ホン</t>
    </rPh>
    <rPh sb="4" eb="6">
      <t>ジギョウ</t>
    </rPh>
    <rPh sb="6" eb="8">
      <t>イガイ</t>
    </rPh>
    <rPh sb="9" eb="12">
      <t>ショウガクキン</t>
    </rPh>
    <rPh sb="12" eb="13">
      <t>トウ</t>
    </rPh>
    <rPh sb="13" eb="15">
      <t>ジュキュウ</t>
    </rPh>
    <rPh sb="16" eb="18">
      <t>ウム</t>
    </rPh>
    <phoneticPr fontId="1"/>
  </si>
  <si>
    <t>81情報・サイバーセキュリティ</t>
  </si>
  <si>
    <t>奨学金名</t>
    <rPh sb="0" eb="3">
      <t>ショウガクキン</t>
    </rPh>
    <rPh sb="3" eb="4">
      <t>メイ</t>
    </rPh>
    <phoneticPr fontId="1"/>
  </si>
  <si>
    <t>受給（予定）金額</t>
    <rPh sb="0" eb="2">
      <t>ジュキュウ</t>
    </rPh>
    <rPh sb="3" eb="5">
      <t>ヨテイ</t>
    </rPh>
    <rPh sb="6" eb="8">
      <t>キンガク</t>
    </rPh>
    <phoneticPr fontId="1"/>
  </si>
  <si>
    <t>あなたが考える静岡県の魅力や地域自慢（良いところ、好きなところ）について自由に記入してください。〔300字以内〕</t>
  </si>
  <si>
    <t>15経営情報学</t>
  </si>
  <si>
    <t>26機械工学（自動車工学を含む）</t>
  </si>
  <si>
    <r>
      <t>（２）奨学金名・金額</t>
    </r>
    <r>
      <rPr>
        <sz val="9"/>
        <color theme="1"/>
        <rFont val="游ゴシック"/>
        <family val="3"/>
        <charset val="128"/>
      </rPr>
      <t>（※（１）で「申請中」または「申請予定」を選んだ場合は、記入してください。）</t>
    </r>
  </si>
  <si>
    <t>（１）留学中に行う探究活動の「問い」〔65字以内〕
※「問い」は疑問形で設定してください。</t>
    <rPh sb="28" eb="29">
      <t>ト</t>
    </rPh>
    <rPh sb="32" eb="35">
      <t>ギモンケイ</t>
    </rPh>
    <rPh sb="36" eb="38">
      <t>セッテイ</t>
    </rPh>
    <phoneticPr fontId="1"/>
  </si>
  <si>
    <t>①留学開始日：１か所目の受入先機関での活動開始日を記入してください。
　　　　　　　渡航日ではありません。
②留学終了日：受入先機関が１つの場合は１か所目の、２つの場合は２か所目の、３つの場合
　　　　　　　は３か所目の活動終了日を記入してください。帰国日ではありません。
③留学日数：１か所目の受入先機関の活動開始日～最後の受入先機関の終了日の日数を記入し
　　　　　　てください。複数の受入先機関に連続して行く場合で、間に活動を行わない日
　　　　　　（例：移動日）がある時は、その日数を除いてください。</t>
  </si>
  <si>
    <t>←間に活動を行わない日がある時は、その日数を除いて手入力</t>
    <rPh sb="25" eb="28">
      <t>テニュウリョク</t>
    </rPh>
    <phoneticPr fontId="1"/>
  </si>
  <si>
    <t>50動物（畜産、獣医学以外）</t>
  </si>
  <si>
    <t>静岡</t>
    <rPh sb="0" eb="2">
      <t>シズオカ</t>
    </rPh>
    <phoneticPr fontId="1"/>
  </si>
  <si>
    <t>１－４　過去の海外経験</t>
    <rPh sb="4" eb="6">
      <t>カコ</t>
    </rPh>
    <rPh sb="7" eb="9">
      <t>カイガイ</t>
    </rPh>
    <rPh sb="9" eb="11">
      <t>ケイケン</t>
    </rPh>
    <phoneticPr fontId="1"/>
  </si>
  <si>
    <t>のセルは任意回答、または自動計算です。</t>
    <rPh sb="4" eb="6">
      <t>ニンイ</t>
    </rPh>
    <rPh sb="6" eb="8">
      <t>カイトウ</t>
    </rPh>
    <rPh sb="12" eb="14">
      <t>ジドウ</t>
    </rPh>
    <rPh sb="14" eb="16">
      <t>ケイサン</t>
    </rPh>
    <phoneticPr fontId="1"/>
  </si>
  <si>
    <t>設置形態</t>
    <rPh sb="0" eb="2">
      <t>セッチ</t>
    </rPh>
    <rPh sb="2" eb="4">
      <t>ケイタイ</t>
    </rPh>
    <phoneticPr fontId="1"/>
  </si>
  <si>
    <t>②留学終了日</t>
    <rPh sb="1" eb="3">
      <t>リュウガク</t>
    </rPh>
    <rPh sb="3" eb="6">
      <t>シュウリョウビ</t>
    </rPh>
    <phoneticPr fontId="1"/>
  </si>
  <si>
    <t>５　エヴァンジェリスト活動</t>
    <rPh sb="11" eb="13">
      <t>カツドウ</t>
    </rPh>
    <phoneticPr fontId="1"/>
  </si>
  <si>
    <t>③留学期間</t>
    <rPh sb="1" eb="3">
      <t>リュウガク</t>
    </rPh>
    <rPh sb="3" eb="5">
      <t>キカン</t>
    </rPh>
    <phoneticPr fontId="1"/>
  </si>
  <si>
    <t>シズオカ</t>
  </si>
  <si>
    <t>03_高校</t>
  </si>
  <si>
    <t>■３か所目</t>
    <rPh sb="3" eb="4">
      <t>ショ</t>
    </rPh>
    <rPh sb="4" eb="5">
      <t>メ</t>
    </rPh>
    <phoneticPr fontId="1"/>
  </si>
  <si>
    <r>
      <t>のセル</t>
    </r>
    <r>
      <rPr>
        <b/>
        <sz val="11"/>
        <color rgb="FFFF0000"/>
        <rFont val="游ゴシック"/>
        <family val="3"/>
        <charset val="128"/>
      </rPr>
      <t>すべてに入力が必要</t>
    </r>
    <r>
      <rPr>
        <sz val="11"/>
        <color theme="1"/>
        <rFont val="游ゴシック"/>
        <family val="3"/>
        <charset val="128"/>
      </rPr>
      <t>です。</t>
    </r>
    <rPh sb="7" eb="9">
      <t>ニュウリョク</t>
    </rPh>
    <rPh sb="10" eb="12">
      <t>ヒツヨウ</t>
    </rPh>
    <phoneticPr fontId="1"/>
  </si>
  <si>
    <t>在籍する高校等が、教育上有益な学修活動と認める計画である。
※学校の先生に必ず相談しましょう。</t>
  </si>
  <si>
    <t>④受入先機関の種別</t>
  </si>
  <si>
    <t>「アンバサダー活動」「エヴァンジェリスト活動」を含む計画である。</t>
  </si>
  <si>
    <t>タロウ</t>
  </si>
  <si>
    <t>SHIZUOKA</t>
  </si>
  <si>
    <t>TARO</t>
  </si>
  <si>
    <t>家計基準判定結果</t>
    <rPh sb="0" eb="2">
      <t>カケイ</t>
    </rPh>
    <rPh sb="2" eb="4">
      <t>キジュン</t>
    </rPh>
    <rPh sb="4" eb="6">
      <t>ハンテイ</t>
    </rPh>
    <rPh sb="6" eb="8">
      <t>ケッカ</t>
    </rPh>
    <phoneticPr fontId="1"/>
  </si>
  <si>
    <t>46森林科学</t>
  </si>
  <si>
    <t>⑤スポーツ・芸術コース</t>
  </si>
  <si>
    <t>（１）留学中に行う探究活動の「問い」〔65文字以内〕</t>
  </si>
  <si>
    <t>（様式１）</t>
    <rPh sb="1" eb="3">
      <t>ヨウシキ</t>
    </rPh>
    <phoneticPr fontId="1"/>
  </si>
  <si>
    <t>１－４　過去の海外経験〔任意〕</t>
    <rPh sb="4" eb="6">
      <t>カコ</t>
    </rPh>
    <rPh sb="7" eb="9">
      <t>カイガイ</t>
    </rPh>
    <rPh sb="9" eb="11">
      <t>ケイケン</t>
    </rPh>
    <phoneticPr fontId="1"/>
  </si>
  <si>
    <t>06心理学</t>
  </si>
  <si>
    <t>例）「○○と▲▲はどのように異なるのか？」「◇◇に必要な取り組みは何か？」「なぜ□□は●●なのか？」</t>
  </si>
  <si>
    <t>（２）「問い」の設定理由や経緯〔350文字以内〕</t>
  </si>
  <si>
    <t>（３）関連する分野〔３つまで〕</t>
    <rPh sb="3" eb="5">
      <t>カンレン</t>
    </rPh>
    <rPh sb="7" eb="9">
      <t>ブンヤ</t>
    </rPh>
    <phoneticPr fontId="1"/>
  </si>
  <si>
    <t>人文学系</t>
  </si>
  <si>
    <t>02語学</t>
  </si>
  <si>
    <t>07コミュニケーション学</t>
  </si>
  <si>
    <t>航空券やビザ申請の手続代行</t>
  </si>
  <si>
    <t>社会科学系</t>
  </si>
  <si>
    <t>13経営学</t>
  </si>
  <si>
    <t>08法学・法律学</t>
  </si>
  <si>
    <t>11商学（貿易・会計・流通・ビジネス系を含む）</t>
  </si>
  <si>
    <t>14MBA（経営学修士）</t>
  </si>
  <si>
    <t>63理容・美容</t>
  </si>
  <si>
    <t>16社会学</t>
  </si>
  <si>
    <t>①国・地域コード：募集要項「別紙：国・地域コード表」に記載の３桁の番号です。
②国・地域名：募集要項「別紙：国・地域コード表」に記載の名称を記入してください。
③近しいと考える種別を選択してください。リストにない場合は、「13_その他」を選択し、詳細を記入してください。
⑥活動開始日：受入先機関での活動開始日を記入してください。渡航日ではありません。
⑦活動終了日：受入先機関での活動終了日を記入してください。帰国日ではありません。
⑧活動日数：⑤から⑥の日数を記入してください。</t>
  </si>
  <si>
    <t>各項目を確認し、左欄に○を記入してください。</t>
    <rPh sb="0" eb="3">
      <t>カクコウモク</t>
    </rPh>
    <rPh sb="4" eb="6">
      <t>カクニン</t>
    </rPh>
    <rPh sb="8" eb="9">
      <t>ヒダリ</t>
    </rPh>
    <rPh sb="9" eb="10">
      <t>ラン</t>
    </rPh>
    <rPh sb="13" eb="15">
      <t>キニュウ</t>
    </rPh>
    <phoneticPr fontId="1"/>
  </si>
  <si>
    <t>１－２　在籍高等学校等（2026年４月に在籍する高等学校等）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</si>
  <si>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17放送・新聞・メディア</t>
  </si>
  <si>
    <t>20数学・情報科学・統計学</t>
  </si>
  <si>
    <t>22化学</t>
  </si>
  <si>
    <t>24地学</t>
  </si>
  <si>
    <t>51医学</t>
  </si>
  <si>
    <t>29土木工学</t>
  </si>
  <si>
    <t>32応用物理学</t>
  </si>
  <si>
    <t>33応用生物学（生物工学）</t>
  </si>
  <si>
    <t>36材料工学</t>
  </si>
  <si>
    <t>39経営・管理工学</t>
  </si>
  <si>
    <t>41医用工学</t>
  </si>
  <si>
    <t xml:space="preserve">留学に必要な査証の取得が確実である。
</t>
  </si>
  <si>
    <t>44農業工学</t>
  </si>
  <si>
    <t>47生物生産学・生物資源学</t>
  </si>
  <si>
    <t>52歯学・歯科技エ・歯科衛生</t>
  </si>
  <si>
    <t>54看護学・看護・介護</t>
  </si>
  <si>
    <t>60被服学・服飾・ファッション</t>
  </si>
  <si>
    <t>芸術学系</t>
  </si>
  <si>
    <t>64美術</t>
  </si>
  <si>
    <t>65工芸</t>
  </si>
  <si>
    <t>66デザイン</t>
  </si>
  <si>
    <t>68視覚•映像、演劇、CG（アニメ・マンガ・声優以外）</t>
  </si>
  <si>
    <t>総合学際系</t>
  </si>
  <si>
    <t>70教養学</t>
  </si>
  <si>
    <t>73国際関係学</t>
  </si>
  <si>
    <t>留学中に行うインターンシップ等の報酬や他団体等から留学のための給付型奨学金を受ける場合は、本事業の奨学金等との合計額が本事業に係る事業総額を超えない。
※留学中の報酬や他団体からの奨学金の総額が、本事業に係る経費の総額を超える場合、支援の対象となりません。採用後に受給が決定した場合は、在籍する高校等に申し出て、併給の可否を確認する必要があります。
※文部科学省が実施する「初等中等教育段階からの国際交流促進事業（国費高校生留学促進事業）」の留学支援金と本事業の併給はできません。</t>
    <rPh sb="99" eb="101">
      <t>ジギョウ</t>
    </rPh>
    <rPh sb="102" eb="103">
      <t>カカ</t>
    </rPh>
    <rPh sb="104" eb="106">
      <t>ケイヒ</t>
    </rPh>
    <rPh sb="113" eb="115">
      <t>バアイ</t>
    </rPh>
    <phoneticPr fontId="1"/>
  </si>
  <si>
    <t>74国際文化学</t>
  </si>
  <si>
    <t>75スポーツ科学・健康科学</t>
  </si>
  <si>
    <t>77AI（機械学習等）</t>
  </si>
  <si>
    <t>（６）留学後の活動（プレゼンテーションや小論文、問いの解決策として想定される活動など）〔450字以内〕探究活動の成果のまとめとして、留学後に取り組む予定の活動について記入してください。</t>
  </si>
  <si>
    <t>78AR/VR</t>
  </si>
  <si>
    <t>しずおか探究留学支援事業に応募した理由を記入してください。〔500字以内〕</t>
    <rPh sb="4" eb="6">
      <t>タンキュウ</t>
    </rPh>
    <rPh sb="6" eb="8">
      <t>リュウガク</t>
    </rPh>
    <rPh sb="8" eb="10">
      <t>シエン</t>
    </rPh>
    <phoneticPr fontId="1"/>
  </si>
  <si>
    <t>79IoT</t>
  </si>
  <si>
    <t>82スーパー・量子コンピューティング</t>
  </si>
  <si>
    <t>６－１　過去の経験</t>
    <rPh sb="4" eb="6">
      <t>カコ</t>
    </rPh>
    <rPh sb="7" eb="9">
      <t>ケイケン</t>
    </rPh>
    <phoneticPr fontId="1"/>
  </si>
  <si>
    <t>６－３　留学後の自分</t>
    <rPh sb="4" eb="7">
      <t>リュウガクゴ</t>
    </rPh>
    <rPh sb="8" eb="10">
      <t>ジブン</t>
    </rPh>
    <phoneticPr fontId="1"/>
  </si>
  <si>
    <t>（３）関連する分野〔３つまで〕</t>
  </si>
  <si>
    <t>（５）留学前の活動（国内での情報収集や先行研究の調査、検証、仮説の設定など）
探究活動の実施に向けて、留学前に取り組むことについて記入してください。〔450字以内〕</t>
  </si>
  <si>
    <t>090-1234-5678</t>
  </si>
  <si>
    <t>普通科</t>
    <rPh sb="0" eb="3">
      <t>フツウカ</t>
    </rPh>
    <phoneticPr fontId="1"/>
  </si>
  <si>
    <t>準２</t>
    <rPh sb="0" eb="1">
      <t>ジュン</t>
    </rPh>
    <phoneticPr fontId="1"/>
  </si>
  <si>
    <t>併願の有無</t>
    <rPh sb="0" eb="2">
      <t>ヘイガン</t>
    </rPh>
    <rPh sb="3" eb="5">
      <t>ウム</t>
    </rPh>
    <phoneticPr fontId="1"/>
  </si>
  <si>
    <t>●●音楽大学</t>
  </si>
  <si>
    <t>●●株式会社</t>
  </si>
  <si>
    <t>追手町グローバルトラベル</t>
    <rPh sb="0" eb="3">
      <t>オウテマチ</t>
    </rPh>
    <phoneticPr fontId="1"/>
  </si>
  <si>
    <t>留学先国・地域における留学期間が2026年7月10日（金）から2026年９月30日（水）までの間である計画である。
※留学開始日：１か所目の受入先機関の活動開始日
※留学終了日：最後の受入先機関の活動終了日</t>
    <rPh sb="27" eb="28">
      <t>キン</t>
    </rPh>
    <rPh sb="42" eb="43">
      <t>スイ</t>
    </rPh>
    <phoneticPr fontId="1"/>
  </si>
  <si>
    <t>https://……</t>
  </si>
  <si>
    <t>（留学プログラムを利用する場合は記入してください。）</t>
  </si>
  <si>
    <t>XXXXX海外留学奨学金</t>
    <rPh sb="5" eb="7">
      <t>カイガイ</t>
    </rPh>
    <rPh sb="7" eb="9">
      <t>リュウガク</t>
    </rPh>
    <rPh sb="9" eb="12">
      <t>ショウガクキン</t>
    </rPh>
    <phoneticPr fontId="1"/>
  </si>
  <si>
    <t>私は楽器を弾いたり、時代を問わず様々なジャンルの音楽を聴いたりすることが好きで、音楽に触れて感情が動いた経験が多々ある。他方で、プログラミングの授業をきっかけに音楽生成AIに関心を持ち自身でも創作活動をしているが、周囲の友人や家族にはAI音楽の完成度は認めるものの、否定的な意見の者もいた。
日本では特定の音声合成技術が一つのコンテンツとして世界中に広まっている一方で、AI音楽が広く受け入れられているとは言い難いと感じた。
IT技術を駆使した日本の音楽が広く世界にも受け入れられることを最終的な目標としながら、まずは海外での事例や音楽業界での取り組み、IT先進国の大衆の意識にどういった違いがあるのかと疑問に思い、問いを設定した。</t>
  </si>
  <si>
    <t>日本でAI音楽が社会に広く受け入れられるにはどういった取り組みが必要か？</t>
  </si>
  <si>
    <t>現地の音楽大学のサマーキャンプに参加し、音楽手法を学びながら生成音楽AIを活用した作曲に必要なスキルを調査する。また、将来音楽制作にかかわることを目指す参加者に対してAI音楽に関するアンケートを行う。アンケート項目として現在想定していることは次のとおり。
・「XXXXXXXXX・・・・・・」
・「XXXXXXXXX・・・・・・」
・「XXXXXXXXX・・・・・・」
イノベーションセンターは、人、アイデア、知識、創造性を交差させる出会いの場であり、その多くは近隣の大学と地域の行政、あるいはグローバル企業とIT企業の架け橋として機能している。そこにいる人たちの話を聞き、AIの未来と音楽の可能性や、AIの使用者側として大切なことなどについてインタビューをする。
音楽ストリーミングの先駆的存在であり、デジタル音楽分野において最先端の研究が行われている●●社でインターンを行い、どのように発展してきたか、また今後の音楽業界の展望についてインタビュー調査を行う。
ＩＣＴ先進国であるエストニアのIT企業を訪問し、ＩT技術がエストニアでどのように発展し、広く社会に普及したのか、今後のＩＴ技術と人間の共存について関係者の話を聞く。
さらに、音楽を聴く大衆側の意識を調べるため、ホームステイ先をはじめとして地域の住民や、語学学校の生徒に対して自身が作曲したAI音楽を視聴してもらいアンケートを行う。アンケート項目として現在想定していることは次のとおり。
・「XXXXXXXXX・・・・・・」
・「XXXXXXXXX・・・・・・」
・「XXXXXXXXX・・・・・・」</t>
  </si>
  <si>
    <t>（留学中・帰国後に留学の魅力や留学で得た体験を周りに伝える「エヴァンジェリスト活動」に取り組んでもらいます。自分の学校から留学にチャレンジする人が、毎年必ずいる状況を作るために何ができるのか、また、なぜその活動を行いたいのか、あなたのアイデアやプランを具体的に（いつ・どこで・誰に対して・何を・どのように）記入してください。）
（例）
・留学して体験したこと、トビタテ留学JAPANの活動などについて、レポートやパワーポイントにまとめて学校で発表する。
・学校外で留学体験を広めるために、地元の中学校や児童館で発表する。
・留学準備から留学中そして、その後の活動を、ＳＮＳを使って発信していく。</t>
  </si>
  <si>
    <t>公立</t>
    <rPh sb="0" eb="2">
      <t>コウリツ</t>
    </rPh>
    <phoneticPr fontId="1"/>
  </si>
  <si>
    <t>　「問い」に対して、留学中にどのような活動を行う予定か、具体的に記入してください。</t>
  </si>
  <si>
    <t>応募番号</t>
    <rPh sb="0" eb="2">
      <t>オウボ</t>
    </rPh>
    <rPh sb="2" eb="4">
      <t>バンゴウ</t>
    </rPh>
    <phoneticPr fontId="1"/>
  </si>
  <si>
    <t>設立形態</t>
    <rPh sb="0" eb="2">
      <t>セツリツ</t>
    </rPh>
    <rPh sb="2" eb="4">
      <t>ケイタイ</t>
    </rPh>
    <phoneticPr fontId="1"/>
  </si>
  <si>
    <t>受入先機関の斡旋・仲介</t>
    <rPh sb="0" eb="3">
      <t>ウケイレサキ</t>
    </rPh>
    <rPh sb="3" eb="5">
      <t>キカン</t>
    </rPh>
    <rPh sb="6" eb="8">
      <t>アッセン</t>
    </rPh>
    <rPh sb="9" eb="11">
      <t>チュウカイ</t>
    </rPh>
    <phoneticPr fontId="1"/>
  </si>
  <si>
    <t>（６）留学後の活動（プレゼンテーションや小論文、問いの解決策として想定される活動など）〔450字以内〕
※探究活動の成果のまとめとして、留学後に取り組む予定の活動について記入してください。</t>
    <rPh sb="3" eb="6">
      <t>リュウガクゴ</t>
    </rPh>
    <rPh sb="7" eb="9">
      <t>カツドウ</t>
    </rPh>
    <phoneticPr fontId="1"/>
  </si>
  <si>
    <t>６－４　自己PR</t>
    <rPh sb="4" eb="6">
      <t>ジコ</t>
    </rPh>
    <phoneticPr fontId="1"/>
  </si>
  <si>
    <t>（７）留学経験や探究活動の成果をどのように地域活性化・地域貢献の活動に還元する予定か</t>
  </si>
  <si>
    <t>A４サイズ１枚で、あなたのアピールポイントを表現してください。文章、イラスト、写真など、表現方法は自由です。
※必ずA4サイズ１枚に収まるように作成し、PDFファイルを添付してください。
※PDFファイル名：「自己PR＿○○高校(氏名)」
（例）「自己PR_静岡第一高校(静岡太郎)」</t>
    <rPh sb="129" eb="131">
      <t>シズオカ</t>
    </rPh>
    <rPh sb="131" eb="133">
      <t>ダイイチ</t>
    </rPh>
    <rPh sb="133" eb="135">
      <t>コウコウ</t>
    </rPh>
    <rPh sb="136" eb="138">
      <t>シズオカ</t>
    </rPh>
    <phoneticPr fontId="1"/>
  </si>
  <si>
    <t>⑦静岡と世界を繋ぐマイプロジェクトコース</t>
  </si>
  <si>
    <t>〇</t>
  </si>
  <si>
    <t>海外旅行保険の加入準備をすすめている。
（無保険での海外留学は認められません。）</t>
  </si>
  <si>
    <t>学年（2026年4月時点）</t>
    <rPh sb="0" eb="2">
      <t>ガクネン</t>
    </rPh>
    <rPh sb="7" eb="8">
      <t>ネン</t>
    </rPh>
    <rPh sb="9" eb="10">
      <t>ガツ</t>
    </rPh>
    <rPh sb="10" eb="12">
      <t>ジテン</t>
    </rPh>
    <phoneticPr fontId="1"/>
  </si>
  <si>
    <t>2026年4月1日時点の年齢が30歳以下である。</t>
  </si>
  <si>
    <t>トビタテ！留学JAPAN アライアンス事業</t>
    <rPh sb="19" eb="21">
      <t>ジギョウ</t>
    </rPh>
    <phoneticPr fontId="1"/>
  </si>
  <si>
    <t>しずおか探究留学支援事業　2026年度 留学計画書　</t>
    <rPh sb="4" eb="6">
      <t>タンキュウ</t>
    </rPh>
    <rPh sb="6" eb="8">
      <t>リュウガク</t>
    </rPh>
    <rPh sb="8" eb="10">
      <t>シエン</t>
    </rPh>
    <rPh sb="10" eb="12">
      <t>ジギョウ</t>
    </rPh>
    <rPh sb="17" eb="19">
      <t>ネンド</t>
    </rPh>
    <phoneticPr fontId="1"/>
  </si>
  <si>
    <t>留学先国・地域における留学期間が14 日以上31日以内で、留学終了後、10 日以内に帰国する計画である。</t>
  </si>
  <si>
    <t>留学期間は14日以上、31日以下でなければなりません。</t>
    <rPh sb="0" eb="2">
      <t>リュウガク</t>
    </rPh>
    <rPh sb="2" eb="4">
      <t>キカン</t>
    </rPh>
    <rPh sb="7" eb="8">
      <t>ニチ</t>
    </rPh>
    <rPh sb="8" eb="10">
      <t>イジョウ</t>
    </rPh>
    <rPh sb="13" eb="14">
      <t>ニチ</t>
    </rPh>
    <rPh sb="14" eb="16">
      <t>イカ</t>
    </rPh>
    <phoneticPr fontId="1"/>
  </si>
  <si>
    <t>有</t>
    <rPh sb="0" eb="1">
      <t>ア</t>
    </rPh>
    <phoneticPr fontId="1"/>
  </si>
  <si>
    <t>無</t>
    <rPh sb="0" eb="1">
      <t>ム</t>
    </rPh>
    <phoneticPr fontId="1"/>
  </si>
  <si>
    <t>⑧活動日数</t>
    <rPh sb="1" eb="3">
      <t>カツドウ</t>
    </rPh>
    <rPh sb="3" eb="5">
      <t>ニッスウ</t>
    </rPh>
    <phoneticPr fontId="1"/>
  </si>
  <si>
    <t xml:space="preserve">県教委が主催する事前・事後オリエンテーション、壮行会、報告会に参加する意思を表明している。
</t>
    <rPh sb="0" eb="1">
      <t>ケン</t>
    </rPh>
    <rPh sb="1" eb="3">
      <t>キョウイ</t>
    </rPh>
    <phoneticPr fontId="1"/>
  </si>
  <si>
    <t>在籍高校等が派遣を許可し、受入先機関が受入れを許可することが見込まれる。</t>
  </si>
  <si>
    <t>受入先機関から受入許可を留学開始前までに得ることができる計画である。</t>
  </si>
  <si>
    <t>受入先機関の所在地が、外務省「海外安全ホームページ」の危険情報及び感染症危険情報　の「レベル２：不要不急の渡航は止めてください。」以上に該当する地域ではない。
※応募時点で受入先機関の所在地が「レベル２」以上であっても、選考に差し支えありません。ただし、留学開始時点又は留学中に「レベル２」以上となった場合は、原則、奨学金の支給対象外となります。</t>
  </si>
  <si>
    <t>（１）現時点で想定している高校等卒業後の進路をできるだけ具体的に記入してください。
〔150字以内〕</t>
  </si>
  <si>
    <t>（２）10年後の自分の将来をイメージして、現時点で描いている夢を記入してください。
〔250字以内〕</t>
  </si>
  <si>
    <t>（３）国境を越えた探究活動を通じて得た学びを、社会にどのように還元しようと考えていますか。現時点の考えを記入してください。〔300字以内〕</t>
  </si>
  <si>
    <t>（１）現時点で想定している高校等卒業後の進路をできるだけ具体的に記入してください。</t>
  </si>
  <si>
    <t>（２）10年後の自分の将来をイメージして、現時点で描いている夢を記入してください。</t>
  </si>
  <si>
    <t>01_語学学校</t>
  </si>
  <si>
    <t>02_大学・研究室</t>
  </si>
  <si>
    <t>04_中学校</t>
  </si>
  <si>
    <t>05_小学校</t>
  </si>
  <si>
    <t>06_幼稚園・保育園</t>
  </si>
  <si>
    <t>08_民間企業</t>
  </si>
  <si>
    <t>10_団体（NPO・NGO等）</t>
  </si>
  <si>
    <t>13_その他（※記載すること）</t>
  </si>
  <si>
    <t>その他</t>
    <rPh sb="2" eb="3">
      <t>ホカ</t>
    </rPh>
    <phoneticPr fontId="1"/>
  </si>
  <si>
    <t>⑤受入先機関名</t>
    <rPh sb="1" eb="4">
      <t>ウケイレサキ</t>
    </rPh>
    <rPh sb="4" eb="7">
      <t>キカンメイ</t>
    </rPh>
    <phoneticPr fontId="1"/>
  </si>
  <si>
    <t>⑥活動開始日</t>
    <rPh sb="1" eb="3">
      <t>カツドウ</t>
    </rPh>
    <rPh sb="3" eb="6">
      <t>カイシビ</t>
    </rPh>
    <phoneticPr fontId="1"/>
  </si>
  <si>
    <t>⑦活動終了日</t>
    <rPh sb="1" eb="3">
      <t>カツドウ</t>
    </rPh>
    <rPh sb="3" eb="6">
      <t>シュウリョウビ</t>
    </rPh>
    <phoneticPr fontId="1"/>
  </si>
  <si>
    <t>　①スケジュール（概要）〔400字以内〕
　現時点で想定している留学中の活動スケジュールを簡潔に記載してください。</t>
  </si>
  <si>
    <t>２年</t>
    <rPh sb="1" eb="2">
      <t>ネン</t>
    </rPh>
    <phoneticPr fontId="18"/>
  </si>
  <si>
    <t>静岡県</t>
    <rPh sb="0" eb="3">
      <t>シズオカケン</t>
    </rPh>
    <phoneticPr fontId="18"/>
  </si>
  <si>
    <t>家計基準内</t>
    <rPh sb="0" eb="2">
      <t>カケイ</t>
    </rPh>
    <rPh sb="2" eb="5">
      <t>キジュンナイ</t>
    </rPh>
    <phoneticPr fontId="18"/>
  </si>
  <si>
    <t>公立</t>
    <rPh sb="0" eb="2">
      <t>コウリツ</t>
    </rPh>
    <phoneticPr fontId="18"/>
  </si>
  <si>
    <t>全日制</t>
    <rPh sb="0" eb="3">
      <t>ゼンニチセイ</t>
    </rPh>
    <phoneticPr fontId="18"/>
  </si>
  <si>
    <t>④受入先機関の種別</t>
    <phoneticPr fontId="1"/>
  </si>
  <si>
    <t>その他</t>
    <rPh sb="2" eb="3">
      <t>ホカ</t>
    </rPh>
    <phoneticPr fontId="1"/>
  </si>
  <si>
    <t>なし</t>
    <phoneticPr fontId="1"/>
  </si>
  <si>
    <t>申請中</t>
    <rPh sb="0" eb="3">
      <t>シンセイチュウ</t>
    </rPh>
    <phoneticPr fontId="1"/>
  </si>
  <si>
    <t>申請予定</t>
    <rPh sb="0" eb="2">
      <t>シンセイ</t>
    </rPh>
    <rPh sb="2" eb="4">
      <t>ヨテイ</t>
    </rPh>
    <phoneticPr fontId="1"/>
  </si>
  <si>
    <t>現在の日本のAI音楽の技術レベルや活用状況について調べる。また、海外におけるAIを導入した音楽制作の成功事例とその影響について調べる。
自分の身の周りにいる人や音楽制作を行っている人に対してAI音楽に関するアンケートを行う。現在想定している項目のうち、主なものは以下のとおり。
・「XXXXXXXXX・・・・・・」
・「XXXXXXXXX・・・・・・」
・「XXXXXXXXX・・・・・・」
日本でのAI音楽の普及にあたり存在する課題が何か、音楽制作者側・ビジネスモデル・大衆の意識・IT技術・法整備といった様々な側面から仮説を立て、対応策を検討しておく。現時点で想定される仮説は、ＸＸＸＸＸＸＸＸＸ・・・・・・。</t>
    <phoneticPr fontId="1"/>
  </si>
  <si>
    <t>（数ある留学支援のプログラムの中でも、「自分の留学はしずおか探究留学支援事業でなければ実現できない」という理由を書きましょう。）</t>
    <rPh sb="30" eb="32">
      <t>タンキュウ</t>
    </rPh>
    <rPh sb="32" eb="34">
      <t>リュウガク</t>
    </rPh>
    <rPh sb="34" eb="36">
      <t>シエン</t>
    </rPh>
    <rPh sb="36" eb="38">
      <t>ジギョウ</t>
    </rPh>
    <phoneticPr fontId="1"/>
  </si>
  <si>
    <t xml:space="preserve">留学期間（活動期間）：７月２０日～８月1４日
7月２０日～７月３１日：スウェーデンの●●音楽大学のサマーキャンプに参加する。この期間中の午後の空き時間にイノベーションセンターを訪問する。
８月３日～８月７日：●●社でインターンを行う。
８月１０日～８月１４日：エストニアで語学学校に通いながら午後の空き時間にIT企業を訪問する。
</t>
    <phoneticPr fontId="20"/>
  </si>
  <si>
    <t>ＡＩ音楽に対するアンケート結果について日本と留学先国の比較・分析を行い、仮説に対する検証結果をプレゼンテーションにまとめる。学校で留学の成果報告として発表する。その際、留学での経験を生かして自身がＡＩを用いて作曲した楽曲も披露し、発表後は参加者に対してＡＩ音楽に対するアンケートを取り、自身の探究活動結果がＡＩ音楽に対する印象にどのような影響をもたらしたのか調査したい。
また、日本のＡＩ音楽の発展に何が必要か、留学中の探究活動や体験したことを踏まえて洗い出し、それに向けて自分に何ができるか考え、音楽活動を通して発信していく。</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</si>
</sst>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3"/>
      <scheme val="minor"/>
    </font>
    <font>
      <sz val="6"/>
      <name val="游ゴシック"/>
      <family val="3"/>
    </font>
    <font>
      <b/>
      <sz val="11"/>
      <color theme="0"/>
      <name val="游ゴシック"/>
      <family val="3"/>
      <scheme val="minor"/>
    </font>
    <font>
      <b/>
      <sz val="11"/>
      <color theme="1"/>
      <name val="游ゴシック"/>
      <family val="3"/>
    </font>
    <font>
      <sz val="11"/>
      <name val="游ゴシック"/>
      <family val="3"/>
      <scheme val="minor"/>
    </font>
    <font>
      <b/>
      <sz val="11"/>
      <color rgb="FFFF0000"/>
      <name val="游ゴシック"/>
      <family val="3"/>
      <scheme val="minor"/>
    </font>
    <font>
      <b/>
      <sz val="14"/>
      <color theme="1"/>
      <name val="游ゴシック"/>
      <family val="3"/>
      <scheme val="minor"/>
    </font>
    <font>
      <i/>
      <sz val="8"/>
      <color theme="1"/>
      <name val="游ゴシック"/>
      <family val="3"/>
      <scheme val="minor"/>
    </font>
    <font>
      <i/>
      <sz val="11"/>
      <color theme="1"/>
      <name val="游ゴシック"/>
      <family val="3"/>
      <scheme val="minor"/>
    </font>
    <font>
      <sz val="11"/>
      <color theme="1"/>
      <name val="游ゴシック"/>
      <family val="3"/>
      <scheme val="minor"/>
    </font>
    <font>
      <b/>
      <sz val="14"/>
      <color theme="1"/>
      <name val="AR P丸ゴシック体M"/>
      <family val="3"/>
    </font>
    <font>
      <sz val="8"/>
      <color theme="1"/>
      <name val="游ゴシック"/>
      <family val="3"/>
      <scheme val="minor"/>
    </font>
    <font>
      <sz val="11"/>
      <color rgb="FFFF0000"/>
      <name val="游ゴシック"/>
      <family val="3"/>
      <scheme val="minor"/>
    </font>
    <font>
      <sz val="9"/>
      <color theme="1"/>
      <name val="游ゴシック"/>
      <family val="3"/>
      <charset val="128"/>
    </font>
    <font>
      <sz val="10"/>
      <color theme="1"/>
      <name val="游ゴシック"/>
      <family val="3"/>
      <charset val="128"/>
    </font>
    <font>
      <b/>
      <sz val="11"/>
      <color rgb="FFFF0000"/>
      <name val="游ゴシック"/>
      <family val="3"/>
      <charset val="128"/>
    </font>
    <font>
      <sz val="11"/>
      <color theme="1"/>
      <name val="游ゴシック"/>
      <family val="3"/>
      <charset val="128"/>
    </font>
    <font>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6"/>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3999755851924192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style="thin">
        <color auto="1"/>
      </left>
      <right style="hair">
        <color auto="1"/>
      </right>
      <top style="hair">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hair">
        <color auto="1"/>
      </top>
      <bottom style="hair">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diagonal/>
    </border>
    <border>
      <left/>
      <right/>
      <top style="hair">
        <color auto="1"/>
      </top>
      <bottom style="hair">
        <color auto="1"/>
      </bottom>
      <diagonal/>
    </border>
    <border>
      <left/>
      <right style="hair">
        <color auto="1"/>
      </right>
      <top/>
      <bottom style="thin">
        <color auto="1"/>
      </bottom>
      <diagonal/>
    </border>
    <border>
      <left/>
      <right/>
      <top style="thin">
        <color auto="1"/>
      </top>
      <bottom style="hair">
        <color auto="1"/>
      </bottom>
      <diagonal/>
    </border>
    <border>
      <left/>
      <right/>
      <top style="hair">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hair">
        <color auto="1"/>
      </right>
      <top/>
      <bottom style="thin">
        <color auto="1"/>
      </bottom>
      <diagonal/>
    </border>
    <border>
      <left/>
      <right style="thin">
        <color indexed="64"/>
      </right>
      <top style="thin">
        <color indexed="64"/>
      </top>
      <bottom style="thin">
        <color indexed="64"/>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right style="hair">
        <color auto="1"/>
      </right>
      <top/>
      <bottom/>
      <diagonal/>
    </border>
    <border>
      <left style="hair">
        <color auto="1"/>
      </left>
      <right style="thin">
        <color auto="1"/>
      </right>
      <top/>
      <bottom style="hair">
        <color auto="1"/>
      </bottom>
      <diagonal/>
    </border>
    <border>
      <left style="hair">
        <color auto="1"/>
      </left>
      <right/>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medium">
        <color auto="1"/>
      </bottom>
      <diagonal/>
    </border>
    <border>
      <left/>
      <right style="thin">
        <color auto="1"/>
      </right>
      <top style="hair">
        <color auto="1"/>
      </top>
      <bottom style="hair">
        <color auto="1"/>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434">
    <xf numFmtId="0" fontId="0" fillId="0" borderId="0" xfId="0">
      <alignment vertical="center"/>
    </xf>
    <xf numFmtId="0" fontId="0" fillId="0" borderId="0" xfId="0" applyFont="1">
      <alignment vertical="center"/>
    </xf>
    <xf numFmtId="0" fontId="0" fillId="0" borderId="0" xfId="0" applyFont="1" applyProtection="1">
      <alignment vertical="center"/>
    </xf>
    <xf numFmtId="0" fontId="0" fillId="0" borderId="0" xfId="0" applyFont="1" applyAlignment="1">
      <alignment vertical="center" shrinkToFit="1"/>
    </xf>
    <xf numFmtId="0" fontId="0" fillId="0" borderId="0" xfId="0" applyFont="1" applyAlignment="1">
      <alignment horizontal="center" vertical="center" shrinkToFit="1"/>
    </xf>
    <xf numFmtId="0" fontId="0" fillId="2" borderId="2" xfId="0" applyFont="1" applyFill="1" applyBorder="1">
      <alignment vertical="center"/>
    </xf>
    <xf numFmtId="0" fontId="2" fillId="3" borderId="0" xfId="0" applyFont="1" applyFill="1">
      <alignment vertical="center"/>
    </xf>
    <xf numFmtId="56" fontId="0" fillId="0" borderId="0" xfId="0" applyNumberFormat="1" applyFont="1">
      <alignment vertical="center"/>
    </xf>
    <xf numFmtId="0" fontId="0" fillId="2" borderId="7" xfId="0" applyFont="1" applyFill="1" applyBorder="1">
      <alignment vertical="center"/>
    </xf>
    <xf numFmtId="0" fontId="0" fillId="2" borderId="2" xfId="0" applyFont="1" applyFill="1" applyBorder="1" applyAlignment="1">
      <alignment horizontal="center" vertical="center"/>
    </xf>
    <xf numFmtId="0" fontId="4" fillId="0" borderId="0" xfId="0" applyFont="1">
      <alignment vertical="center"/>
    </xf>
    <xf numFmtId="0" fontId="0" fillId="2" borderId="2" xfId="0" applyFont="1" applyFill="1" applyBorder="1" applyAlignment="1">
      <alignment horizontal="center" vertical="center" shrinkToFit="1"/>
    </xf>
    <xf numFmtId="0" fontId="0" fillId="0" borderId="2" xfId="0" applyFont="1" applyBorder="1" applyAlignment="1" applyProtection="1">
      <alignment horizontal="center" vertical="center"/>
      <protection locked="0"/>
    </xf>
    <xf numFmtId="0" fontId="0" fillId="2" borderId="9" xfId="0" applyFont="1" applyFill="1" applyBorder="1">
      <alignment vertical="center"/>
    </xf>
    <xf numFmtId="0" fontId="0" fillId="0" borderId="3"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56" fontId="0" fillId="0" borderId="0" xfId="0" applyNumberFormat="1" applyFont="1" applyAlignment="1">
      <alignment horizontal="left"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horizontal="center" vertical="center"/>
    </xf>
    <xf numFmtId="0" fontId="0" fillId="0" borderId="0" xfId="0" applyFont="1" applyAlignment="1">
      <alignment horizontal="center" vertical="center" wrapText="1"/>
    </xf>
    <xf numFmtId="0" fontId="0" fillId="2" borderId="23" xfId="0" applyFont="1" applyFill="1" applyBorder="1">
      <alignment vertical="center"/>
    </xf>
    <xf numFmtId="0" fontId="5" fillId="0" borderId="0" xfId="0" applyFont="1">
      <alignment vertical="center"/>
    </xf>
    <xf numFmtId="0" fontId="0" fillId="0" borderId="2" xfId="0" applyFont="1" applyBorder="1">
      <alignment vertical="center"/>
    </xf>
    <xf numFmtId="0" fontId="0" fillId="0" borderId="0" xfId="0" applyFont="1" applyAlignment="1">
      <alignment vertical="center" wrapText="1"/>
    </xf>
    <xf numFmtId="0" fontId="0" fillId="0" borderId="3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2" xfId="0" applyFont="1" applyBorder="1" applyAlignment="1">
      <alignment horizontal="center" vertical="center"/>
    </xf>
    <xf numFmtId="0" fontId="0" fillId="0" borderId="20" xfId="0" applyFont="1" applyBorder="1" applyAlignment="1">
      <alignment horizontal="center" vertical="center" shrinkToFit="1"/>
    </xf>
    <xf numFmtId="0" fontId="0" fillId="0" borderId="20" xfId="0" applyFont="1" applyBorder="1" applyAlignment="1">
      <alignment horizontal="center" vertical="center"/>
    </xf>
    <xf numFmtId="0" fontId="0" fillId="0" borderId="24" xfId="0" applyFont="1" applyBorder="1" applyAlignment="1" applyProtection="1">
      <alignment horizontal="center" vertical="center"/>
      <protection locked="0"/>
    </xf>
    <xf numFmtId="0" fontId="5" fillId="0" borderId="0" xfId="0" applyFont="1" applyBorder="1">
      <alignment vertical="center"/>
    </xf>
    <xf numFmtId="0" fontId="0" fillId="0" borderId="20" xfId="0" applyFont="1" applyBorder="1" applyAlignment="1" applyProtection="1">
      <alignment horizontal="center" vertical="center"/>
      <protection locked="0"/>
    </xf>
    <xf numFmtId="0" fontId="0" fillId="2" borderId="19" xfId="0" applyFont="1" applyFill="1" applyBorder="1" applyAlignment="1">
      <alignment horizontal="center" vertical="center" shrinkToFit="1"/>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3" xfId="0" applyFont="1" applyBorder="1" applyAlignment="1" applyProtection="1">
      <alignment horizontal="center" vertical="center"/>
      <protection locked="0"/>
    </xf>
    <xf numFmtId="0" fontId="7" fillId="0" borderId="13" xfId="0" applyFont="1" applyBorder="1" applyAlignment="1">
      <alignment horizontal="left" vertical="center"/>
    </xf>
    <xf numFmtId="0" fontId="0" fillId="0" borderId="21" xfId="0" applyFont="1" applyBorder="1" applyAlignment="1" applyProtection="1">
      <alignment horizontal="center" vertical="center"/>
      <protection locked="0"/>
    </xf>
    <xf numFmtId="0" fontId="0" fillId="0" borderId="16" xfId="0" applyFont="1" applyBorder="1">
      <alignment vertical="center"/>
    </xf>
    <xf numFmtId="0" fontId="7" fillId="0" borderId="44" xfId="0" applyFont="1" applyBorder="1">
      <alignment vertical="center"/>
    </xf>
    <xf numFmtId="0" fontId="0" fillId="2" borderId="39" xfId="0" applyFont="1" applyFill="1" applyBorder="1" applyAlignment="1">
      <alignment horizontal="center" vertical="center" shrinkToFit="1"/>
    </xf>
    <xf numFmtId="0" fontId="0" fillId="5" borderId="20" xfId="0" applyFont="1" applyFill="1" applyBorder="1" applyAlignment="1" applyProtection="1">
      <alignment horizontal="left" vertical="center" shrinkToFit="1"/>
    </xf>
    <xf numFmtId="0" fontId="0" fillId="2" borderId="2" xfId="0" applyFont="1" applyFill="1" applyBorder="1" applyAlignment="1">
      <alignment vertical="center" shrinkToFit="1"/>
    </xf>
    <xf numFmtId="0" fontId="0" fillId="0" borderId="24" xfId="0" applyFont="1" applyBorder="1" applyAlignment="1">
      <alignment horizontal="center" vertical="center"/>
    </xf>
    <xf numFmtId="0" fontId="0" fillId="0" borderId="29" xfId="0" applyFont="1" applyBorder="1" applyAlignment="1">
      <alignment horizontal="center" vertical="center"/>
    </xf>
    <xf numFmtId="0" fontId="0" fillId="0" borderId="15" xfId="0" applyFont="1" applyBorder="1">
      <alignment vertical="center"/>
    </xf>
    <xf numFmtId="0" fontId="0" fillId="0" borderId="46" xfId="0" applyFont="1" applyBorder="1">
      <alignment vertical="center"/>
    </xf>
    <xf numFmtId="0" fontId="0" fillId="2" borderId="42" xfId="0" applyFont="1" applyFill="1" applyBorder="1" applyAlignment="1">
      <alignment horizontal="center" vertical="center" shrinkToFit="1"/>
    </xf>
    <xf numFmtId="0" fontId="0" fillId="0" borderId="18" xfId="0" applyFont="1" applyBorder="1" applyAlignment="1" applyProtection="1">
      <alignment horizontal="center" vertical="center"/>
      <protection locked="0"/>
    </xf>
    <xf numFmtId="0" fontId="0" fillId="0" borderId="21" xfId="0" applyFont="1" applyBorder="1" applyAlignment="1">
      <alignment horizontal="center" vertical="center"/>
    </xf>
    <xf numFmtId="0" fontId="0" fillId="0" borderId="0" xfId="0" applyFont="1" applyAlignment="1">
      <alignment horizontal="center" vertical="center"/>
    </xf>
    <xf numFmtId="0" fontId="7" fillId="0" borderId="0" xfId="0" applyFont="1">
      <alignment vertical="center"/>
    </xf>
    <xf numFmtId="0" fontId="7" fillId="0" borderId="13" xfId="0" applyFont="1" applyBorder="1">
      <alignment vertical="center"/>
    </xf>
    <xf numFmtId="0" fontId="0" fillId="0" borderId="51" xfId="0" applyFont="1" applyBorder="1" applyAlignment="1">
      <alignment horizontal="center" vertical="center"/>
    </xf>
    <xf numFmtId="0" fontId="0" fillId="0" borderId="0" xfId="0" applyFont="1" applyFill="1" applyBorder="1" applyAlignment="1">
      <alignment vertical="center" wrapText="1"/>
    </xf>
    <xf numFmtId="0" fontId="0" fillId="0" borderId="2" xfId="0" applyFont="1" applyBorder="1" applyAlignment="1">
      <alignment horizontal="center" vertical="center" shrinkToFit="1"/>
    </xf>
    <xf numFmtId="0" fontId="10" fillId="0" borderId="2" xfId="0" applyFont="1" applyBorder="1" applyAlignment="1" applyProtection="1">
      <alignment horizontal="center" vertical="center" shrinkToFit="1"/>
      <protection locked="0"/>
    </xf>
    <xf numFmtId="0" fontId="0" fillId="0" borderId="55" xfId="0" applyFont="1" applyBorder="1" applyAlignment="1">
      <alignment horizontal="center" vertical="center"/>
    </xf>
    <xf numFmtId="0" fontId="11" fillId="0" borderId="0" xfId="0" applyFont="1" applyAlignment="1">
      <alignment horizontal="right"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14" fontId="12" fillId="0" borderId="0" xfId="0" applyNumberFormat="1" applyFont="1" applyProtection="1">
      <alignment vertical="center"/>
    </xf>
    <xf numFmtId="14" fontId="0" fillId="0" borderId="0" xfId="0" applyNumberFormat="1" applyFont="1" applyProtection="1">
      <alignment vertical="center"/>
    </xf>
    <xf numFmtId="0" fontId="0" fillId="6" borderId="2" xfId="0" applyFont="1" applyFill="1" applyBorder="1" applyProtection="1">
      <alignment vertical="center"/>
    </xf>
    <xf numFmtId="0" fontId="0" fillId="0" borderId="2" xfId="0" applyFont="1" applyBorder="1" applyProtection="1">
      <alignment vertical="center"/>
    </xf>
    <xf numFmtId="0" fontId="0" fillId="0" borderId="0" xfId="0" quotePrefix="1">
      <alignment vertical="center"/>
    </xf>
    <xf numFmtId="38" fontId="0" fillId="0" borderId="0" xfId="0" applyNumberFormat="1">
      <alignment vertical="center"/>
    </xf>
    <xf numFmtId="0" fontId="0" fillId="0" borderId="0" xfId="0" applyFont="1" applyAlignment="1">
      <alignment horizontal="center" vertical="center" wrapText="1" shrinkToFit="1"/>
    </xf>
    <xf numFmtId="0" fontId="0" fillId="0" borderId="0" xfId="0" applyFont="1" applyFill="1" applyBorder="1" applyAlignment="1">
      <alignment horizontal="center" vertical="center" wrapText="1" shrinkToFit="1"/>
    </xf>
    <xf numFmtId="0" fontId="17" fillId="0" borderId="24"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0" fillId="0" borderId="0" xfId="0" applyFont="1" applyAlignment="1" applyProtection="1">
      <alignment vertical="center" shrinkToFit="1"/>
    </xf>
    <xf numFmtId="0" fontId="0" fillId="0" borderId="2" xfId="0" applyFont="1" applyBorder="1" applyAlignment="1" applyProtection="1">
      <alignment horizontal="center" vertical="center" shrinkToFit="1"/>
    </xf>
    <xf numFmtId="0" fontId="10" fillId="0" borderId="2" xfId="0" applyFont="1" applyBorder="1" applyAlignment="1" applyProtection="1">
      <alignment horizontal="center" vertical="center" shrinkToFit="1"/>
    </xf>
    <xf numFmtId="0" fontId="0" fillId="0" borderId="0" xfId="0" applyFont="1" applyAlignment="1" applyProtection="1">
      <alignment horizontal="center" vertical="center" shrinkToFit="1"/>
    </xf>
    <xf numFmtId="0" fontId="0" fillId="2" borderId="2" xfId="0" applyFont="1" applyFill="1" applyBorder="1" applyProtection="1">
      <alignment vertical="center"/>
    </xf>
    <xf numFmtId="0" fontId="2" fillId="3" borderId="0" xfId="0" applyFont="1" applyFill="1" applyProtection="1">
      <alignment vertical="center"/>
    </xf>
    <xf numFmtId="56" fontId="0" fillId="0" borderId="0" xfId="0" applyNumberFormat="1" applyFont="1" applyProtection="1">
      <alignment vertical="center"/>
    </xf>
    <xf numFmtId="0" fontId="0" fillId="0" borderId="30"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24" xfId="0" applyFont="1" applyBorder="1" applyAlignment="1" applyProtection="1">
      <alignment horizontal="center" vertical="center"/>
    </xf>
    <xf numFmtId="0" fontId="0" fillId="0" borderId="55" xfId="0" applyFont="1" applyBorder="1" applyAlignment="1" applyProtection="1">
      <alignment horizontal="center" vertical="center"/>
    </xf>
    <xf numFmtId="0" fontId="7" fillId="0" borderId="13" xfId="0" applyFont="1" applyBorder="1" applyAlignment="1" applyProtection="1">
      <alignment horizontal="left" vertical="center"/>
    </xf>
    <xf numFmtId="0" fontId="0" fillId="0" borderId="29" xfId="0" applyFont="1" applyBorder="1" applyAlignment="1" applyProtection="1">
      <alignment horizontal="center" vertical="center"/>
    </xf>
    <xf numFmtId="0" fontId="0" fillId="0" borderId="0" xfId="0" applyFont="1" applyAlignment="1" applyProtection="1">
      <alignment horizontal="center" vertical="center"/>
    </xf>
    <xf numFmtId="0" fontId="7" fillId="0" borderId="0" xfId="0" applyFont="1" applyProtection="1">
      <alignment vertical="center"/>
    </xf>
    <xf numFmtId="0" fontId="0" fillId="0" borderId="16" xfId="0" applyFont="1" applyBorder="1" applyProtection="1">
      <alignment vertical="center"/>
    </xf>
    <xf numFmtId="0" fontId="0" fillId="0" borderId="15" xfId="0" applyFont="1" applyBorder="1" applyProtection="1">
      <alignment vertical="center"/>
    </xf>
    <xf numFmtId="0" fontId="7" fillId="0" borderId="44" xfId="0" applyFont="1" applyBorder="1" applyProtection="1">
      <alignment vertical="center"/>
    </xf>
    <xf numFmtId="0" fontId="0" fillId="0" borderId="46" xfId="0" applyFont="1" applyBorder="1" applyProtection="1">
      <alignment vertical="center"/>
    </xf>
    <xf numFmtId="0" fontId="0" fillId="2" borderId="7" xfId="0" applyFont="1" applyFill="1" applyBorder="1" applyProtection="1">
      <alignment vertical="center"/>
    </xf>
    <xf numFmtId="0" fontId="0" fillId="2" borderId="23" xfId="0" applyFont="1" applyFill="1" applyBorder="1" applyProtection="1">
      <alignment vertical="center"/>
    </xf>
    <xf numFmtId="0" fontId="0" fillId="0" borderId="31" xfId="0" applyFont="1" applyBorder="1" applyAlignment="1" applyProtection="1">
      <alignment horizontal="center" vertical="center"/>
    </xf>
    <xf numFmtId="0" fontId="0" fillId="2" borderId="19" xfId="0" applyFont="1" applyFill="1" applyBorder="1" applyAlignment="1" applyProtection="1">
      <alignment horizontal="center" vertical="center" shrinkToFit="1"/>
    </xf>
    <xf numFmtId="0" fontId="17" fillId="0" borderId="19" xfId="0" applyFont="1" applyBorder="1" applyAlignment="1" applyProtection="1">
      <alignment horizontal="center" vertical="center"/>
    </xf>
    <xf numFmtId="0" fontId="0" fillId="2" borderId="42" xfId="0" applyFont="1" applyFill="1" applyBorder="1" applyAlignment="1" applyProtection="1">
      <alignment horizontal="center" vertical="center" shrinkToFit="1"/>
    </xf>
    <xf numFmtId="0" fontId="7" fillId="0" borderId="13" xfId="0" applyFont="1" applyBorder="1" applyProtection="1">
      <alignment vertical="center"/>
    </xf>
    <xf numFmtId="0" fontId="0" fillId="2" borderId="39" xfId="0" applyFont="1" applyFill="1" applyBorder="1" applyAlignment="1" applyProtection="1">
      <alignment horizontal="center" vertical="center" shrinkToFit="1"/>
    </xf>
    <xf numFmtId="0" fontId="11" fillId="0" borderId="0" xfId="0" applyFont="1" applyAlignment="1" applyProtection="1">
      <alignment horizontal="right" vertical="center"/>
    </xf>
    <xf numFmtId="0" fontId="0" fillId="2" borderId="2" xfId="0" applyFont="1" applyFill="1" applyBorder="1" applyAlignment="1" applyProtection="1">
      <alignment horizontal="center" vertical="center" shrinkToFit="1"/>
    </xf>
    <xf numFmtId="0" fontId="0" fillId="0" borderId="13"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51" xfId="0" applyFont="1" applyBorder="1" applyAlignment="1" applyProtection="1">
      <alignment horizontal="center" vertical="center"/>
    </xf>
    <xf numFmtId="0" fontId="4" fillId="0" borderId="0" xfId="0" applyFont="1" applyProtection="1">
      <alignment vertical="center"/>
    </xf>
    <xf numFmtId="0" fontId="0" fillId="0" borderId="2" xfId="0" applyFont="1" applyBorder="1" applyAlignment="1" applyProtection="1">
      <alignment horizontal="center" vertical="center"/>
    </xf>
    <xf numFmtId="0" fontId="0" fillId="2" borderId="9" xfId="0" applyFont="1" applyFill="1" applyBorder="1" applyProtection="1">
      <alignment vertical="center"/>
    </xf>
    <xf numFmtId="0" fontId="0" fillId="0" borderId="3"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8" xfId="0" applyFont="1" applyBorder="1" applyAlignment="1" applyProtection="1">
      <alignment horizontal="center" vertical="center"/>
    </xf>
    <xf numFmtId="0" fontId="5" fillId="0" borderId="0" xfId="0" applyFont="1" applyProtection="1">
      <alignment vertical="center"/>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2" borderId="2" xfId="0" applyFont="1" applyFill="1" applyBorder="1" applyAlignment="1" applyProtection="1">
      <alignment horizontal="center"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shrinkToFit="1"/>
    </xf>
    <xf numFmtId="0" fontId="0" fillId="0" borderId="37"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41" xfId="0" applyFont="1" applyBorder="1" applyAlignment="1" applyProtection="1">
      <alignment horizontal="center" vertical="center"/>
    </xf>
    <xf numFmtId="56" fontId="0" fillId="0" borderId="0" xfId="0" applyNumberFormat="1" applyFont="1" applyAlignment="1" applyProtection="1">
      <alignment horizontal="left" vertical="center"/>
    </xf>
    <xf numFmtId="0" fontId="0" fillId="0" borderId="43" xfId="0" applyFont="1" applyBorder="1" applyAlignment="1" applyProtection="1">
      <alignment horizontal="center" vertical="center"/>
    </xf>
    <xf numFmtId="0" fontId="5" fillId="0" borderId="0" xfId="0" applyFont="1" applyBorder="1" applyProtection="1">
      <alignment vertical="center"/>
    </xf>
    <xf numFmtId="0" fontId="0" fillId="2" borderId="2" xfId="0" applyFont="1" applyFill="1" applyBorder="1" applyAlignment="1" applyProtection="1">
      <alignment vertical="center" shrinkToFit="1"/>
    </xf>
    <xf numFmtId="0" fontId="0" fillId="0" borderId="0" xfId="0" applyFont="1" applyFill="1" applyBorder="1" applyAlignment="1" applyProtection="1">
      <alignment vertical="center" wrapText="1"/>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vertical="center" wrapText="1"/>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wrapText="1" shrinkToFit="1"/>
    </xf>
    <xf numFmtId="0" fontId="0" fillId="0" borderId="0" xfId="0" applyFont="1" applyAlignment="1" applyProtection="1">
      <alignment horizontal="center" vertical="center" wrapText="1"/>
    </xf>
    <xf numFmtId="0" fontId="0" fillId="0" borderId="0" xfId="0" applyFont="1" applyAlignment="1" applyProtection="1">
      <alignment horizontal="center" vertical="center" wrapText="1" shrinkToFit="1"/>
    </xf>
    <xf numFmtId="0" fontId="0" fillId="2" borderId="2" xfId="0" applyFont="1" applyFill="1" applyBorder="1" applyAlignment="1">
      <alignment horizontal="center" vertical="center"/>
    </xf>
    <xf numFmtId="0" fontId="0" fillId="2" borderId="4" xfId="0" applyFont="1" applyFill="1" applyBorder="1" applyAlignment="1">
      <alignment horizontal="left" vertical="center"/>
    </xf>
    <xf numFmtId="0" fontId="0" fillId="2" borderId="20" xfId="0" applyFont="1" applyFill="1" applyBorder="1" applyAlignment="1">
      <alignment horizontal="left" vertical="center"/>
    </xf>
    <xf numFmtId="0" fontId="0" fillId="2" borderId="4"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17" fillId="0" borderId="16"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7" fillId="0" borderId="52" xfId="0" applyFont="1" applyBorder="1" applyAlignment="1" applyProtection="1">
      <alignment horizontal="left" vertical="top" wrapText="1"/>
      <protection locked="0"/>
    </xf>
    <xf numFmtId="0" fontId="17" fillId="0" borderId="1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53" xfId="0" applyFont="1" applyBorder="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51" xfId="0" applyFont="1" applyBorder="1" applyAlignment="1" applyProtection="1">
      <alignment horizontal="left" vertical="top" wrapText="1"/>
      <protection locked="0"/>
    </xf>
    <xf numFmtId="0" fontId="0" fillId="0" borderId="0" xfId="0" applyFont="1" applyAlignment="1">
      <alignment horizontal="left" vertical="center" wrapText="1"/>
    </xf>
    <xf numFmtId="0" fontId="17" fillId="0" borderId="13" xfId="0" applyFont="1" applyBorder="1" applyAlignment="1" applyProtection="1">
      <alignment horizontal="left" vertical="top" wrapText="1"/>
      <protection locked="0"/>
    </xf>
    <xf numFmtId="0" fontId="17" fillId="0" borderId="29" xfId="0" applyFont="1" applyBorder="1" applyAlignment="1" applyProtection="1">
      <alignment horizontal="left" vertical="top" wrapText="1"/>
      <protection locked="0"/>
    </xf>
    <xf numFmtId="0" fontId="17" fillId="0" borderId="40" xfId="0" applyFont="1" applyBorder="1" applyAlignment="1" applyProtection="1">
      <alignment horizontal="left" vertical="top" wrapText="1"/>
      <protection locked="0"/>
    </xf>
    <xf numFmtId="0" fontId="0" fillId="0" borderId="0" xfId="0" applyFont="1" applyAlignment="1">
      <alignment horizontal="left" vertical="center" shrinkToFit="1"/>
    </xf>
    <xf numFmtId="0" fontId="17" fillId="0" borderId="19" xfId="0" applyFont="1" applyBorder="1" applyAlignment="1" applyProtection="1">
      <alignment horizontal="left" vertical="center"/>
      <protection locked="0"/>
    </xf>
    <xf numFmtId="0" fontId="17" fillId="0" borderId="5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17" fillId="0" borderId="55" xfId="0" applyFont="1" applyBorder="1" applyAlignment="1" applyProtection="1">
      <alignment horizontal="left" vertical="center"/>
      <protection locked="0"/>
    </xf>
    <xf numFmtId="0" fontId="0" fillId="0" borderId="15" xfId="0" applyFont="1" applyFill="1" applyBorder="1" applyAlignment="1">
      <alignment horizontal="left" vertical="center"/>
    </xf>
    <xf numFmtId="0" fontId="0" fillId="0" borderId="0" xfId="0" applyFont="1" applyAlignment="1">
      <alignment horizontal="left" vertical="top" wrapText="1"/>
    </xf>
    <xf numFmtId="0" fontId="0" fillId="0" borderId="0" xfId="0" applyFont="1" applyBorder="1" applyAlignment="1">
      <alignment horizontal="center" vertical="center" shrinkToFit="1"/>
    </xf>
    <xf numFmtId="0" fontId="0" fillId="0" borderId="20" xfId="0" applyFont="1" applyBorder="1" applyAlignment="1" applyProtection="1">
      <alignment horizontal="left" vertical="center" shrinkToFit="1"/>
      <protection locked="0"/>
    </xf>
    <xf numFmtId="0" fontId="0" fillId="0" borderId="37" xfId="0" applyFont="1" applyBorder="1" applyAlignment="1" applyProtection="1">
      <alignment horizontal="left" vertical="center" shrinkToFit="1"/>
      <protection locked="0"/>
    </xf>
    <xf numFmtId="0" fontId="0" fillId="2" borderId="8" xfId="0" applyFont="1" applyFill="1" applyBorder="1" applyAlignment="1">
      <alignment horizontal="left" vertical="center" shrinkToFit="1"/>
    </xf>
    <xf numFmtId="0" fontId="0" fillId="2" borderId="24" xfId="0" applyFont="1" applyFill="1" applyBorder="1" applyAlignment="1">
      <alignment horizontal="left" vertical="center" shrinkToFit="1"/>
    </xf>
    <xf numFmtId="0" fontId="0" fillId="0" borderId="24" xfId="0" applyFont="1" applyBorder="1" applyAlignment="1" applyProtection="1">
      <alignment horizontal="left" vertical="center" shrinkToFit="1"/>
      <protection locked="0"/>
    </xf>
    <xf numFmtId="0" fontId="0" fillId="0" borderId="55" xfId="0" applyFont="1" applyBorder="1" applyAlignment="1" applyProtection="1">
      <alignment horizontal="left" vertical="center" shrinkToFit="1"/>
      <protection locked="0"/>
    </xf>
    <xf numFmtId="0" fontId="0" fillId="0" borderId="1" xfId="0" applyFont="1" applyBorder="1" applyAlignment="1">
      <alignment horizontal="left" vertical="center"/>
    </xf>
    <xf numFmtId="0" fontId="0" fillId="0" borderId="2" xfId="0" applyFont="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13"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0" fillId="0" borderId="40" xfId="0" applyFont="1" applyBorder="1" applyAlignment="1" applyProtection="1">
      <alignment horizontal="left" vertical="top" wrapText="1"/>
      <protection locked="0"/>
    </xf>
    <xf numFmtId="0" fontId="17" fillId="0" borderId="29" xfId="0" applyFont="1" applyBorder="1" applyAlignment="1" applyProtection="1">
      <alignment horizontal="left" vertical="top"/>
      <protection locked="0"/>
    </xf>
    <xf numFmtId="0" fontId="17" fillId="0" borderId="40" xfId="0" applyFont="1" applyBorder="1" applyAlignment="1" applyProtection="1">
      <alignment horizontal="left" vertical="top"/>
      <protection locked="0"/>
    </xf>
    <xf numFmtId="0" fontId="17" fillId="0" borderId="20" xfId="0" applyFont="1" applyBorder="1" applyAlignment="1" applyProtection="1">
      <alignment horizontal="left" vertical="center" shrinkToFit="1"/>
      <protection locked="0"/>
    </xf>
    <xf numFmtId="0" fontId="17" fillId="0" borderId="37" xfId="0" applyFont="1" applyBorder="1" applyAlignment="1" applyProtection="1">
      <alignment horizontal="left" vertical="center" shrinkToFit="1"/>
      <protection locked="0"/>
    </xf>
    <xf numFmtId="38" fontId="0" fillId="0" borderId="13" xfId="1" applyFont="1" applyBorder="1" applyAlignment="1" applyProtection="1">
      <alignment horizontal="center" vertical="center"/>
      <protection locked="0"/>
    </xf>
    <xf numFmtId="38" fontId="0" fillId="0" borderId="29" xfId="1" applyFont="1" applyBorder="1" applyAlignment="1" applyProtection="1">
      <alignment horizontal="center" vertical="center"/>
      <protection locked="0"/>
    </xf>
    <xf numFmtId="0" fontId="0" fillId="0" borderId="1" xfId="0" applyFont="1" applyFill="1" applyBorder="1" applyAlignment="1">
      <alignment horizontal="left" vertical="center" wrapText="1"/>
    </xf>
    <xf numFmtId="0" fontId="0" fillId="2" borderId="8" xfId="0" applyFont="1" applyFill="1" applyBorder="1" applyAlignment="1">
      <alignment horizontal="left" vertical="center"/>
    </xf>
    <xf numFmtId="0" fontId="0" fillId="2" borderId="24" xfId="0" applyFont="1" applyFill="1" applyBorder="1" applyAlignment="1">
      <alignment horizontal="left" vertical="center"/>
    </xf>
    <xf numFmtId="0" fontId="8" fillId="0" borderId="16" xfId="0" applyFont="1" applyBorder="1" applyAlignment="1">
      <alignment horizontal="left" vertical="center" shrinkToFit="1"/>
    </xf>
    <xf numFmtId="0" fontId="8" fillId="0" borderId="15" xfId="0" applyFont="1" applyBorder="1" applyAlignment="1">
      <alignment horizontal="left" vertical="center" shrinkToFit="1"/>
    </xf>
    <xf numFmtId="0" fontId="4" fillId="2" borderId="3"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0" fillId="0" borderId="42"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33" xfId="0" applyFont="1" applyBorder="1" applyAlignment="1">
      <alignment horizontal="left" vertical="center"/>
    </xf>
    <xf numFmtId="0" fontId="0" fillId="0" borderId="49" xfId="0" applyFont="1" applyBorder="1" applyAlignment="1">
      <alignment horizontal="left" vertical="center"/>
    </xf>
    <xf numFmtId="0" fontId="0" fillId="0" borderId="43" xfId="0" applyFont="1" applyBorder="1" applyAlignment="1" applyProtection="1">
      <alignment horizontal="left" vertical="center" shrinkToFit="1"/>
      <protection locked="0"/>
    </xf>
    <xf numFmtId="0" fontId="0" fillId="2" borderId="3" xfId="0" applyFont="1" applyFill="1" applyBorder="1" applyAlignment="1">
      <alignment horizontal="left" vertical="center"/>
    </xf>
    <xf numFmtId="0" fontId="0" fillId="2" borderId="19" xfId="0" applyFont="1" applyFill="1" applyBorder="1" applyAlignment="1">
      <alignment horizontal="left" vertical="center"/>
    </xf>
    <xf numFmtId="0" fontId="0" fillId="0" borderId="19" xfId="0" applyFont="1" applyBorder="1" applyAlignment="1">
      <alignment horizontal="center" vertical="center" shrinkToFit="1"/>
    </xf>
    <xf numFmtId="0" fontId="0" fillId="0" borderId="54" xfId="0" applyFont="1" applyBorder="1" applyAlignment="1">
      <alignment horizontal="center" vertical="center" shrinkToFit="1"/>
    </xf>
    <xf numFmtId="0" fontId="0" fillId="2" borderId="14" xfId="0" applyFont="1" applyFill="1" applyBorder="1" applyAlignment="1">
      <alignment horizontal="left" vertical="center"/>
    </xf>
    <xf numFmtId="0" fontId="0" fillId="2" borderId="30" xfId="0" applyFont="1" applyFill="1" applyBorder="1" applyAlignment="1">
      <alignment horizontal="left" vertical="center"/>
    </xf>
    <xf numFmtId="0" fontId="0" fillId="0" borderId="27" xfId="0" applyFont="1" applyBorder="1" applyAlignment="1" applyProtection="1">
      <alignment horizontal="left" vertical="center" shrinkToFit="1"/>
      <protection locked="0"/>
    </xf>
    <xf numFmtId="0" fontId="0" fillId="0" borderId="30" xfId="0" applyFont="1" applyBorder="1" applyAlignment="1" applyProtection="1">
      <alignment horizontal="left" vertical="center" shrinkToFit="1"/>
      <protection locked="0"/>
    </xf>
    <xf numFmtId="0" fontId="0" fillId="0" borderId="27" xfId="0" applyFont="1" applyBorder="1" applyAlignment="1" applyProtection="1">
      <alignment horizontal="center" vertical="center" shrinkToFit="1"/>
      <protection locked="0"/>
    </xf>
    <xf numFmtId="0" fontId="0" fillId="0" borderId="33" xfId="0" applyFont="1" applyBorder="1" applyAlignment="1" applyProtection="1">
      <alignment horizontal="center" vertical="center" shrinkToFit="1"/>
      <protection locked="0"/>
    </xf>
    <xf numFmtId="0" fontId="0" fillId="0" borderId="49" xfId="0" applyFont="1" applyBorder="1" applyAlignment="1" applyProtection="1">
      <alignment horizontal="center" vertical="center" shrinkToFit="1"/>
      <protection locked="0"/>
    </xf>
    <xf numFmtId="0" fontId="0" fillId="2" borderId="2" xfId="0" applyFont="1" applyFill="1" applyBorder="1" applyAlignment="1">
      <alignment horizontal="center" vertical="center" wrapText="1"/>
    </xf>
    <xf numFmtId="0" fontId="17" fillId="0" borderId="13" xfId="0" applyFont="1" applyBorder="1" applyAlignment="1" applyProtection="1">
      <alignment horizontal="left" vertical="top"/>
      <protection locked="0"/>
    </xf>
    <xf numFmtId="0" fontId="0" fillId="0" borderId="27" xfId="0" applyFont="1" applyBorder="1" applyAlignment="1">
      <alignment horizontal="left" vertical="top" wrapText="1"/>
    </xf>
    <xf numFmtId="0" fontId="0" fillId="0" borderId="33" xfId="0" applyFont="1" applyBorder="1" applyAlignment="1">
      <alignment horizontal="left" vertical="top" wrapText="1"/>
    </xf>
    <xf numFmtId="0" fontId="0" fillId="0" borderId="49" xfId="0" applyFont="1" applyBorder="1" applyAlignment="1">
      <alignment horizontal="left" vertical="top" wrapText="1"/>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0" fillId="0" borderId="36" xfId="0" applyFont="1" applyBorder="1" applyAlignment="1">
      <alignment horizontal="left" vertical="center"/>
    </xf>
    <xf numFmtId="0" fontId="0" fillId="0" borderId="58" xfId="0" applyFont="1" applyBorder="1" applyAlignment="1">
      <alignment horizontal="left" vertical="center"/>
    </xf>
    <xf numFmtId="0" fontId="0" fillId="0" borderId="24" xfId="0" applyFont="1" applyBorder="1" applyAlignment="1">
      <alignment horizontal="left" vertical="top" wrapText="1"/>
    </xf>
    <xf numFmtId="0" fontId="0" fillId="0" borderId="55" xfId="0" applyFont="1" applyBorder="1" applyAlignment="1">
      <alignment horizontal="left" vertical="top" wrapText="1"/>
    </xf>
    <xf numFmtId="0" fontId="0" fillId="2" borderId="25"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25" xfId="0" applyFont="1" applyBorder="1" applyAlignment="1">
      <alignment horizontal="left" vertical="top" wrapText="1"/>
    </xf>
    <xf numFmtId="0" fontId="0" fillId="0" borderId="50" xfId="0" applyFont="1" applyBorder="1" applyAlignment="1">
      <alignment horizontal="left" vertical="top" wrapText="1"/>
    </xf>
    <xf numFmtId="0" fontId="0" fillId="0" borderId="27" xfId="0" applyFont="1" applyBorder="1" applyAlignment="1">
      <alignment horizontal="left" vertical="top"/>
    </xf>
    <xf numFmtId="0" fontId="0" fillId="0" borderId="33" xfId="0" applyFont="1" applyBorder="1" applyAlignment="1">
      <alignment horizontal="left" vertical="top"/>
    </xf>
    <xf numFmtId="0" fontId="0" fillId="0" borderId="49" xfId="0" applyFont="1" applyBorder="1" applyAlignment="1">
      <alignment horizontal="left" vertical="top"/>
    </xf>
    <xf numFmtId="0" fontId="0" fillId="0" borderId="20" xfId="0" applyFont="1" applyBorder="1" applyAlignment="1">
      <alignment horizontal="left" vertical="top" wrapText="1"/>
    </xf>
    <xf numFmtId="0" fontId="0" fillId="0" borderId="37" xfId="0" applyFont="1" applyBorder="1" applyAlignment="1">
      <alignment horizontal="left" vertical="top" wrapText="1"/>
    </xf>
    <xf numFmtId="0" fontId="0" fillId="0" borderId="19" xfId="0" applyFont="1" applyBorder="1" applyAlignment="1">
      <alignment horizontal="left" vertical="top" wrapText="1"/>
    </xf>
    <xf numFmtId="0" fontId="0" fillId="0" borderId="54" xfId="0" applyFont="1" applyBorder="1" applyAlignment="1">
      <alignment horizontal="left" vertical="top" wrapText="1"/>
    </xf>
    <xf numFmtId="0" fontId="0" fillId="0" borderId="20" xfId="0" applyFont="1" applyBorder="1" applyAlignment="1">
      <alignment horizontal="left" vertical="center" wrapText="1"/>
    </xf>
    <xf numFmtId="0" fontId="0" fillId="0" borderId="37" xfId="0" applyFont="1" applyBorder="1" applyAlignment="1">
      <alignment horizontal="left" vertical="center" wrapText="1"/>
    </xf>
    <xf numFmtId="0" fontId="0" fillId="2" borderId="2" xfId="0" applyFont="1" applyFill="1" applyBorder="1" applyAlignment="1">
      <alignment horizontal="left" vertical="center" shrinkToFit="1"/>
    </xf>
    <xf numFmtId="0" fontId="0" fillId="0" borderId="1" xfId="0" applyFont="1" applyBorder="1" applyAlignment="1" applyProtection="1">
      <alignment horizontal="left" vertical="top" wrapText="1"/>
      <protection locked="0"/>
    </xf>
    <xf numFmtId="0" fontId="0" fillId="0" borderId="51" xfId="0" applyFont="1" applyBorder="1" applyAlignment="1" applyProtection="1">
      <alignment horizontal="left" vertical="top" wrapText="1"/>
      <protection locked="0"/>
    </xf>
    <xf numFmtId="0" fontId="0" fillId="0" borderId="26" xfId="0" applyFont="1" applyBorder="1" applyAlignment="1">
      <alignment horizontal="left" vertical="top"/>
    </xf>
    <xf numFmtId="0" fontId="0" fillId="0" borderId="35" xfId="0" applyFont="1" applyBorder="1" applyAlignment="1">
      <alignment horizontal="left" vertical="top"/>
    </xf>
    <xf numFmtId="0" fontId="0" fillId="0" borderId="57" xfId="0" applyFont="1" applyBorder="1" applyAlignment="1">
      <alignment horizontal="left" vertical="top"/>
    </xf>
    <xf numFmtId="0" fontId="17" fillId="0" borderId="23"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0" fillId="2" borderId="3" xfId="0" applyFont="1" applyFill="1" applyBorder="1" applyAlignment="1">
      <alignment horizontal="left" vertical="center" shrinkToFit="1"/>
    </xf>
    <xf numFmtId="0" fontId="0" fillId="2" borderId="19" xfId="0" applyFont="1" applyFill="1" applyBorder="1" applyAlignment="1">
      <alignment horizontal="left" vertical="center" shrinkToFit="1"/>
    </xf>
    <xf numFmtId="0" fontId="17" fillId="0" borderId="42"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0" fillId="2" borderId="13" xfId="0" applyFont="1" applyFill="1" applyBorder="1" applyAlignment="1">
      <alignment horizontal="left" vertical="center" shrinkToFit="1"/>
    </xf>
    <xf numFmtId="0" fontId="0" fillId="2" borderId="1" xfId="0" applyFont="1" applyFill="1" applyBorder="1" applyAlignment="1">
      <alignment horizontal="left" vertical="center" shrinkToFit="1"/>
    </xf>
    <xf numFmtId="0" fontId="0" fillId="2" borderId="29" xfId="0" applyFont="1" applyFill="1" applyBorder="1" applyAlignment="1">
      <alignment horizontal="left" vertical="center" shrinkToFit="1"/>
    </xf>
    <xf numFmtId="0" fontId="0" fillId="2" borderId="40" xfId="0" applyFont="1" applyFill="1" applyBorder="1" applyAlignment="1">
      <alignment horizontal="left" vertical="center" shrinkToFit="1"/>
    </xf>
    <xf numFmtId="0" fontId="17" fillId="0" borderId="3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0" fillId="2" borderId="5" xfId="0" applyFont="1" applyFill="1" applyBorder="1" applyAlignment="1">
      <alignment horizontal="left" vertical="center" shrinkToFit="1"/>
    </xf>
    <xf numFmtId="0" fontId="0" fillId="2" borderId="21" xfId="0" applyFont="1" applyFill="1" applyBorder="1" applyAlignment="1">
      <alignment horizontal="left" vertical="center" shrinkToFit="1"/>
    </xf>
    <xf numFmtId="0" fontId="17" fillId="0" borderId="32" xfId="0" applyFont="1" applyBorder="1" applyAlignment="1" applyProtection="1">
      <alignment horizontal="center" vertical="center"/>
      <protection locked="0"/>
    </xf>
    <xf numFmtId="0" fontId="3" fillId="2" borderId="6" xfId="0" applyFont="1" applyFill="1" applyBorder="1" applyAlignment="1">
      <alignment horizontal="left" vertical="center" shrinkToFit="1"/>
    </xf>
    <xf numFmtId="0" fontId="0" fillId="2" borderId="22" xfId="0" applyFont="1" applyFill="1" applyBorder="1" applyAlignment="1">
      <alignment horizontal="left" vertical="center" shrinkToFit="1"/>
    </xf>
    <xf numFmtId="0" fontId="0" fillId="2" borderId="47" xfId="0" applyFont="1" applyFill="1" applyBorder="1" applyAlignment="1">
      <alignment horizontal="left" vertical="center" shrinkToFit="1"/>
    </xf>
    <xf numFmtId="0" fontId="19" fillId="0" borderId="30"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0" fillId="0" borderId="0" xfId="0" applyFont="1" applyAlignment="1">
      <alignment horizontal="center" vertical="center" shrinkToFit="1"/>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pplyProtection="1">
      <alignment horizontal="center" vertical="center" shrinkToFit="1"/>
      <protection locked="0"/>
    </xf>
    <xf numFmtId="0" fontId="0" fillId="4" borderId="2" xfId="0" applyFont="1" applyFill="1" applyBorder="1" applyAlignment="1">
      <alignment horizontal="center" vertical="center" shrinkToFit="1"/>
    </xf>
    <xf numFmtId="0" fontId="0" fillId="0" borderId="15" xfId="0" applyFont="1" applyBorder="1" applyAlignment="1">
      <alignment horizontal="center" vertical="center" shrinkToFit="1"/>
    </xf>
    <xf numFmtId="0" fontId="17" fillId="0" borderId="31"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0" fillId="2" borderId="3" xfId="0" applyFont="1" applyFill="1" applyBorder="1" applyAlignment="1" applyProtection="1">
      <alignment horizontal="left" vertical="center" shrinkToFit="1"/>
    </xf>
    <xf numFmtId="0" fontId="0" fillId="2" borderId="19" xfId="0" applyFont="1" applyFill="1" applyBorder="1" applyAlignment="1" applyProtection="1">
      <alignment horizontal="left" vertical="center" shrinkToFit="1"/>
    </xf>
    <xf numFmtId="0" fontId="0" fillId="0" borderId="31"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2" borderId="4" xfId="0" applyFont="1" applyFill="1" applyBorder="1" applyAlignment="1" applyProtection="1">
      <alignment horizontal="left" vertical="center" shrinkToFit="1"/>
    </xf>
    <xf numFmtId="0" fontId="0" fillId="2" borderId="20" xfId="0" applyFont="1" applyFill="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37" xfId="0" applyFont="1" applyBorder="1" applyAlignment="1" applyProtection="1">
      <alignment horizontal="center" vertical="center"/>
    </xf>
    <xf numFmtId="0" fontId="0" fillId="0" borderId="0" xfId="0" applyFont="1" applyAlignment="1" applyProtection="1">
      <alignment horizontal="center" vertical="center" shrinkToFit="1"/>
    </xf>
    <xf numFmtId="0" fontId="0" fillId="0" borderId="1"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 xfId="0" applyFont="1" applyBorder="1" applyAlignment="1" applyProtection="1">
      <alignment horizontal="center" vertical="center" shrinkToFit="1"/>
    </xf>
    <xf numFmtId="0" fontId="0" fillId="4" borderId="2" xfId="0" applyFont="1" applyFill="1" applyBorder="1" applyAlignment="1" applyProtection="1">
      <alignment horizontal="center" vertical="center" shrinkToFit="1"/>
    </xf>
    <xf numFmtId="0" fontId="0" fillId="0" borderId="15" xfId="0" applyFont="1" applyBorder="1" applyAlignment="1" applyProtection="1">
      <alignment horizontal="center" vertical="center" shrinkToFit="1"/>
    </xf>
    <xf numFmtId="0" fontId="0" fillId="0" borderId="30"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38" xfId="0" applyFont="1" applyBorder="1" applyAlignment="1" applyProtection="1">
      <alignment horizontal="center" vertical="center"/>
    </xf>
    <xf numFmtId="0" fontId="17" fillId="0" borderId="30" xfId="0" applyFont="1" applyBorder="1" applyAlignment="1" applyProtection="1">
      <alignment horizontal="center" vertical="center"/>
    </xf>
    <xf numFmtId="0" fontId="17" fillId="0" borderId="37" xfId="0" applyFont="1" applyBorder="1" applyAlignment="1" applyProtection="1">
      <alignment horizontal="center" vertical="center"/>
    </xf>
    <xf numFmtId="0" fontId="0" fillId="0" borderId="37"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2" borderId="8" xfId="0" applyFont="1" applyFill="1" applyBorder="1" applyAlignment="1" applyProtection="1">
      <alignment horizontal="left" vertical="center" shrinkToFit="1"/>
    </xf>
    <xf numFmtId="0" fontId="0" fillId="2" borderId="24" xfId="0" applyFont="1" applyFill="1" applyBorder="1" applyAlignment="1" applyProtection="1">
      <alignment horizontal="left" vertical="center" shrinkToFit="1"/>
    </xf>
    <xf numFmtId="0" fontId="0" fillId="0" borderId="34" xfId="0" applyFont="1" applyBorder="1" applyAlignment="1" applyProtection="1">
      <alignment horizontal="center" vertical="center"/>
    </xf>
    <xf numFmtId="0" fontId="0" fillId="0" borderId="39"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50" xfId="0" applyFont="1" applyBorder="1" applyAlignment="1" applyProtection="1">
      <alignment horizontal="center" vertical="center"/>
    </xf>
    <xf numFmtId="0" fontId="0" fillId="2" borderId="2" xfId="0" applyFont="1" applyFill="1" applyBorder="1" applyAlignment="1" applyProtection="1">
      <alignment horizontal="center" vertical="center"/>
    </xf>
    <xf numFmtId="0" fontId="0" fillId="2" borderId="13" xfId="0" applyFont="1" applyFill="1" applyBorder="1" applyAlignment="1" applyProtection="1">
      <alignment horizontal="left" vertical="center" shrinkToFit="1"/>
    </xf>
    <xf numFmtId="0" fontId="0" fillId="2" borderId="1" xfId="0" applyFont="1" applyFill="1" applyBorder="1" applyAlignment="1" applyProtection="1">
      <alignment horizontal="left" vertical="center" shrinkToFit="1"/>
    </xf>
    <xf numFmtId="0" fontId="0" fillId="2" borderId="29" xfId="0" applyFont="1" applyFill="1" applyBorder="1" applyAlignment="1" applyProtection="1">
      <alignment horizontal="left" vertical="center" shrinkToFit="1"/>
    </xf>
    <xf numFmtId="0" fontId="0" fillId="2" borderId="40" xfId="0" applyFont="1" applyFill="1" applyBorder="1" applyAlignment="1" applyProtection="1">
      <alignment horizontal="left" vertical="center" shrinkToFit="1"/>
    </xf>
    <xf numFmtId="0" fontId="0" fillId="0" borderId="13" xfId="0" applyFont="1" applyBorder="1" applyAlignment="1" applyProtection="1">
      <alignment horizontal="left" vertical="top" wrapText="1"/>
    </xf>
    <xf numFmtId="0" fontId="0" fillId="0" borderId="29" xfId="0" applyFont="1" applyBorder="1" applyAlignment="1" applyProtection="1">
      <alignment horizontal="left" vertical="top" wrapText="1"/>
    </xf>
    <xf numFmtId="0" fontId="0" fillId="0" borderId="40" xfId="0" applyFont="1" applyBorder="1" applyAlignment="1" applyProtection="1">
      <alignment horizontal="left" vertical="top" wrapText="1"/>
    </xf>
    <xf numFmtId="0" fontId="0" fillId="2" borderId="5" xfId="0" applyFont="1" applyFill="1" applyBorder="1" applyAlignment="1" applyProtection="1">
      <alignment horizontal="left" vertical="center" shrinkToFit="1"/>
    </xf>
    <xf numFmtId="0" fontId="0" fillId="2" borderId="21" xfId="0" applyFont="1" applyFill="1" applyBorder="1" applyAlignment="1" applyProtection="1">
      <alignment horizontal="left" vertical="center" shrinkToFit="1"/>
    </xf>
    <xf numFmtId="0" fontId="17" fillId="0" borderId="32" xfId="0" applyFont="1" applyBorder="1" applyAlignment="1" applyProtection="1">
      <alignment horizontal="center" vertical="center"/>
    </xf>
    <xf numFmtId="0" fontId="17" fillId="0" borderId="38" xfId="0" applyFont="1" applyBorder="1" applyAlignment="1" applyProtection="1">
      <alignment horizontal="center" vertical="center"/>
    </xf>
    <xf numFmtId="0" fontId="3" fillId="2" borderId="6" xfId="0" applyFont="1" applyFill="1" applyBorder="1" applyAlignment="1" applyProtection="1">
      <alignment horizontal="left" vertical="center" shrinkToFit="1"/>
    </xf>
    <xf numFmtId="0" fontId="0" fillId="2" borderId="22" xfId="0" applyFont="1" applyFill="1" applyBorder="1" applyAlignment="1" applyProtection="1">
      <alignment horizontal="left" vertical="center" shrinkToFit="1"/>
    </xf>
    <xf numFmtId="0" fontId="0" fillId="2" borderId="47" xfId="0" applyFont="1" applyFill="1" applyBorder="1" applyAlignment="1" applyProtection="1">
      <alignment horizontal="left" vertical="center" shrinkToFit="1"/>
    </xf>
    <xf numFmtId="0" fontId="17" fillId="0" borderId="23" xfId="0" applyFont="1" applyBorder="1" applyAlignment="1" applyProtection="1">
      <alignment horizontal="center" vertical="center"/>
    </xf>
    <xf numFmtId="0" fontId="17" fillId="0" borderId="48" xfId="0" applyFont="1" applyBorder="1" applyAlignment="1" applyProtection="1">
      <alignment horizontal="center" vertical="center"/>
    </xf>
    <xf numFmtId="0" fontId="17" fillId="0" borderId="42" xfId="0" applyFont="1" applyBorder="1" applyAlignment="1" applyProtection="1">
      <alignment horizontal="center" vertical="center"/>
    </xf>
    <xf numFmtId="0" fontId="17" fillId="0" borderId="56" xfId="0" applyFont="1" applyBorder="1" applyAlignment="1" applyProtection="1">
      <alignment horizontal="center" vertical="center"/>
    </xf>
    <xf numFmtId="0" fontId="0" fillId="0" borderId="26" xfId="0" applyFont="1" applyBorder="1" applyAlignment="1" applyProtection="1">
      <alignment horizontal="left" vertical="top"/>
    </xf>
    <xf numFmtId="0" fontId="0" fillId="0" borderId="35" xfId="0" applyFont="1" applyBorder="1" applyAlignment="1" applyProtection="1">
      <alignment horizontal="left" vertical="top"/>
    </xf>
    <xf numFmtId="0" fontId="0" fillId="0" borderId="57" xfId="0" applyFont="1" applyBorder="1" applyAlignment="1" applyProtection="1">
      <alignment horizontal="left" vertical="top"/>
    </xf>
    <xf numFmtId="0" fontId="0" fillId="0" borderId="27" xfId="0" applyFont="1" applyBorder="1" applyAlignment="1" applyProtection="1">
      <alignment horizontal="left" vertical="top" wrapText="1"/>
    </xf>
    <xf numFmtId="0" fontId="0" fillId="0" borderId="33" xfId="0" applyFont="1" applyBorder="1" applyAlignment="1" applyProtection="1">
      <alignment horizontal="left" vertical="top" wrapText="1"/>
    </xf>
    <xf numFmtId="0" fontId="0" fillId="0" borderId="49" xfId="0" applyFont="1" applyBorder="1" applyAlignment="1" applyProtection="1">
      <alignment horizontal="left" vertical="top" wrapText="1"/>
    </xf>
    <xf numFmtId="0" fontId="0" fillId="0" borderId="33" xfId="0" applyFont="1" applyBorder="1" applyAlignment="1" applyProtection="1">
      <alignment horizontal="left" vertical="top"/>
    </xf>
    <xf numFmtId="0" fontId="0" fillId="0" borderId="49" xfId="0" applyFont="1" applyBorder="1" applyAlignment="1" applyProtection="1">
      <alignment horizontal="left" vertical="top"/>
    </xf>
    <xf numFmtId="0" fontId="0" fillId="0" borderId="27" xfId="0" applyFont="1" applyBorder="1" applyAlignment="1" applyProtection="1">
      <alignment horizontal="left" vertical="top"/>
    </xf>
    <xf numFmtId="0" fontId="0" fillId="2" borderId="2" xfId="0" applyFont="1" applyFill="1" applyBorder="1" applyAlignment="1" applyProtection="1">
      <alignment horizontal="left" vertical="center" shrinkToFit="1"/>
    </xf>
    <xf numFmtId="0" fontId="0" fillId="0" borderId="1" xfId="0" applyFont="1" applyBorder="1" applyAlignment="1" applyProtection="1">
      <alignment horizontal="left" vertical="top" wrapText="1"/>
    </xf>
    <xf numFmtId="0" fontId="0" fillId="0" borderId="51" xfId="0" applyFont="1" applyBorder="1" applyAlignment="1" applyProtection="1">
      <alignment horizontal="left" vertical="top" wrapText="1"/>
    </xf>
    <xf numFmtId="0" fontId="0" fillId="2" borderId="25" xfId="0" applyFont="1" applyFill="1" applyBorder="1" applyAlignment="1" applyProtection="1">
      <alignment horizontal="center" vertical="center"/>
    </xf>
    <xf numFmtId="0" fontId="0" fillId="2" borderId="50" xfId="0" applyFont="1" applyFill="1" applyBorder="1" applyAlignment="1" applyProtection="1">
      <alignment horizontal="center" vertical="center"/>
    </xf>
    <xf numFmtId="0" fontId="0" fillId="0" borderId="20" xfId="0" applyFont="1" applyBorder="1" applyAlignment="1" applyProtection="1">
      <alignment horizontal="left" vertical="center" wrapText="1"/>
    </xf>
    <xf numFmtId="0" fontId="0" fillId="0" borderId="37" xfId="0" applyFont="1" applyBorder="1" applyAlignment="1" applyProtection="1">
      <alignment horizontal="left" vertical="center" wrapText="1"/>
    </xf>
    <xf numFmtId="0" fontId="0" fillId="0" borderId="27" xfId="0" applyFont="1" applyBorder="1" applyAlignment="1" applyProtection="1">
      <alignment horizontal="left" vertical="center"/>
    </xf>
    <xf numFmtId="0" fontId="0" fillId="0" borderId="33" xfId="0" applyFont="1" applyBorder="1" applyAlignment="1" applyProtection="1">
      <alignment horizontal="left" vertical="center"/>
    </xf>
    <xf numFmtId="0" fontId="0" fillId="0" borderId="49" xfId="0" applyFont="1" applyBorder="1" applyAlignment="1" applyProtection="1">
      <alignment horizontal="left" vertical="center"/>
    </xf>
    <xf numFmtId="0" fontId="0" fillId="0" borderId="28" xfId="0" applyFont="1" applyBorder="1" applyAlignment="1" applyProtection="1">
      <alignment horizontal="left" vertical="center"/>
    </xf>
    <xf numFmtId="0" fontId="0" fillId="0" borderId="36" xfId="0" applyFont="1" applyBorder="1" applyAlignment="1" applyProtection="1">
      <alignment horizontal="left" vertical="center"/>
    </xf>
    <xf numFmtId="0" fontId="0" fillId="0" borderId="58" xfId="0" applyFont="1" applyBorder="1" applyAlignment="1" applyProtection="1">
      <alignment horizontal="left" vertical="center"/>
    </xf>
    <xf numFmtId="0" fontId="0" fillId="0" borderId="24" xfId="0" applyFont="1" applyBorder="1" applyAlignment="1" applyProtection="1">
      <alignment horizontal="left" vertical="top" wrapText="1"/>
    </xf>
    <xf numFmtId="0" fontId="0" fillId="0" borderId="55" xfId="0" applyFont="1" applyBorder="1" applyAlignment="1" applyProtection="1">
      <alignment horizontal="left" vertical="top" wrapText="1"/>
    </xf>
    <xf numFmtId="0" fontId="0" fillId="0" borderId="20" xfId="0" applyFont="1" applyBorder="1" applyAlignment="1" applyProtection="1">
      <alignment horizontal="left" vertical="top" wrapText="1"/>
    </xf>
    <xf numFmtId="0" fontId="0" fillId="0" borderId="37"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54" xfId="0" applyFont="1" applyBorder="1" applyAlignment="1" applyProtection="1">
      <alignment horizontal="left" vertical="top" wrapText="1"/>
    </xf>
    <xf numFmtId="0" fontId="17" fillId="0" borderId="13" xfId="0" applyFont="1" applyBorder="1" applyAlignment="1" applyProtection="1">
      <alignment horizontal="left" vertical="top"/>
    </xf>
    <xf numFmtId="0" fontId="17" fillId="0" borderId="29" xfId="0" applyFont="1" applyBorder="1" applyAlignment="1" applyProtection="1">
      <alignment horizontal="left" vertical="top"/>
    </xf>
    <xf numFmtId="0" fontId="17" fillId="0" borderId="40" xfId="0" applyFont="1" applyBorder="1" applyAlignment="1" applyProtection="1">
      <alignment horizontal="left" vertical="top"/>
    </xf>
    <xf numFmtId="0" fontId="0" fillId="0" borderId="0" xfId="0" applyFont="1" applyAlignment="1" applyProtection="1">
      <alignment horizontal="left" vertical="top" wrapText="1"/>
    </xf>
    <xf numFmtId="0" fontId="17" fillId="0" borderId="13" xfId="0" applyFont="1" applyBorder="1" applyAlignment="1" applyProtection="1">
      <alignment horizontal="left" vertical="top" wrapText="1"/>
    </xf>
    <xf numFmtId="0" fontId="17" fillId="0" borderId="29" xfId="0" applyFont="1" applyBorder="1" applyAlignment="1" applyProtection="1">
      <alignment horizontal="left" vertical="top" wrapText="1"/>
    </xf>
    <xf numFmtId="0" fontId="17" fillId="0" borderId="40" xfId="0" applyFont="1" applyBorder="1" applyAlignment="1" applyProtection="1">
      <alignment horizontal="left" vertical="top" wrapText="1"/>
    </xf>
    <xf numFmtId="0" fontId="0" fillId="2" borderId="2" xfId="0" applyFont="1" applyFill="1" applyBorder="1" applyAlignment="1" applyProtection="1">
      <alignment horizontal="center" vertical="center" wrapText="1"/>
    </xf>
    <xf numFmtId="0" fontId="0" fillId="0" borderId="25" xfId="0" applyFont="1" applyBorder="1" applyAlignment="1" applyProtection="1">
      <alignment horizontal="left" vertical="top" wrapText="1"/>
    </xf>
    <xf numFmtId="0" fontId="0" fillId="0" borderId="50" xfId="0" applyFont="1" applyBorder="1" applyAlignment="1" applyProtection="1">
      <alignment horizontal="left" vertical="top" wrapText="1"/>
    </xf>
    <xf numFmtId="0" fontId="0" fillId="0" borderId="29" xfId="0" applyFont="1" applyBorder="1" applyAlignment="1" applyProtection="1">
      <alignment horizontal="left" vertical="top"/>
    </xf>
    <xf numFmtId="0" fontId="0" fillId="0" borderId="40" xfId="0" applyFont="1" applyBorder="1" applyAlignment="1" applyProtection="1">
      <alignment horizontal="left" vertical="top"/>
    </xf>
    <xf numFmtId="0" fontId="0" fillId="2" borderId="4" xfId="0" applyFont="1" applyFill="1" applyBorder="1" applyAlignment="1" applyProtection="1">
      <alignment horizontal="left" vertical="center"/>
    </xf>
    <xf numFmtId="0" fontId="0" fillId="2" borderId="20" xfId="0" applyFont="1" applyFill="1" applyBorder="1" applyAlignment="1" applyProtection="1">
      <alignment horizontal="left" vertical="center"/>
    </xf>
    <xf numFmtId="0" fontId="0" fillId="0" borderId="20" xfId="0" applyFont="1" applyBorder="1" applyAlignment="1" applyProtection="1">
      <alignment horizontal="left" vertical="center" shrinkToFit="1"/>
    </xf>
    <xf numFmtId="0" fontId="0" fillId="0" borderId="37" xfId="0" applyFont="1" applyBorder="1" applyAlignment="1" applyProtection="1">
      <alignment horizontal="left" vertical="center" shrinkToFit="1"/>
    </xf>
    <xf numFmtId="0" fontId="0" fillId="2" borderId="14" xfId="0" applyFont="1" applyFill="1" applyBorder="1" applyAlignment="1" applyProtection="1">
      <alignment horizontal="left" vertical="center"/>
    </xf>
    <xf numFmtId="0" fontId="0" fillId="2" borderId="30" xfId="0" applyFont="1" applyFill="1" applyBorder="1" applyAlignment="1" applyProtection="1">
      <alignment horizontal="left" vertical="center"/>
    </xf>
    <xf numFmtId="0" fontId="0" fillId="0" borderId="27" xfId="0" applyFont="1" applyBorder="1" applyAlignment="1" applyProtection="1">
      <alignment horizontal="left" vertical="center" shrinkToFit="1"/>
    </xf>
    <xf numFmtId="0" fontId="0" fillId="0" borderId="30" xfId="0" applyFont="1" applyBorder="1" applyAlignment="1" applyProtection="1">
      <alignment horizontal="left" vertical="center" shrinkToFit="1"/>
    </xf>
    <xf numFmtId="0" fontId="0" fillId="0" borderId="27" xfId="0" applyFont="1" applyBorder="1" applyAlignment="1" applyProtection="1">
      <alignment horizontal="center" vertical="center" shrinkToFit="1"/>
    </xf>
    <xf numFmtId="0" fontId="0" fillId="0" borderId="33" xfId="0" applyFont="1" applyBorder="1" applyAlignment="1" applyProtection="1">
      <alignment horizontal="center" vertical="center" shrinkToFit="1"/>
    </xf>
    <xf numFmtId="0" fontId="0" fillId="0" borderId="49" xfId="0" applyFont="1" applyBorder="1" applyAlignment="1" applyProtection="1">
      <alignment horizontal="center" vertical="center" shrinkToFit="1"/>
    </xf>
    <xf numFmtId="0" fontId="8" fillId="0" borderId="16" xfId="0" applyFont="1" applyBorder="1" applyAlignment="1" applyProtection="1">
      <alignment horizontal="left" vertical="center" shrinkToFit="1"/>
    </xf>
    <xf numFmtId="0" fontId="8" fillId="0" borderId="15" xfId="0" applyFont="1" applyBorder="1" applyAlignment="1" applyProtection="1">
      <alignment horizontal="left" vertical="center" shrinkToFit="1"/>
    </xf>
    <xf numFmtId="0" fontId="0" fillId="2" borderId="3" xfId="0" applyFont="1" applyFill="1" applyBorder="1" applyAlignment="1" applyProtection="1">
      <alignment horizontal="left" vertical="center"/>
    </xf>
    <xf numFmtId="0" fontId="0" fillId="2" borderId="19" xfId="0" applyFont="1" applyFill="1" applyBorder="1" applyAlignment="1" applyProtection="1">
      <alignment horizontal="left" vertical="center"/>
    </xf>
    <xf numFmtId="0" fontId="0" fillId="0" borderId="19" xfId="0" applyFont="1" applyBorder="1" applyAlignment="1" applyProtection="1">
      <alignment horizontal="center" vertical="center" shrinkToFit="1"/>
    </xf>
    <xf numFmtId="0" fontId="0" fillId="0" borderId="54" xfId="0" applyFont="1" applyBorder="1" applyAlignment="1" applyProtection="1">
      <alignment horizontal="center" vertical="center" shrinkToFit="1"/>
    </xf>
    <xf numFmtId="0" fontId="0" fillId="0" borderId="33" xfId="0" applyFont="1" applyBorder="1" applyAlignment="1" applyProtection="1">
      <alignment horizontal="left" vertical="center" shrinkToFit="1"/>
    </xf>
    <xf numFmtId="0" fontId="0" fillId="0" borderId="49" xfId="0" applyFont="1" applyBorder="1" applyAlignment="1" applyProtection="1">
      <alignment horizontal="left" vertical="center" shrinkToFit="1"/>
    </xf>
    <xf numFmtId="0" fontId="0" fillId="2" borderId="8" xfId="0" applyFont="1" applyFill="1" applyBorder="1" applyAlignment="1" applyProtection="1">
      <alignment horizontal="left" vertical="center"/>
    </xf>
    <xf numFmtId="0" fontId="0" fillId="2" borderId="24" xfId="0" applyFont="1" applyFill="1" applyBorder="1" applyAlignment="1" applyProtection="1">
      <alignment horizontal="left" vertical="center"/>
    </xf>
    <xf numFmtId="0" fontId="4" fillId="2" borderId="3" xfId="0"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shrinkToFit="1"/>
    </xf>
    <xf numFmtId="0" fontId="0" fillId="0" borderId="42" xfId="0" applyFont="1" applyBorder="1" applyAlignment="1" applyProtection="1">
      <alignment horizontal="center" vertical="center"/>
    </xf>
    <xf numFmtId="0" fontId="0" fillId="0" borderId="1" xfId="0" applyFont="1" applyFill="1" applyBorder="1" applyAlignment="1" applyProtection="1">
      <alignment horizontal="left" vertical="center" wrapText="1"/>
    </xf>
    <xf numFmtId="0" fontId="0" fillId="0" borderId="0" xfId="0" applyFont="1" applyAlignment="1" applyProtection="1">
      <alignment horizontal="left" vertical="center" shrinkToFit="1"/>
    </xf>
    <xf numFmtId="0" fontId="0" fillId="0" borderId="19" xfId="0" applyBorder="1" applyAlignment="1" applyProtection="1">
      <alignment horizontal="left" vertical="center"/>
    </xf>
    <xf numFmtId="0" fontId="0" fillId="0" borderId="54" xfId="0" applyBorder="1" applyAlignment="1" applyProtection="1">
      <alignment horizontal="left" vertical="center"/>
    </xf>
    <xf numFmtId="0" fontId="0" fillId="0" borderId="20" xfId="0" applyBorder="1" applyAlignment="1" applyProtection="1">
      <alignment horizontal="left" vertical="center"/>
    </xf>
    <xf numFmtId="0" fontId="0" fillId="0" borderId="37" xfId="0" applyBorder="1" applyAlignment="1" applyProtection="1">
      <alignment horizontal="left" vertical="center"/>
    </xf>
    <xf numFmtId="0" fontId="0" fillId="0" borderId="24" xfId="0" applyFont="1" applyBorder="1" applyAlignment="1" applyProtection="1">
      <alignment horizontal="left" vertical="center" shrinkToFit="1"/>
    </xf>
    <xf numFmtId="0" fontId="0" fillId="0" borderId="55" xfId="0" applyFont="1" applyBorder="1" applyAlignment="1" applyProtection="1">
      <alignment horizontal="left" vertical="center" shrinkToFit="1"/>
    </xf>
    <xf numFmtId="0" fontId="0" fillId="0" borderId="1" xfId="0" applyFont="1" applyBorder="1" applyAlignment="1" applyProtection="1">
      <alignment horizontal="left" vertical="center"/>
    </xf>
    <xf numFmtId="0" fontId="0" fillId="0" borderId="2" xfId="0"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29" xfId="1" applyFont="1" applyBorder="1" applyAlignment="1" applyProtection="1">
      <alignment horizontal="center" vertical="center"/>
    </xf>
    <xf numFmtId="0" fontId="0" fillId="0" borderId="0" xfId="0" applyFont="1" applyAlignment="1" applyProtection="1">
      <alignment horizontal="left" vertical="center" wrapText="1"/>
    </xf>
    <xf numFmtId="0" fontId="0" fillId="0" borderId="24" xfId="0" applyBorder="1" applyAlignment="1" applyProtection="1">
      <alignment horizontal="left" vertical="center"/>
    </xf>
    <xf numFmtId="0" fontId="0" fillId="0" borderId="55" xfId="0" applyBorder="1" applyAlignment="1" applyProtection="1">
      <alignment horizontal="left" vertical="center"/>
    </xf>
    <xf numFmtId="0" fontId="0" fillId="0" borderId="15" xfId="0" applyFont="1" applyFill="1" applyBorder="1" applyAlignment="1" applyProtection="1">
      <alignment horizontal="left" vertical="center"/>
    </xf>
    <xf numFmtId="0" fontId="0" fillId="0" borderId="16"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52" xfId="0" applyFont="1" applyBorder="1" applyAlignment="1" applyProtection="1">
      <alignment horizontal="left" vertical="top" wrapText="1"/>
    </xf>
    <xf numFmtId="0" fontId="0" fillId="0" borderId="1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53" xfId="0" applyFont="1" applyBorder="1" applyAlignment="1" applyProtection="1">
      <alignment horizontal="left" vertical="top" wrapText="1"/>
    </xf>
    <xf numFmtId="0" fontId="0" fillId="0" borderId="18" xfId="0" applyFont="1" applyBorder="1" applyAlignment="1" applyProtection="1">
      <alignment horizontal="left" vertical="top" wrapText="1"/>
    </xf>
    <xf numFmtId="0" fontId="0" fillId="0" borderId="0" xfId="0" applyFont="1" applyBorder="1" applyAlignment="1" applyProtection="1">
      <alignment horizontal="center" vertical="center" shrinkToFit="1"/>
    </xf>
    <xf numFmtId="0" fontId="0" fillId="0" borderId="0" xfId="0" applyFont="1" applyBorder="1" applyAlignment="1" applyProtection="1">
      <alignment horizontal="left" vertical="center" wrapText="1"/>
    </xf>
    <xf numFmtId="0" fontId="17" fillId="0" borderId="16" xfId="0" applyFont="1" applyBorder="1" applyAlignment="1" applyProtection="1">
      <alignment horizontal="left" vertical="top" wrapText="1"/>
    </xf>
    <xf numFmtId="0" fontId="17" fillId="0" borderId="15" xfId="0" applyFont="1" applyBorder="1" applyAlignment="1" applyProtection="1">
      <alignment horizontal="left" vertical="top" wrapText="1"/>
    </xf>
    <xf numFmtId="0" fontId="17" fillId="0" borderId="52" xfId="0" applyFont="1" applyBorder="1" applyAlignment="1" applyProtection="1">
      <alignment horizontal="left" vertical="top" wrapText="1"/>
    </xf>
    <xf numFmtId="0" fontId="17" fillId="0" borderId="18" xfId="0" applyFont="1" applyBorder="1" applyAlignment="1" applyProtection="1">
      <alignment horizontal="left" vertical="top" wrapText="1"/>
    </xf>
    <xf numFmtId="0" fontId="17" fillId="0" borderId="1" xfId="0" applyFont="1" applyBorder="1" applyAlignment="1" applyProtection="1">
      <alignment horizontal="left" vertical="top" wrapText="1"/>
    </xf>
    <xf numFmtId="0" fontId="17" fillId="0" borderId="51" xfId="0" applyFont="1" applyBorder="1" applyAlignment="1" applyProtection="1">
      <alignment horizontal="left" vertical="top" wrapText="1"/>
    </xf>
  </cellXfs>
  <cellStyles count="2">
    <cellStyle name="桁区切り" xfId="1" builtinId="6"/>
    <cellStyle name="標準" xfId="0" builtinId="0"/>
  </cellStyles>
  <dxfs count="93">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75585192419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solid">
          <bgColor theme="7" tint="0.39997558519241921"/>
        </patternFill>
      </fill>
    </dxf>
    <dxf>
      <fill>
        <patternFill>
          <bgColor theme="7" tint="0.39997558519241921"/>
        </patternFill>
      </fill>
    </dxf>
    <dxf>
      <fill>
        <patternFill patternType="solid">
          <bgColor theme="7" tint="0.39997558519241921"/>
        </patternFill>
      </fill>
    </dxf>
    <dxf>
      <fill>
        <patternFill patternType="solid">
          <bgColor theme="7" tint="0.399975585192419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7558519241921"/>
        </patternFill>
      </fill>
    </dxf>
    <dxf>
      <fill>
        <patternFill>
          <bgColor theme="7" tint="0.39997558519241921"/>
        </patternFill>
      </fill>
    </dxf>
    <dxf>
      <fill>
        <patternFill patternType="solid">
          <bgColor theme="7" tint="0.39997558519241921"/>
        </patternFill>
      </fill>
    </dxf>
    <dxf>
      <fill>
        <patternFill>
          <bgColor theme="7" tint="0.39997558519241921"/>
        </patternFill>
      </fill>
    </dxf>
    <dxf>
      <fill>
        <patternFill>
          <bgColor theme="7" tint="0.39997558519241921"/>
        </patternFill>
      </fill>
    </dxf>
    <dxf>
      <fill>
        <patternFill patternType="solid">
          <bgColor theme="7" tint="0.39997558519241921"/>
        </patternFill>
      </fill>
    </dxf>
    <dxf>
      <fill>
        <patternFill patternType="solid">
          <bgColor theme="7"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628650</xdr:colOff>
      <xdr:row>22</xdr:row>
      <xdr:rowOff>29210</xdr:rowOff>
    </xdr:from>
    <xdr:to>
      <xdr:col>19</xdr:col>
      <xdr:colOff>419100</xdr:colOff>
      <xdr:row>26</xdr:row>
      <xdr:rowOff>41275</xdr:rowOff>
    </xdr:to>
    <xdr:sp macro="" textlink="">
      <xdr:nvSpPr>
        <xdr:cNvPr id="23" name="角丸四角形吹き出し 22"/>
        <xdr:cNvSpPr/>
      </xdr:nvSpPr>
      <xdr:spPr>
        <a:xfrm>
          <a:off x="11706225" y="5353685"/>
          <a:ext cx="2533650" cy="964565"/>
        </a:xfrm>
        <a:prstGeom prst="wedgeRoundRectCallout">
          <a:avLst>
            <a:gd name="adj1" fmla="val -59555"/>
            <a:gd name="adj2" fmla="val 1260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79</xdr:row>
      <xdr:rowOff>38100</xdr:rowOff>
    </xdr:from>
    <xdr:to>
      <xdr:col>19</xdr:col>
      <xdr:colOff>419100</xdr:colOff>
      <xdr:row>86</xdr:row>
      <xdr:rowOff>142875</xdr:rowOff>
    </xdr:to>
    <xdr:sp macro="" textlink="">
      <xdr:nvSpPr>
        <xdr:cNvPr id="24" name="角丸四角形吹き出し 23"/>
        <xdr:cNvSpPr/>
      </xdr:nvSpPr>
      <xdr:spPr>
        <a:xfrm>
          <a:off x="11706225" y="34632900"/>
          <a:ext cx="2533650" cy="20097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自身の探究テーマ、留学内容に応じて、自分の留学の特徴となるキーワードを３つ挙げましょう。３つが似ていても問題ありません。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dr:col>15</xdr:col>
      <xdr:colOff>568138</xdr:colOff>
      <xdr:row>99</xdr:row>
      <xdr:rowOff>378050</xdr:rowOff>
    </xdr:from>
    <xdr:to>
      <xdr:col>19</xdr:col>
      <xdr:colOff>358588</xdr:colOff>
      <xdr:row>99</xdr:row>
      <xdr:rowOff>1658471</xdr:rowOff>
    </xdr:to>
    <xdr:sp macro="" textlink="">
      <xdr:nvSpPr>
        <xdr:cNvPr id="25" name="角丸四角形吹き出し 24"/>
        <xdr:cNvSpPr/>
      </xdr:nvSpPr>
      <xdr:spPr>
        <a:xfrm>
          <a:off x="6664138" y="45235197"/>
          <a:ext cx="2524685" cy="1280421"/>
        </a:xfrm>
        <a:prstGeom prst="wedgeRoundRectCallout">
          <a:avLst>
            <a:gd name="adj1" fmla="val -63550"/>
            <a:gd name="adj2" fmla="val 1154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dr:col>15</xdr:col>
      <xdr:colOff>448235</xdr:colOff>
      <xdr:row>130</xdr:row>
      <xdr:rowOff>51620</xdr:rowOff>
    </xdr:from>
    <xdr:to>
      <xdr:col>20</xdr:col>
      <xdr:colOff>183776</xdr:colOff>
      <xdr:row>140</xdr:row>
      <xdr:rowOff>190498</xdr:rowOff>
    </xdr:to>
    <xdr:sp macro="" textlink="">
      <xdr:nvSpPr>
        <xdr:cNvPr id="26" name="角丸四角形吹き出し 25"/>
        <xdr:cNvSpPr/>
      </xdr:nvSpPr>
      <xdr:spPr>
        <a:xfrm>
          <a:off x="6544235" y="55128532"/>
          <a:ext cx="3153335" cy="2492113"/>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dr:col>15</xdr:col>
      <xdr:colOff>600075</xdr:colOff>
      <xdr:row>116</xdr:row>
      <xdr:rowOff>18415</xdr:rowOff>
    </xdr:from>
    <xdr:to>
      <xdr:col>19</xdr:col>
      <xdr:colOff>390525</xdr:colOff>
      <xdr:row>118</xdr:row>
      <xdr:rowOff>228600</xdr:rowOff>
    </xdr:to>
    <xdr:sp macro="" textlink="">
      <xdr:nvSpPr>
        <xdr:cNvPr id="29" name="角丸四角形吹き出し 28"/>
        <xdr:cNvSpPr/>
      </xdr:nvSpPr>
      <xdr:spPr>
        <a:xfrm>
          <a:off x="11677650" y="52053490"/>
          <a:ext cx="2533650" cy="686435"/>
        </a:xfrm>
        <a:prstGeom prst="wedgeRoundRectCallout">
          <a:avLst>
            <a:gd name="adj1" fmla="val -60683"/>
            <a:gd name="adj2" fmla="val 1253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600075</xdr:colOff>
      <xdr:row>124</xdr:row>
      <xdr:rowOff>212910</xdr:rowOff>
    </xdr:from>
    <xdr:to>
      <xdr:col>19</xdr:col>
      <xdr:colOff>390525</xdr:colOff>
      <xdr:row>127</xdr:row>
      <xdr:rowOff>133349</xdr:rowOff>
    </xdr:to>
    <xdr:sp macro="" textlink="">
      <xdr:nvSpPr>
        <xdr:cNvPr id="30" name="角丸四角形吹き出し 29"/>
        <xdr:cNvSpPr/>
      </xdr:nvSpPr>
      <xdr:spPr>
        <a:xfrm>
          <a:off x="6696075" y="53877881"/>
          <a:ext cx="2524685" cy="626409"/>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16</xdr:col>
      <xdr:colOff>0</xdr:colOff>
      <xdr:row>109</xdr:row>
      <xdr:rowOff>124460</xdr:rowOff>
    </xdr:from>
    <xdr:to>
      <xdr:col>19</xdr:col>
      <xdr:colOff>476250</xdr:colOff>
      <xdr:row>110</xdr:row>
      <xdr:rowOff>561340</xdr:rowOff>
    </xdr:to>
    <xdr:sp macro="" textlink="">
      <xdr:nvSpPr>
        <xdr:cNvPr id="32" name="角丸四角形吹き出し 31"/>
        <xdr:cNvSpPr/>
      </xdr:nvSpPr>
      <xdr:spPr>
        <a:xfrm>
          <a:off x="11763375" y="49006760"/>
          <a:ext cx="2533650" cy="675005"/>
        </a:xfrm>
        <a:prstGeom prst="wedgeRoundRectCallout">
          <a:avLst>
            <a:gd name="adj1" fmla="val -60683"/>
            <a:gd name="adj2" fmla="val -4024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16</xdr:col>
      <xdr:colOff>0</xdr:colOff>
      <xdr:row>102</xdr:row>
      <xdr:rowOff>0</xdr:rowOff>
    </xdr:from>
    <xdr:to>
      <xdr:col>19</xdr:col>
      <xdr:colOff>476250</xdr:colOff>
      <xdr:row>109</xdr:row>
      <xdr:rowOff>9525</xdr:rowOff>
    </xdr:to>
    <xdr:sp macro="" textlink="">
      <xdr:nvSpPr>
        <xdr:cNvPr id="33" name="角丸四角形吹き出し 32"/>
        <xdr:cNvSpPr/>
      </xdr:nvSpPr>
      <xdr:spPr>
        <a:xfrm>
          <a:off x="11763375" y="47215425"/>
          <a:ext cx="2533650" cy="1676400"/>
        </a:xfrm>
        <a:prstGeom prst="wedgeRoundRectCallout">
          <a:avLst>
            <a:gd name="adj1" fmla="val -59555"/>
            <a:gd name="adj2" fmla="val -166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baseline="0">
              <a:solidFill>
                <a:schemeClr val="dk1"/>
              </a:solidFill>
              <a:effectLst/>
              <a:latin typeface="+mn-lt"/>
              <a:ea typeface="+mn-ea"/>
              <a:cs typeface="+mn-cs"/>
            </a:rPr>
            <a:t>具体的な受入先機関が決まっていない場合も、できる限りの情報を記入してください。</a:t>
          </a:r>
        </a:p>
        <a:p>
          <a:r>
            <a:rPr lang="ja-JP" altLang="en-US" sz="1100" b="0" i="0" baseline="0">
              <a:solidFill>
                <a:schemeClr val="dk1"/>
              </a:solidFill>
              <a:effectLst/>
              <a:latin typeface="+mn-lt"/>
              <a:ea typeface="+mn-ea"/>
              <a:cs typeface="+mn-cs"/>
            </a:rPr>
            <a:t>例）現地の語学学校、現地の高校、現地の</a:t>
          </a:r>
          <a:r>
            <a:rPr lang="en-US" altLang="ja-JP" sz="1100" b="0" i="0" baseline="0">
              <a:solidFill>
                <a:schemeClr val="dk1"/>
              </a:solidFill>
              <a:effectLst/>
              <a:latin typeface="+mn-lt"/>
              <a:ea typeface="+mn-ea"/>
              <a:cs typeface="+mn-cs"/>
            </a:rPr>
            <a:t>IT </a:t>
          </a:r>
          <a:r>
            <a:rPr lang="ja-JP" altLang="en-US" sz="1100" b="0" i="0" baseline="0">
              <a:solidFill>
                <a:schemeClr val="dk1"/>
              </a:solidFill>
              <a:effectLst/>
              <a:latin typeface="+mn-lt"/>
              <a:ea typeface="+mn-ea"/>
              <a:cs typeface="+mn-cs"/>
            </a:rPr>
            <a:t>企業など</a:t>
          </a:r>
          <a:endParaRPr lang="ja-JP" altLang="ja-JP">
            <a:effectLst/>
          </a:endParaRPr>
        </a:p>
      </xdr:txBody>
    </xdr:sp>
    <xdr:clientData/>
  </xdr:twoCellAnchor>
  <xdr:twoCellAnchor>
    <xdr:from>
      <xdr:col>15</xdr:col>
      <xdr:colOff>609600</xdr:colOff>
      <xdr:row>19</xdr:row>
      <xdr:rowOff>172085</xdr:rowOff>
    </xdr:from>
    <xdr:to>
      <xdr:col>19</xdr:col>
      <xdr:colOff>400050</xdr:colOff>
      <xdr:row>21</xdr:row>
      <xdr:rowOff>193040</xdr:rowOff>
    </xdr:to>
    <xdr:sp macro="" textlink="">
      <xdr:nvSpPr>
        <xdr:cNvPr id="34" name="角丸四角形吹き出し 33"/>
        <xdr:cNvSpPr/>
      </xdr:nvSpPr>
      <xdr:spPr>
        <a:xfrm>
          <a:off x="11687175" y="4772660"/>
          <a:ext cx="2533650" cy="50673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dr:col>15</xdr:col>
      <xdr:colOff>133350</xdr:colOff>
      <xdr:row>111</xdr:row>
      <xdr:rowOff>76835</xdr:rowOff>
    </xdr:from>
    <xdr:to>
      <xdr:col>15</xdr:col>
      <xdr:colOff>304800</xdr:colOff>
      <xdr:row>131</xdr:row>
      <xdr:rowOff>95250</xdr:rowOff>
    </xdr:to>
    <xdr:sp macro="" textlink="">
      <xdr:nvSpPr>
        <xdr:cNvPr id="2" name="右大かっこ 1"/>
        <xdr:cNvSpPr/>
      </xdr:nvSpPr>
      <xdr:spPr>
        <a:xfrm>
          <a:off x="11210925" y="50921285"/>
          <a:ext cx="171450" cy="4780915"/>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685800</xdr:colOff>
      <xdr:row>110</xdr:row>
      <xdr:rowOff>1061720</xdr:rowOff>
    </xdr:from>
    <xdr:to>
      <xdr:col>20</xdr:col>
      <xdr:colOff>123825</xdr:colOff>
      <xdr:row>113</xdr:row>
      <xdr:rowOff>208915</xdr:rowOff>
    </xdr:to>
    <xdr:sp macro="" textlink="">
      <xdr:nvSpPr>
        <xdr:cNvPr id="3" name="線吹き出し 2 (枠付き) 2"/>
        <xdr:cNvSpPr/>
      </xdr:nvSpPr>
      <xdr:spPr>
        <a:xfrm>
          <a:off x="11763375" y="50182145"/>
          <a:ext cx="2867025" cy="1347470"/>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dr:col>15</xdr:col>
      <xdr:colOff>638175</xdr:colOff>
      <xdr:row>0</xdr:row>
      <xdr:rowOff>57150</xdr:rowOff>
    </xdr:from>
    <xdr:to>
      <xdr:col>19</xdr:col>
      <xdr:colOff>428625</xdr:colOff>
      <xdr:row>1</xdr:row>
      <xdr:rowOff>208915</xdr:rowOff>
    </xdr:to>
    <xdr:sp macro="" textlink="">
      <xdr:nvSpPr>
        <xdr:cNvPr id="36" name="角丸四角形吹き出し 35"/>
        <xdr:cNvSpPr/>
      </xdr:nvSpPr>
      <xdr:spPr>
        <a:xfrm>
          <a:off x="11715750" y="57150"/>
          <a:ext cx="2533650" cy="38989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dr:col>15</xdr:col>
      <xdr:colOff>371475</xdr:colOff>
      <xdr:row>26</xdr:row>
      <xdr:rowOff>133350</xdr:rowOff>
    </xdr:from>
    <xdr:to>
      <xdr:col>18</xdr:col>
      <xdr:colOff>600075</xdr:colOff>
      <xdr:row>31</xdr:row>
      <xdr:rowOff>1224915</xdr:rowOff>
    </xdr:to>
    <xdr:pic>
      <xdr:nvPicPr>
        <xdr:cNvPr id="37" name="図 1"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11449050" y="6410325"/>
          <a:ext cx="2286000" cy="2282190"/>
        </a:xfrm>
        <a:prstGeom prst="rect">
          <a:avLst/>
        </a:prstGeom>
        <a:noFill/>
        <a:ln>
          <a:noFill/>
        </a:ln>
      </xdr:spPr>
    </xdr:pic>
    <xdr:clientData/>
  </xdr:twoCellAnchor>
  <xdr:twoCellAnchor>
    <xdr:from>
      <xdr:col>6</xdr:col>
      <xdr:colOff>89647</xdr:colOff>
      <xdr:row>14</xdr:row>
      <xdr:rowOff>112059</xdr:rowOff>
    </xdr:from>
    <xdr:to>
      <xdr:col>7</xdr:col>
      <xdr:colOff>670672</xdr:colOff>
      <xdr:row>21</xdr:row>
      <xdr:rowOff>218104</xdr:rowOff>
    </xdr:to>
    <xdr:sp macro="" textlink="">
      <xdr:nvSpPr>
        <xdr:cNvPr id="19" name="正方形/長方形 1"/>
        <xdr:cNvSpPr>
          <a:spLocks noChangeArrowheads="1"/>
        </xdr:cNvSpPr>
      </xdr:nvSpPr>
      <xdr:spPr>
        <a:xfrm>
          <a:off x="4661647" y="3473824"/>
          <a:ext cx="1343025" cy="1753309"/>
        </a:xfrm>
        <a:prstGeom prst="rect">
          <a:avLst/>
        </a:prstGeom>
        <a:noFill/>
        <a:ln w="12700" cap="flat" cmpd="sng">
          <a:solidFill>
            <a:srgbClr val="000000"/>
          </a:solidFill>
          <a:prstDash val="solid"/>
          <a:miter lim="800000"/>
          <a:headEnd/>
          <a:tailEnd/>
        </a:ln>
      </xdr:spPr>
      <xdr:txBody>
        <a:bodyPr vertOverflow="clip" horzOverflow="overflow" wrap="square" anchor="t" upright="1"/>
        <a:lstStyle/>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r>
            <a:rPr lang="ja-JP" altLang="en-US" sz="1050" b="0" i="0" u="none" strike="noStrike" baseline="0">
              <a:solidFill>
                <a:srgbClr val="000000"/>
              </a:solidFill>
              <a:latin typeface="+mn-ea"/>
              <a:ea typeface="+mn-ea"/>
            </a:rPr>
            <a:t>写真データ貼付欄</a:t>
          </a:r>
        </a:p>
        <a:p>
          <a:pPr algn="l" rtl="0">
            <a:lnSpc>
              <a:spcPts val="1300"/>
            </a:lnSpc>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800" b="0" i="0" u="none" strike="noStrike" baseline="0">
              <a:solidFill>
                <a:srgbClr val="000000"/>
              </a:solidFill>
              <a:latin typeface="+mn-ea"/>
              <a:ea typeface="+mn-ea"/>
            </a:rPr>
            <a:t>正面、上半身の写真データを貼り付けてください。</a:t>
          </a:r>
        </a:p>
        <a:p>
          <a:pPr algn="l" rtl="0">
            <a:lnSpc>
              <a:spcPts val="1200"/>
            </a:lnSpc>
            <a:defRPr sz="1000"/>
          </a:pPr>
          <a:endParaRPr lang="en-US" altLang="ja-JP" sz="800" b="0" i="0" u="none" strike="noStrike" baseline="0">
            <a:solidFill>
              <a:srgbClr val="000000"/>
            </a:solidFill>
            <a:latin typeface="+mn-ea"/>
            <a:ea typeface="+mn-ea"/>
          </a:endParaRPr>
        </a:p>
        <a:p>
          <a:pPr algn="l" rtl="0">
            <a:lnSpc>
              <a:spcPts val="1200"/>
            </a:lnSpc>
            <a:defRPr sz="1000"/>
          </a:pPr>
          <a:r>
            <a:rPr lang="ja-JP" altLang="en-US" sz="800" b="0" i="0" u="none" strike="noStrike" baseline="0">
              <a:solidFill>
                <a:srgbClr val="000000"/>
              </a:solidFill>
              <a:latin typeface="+mn-ea"/>
              <a:ea typeface="+mn-ea"/>
            </a:rPr>
            <a:t>（３×４cm、カラー・　白黒どちらでも可）</a:t>
          </a:r>
        </a:p>
      </xdr:txBody>
    </xdr:sp>
    <xdr:clientData/>
  </xdr:twoCellAnchor>
  <xdr:twoCellAnchor>
    <xdr:from>
      <xdr:col>15</xdr:col>
      <xdr:colOff>392205</xdr:colOff>
      <xdr:row>93</xdr:row>
      <xdr:rowOff>22412</xdr:rowOff>
    </xdr:from>
    <xdr:to>
      <xdr:col>20</xdr:col>
      <xdr:colOff>258855</xdr:colOff>
      <xdr:row>99</xdr:row>
      <xdr:rowOff>19237</xdr:rowOff>
    </xdr:to>
    <xdr:sp macro="" textlink="">
      <xdr:nvSpPr>
        <xdr:cNvPr id="18" name="角丸四角形吹き出し 17"/>
        <xdr:cNvSpPr/>
      </xdr:nvSpPr>
      <xdr:spPr>
        <a:xfrm>
          <a:off x="6488205" y="42022059"/>
          <a:ext cx="3284444" cy="2854325"/>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dr:col>15</xdr:col>
      <xdr:colOff>459441</xdr:colOff>
      <xdr:row>153</xdr:row>
      <xdr:rowOff>156882</xdr:rowOff>
    </xdr:from>
    <xdr:to>
      <xdr:col>19</xdr:col>
      <xdr:colOff>252132</xdr:colOff>
      <xdr:row>153</xdr:row>
      <xdr:rowOff>565822</xdr:rowOff>
    </xdr:to>
    <xdr:sp macro="" textlink="">
      <xdr:nvSpPr>
        <xdr:cNvPr id="20" name="角丸四角形吹き出し 19"/>
        <xdr:cNvSpPr/>
      </xdr:nvSpPr>
      <xdr:spPr>
        <a:xfrm>
          <a:off x="6555441" y="60892764"/>
          <a:ext cx="2526926" cy="408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628650</xdr:colOff>
      <xdr:row>22</xdr:row>
      <xdr:rowOff>29210</xdr:rowOff>
    </xdr:from>
    <xdr:to>
      <xdr:col>19</xdr:col>
      <xdr:colOff>419100</xdr:colOff>
      <xdr:row>26</xdr:row>
      <xdr:rowOff>41275</xdr:rowOff>
    </xdr:to>
    <xdr:sp macro="" textlink="">
      <xdr:nvSpPr>
        <xdr:cNvPr id="2" name="角丸四角形吹き出し 1"/>
        <xdr:cNvSpPr/>
      </xdr:nvSpPr>
      <xdr:spPr>
        <a:xfrm>
          <a:off x="6724650" y="5334635"/>
          <a:ext cx="2533650" cy="964565"/>
        </a:xfrm>
        <a:prstGeom prst="wedgeRoundRectCallout">
          <a:avLst>
            <a:gd name="adj1" fmla="val -59555"/>
            <a:gd name="adj2" fmla="val 1260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79</xdr:row>
      <xdr:rowOff>38100</xdr:rowOff>
    </xdr:from>
    <xdr:to>
      <xdr:col>19</xdr:col>
      <xdr:colOff>419100</xdr:colOff>
      <xdr:row>86</xdr:row>
      <xdr:rowOff>142875</xdr:rowOff>
    </xdr:to>
    <xdr:sp macro="" textlink="">
      <xdr:nvSpPr>
        <xdr:cNvPr id="3" name="角丸四角形吹き出し 2"/>
        <xdr:cNvSpPr/>
      </xdr:nvSpPr>
      <xdr:spPr>
        <a:xfrm>
          <a:off x="6724650" y="34613850"/>
          <a:ext cx="2533650" cy="20097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自身の探究テーマ、留学内容に応じて、自分の留学の特徴となるキーワードを３つ挙げましょう。３つが似ていても問題ありません。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dr:col>15</xdr:col>
      <xdr:colOff>590550</xdr:colOff>
      <xdr:row>96</xdr:row>
      <xdr:rowOff>8255</xdr:rowOff>
    </xdr:from>
    <xdr:to>
      <xdr:col>19</xdr:col>
      <xdr:colOff>381000</xdr:colOff>
      <xdr:row>97</xdr:row>
      <xdr:rowOff>571500</xdr:rowOff>
    </xdr:to>
    <xdr:sp macro="" textlink="">
      <xdr:nvSpPr>
        <xdr:cNvPr id="4" name="角丸四角形吹き出し 3"/>
        <xdr:cNvSpPr/>
      </xdr:nvSpPr>
      <xdr:spPr>
        <a:xfrm>
          <a:off x="6686550" y="43394630"/>
          <a:ext cx="2533650" cy="127762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dr:col>15</xdr:col>
      <xdr:colOff>628650</xdr:colOff>
      <xdr:row>130</xdr:row>
      <xdr:rowOff>29210</xdr:rowOff>
    </xdr:from>
    <xdr:to>
      <xdr:col>19</xdr:col>
      <xdr:colOff>419100</xdr:colOff>
      <xdr:row>139</xdr:row>
      <xdr:rowOff>124460</xdr:rowOff>
    </xdr:to>
    <xdr:sp macro="" textlink="">
      <xdr:nvSpPr>
        <xdr:cNvPr id="5" name="角丸四角形吹き出し 4"/>
        <xdr:cNvSpPr/>
      </xdr:nvSpPr>
      <xdr:spPr>
        <a:xfrm>
          <a:off x="6724650" y="55378985"/>
          <a:ext cx="2533650"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dr:col>15</xdr:col>
      <xdr:colOff>600075</xdr:colOff>
      <xdr:row>116</xdr:row>
      <xdr:rowOff>18415</xdr:rowOff>
    </xdr:from>
    <xdr:to>
      <xdr:col>19</xdr:col>
      <xdr:colOff>390525</xdr:colOff>
      <xdr:row>118</xdr:row>
      <xdr:rowOff>228600</xdr:rowOff>
    </xdr:to>
    <xdr:sp macro="" textlink="">
      <xdr:nvSpPr>
        <xdr:cNvPr id="6" name="角丸四角形吹き出し 5"/>
        <xdr:cNvSpPr/>
      </xdr:nvSpPr>
      <xdr:spPr>
        <a:xfrm>
          <a:off x="6696075" y="52034440"/>
          <a:ext cx="2533650" cy="686435"/>
        </a:xfrm>
        <a:prstGeom prst="wedgeRoundRectCallout">
          <a:avLst>
            <a:gd name="adj1" fmla="val -60683"/>
            <a:gd name="adj2" fmla="val 1253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600075</xdr:colOff>
      <xdr:row>124</xdr:row>
      <xdr:rowOff>212910</xdr:rowOff>
    </xdr:from>
    <xdr:to>
      <xdr:col>19</xdr:col>
      <xdr:colOff>390525</xdr:colOff>
      <xdr:row>127</xdr:row>
      <xdr:rowOff>133349</xdr:rowOff>
    </xdr:to>
    <xdr:sp macro="" textlink="">
      <xdr:nvSpPr>
        <xdr:cNvPr id="7" name="角丸四角形吹き出し 6"/>
        <xdr:cNvSpPr/>
      </xdr:nvSpPr>
      <xdr:spPr>
        <a:xfrm>
          <a:off x="6696075" y="54133935"/>
          <a:ext cx="2533650" cy="634814"/>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16</xdr:col>
      <xdr:colOff>0</xdr:colOff>
      <xdr:row>109</xdr:row>
      <xdr:rowOff>124460</xdr:rowOff>
    </xdr:from>
    <xdr:to>
      <xdr:col>19</xdr:col>
      <xdr:colOff>476250</xdr:colOff>
      <xdr:row>110</xdr:row>
      <xdr:rowOff>561340</xdr:rowOff>
    </xdr:to>
    <xdr:sp macro="" textlink="">
      <xdr:nvSpPr>
        <xdr:cNvPr id="8" name="角丸四角形吹き出し 7"/>
        <xdr:cNvSpPr/>
      </xdr:nvSpPr>
      <xdr:spPr>
        <a:xfrm>
          <a:off x="6781800" y="48987710"/>
          <a:ext cx="2533650" cy="675005"/>
        </a:xfrm>
        <a:prstGeom prst="wedgeRoundRectCallout">
          <a:avLst>
            <a:gd name="adj1" fmla="val -60683"/>
            <a:gd name="adj2" fmla="val -4024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16</xdr:col>
      <xdr:colOff>0</xdr:colOff>
      <xdr:row>102</xdr:row>
      <xdr:rowOff>0</xdr:rowOff>
    </xdr:from>
    <xdr:to>
      <xdr:col>19</xdr:col>
      <xdr:colOff>476250</xdr:colOff>
      <xdr:row>109</xdr:row>
      <xdr:rowOff>9525</xdr:rowOff>
    </xdr:to>
    <xdr:sp macro="" textlink="">
      <xdr:nvSpPr>
        <xdr:cNvPr id="9" name="角丸四角形吹き出し 8"/>
        <xdr:cNvSpPr/>
      </xdr:nvSpPr>
      <xdr:spPr>
        <a:xfrm>
          <a:off x="6781800" y="47196375"/>
          <a:ext cx="2533650" cy="1676400"/>
        </a:xfrm>
        <a:prstGeom prst="wedgeRoundRectCallout">
          <a:avLst>
            <a:gd name="adj1" fmla="val -59555"/>
            <a:gd name="adj2" fmla="val -166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baseline="0">
              <a:solidFill>
                <a:schemeClr val="dk1"/>
              </a:solidFill>
              <a:effectLst/>
              <a:latin typeface="+mn-lt"/>
              <a:ea typeface="+mn-ea"/>
              <a:cs typeface="+mn-cs"/>
            </a:rPr>
            <a:t>具体的な受入先機関が決まっていない場合も、できる限りの情報を記入してください。</a:t>
          </a:r>
        </a:p>
        <a:p>
          <a:r>
            <a:rPr lang="ja-JP" altLang="en-US" sz="1100" b="0" i="0" baseline="0">
              <a:solidFill>
                <a:schemeClr val="dk1"/>
              </a:solidFill>
              <a:effectLst/>
              <a:latin typeface="+mn-lt"/>
              <a:ea typeface="+mn-ea"/>
              <a:cs typeface="+mn-cs"/>
            </a:rPr>
            <a:t>例）現地の語学学校、現地の高校、現地の</a:t>
          </a:r>
          <a:r>
            <a:rPr lang="en-US" altLang="ja-JP" sz="1100" b="0" i="0" baseline="0">
              <a:solidFill>
                <a:schemeClr val="dk1"/>
              </a:solidFill>
              <a:effectLst/>
              <a:latin typeface="+mn-lt"/>
              <a:ea typeface="+mn-ea"/>
              <a:cs typeface="+mn-cs"/>
            </a:rPr>
            <a:t>IT </a:t>
          </a:r>
          <a:r>
            <a:rPr lang="ja-JP" altLang="en-US" sz="1100" b="0" i="0" baseline="0">
              <a:solidFill>
                <a:schemeClr val="dk1"/>
              </a:solidFill>
              <a:effectLst/>
              <a:latin typeface="+mn-lt"/>
              <a:ea typeface="+mn-ea"/>
              <a:cs typeface="+mn-cs"/>
            </a:rPr>
            <a:t>企業など</a:t>
          </a:r>
          <a:endParaRPr lang="ja-JP" altLang="ja-JP">
            <a:effectLst/>
          </a:endParaRPr>
        </a:p>
      </xdr:txBody>
    </xdr:sp>
    <xdr:clientData/>
  </xdr:twoCellAnchor>
  <xdr:twoCellAnchor>
    <xdr:from>
      <xdr:col>15</xdr:col>
      <xdr:colOff>609600</xdr:colOff>
      <xdr:row>19</xdr:row>
      <xdr:rowOff>172085</xdr:rowOff>
    </xdr:from>
    <xdr:to>
      <xdr:col>19</xdr:col>
      <xdr:colOff>400050</xdr:colOff>
      <xdr:row>21</xdr:row>
      <xdr:rowOff>193040</xdr:rowOff>
    </xdr:to>
    <xdr:sp macro="" textlink="">
      <xdr:nvSpPr>
        <xdr:cNvPr id="11" name="角丸四角形吹き出し 10"/>
        <xdr:cNvSpPr/>
      </xdr:nvSpPr>
      <xdr:spPr>
        <a:xfrm>
          <a:off x="6705600" y="4763135"/>
          <a:ext cx="2533650" cy="49720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dr:col>15</xdr:col>
      <xdr:colOff>133350</xdr:colOff>
      <xdr:row>111</xdr:row>
      <xdr:rowOff>76835</xdr:rowOff>
    </xdr:from>
    <xdr:to>
      <xdr:col>15</xdr:col>
      <xdr:colOff>304800</xdr:colOff>
      <xdr:row>131</xdr:row>
      <xdr:rowOff>95250</xdr:rowOff>
    </xdr:to>
    <xdr:sp macro="" textlink="">
      <xdr:nvSpPr>
        <xdr:cNvPr id="12" name="右大かっこ 11"/>
        <xdr:cNvSpPr/>
      </xdr:nvSpPr>
      <xdr:spPr>
        <a:xfrm>
          <a:off x="6229350" y="50902235"/>
          <a:ext cx="171450" cy="4780915"/>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685800</xdr:colOff>
      <xdr:row>110</xdr:row>
      <xdr:rowOff>1061720</xdr:rowOff>
    </xdr:from>
    <xdr:to>
      <xdr:col>20</xdr:col>
      <xdr:colOff>123825</xdr:colOff>
      <xdr:row>113</xdr:row>
      <xdr:rowOff>208915</xdr:rowOff>
    </xdr:to>
    <xdr:sp macro="" textlink="">
      <xdr:nvSpPr>
        <xdr:cNvPr id="13" name="線吹き出し 2 (枠付き) 12"/>
        <xdr:cNvSpPr/>
      </xdr:nvSpPr>
      <xdr:spPr>
        <a:xfrm>
          <a:off x="6781800" y="50163095"/>
          <a:ext cx="2867025" cy="1347470"/>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dr:col>15</xdr:col>
      <xdr:colOff>638175</xdr:colOff>
      <xdr:row>0</xdr:row>
      <xdr:rowOff>57150</xdr:rowOff>
    </xdr:from>
    <xdr:to>
      <xdr:col>19</xdr:col>
      <xdr:colOff>428625</xdr:colOff>
      <xdr:row>1</xdr:row>
      <xdr:rowOff>208915</xdr:rowOff>
    </xdr:to>
    <xdr:sp macro="" textlink="">
      <xdr:nvSpPr>
        <xdr:cNvPr id="14" name="角丸四角形吹き出し 13"/>
        <xdr:cNvSpPr/>
      </xdr:nvSpPr>
      <xdr:spPr>
        <a:xfrm>
          <a:off x="6734175" y="57150"/>
          <a:ext cx="2533650" cy="38989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dr:col>15</xdr:col>
      <xdr:colOff>371475</xdr:colOff>
      <xdr:row>26</xdr:row>
      <xdr:rowOff>133350</xdr:rowOff>
    </xdr:from>
    <xdr:to>
      <xdr:col>18</xdr:col>
      <xdr:colOff>600075</xdr:colOff>
      <xdr:row>31</xdr:row>
      <xdr:rowOff>1224915</xdr:rowOff>
    </xdr:to>
    <xdr:pic>
      <xdr:nvPicPr>
        <xdr:cNvPr id="15" name="図 1"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6467475" y="6391275"/>
          <a:ext cx="2286000" cy="2282190"/>
        </a:xfrm>
        <a:prstGeom prst="rect">
          <a:avLst/>
        </a:prstGeom>
        <a:noFill/>
        <a:ln>
          <a:noFill/>
        </a:ln>
      </xdr:spPr>
    </xdr:pic>
    <xdr:clientData/>
  </xdr:twoCellAnchor>
  <xdr:twoCellAnchor editAs="oneCell">
    <xdr:from>
      <xdr:col>6</xdr:col>
      <xdr:colOff>78441</xdr:colOff>
      <xdr:row>14</xdr:row>
      <xdr:rowOff>78441</xdr:rowOff>
    </xdr:from>
    <xdr:to>
      <xdr:col>7</xdr:col>
      <xdr:colOff>706449</xdr:colOff>
      <xdr:row>21</xdr:row>
      <xdr:rowOff>201144</xdr:rowOff>
    </xdr:to>
    <xdr:pic>
      <xdr:nvPicPr>
        <xdr:cNvPr id="16" name="図 15"/>
        <xdr:cNvPicPr>
          <a:picLocks noChangeAspect="1"/>
        </xdr:cNvPicPr>
      </xdr:nvPicPr>
      <xdr:blipFill>
        <a:blip xmlns:r="http://schemas.openxmlformats.org/officeDocument/2006/relationships" r:embed="rId2"/>
        <a:stretch>
          <a:fillRect/>
        </a:stretch>
      </xdr:blipFill>
      <xdr:spPr>
        <a:xfrm>
          <a:off x="4650441" y="3440206"/>
          <a:ext cx="1390008" cy="1792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4</xdr:row>
      <xdr:rowOff>76835</xdr:rowOff>
    </xdr:from>
    <xdr:to>
      <xdr:col>9</xdr:col>
      <xdr:colOff>57150</xdr:colOff>
      <xdr:row>12</xdr:row>
      <xdr:rowOff>152400</xdr:rowOff>
    </xdr:to>
    <xdr:sp macro="" textlink="">
      <xdr:nvSpPr>
        <xdr:cNvPr id="2" name="正方形/長方形 1"/>
        <xdr:cNvSpPr/>
      </xdr:nvSpPr>
      <xdr:spPr>
        <a:xfrm>
          <a:off x="809625" y="1029335"/>
          <a:ext cx="5419725" cy="19805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事務局使用シート</a:t>
          </a:r>
          <a:endParaRPr kumimoji="1" lang="en-US" altLang="ja-JP" sz="3200" b="1"/>
        </a:p>
        <a:p>
          <a:pPr algn="ctr"/>
          <a:r>
            <a:rPr kumimoji="1" lang="ja-JP" altLang="en-US" sz="3200" b="1"/>
            <a:t>編集しないでください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SV-V001\spvolume\&#25945;&#32946;&#25919;&#31574;&#35506;\&#20316;&#26989;&#29992;\2024&#24180;&#24230;\12_&#25919;&#31574;&#25512;&#36914;&#29677;\04_&#12464;&#12525;&#12540;&#12496;&#12523;&#20154;&#26448;&#32946;&#25104;\06_&#12300;&#12488;&#12499;&#12479;&#12486;&#65281;&#30041;&#23398;JAPAN&#12301;_&#24259;203003\2025&#24180;&#24230;(&#31532;2&#26399;)&#27966;&#36963;&#30041;&#23398;&#29983;\&#9734;&#26032;&#39640;&#26657;&#65298;&#12539;&#65299;&#24180;&#29983;&#24540;&#21215;\01&#12288;&#20491;&#20154;&#24540;&#21215;\&#27096;&#24335;&#65297;\006%202025&#24180;&#24230;(&#31532;10&#26399;)&#30041;&#23398;&#35336;&#30011;&#26360;(&#27096;&#24335;1)_&#28165;&#27700;&#21335;&#39640;&#26657;(&#31545;&#26412;&#12398;&#123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
      <sheetName val="Sheet1"/>
      <sheetName val="記入例"/>
      <sheetName val="国・地域コード表"/>
      <sheetName val="留学計画の分野一覧"/>
      <sheetName val="（事務局使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214"/>
  <sheetViews>
    <sheetView showGridLines="0" tabSelected="1" view="pageBreakPreview" zoomScale="85" zoomScaleNormal="85" zoomScaleSheetLayoutView="85" workbookViewId="0">
      <pane xSplit="15" ySplit="5" topLeftCell="P6" activePane="bottomRight" state="frozen"/>
      <selection pane="topRight"/>
      <selection pane="bottomLeft"/>
      <selection pane="bottomRight"/>
    </sheetView>
  </sheetViews>
  <sheetFormatPr defaultRowHeight="18.75" x14ac:dyDescent="0.4"/>
  <cols>
    <col min="1" max="8" width="10" style="1" customWidth="1"/>
    <col min="9" max="9" width="9" style="2" hidden="1" customWidth="1"/>
    <col min="10" max="10" width="11.375" style="2" hidden="1" customWidth="1"/>
    <col min="11" max="15" width="9" style="2" hidden="1" customWidth="1"/>
    <col min="16" max="17" width="9" style="2" customWidth="1"/>
    <col min="18" max="18" width="9" style="1" customWidth="1"/>
    <col min="19" max="16384" width="9" style="1"/>
  </cols>
  <sheetData>
    <row r="1" spans="1:18" x14ac:dyDescent="0.4">
      <c r="B1" s="3"/>
      <c r="C1" s="3"/>
      <c r="D1" s="3"/>
      <c r="E1" s="3"/>
      <c r="H1" s="64" t="s">
        <v>486</v>
      </c>
    </row>
    <row r="2" spans="1:18" x14ac:dyDescent="0.4">
      <c r="H2" s="65"/>
    </row>
    <row r="3" spans="1:18" x14ac:dyDescent="0.4">
      <c r="A3" s="3" t="s">
        <v>411</v>
      </c>
      <c r="B3" s="4"/>
      <c r="C3" s="4"/>
      <c r="D3" s="4"/>
      <c r="E3" s="4"/>
      <c r="F3" s="4"/>
      <c r="G3" s="4"/>
      <c r="H3" s="4"/>
      <c r="Q3" s="72"/>
      <c r="R3" s="1" t="s">
        <v>400</v>
      </c>
    </row>
    <row r="4" spans="1:18" x14ac:dyDescent="0.4">
      <c r="A4" s="278" t="s">
        <v>498</v>
      </c>
      <c r="B4" s="278"/>
      <c r="C4" s="278"/>
      <c r="D4" s="278"/>
      <c r="E4" s="278"/>
      <c r="F4" s="278"/>
      <c r="G4" s="278"/>
      <c r="H4" s="278"/>
      <c r="Q4" s="73"/>
      <c r="R4" s="1" t="s">
        <v>392</v>
      </c>
    </row>
    <row r="5" spans="1:18" x14ac:dyDescent="0.4">
      <c r="A5" s="279" t="s">
        <v>499</v>
      </c>
      <c r="B5" s="279"/>
      <c r="C5" s="279"/>
      <c r="D5" s="279"/>
      <c r="E5" s="280"/>
      <c r="F5" s="280"/>
      <c r="G5" s="280"/>
      <c r="H5" s="280"/>
      <c r="Q5" s="2" t="s">
        <v>282</v>
      </c>
    </row>
    <row r="6" spans="1:18" x14ac:dyDescent="0.4">
      <c r="A6" s="5" t="s">
        <v>1</v>
      </c>
      <c r="B6" s="281"/>
      <c r="C6" s="281"/>
      <c r="D6" s="281"/>
      <c r="E6" s="282" t="s">
        <v>261</v>
      </c>
      <c r="F6" s="282"/>
      <c r="G6" s="281"/>
      <c r="H6" s="281"/>
      <c r="J6" s="2" t="s">
        <v>16</v>
      </c>
      <c r="N6" s="2" t="s">
        <v>494</v>
      </c>
      <c r="O6" s="2" t="s">
        <v>502</v>
      </c>
    </row>
    <row r="7" spans="1:18" x14ac:dyDescent="0.4">
      <c r="B7" s="283" t="s">
        <v>269</v>
      </c>
      <c r="C7" s="283"/>
      <c r="D7" s="283"/>
      <c r="E7" s="283"/>
      <c r="F7" s="283"/>
      <c r="G7" s="283"/>
      <c r="H7" s="283"/>
      <c r="J7" s="2" t="s">
        <v>20</v>
      </c>
      <c r="O7" s="2" t="s">
        <v>503</v>
      </c>
    </row>
    <row r="8" spans="1:18" x14ac:dyDescent="0.4">
      <c r="J8" s="2" t="s">
        <v>25</v>
      </c>
      <c r="N8" s="2" t="s">
        <v>514</v>
      </c>
    </row>
    <row r="9" spans="1:18" x14ac:dyDescent="0.4">
      <c r="A9" s="6" t="s">
        <v>6</v>
      </c>
      <c r="B9" s="6"/>
      <c r="C9" s="6"/>
      <c r="D9" s="6"/>
      <c r="E9" s="6"/>
      <c r="F9" s="6"/>
      <c r="G9" s="6"/>
      <c r="H9" s="6"/>
      <c r="J9" s="2" t="s">
        <v>30</v>
      </c>
      <c r="N9" s="2" t="s">
        <v>515</v>
      </c>
    </row>
    <row r="10" spans="1:18" x14ac:dyDescent="0.4">
      <c r="A10" s="7" t="s">
        <v>8</v>
      </c>
      <c r="J10" s="2" t="s">
        <v>409</v>
      </c>
      <c r="N10" s="2" t="s">
        <v>398</v>
      </c>
    </row>
    <row r="11" spans="1:18" x14ac:dyDescent="0.4">
      <c r="A11" s="249" t="s">
        <v>38</v>
      </c>
      <c r="B11" s="250"/>
      <c r="C11" s="284"/>
      <c r="D11" s="285"/>
      <c r="E11" s="285"/>
      <c r="F11" s="285"/>
      <c r="G11" s="285"/>
      <c r="H11" s="286"/>
      <c r="J11" s="2" t="s">
        <v>60</v>
      </c>
      <c r="N11" s="2" t="s">
        <v>516</v>
      </c>
    </row>
    <row r="12" spans="1:18" ht="24" x14ac:dyDescent="0.4">
      <c r="A12" s="150" t="s">
        <v>40</v>
      </c>
      <c r="B12" s="151"/>
      <c r="C12" s="275"/>
      <c r="D12" s="276"/>
      <c r="E12" s="276"/>
      <c r="F12" s="276"/>
      <c r="G12" s="276"/>
      <c r="H12" s="277"/>
      <c r="J12" s="2" t="s">
        <v>493</v>
      </c>
      <c r="N12" s="2" t="s">
        <v>517</v>
      </c>
    </row>
    <row r="13" spans="1:18" x14ac:dyDescent="0.4">
      <c r="A13" s="150" t="s">
        <v>42</v>
      </c>
      <c r="B13" s="151"/>
      <c r="C13" s="262"/>
      <c r="D13" s="263"/>
      <c r="E13" s="263"/>
      <c r="F13" s="263"/>
      <c r="G13" s="263"/>
      <c r="H13" s="268"/>
      <c r="N13" s="2" t="s">
        <v>518</v>
      </c>
    </row>
    <row r="14" spans="1:18" x14ac:dyDescent="0.4">
      <c r="A14" s="150" t="s">
        <v>46</v>
      </c>
      <c r="B14" s="151"/>
      <c r="C14" s="33"/>
      <c r="D14" s="37" t="s">
        <v>50</v>
      </c>
      <c r="E14" s="78"/>
      <c r="F14" s="52" t="s">
        <v>53</v>
      </c>
      <c r="G14" s="78"/>
      <c r="H14" s="66" t="s">
        <v>57</v>
      </c>
      <c r="N14" s="2" t="s">
        <v>244</v>
      </c>
    </row>
    <row r="15" spans="1:18" x14ac:dyDescent="0.4">
      <c r="A15" s="150" t="s">
        <v>63</v>
      </c>
      <c r="B15" s="151"/>
      <c r="C15" s="262"/>
      <c r="D15" s="268"/>
      <c r="E15" s="45" t="s">
        <v>10</v>
      </c>
      <c r="F15" s="53"/>
      <c r="G15" s="59"/>
      <c r="H15" s="59"/>
      <c r="J15" s="2" t="s">
        <v>69</v>
      </c>
      <c r="L15" s="2" t="s">
        <v>17</v>
      </c>
      <c r="N15" s="2" t="s">
        <v>519</v>
      </c>
    </row>
    <row r="16" spans="1:18" x14ac:dyDescent="0.4">
      <c r="A16" s="150" t="s">
        <v>64</v>
      </c>
      <c r="B16" s="151"/>
      <c r="C16" s="262"/>
      <c r="D16" s="263"/>
      <c r="E16" s="264"/>
      <c r="F16" s="265"/>
      <c r="G16" s="60"/>
      <c r="H16" s="59"/>
      <c r="J16" s="2" t="s">
        <v>28</v>
      </c>
      <c r="L16" s="2" t="s">
        <v>74</v>
      </c>
      <c r="N16" s="2" t="s">
        <v>374</v>
      </c>
    </row>
    <row r="17" spans="1:20" x14ac:dyDescent="0.4">
      <c r="A17" s="150" t="s">
        <v>67</v>
      </c>
      <c r="B17" s="151"/>
      <c r="C17" s="262"/>
      <c r="D17" s="263"/>
      <c r="E17" s="266"/>
      <c r="F17" s="267"/>
      <c r="G17" s="59"/>
      <c r="H17" s="59"/>
      <c r="L17" s="2" t="s">
        <v>76</v>
      </c>
      <c r="N17" s="2" t="s">
        <v>520</v>
      </c>
    </row>
    <row r="18" spans="1:20" x14ac:dyDescent="0.4">
      <c r="A18" s="150" t="s">
        <v>496</v>
      </c>
      <c r="B18" s="151"/>
      <c r="C18" s="262"/>
      <c r="D18" s="268"/>
      <c r="E18" s="47"/>
      <c r="F18" s="54"/>
      <c r="N18" s="2" t="s">
        <v>128</v>
      </c>
    </row>
    <row r="19" spans="1:20" x14ac:dyDescent="0.4">
      <c r="A19" s="269" t="s">
        <v>41</v>
      </c>
      <c r="B19" s="270"/>
      <c r="C19" s="271"/>
      <c r="D19" s="267"/>
      <c r="E19" s="48" t="s">
        <v>51</v>
      </c>
      <c r="F19" s="55"/>
      <c r="N19" s="2" t="s">
        <v>259</v>
      </c>
    </row>
    <row r="20" spans="1:20" x14ac:dyDescent="0.4">
      <c r="A20" s="272" t="s">
        <v>239</v>
      </c>
      <c r="B20" s="273"/>
      <c r="C20" s="273"/>
      <c r="D20" s="273"/>
      <c r="E20" s="273"/>
      <c r="F20" s="274"/>
      <c r="N20" s="2" t="s">
        <v>521</v>
      </c>
    </row>
    <row r="21" spans="1:20" x14ac:dyDescent="0.4">
      <c r="A21" s="8" t="s">
        <v>407</v>
      </c>
      <c r="B21" s="29"/>
      <c r="C21" s="247"/>
      <c r="D21" s="247"/>
      <c r="E21" s="247"/>
      <c r="F21" s="248"/>
      <c r="J21" s="2" t="s">
        <v>337</v>
      </c>
    </row>
    <row r="22" spans="1:20" x14ac:dyDescent="0.4">
      <c r="J22" s="2" t="s">
        <v>122</v>
      </c>
    </row>
    <row r="23" spans="1:20" x14ac:dyDescent="0.4">
      <c r="A23" s="1" t="s">
        <v>430</v>
      </c>
      <c r="G23" s="60" t="s">
        <v>94</v>
      </c>
    </row>
    <row r="24" spans="1:20" x14ac:dyDescent="0.4">
      <c r="A24" s="249" t="s">
        <v>52</v>
      </c>
      <c r="B24" s="250"/>
      <c r="C24" s="79"/>
      <c r="D24" s="41" t="s">
        <v>487</v>
      </c>
      <c r="E24" s="80"/>
      <c r="F24" s="56" t="s">
        <v>81</v>
      </c>
      <c r="G24" s="251"/>
      <c r="H24" s="252"/>
      <c r="J24" s="2" t="s">
        <v>9</v>
      </c>
      <c r="L24" s="2" t="s">
        <v>83</v>
      </c>
    </row>
    <row r="25" spans="1:20" x14ac:dyDescent="0.4">
      <c r="A25" s="150" t="s">
        <v>86</v>
      </c>
      <c r="B25" s="151"/>
      <c r="C25" s="253"/>
      <c r="D25" s="253"/>
      <c r="E25" s="253"/>
      <c r="F25" s="254"/>
      <c r="G25" s="61" t="s">
        <v>115</v>
      </c>
      <c r="H25" s="54"/>
      <c r="J25" s="2" t="s">
        <v>484</v>
      </c>
      <c r="L25" s="2" t="s">
        <v>34</v>
      </c>
    </row>
    <row r="26" spans="1:20" x14ac:dyDescent="0.4">
      <c r="A26" s="177" t="s">
        <v>19</v>
      </c>
      <c r="B26" s="178"/>
      <c r="C26" s="255"/>
      <c r="D26" s="256"/>
      <c r="E26" s="49" t="s">
        <v>91</v>
      </c>
      <c r="F26" s="256"/>
      <c r="G26" s="257"/>
      <c r="J26" s="2" t="s">
        <v>32</v>
      </c>
      <c r="L26" s="2" t="s">
        <v>23</v>
      </c>
    </row>
    <row r="28" spans="1:20" x14ac:dyDescent="0.4">
      <c r="A28" s="1" t="s">
        <v>54</v>
      </c>
      <c r="H28" s="67" t="str">
        <f>IF($H$2="","",$H$1&amp;"　"&amp;$H$2)</f>
        <v/>
      </c>
    </row>
    <row r="29" spans="1:20" x14ac:dyDescent="0.4">
      <c r="A29" s="147" t="s">
        <v>95</v>
      </c>
      <c r="B29" s="11" t="s">
        <v>0</v>
      </c>
      <c r="C29" s="34"/>
      <c r="D29" s="42" t="s">
        <v>99</v>
      </c>
      <c r="E29" s="11" t="s">
        <v>58</v>
      </c>
      <c r="F29" s="34"/>
      <c r="G29" s="42" t="s">
        <v>99</v>
      </c>
      <c r="T29" s="1" t="s">
        <v>84</v>
      </c>
    </row>
    <row r="30" spans="1:20" x14ac:dyDescent="0.4">
      <c r="A30" s="147"/>
      <c r="B30" s="11" t="s">
        <v>31</v>
      </c>
      <c r="C30" s="34"/>
      <c r="D30" s="42" t="s">
        <v>99</v>
      </c>
      <c r="E30" s="11" t="s">
        <v>103</v>
      </c>
      <c r="F30" s="57"/>
      <c r="G30" s="62" t="s">
        <v>353</v>
      </c>
      <c r="T30" s="1" t="s">
        <v>139</v>
      </c>
    </row>
    <row r="31" spans="1:20" x14ac:dyDescent="0.4">
      <c r="A31" s="147"/>
      <c r="B31" s="258" t="s">
        <v>61</v>
      </c>
      <c r="C31" s="259"/>
      <c r="D31" s="259"/>
      <c r="E31" s="260"/>
      <c r="F31" s="260"/>
      <c r="G31" s="261"/>
      <c r="I31" s="2">
        <f>LEN(SUBSTITUTE(SUBSTITUTE(SUBSTITUTE(SUBSTITUTE(B32,CHAR(10),""),CHAR(13),"")," ",""),"　",""))</f>
        <v>0</v>
      </c>
    </row>
    <row r="32" spans="1:20" ht="150" customHeight="1" x14ac:dyDescent="0.4">
      <c r="A32" s="147"/>
      <c r="B32" s="184"/>
      <c r="C32" s="185"/>
      <c r="D32" s="185"/>
      <c r="E32" s="185"/>
      <c r="F32" s="185"/>
      <c r="G32" s="186"/>
      <c r="H32" s="4" t="str">
        <f>IF(I31&gt;200,"文字数オーバー",IF(I31&lt;=0,"未記入",I31&amp;"文字"))</f>
        <v>未記入</v>
      </c>
    </row>
    <row r="33" spans="1:10" x14ac:dyDescent="0.4">
      <c r="A33" s="147" t="s">
        <v>43</v>
      </c>
      <c r="B33" s="241" t="s">
        <v>97</v>
      </c>
      <c r="C33" s="241"/>
      <c r="D33" s="241"/>
      <c r="E33" s="241"/>
      <c r="F33" s="241"/>
      <c r="G33" s="241"/>
      <c r="H33" s="59"/>
      <c r="I33" s="2">
        <f>LEN(SUBSTITUTE(SUBSTITUTE(SUBSTITUTE(SUBSTITUTE(B34,CHAR(10),""),CHAR(13),"")," ",""),"　",""))</f>
        <v>0</v>
      </c>
    </row>
    <row r="34" spans="1:10" ht="150" customHeight="1" x14ac:dyDescent="0.4">
      <c r="A34" s="147"/>
      <c r="B34" s="242"/>
      <c r="C34" s="242"/>
      <c r="D34" s="242"/>
      <c r="E34" s="242"/>
      <c r="F34" s="242"/>
      <c r="G34" s="243"/>
      <c r="H34" s="4" t="str">
        <f>IF(I33&gt;200,"文字数オーバー",IF(I33&lt;=0,"未記入",I33&amp;"文字"))</f>
        <v>未記入</v>
      </c>
    </row>
    <row r="36" spans="1:10" x14ac:dyDescent="0.4">
      <c r="A36" s="10" t="s">
        <v>412</v>
      </c>
    </row>
    <row r="37" spans="1:10" x14ac:dyDescent="0.4">
      <c r="A37" s="11" t="s">
        <v>89</v>
      </c>
      <c r="B37" s="241" t="s">
        <v>105</v>
      </c>
      <c r="C37" s="241"/>
      <c r="D37" s="241"/>
      <c r="E37" s="241"/>
      <c r="F37" s="241"/>
      <c r="G37" s="241"/>
      <c r="I37" s="2">
        <f>LEN(SUBSTITUTE(SUBSTITUTE(SUBSTITUTE(SUBSTITUTE(B38,CHAR(10),""),CHAR(13),"")," ",""),"　",""))</f>
        <v>0</v>
      </c>
    </row>
    <row r="38" spans="1:10" ht="150" customHeight="1" x14ac:dyDescent="0.4">
      <c r="A38" s="12"/>
      <c r="B38" s="184"/>
      <c r="C38" s="185"/>
      <c r="D38" s="185"/>
      <c r="E38" s="185"/>
      <c r="F38" s="185"/>
      <c r="G38" s="186"/>
      <c r="H38" s="4" t="str">
        <f>IF(I37&gt;200,"文字数オーバー",IF(I37&lt;=0,"未記入",I37&amp;"文字"))</f>
        <v>未記入</v>
      </c>
      <c r="J38" s="2" t="s">
        <v>13</v>
      </c>
    </row>
    <row r="39" spans="1:10" x14ac:dyDescent="0.4">
      <c r="J39" s="2" t="s">
        <v>108</v>
      </c>
    </row>
    <row r="41" spans="1:10" x14ac:dyDescent="0.4">
      <c r="A41" s="6" t="s">
        <v>71</v>
      </c>
      <c r="B41" s="6"/>
      <c r="C41" s="6"/>
      <c r="D41" s="6"/>
      <c r="E41" s="6"/>
      <c r="F41" s="6"/>
      <c r="G41" s="6"/>
      <c r="H41" s="6"/>
    </row>
    <row r="42" spans="1:10" x14ac:dyDescent="0.4">
      <c r="A42" s="1" t="s">
        <v>429</v>
      </c>
      <c r="H42" s="67" t="str">
        <f>IF($H$2="","",$H$1&amp;"　"&amp;$H$2)</f>
        <v/>
      </c>
    </row>
    <row r="43" spans="1:10" x14ac:dyDescent="0.4">
      <c r="A43" s="1" t="s">
        <v>70</v>
      </c>
    </row>
    <row r="44" spans="1:10" x14ac:dyDescent="0.4">
      <c r="A44" s="13"/>
      <c r="B44" s="228" t="s">
        <v>49</v>
      </c>
      <c r="C44" s="228"/>
      <c r="D44" s="228"/>
      <c r="E44" s="228"/>
      <c r="F44" s="228"/>
      <c r="G44" s="228"/>
      <c r="H44" s="229"/>
    </row>
    <row r="45" spans="1:10" x14ac:dyDescent="0.4">
      <c r="A45" s="14"/>
      <c r="B45" s="244" t="s">
        <v>111</v>
      </c>
      <c r="C45" s="245"/>
      <c r="D45" s="245"/>
      <c r="E45" s="245"/>
      <c r="F45" s="245"/>
      <c r="G45" s="245"/>
      <c r="H45" s="246"/>
    </row>
    <row r="46" spans="1:10" ht="60" customHeight="1" x14ac:dyDescent="0.4">
      <c r="A46" s="15"/>
      <c r="B46" s="219" t="s">
        <v>21</v>
      </c>
      <c r="C46" s="220"/>
      <c r="D46" s="220"/>
      <c r="E46" s="220"/>
      <c r="F46" s="220"/>
      <c r="G46" s="220"/>
      <c r="H46" s="221"/>
    </row>
    <row r="47" spans="1:10" ht="18.75" customHeight="1" x14ac:dyDescent="0.4">
      <c r="A47" s="15"/>
      <c r="B47" s="219" t="s">
        <v>506</v>
      </c>
      <c r="C47" s="220"/>
      <c r="D47" s="220"/>
      <c r="E47" s="220"/>
      <c r="F47" s="220"/>
      <c r="G47" s="220"/>
      <c r="H47" s="221"/>
    </row>
    <row r="48" spans="1:10" ht="36" customHeight="1" x14ac:dyDescent="0.4">
      <c r="A48" s="15"/>
      <c r="B48" s="219" t="s">
        <v>505</v>
      </c>
      <c r="C48" s="233"/>
      <c r="D48" s="233"/>
      <c r="E48" s="233"/>
      <c r="F48" s="233"/>
      <c r="G48" s="233"/>
      <c r="H48" s="234"/>
    </row>
    <row r="49" spans="1:8" ht="18.75" customHeight="1" x14ac:dyDescent="0.4">
      <c r="A49" s="15"/>
      <c r="B49" s="219" t="s">
        <v>442</v>
      </c>
      <c r="C49" s="220"/>
      <c r="D49" s="220"/>
      <c r="E49" s="220"/>
      <c r="F49" s="220"/>
      <c r="G49" s="220"/>
      <c r="H49" s="221"/>
    </row>
    <row r="50" spans="1:8" x14ac:dyDescent="0.4">
      <c r="A50" s="16"/>
      <c r="B50" s="232" t="s">
        <v>497</v>
      </c>
      <c r="C50" s="233"/>
      <c r="D50" s="233"/>
      <c r="E50" s="233"/>
      <c r="F50" s="233"/>
      <c r="G50" s="233"/>
      <c r="H50" s="234"/>
    </row>
    <row r="51" spans="1:8" ht="139.5" customHeight="1" x14ac:dyDescent="0.4">
      <c r="A51" s="15"/>
      <c r="B51" s="235" t="s">
        <v>456</v>
      </c>
      <c r="C51" s="235"/>
      <c r="D51" s="235"/>
      <c r="E51" s="235"/>
      <c r="F51" s="235"/>
      <c r="G51" s="235"/>
      <c r="H51" s="236"/>
    </row>
    <row r="52" spans="1:8" ht="58.5" customHeight="1" x14ac:dyDescent="0.4">
      <c r="A52" s="15"/>
      <c r="B52" s="235" t="s">
        <v>26</v>
      </c>
      <c r="C52" s="235"/>
      <c r="D52" s="235"/>
      <c r="E52" s="235"/>
      <c r="F52" s="235"/>
      <c r="G52" s="235"/>
      <c r="H52" s="236"/>
    </row>
    <row r="53" spans="1:8" ht="58.5" customHeight="1" x14ac:dyDescent="0.4">
      <c r="A53" s="16"/>
      <c r="B53" s="235" t="s">
        <v>204</v>
      </c>
      <c r="C53" s="235"/>
      <c r="D53" s="235"/>
      <c r="E53" s="235"/>
      <c r="F53" s="235"/>
      <c r="G53" s="235"/>
      <c r="H53" s="236"/>
    </row>
    <row r="54" spans="1:8" ht="93.75" customHeight="1" x14ac:dyDescent="0.4">
      <c r="A54" s="17"/>
      <c r="B54" s="226" t="s">
        <v>120</v>
      </c>
      <c r="C54" s="226"/>
      <c r="D54" s="226"/>
      <c r="E54" s="226"/>
      <c r="F54" s="226"/>
      <c r="G54" s="226"/>
      <c r="H54" s="227"/>
    </row>
    <row r="56" spans="1:8" x14ac:dyDescent="0.4">
      <c r="B56" s="30" t="str">
        <f>IF(COUNTIF(A45:A54,"〇")=10,"","すべてに〇がつけられない場合は応募できません。")</f>
        <v>すべてに〇がつけられない場合は応募できません。</v>
      </c>
    </row>
    <row r="58" spans="1:8" x14ac:dyDescent="0.4">
      <c r="A58" s="7" t="s">
        <v>112</v>
      </c>
      <c r="H58" s="67" t="str">
        <f>IF($H$2="","",$H$1&amp;"　"&amp;$H$2)</f>
        <v/>
      </c>
    </row>
    <row r="59" spans="1:8" x14ac:dyDescent="0.4">
      <c r="A59" s="13"/>
      <c r="B59" s="228" t="s">
        <v>49</v>
      </c>
      <c r="C59" s="228"/>
      <c r="D59" s="228"/>
      <c r="E59" s="228"/>
      <c r="F59" s="228"/>
      <c r="G59" s="228"/>
      <c r="H59" s="229"/>
    </row>
    <row r="60" spans="1:8" ht="75" customHeight="1" x14ac:dyDescent="0.4">
      <c r="A60" s="14"/>
      <c r="B60" s="237" t="s">
        <v>476</v>
      </c>
      <c r="C60" s="237"/>
      <c r="D60" s="237"/>
      <c r="E60" s="237"/>
      <c r="F60" s="237"/>
      <c r="G60" s="237"/>
      <c r="H60" s="238"/>
    </row>
    <row r="61" spans="1:8" ht="37.5" customHeight="1" x14ac:dyDescent="0.4">
      <c r="A61" s="15"/>
      <c r="B61" s="239" t="s">
        <v>500</v>
      </c>
      <c r="C61" s="239"/>
      <c r="D61" s="239"/>
      <c r="E61" s="239"/>
      <c r="F61" s="239"/>
      <c r="G61" s="239"/>
      <c r="H61" s="240"/>
    </row>
    <row r="62" spans="1:8" ht="37.5" customHeight="1" x14ac:dyDescent="0.4">
      <c r="A62" s="16"/>
      <c r="B62" s="219" t="s">
        <v>401</v>
      </c>
      <c r="C62" s="220"/>
      <c r="D62" s="220"/>
      <c r="E62" s="220"/>
      <c r="F62" s="220"/>
      <c r="G62" s="220"/>
      <c r="H62" s="221"/>
    </row>
    <row r="63" spans="1:8" x14ac:dyDescent="0.4">
      <c r="A63" s="15"/>
      <c r="B63" s="222" t="s">
        <v>180</v>
      </c>
      <c r="C63" s="203"/>
      <c r="D63" s="203"/>
      <c r="E63" s="203"/>
      <c r="F63" s="203"/>
      <c r="G63" s="203"/>
      <c r="H63" s="204"/>
    </row>
    <row r="64" spans="1:8" x14ac:dyDescent="0.4">
      <c r="A64" s="15"/>
      <c r="B64" s="223" t="s">
        <v>507</v>
      </c>
      <c r="C64" s="224"/>
      <c r="D64" s="224"/>
      <c r="E64" s="224"/>
      <c r="F64" s="224"/>
      <c r="G64" s="224"/>
      <c r="H64" s="225"/>
    </row>
    <row r="65" spans="1:9" x14ac:dyDescent="0.4">
      <c r="A65" s="18"/>
      <c r="B65" s="222" t="s">
        <v>403</v>
      </c>
      <c r="C65" s="203"/>
      <c r="D65" s="203"/>
      <c r="E65" s="203"/>
      <c r="F65" s="203"/>
      <c r="G65" s="203"/>
      <c r="H65" s="204"/>
    </row>
    <row r="66" spans="1:9" ht="114.75" customHeight="1" x14ac:dyDescent="0.4">
      <c r="A66" s="17"/>
      <c r="B66" s="226" t="s">
        <v>508</v>
      </c>
      <c r="C66" s="226"/>
      <c r="D66" s="226"/>
      <c r="E66" s="226"/>
      <c r="F66" s="226"/>
      <c r="G66" s="226"/>
      <c r="H66" s="227"/>
    </row>
    <row r="68" spans="1:9" x14ac:dyDescent="0.4">
      <c r="A68" s="1" t="s">
        <v>92</v>
      </c>
    </row>
    <row r="69" spans="1:9" x14ac:dyDescent="0.4">
      <c r="A69" s="13"/>
      <c r="B69" s="228" t="s">
        <v>49</v>
      </c>
      <c r="C69" s="228"/>
      <c r="D69" s="228"/>
      <c r="E69" s="228"/>
      <c r="F69" s="228"/>
      <c r="G69" s="228"/>
      <c r="H69" s="229"/>
    </row>
    <row r="70" spans="1:9" ht="37.5" customHeight="1" x14ac:dyDescent="0.4">
      <c r="A70" s="19"/>
      <c r="B70" s="230" t="s">
        <v>495</v>
      </c>
      <c r="C70" s="230"/>
      <c r="D70" s="230"/>
      <c r="E70" s="230"/>
      <c r="F70" s="230"/>
      <c r="G70" s="230"/>
      <c r="H70" s="231"/>
    </row>
    <row r="72" spans="1:9" x14ac:dyDescent="0.4">
      <c r="B72" s="30" t="str">
        <f>IF(COUNTIF(A60:A70,"〇")=8,"","すべてに〇がつけられない場合は応募できません。")</f>
        <v>すべてに〇がつけられない場合は応募できません。</v>
      </c>
    </row>
    <row r="73" spans="1:9" x14ac:dyDescent="0.4">
      <c r="B73" s="30"/>
    </row>
    <row r="74" spans="1:9" x14ac:dyDescent="0.4">
      <c r="A74" s="6" t="s">
        <v>135</v>
      </c>
      <c r="B74" s="6"/>
      <c r="C74" s="6"/>
      <c r="D74" s="6"/>
      <c r="E74" s="6"/>
      <c r="F74" s="6"/>
      <c r="G74" s="6"/>
      <c r="H74" s="6"/>
    </row>
    <row r="75" spans="1:9" x14ac:dyDescent="0.4">
      <c r="A75" s="1" t="s">
        <v>136</v>
      </c>
      <c r="H75" s="67" t="str">
        <f>IF($H$2="","",$H$1&amp;"　"&amp;$H$2)</f>
        <v/>
      </c>
    </row>
    <row r="76" spans="1:9" x14ac:dyDescent="0.4">
      <c r="A76" s="1" t="s">
        <v>462</v>
      </c>
    </row>
    <row r="77" spans="1:9" ht="318.75" customHeight="1" x14ac:dyDescent="0.4">
      <c r="A77" s="162"/>
      <c r="B77" s="163"/>
      <c r="C77" s="163"/>
      <c r="D77" s="163"/>
      <c r="E77" s="163"/>
      <c r="F77" s="163"/>
      <c r="G77" s="164"/>
      <c r="H77" s="4" t="str">
        <f>IF(I77&gt;500,"文字数オーバー",IF(I77&lt;=0,"未記入",I77&amp;"文字"))</f>
        <v>未記入</v>
      </c>
      <c r="I77" s="2">
        <f>LEN(SUBSTITUTE(SUBSTITUTE(SUBSTITUTE(SUBSTITUTE(A77,CHAR(10),""),CHAR(13),"")," ",""),"　",""))</f>
        <v>0</v>
      </c>
    </row>
    <row r="79" spans="1:9" x14ac:dyDescent="0.4">
      <c r="A79" s="1" t="s">
        <v>138</v>
      </c>
    </row>
    <row r="80" spans="1:9" x14ac:dyDescent="0.4">
      <c r="A80" s="1" t="s">
        <v>22</v>
      </c>
    </row>
    <row r="81" spans="1:10" ht="37.5" customHeight="1" x14ac:dyDescent="0.4">
      <c r="A81" s="162"/>
      <c r="B81" s="187"/>
      <c r="C81" s="187"/>
      <c r="D81" s="187"/>
      <c r="E81" s="187"/>
      <c r="F81" s="187"/>
      <c r="G81" s="188"/>
      <c r="H81" s="4" t="str">
        <f>IF(I81&gt;40,"文字数オーバー",IF(I81&lt;=0,"未記入",I81&amp;"文字"))</f>
        <v>未記入</v>
      </c>
      <c r="I81" s="2">
        <f>LEN(SUBSTITUTE(SUBSTITUTE(SUBSTITUTE(SUBSTITUTE(A81,CHAR(10),""),CHAR(13),"")," ",""),"　",""))</f>
        <v>0</v>
      </c>
    </row>
    <row r="83" spans="1:10" x14ac:dyDescent="0.4">
      <c r="A83" s="1" t="s">
        <v>142</v>
      </c>
    </row>
    <row r="84" spans="1:10" x14ac:dyDescent="0.4">
      <c r="A84" s="9" t="s">
        <v>143</v>
      </c>
      <c r="B84" s="218"/>
      <c r="C84" s="187"/>
      <c r="D84" s="187"/>
      <c r="E84" s="187"/>
      <c r="F84" s="187"/>
      <c r="G84" s="188"/>
      <c r="H84" s="4" t="str">
        <f>IF(I84&gt;20,"文字数オーバー",IF(I84&lt;=9,"文字数不足/未記入",I84&amp;"文字"))</f>
        <v>文字数不足/未記入</v>
      </c>
      <c r="I84" s="2">
        <f>LEN(SUBSTITUTE(SUBSTITUTE(SUBSTITUTE(SUBSTITUTE(B84,CHAR(10),""),CHAR(13),"")," ",""),"　",""))</f>
        <v>0</v>
      </c>
    </row>
    <row r="85" spans="1:10" x14ac:dyDescent="0.4">
      <c r="A85" s="9" t="s">
        <v>144</v>
      </c>
      <c r="B85" s="218"/>
      <c r="C85" s="187"/>
      <c r="D85" s="187"/>
      <c r="E85" s="187"/>
      <c r="F85" s="187"/>
      <c r="G85" s="188"/>
      <c r="H85" s="4" t="str">
        <f>IF(I85&gt;20,"文字数オーバー",IF(I85&lt;=9,"文字数不足/未記入",I85&amp;"文字"))</f>
        <v>文字数不足/未記入</v>
      </c>
      <c r="I85" s="2">
        <f>LEN(SUBSTITUTE(SUBSTITUTE(SUBSTITUTE(SUBSTITUTE(B85,CHAR(10),""),CHAR(13),"")," ",""),"　",""))</f>
        <v>0</v>
      </c>
    </row>
    <row r="86" spans="1:10" x14ac:dyDescent="0.4">
      <c r="A86" s="9" t="s">
        <v>98</v>
      </c>
      <c r="B86" s="218"/>
      <c r="C86" s="187"/>
      <c r="D86" s="187"/>
      <c r="E86" s="187"/>
      <c r="F86" s="187"/>
      <c r="G86" s="188"/>
      <c r="H86" s="4" t="str">
        <f>IF(I86&gt;20,"文字数オーバー",IF(I86&lt;=9,"文字数不足/未記入",I86&amp;"文字"))</f>
        <v>文字数不足/未記入</v>
      </c>
      <c r="I86" s="2">
        <f>LEN(SUBSTITUTE(SUBSTITUTE(SUBSTITUTE(SUBSTITUTE(B86,CHAR(10),""),CHAR(13),"")," ",""),"　",""))</f>
        <v>0</v>
      </c>
    </row>
    <row r="88" spans="1:10" x14ac:dyDescent="0.4">
      <c r="A88" s="1" t="s">
        <v>85</v>
      </c>
      <c r="H88" s="67" t="str">
        <f>IF($H$2="","",$H$1&amp;"　"&amp;$H$2)</f>
        <v/>
      </c>
    </row>
    <row r="89" spans="1:10" ht="168.75" customHeight="1" x14ac:dyDescent="0.4">
      <c r="A89" s="162"/>
      <c r="B89" s="163"/>
      <c r="C89" s="163"/>
      <c r="D89" s="163"/>
      <c r="E89" s="163"/>
      <c r="F89" s="163"/>
      <c r="G89" s="164"/>
      <c r="H89" s="4" t="str">
        <f>IF(I89&gt;250,"文字数オーバー",IF(I89&lt;=0,"未記入",I89&amp;"文字"))</f>
        <v>未記入</v>
      </c>
      <c r="I89" s="2">
        <f>LEN(SUBSTITUTE(SUBSTITUTE(SUBSTITUTE(SUBSTITUTE(A89,CHAR(10),""),CHAR(13),"")," ",""),"　",""))</f>
        <v>0</v>
      </c>
    </row>
    <row r="91" spans="1:10" ht="37.5" customHeight="1" x14ac:dyDescent="0.4">
      <c r="A91" s="173" t="s">
        <v>295</v>
      </c>
      <c r="B91" s="173"/>
      <c r="C91" s="173"/>
      <c r="D91" s="173"/>
      <c r="E91" s="173"/>
      <c r="F91" s="173"/>
      <c r="G91" s="173"/>
      <c r="H91" s="173"/>
    </row>
    <row r="92" spans="1:10" ht="168.75" customHeight="1" x14ac:dyDescent="0.4">
      <c r="A92" s="162"/>
      <c r="B92" s="163"/>
      <c r="C92" s="163"/>
      <c r="D92" s="163"/>
      <c r="E92" s="163"/>
      <c r="F92" s="163"/>
      <c r="G92" s="164"/>
      <c r="H92" s="4" t="str">
        <f>IF(I92&gt;250,"文字数オーバー",IF(I92&lt;=0,"未記入",I92&amp;"文字"))</f>
        <v>未記入</v>
      </c>
      <c r="I92" s="2">
        <f>LEN(SUBSTITUTE(SUBSTITUTE(SUBSTITUTE(SUBSTITUTE(A92,CHAR(10),""),CHAR(13),"")," ",""),"　",""))</f>
        <v>0</v>
      </c>
    </row>
    <row r="94" spans="1:10" x14ac:dyDescent="0.4">
      <c r="A94" s="1" t="s">
        <v>148</v>
      </c>
      <c r="H94" s="67" t="str">
        <f>IF($H$2="","",$H$1&amp;"　"&amp;$H$2)</f>
        <v/>
      </c>
    </row>
    <row r="95" spans="1:10" ht="56.25" customHeight="1" x14ac:dyDescent="0.4">
      <c r="A95" s="173" t="s">
        <v>149</v>
      </c>
      <c r="B95" s="173"/>
      <c r="C95" s="173"/>
      <c r="D95" s="173"/>
      <c r="E95" s="173"/>
      <c r="F95" s="173"/>
      <c r="G95" s="173"/>
      <c r="H95" s="173"/>
    </row>
    <row r="96" spans="1:10" x14ac:dyDescent="0.4">
      <c r="A96" s="1" t="s">
        <v>151</v>
      </c>
      <c r="C96" s="30" t="str">
        <f>IF(C99="","",IF(OR(C99&lt;14,C99&gt;93)=TRUE,J96,""))</f>
        <v/>
      </c>
      <c r="J96" s="2" t="s">
        <v>501</v>
      </c>
    </row>
    <row r="97" spans="1:10" ht="56.25" customHeight="1" x14ac:dyDescent="0.4">
      <c r="A97" s="217" t="s">
        <v>45</v>
      </c>
      <c r="B97" s="217"/>
      <c r="C97" s="35">
        <f>C108</f>
        <v>2026</v>
      </c>
      <c r="D97" s="35" t="s">
        <v>50</v>
      </c>
      <c r="E97" s="35" t="str">
        <f>IF(E108="","",E108)</f>
        <v/>
      </c>
      <c r="F97" s="35" t="s">
        <v>53</v>
      </c>
      <c r="G97" s="35" t="str">
        <f>IF(G108="","",G108)</f>
        <v/>
      </c>
      <c r="H97" s="35" t="s">
        <v>18</v>
      </c>
      <c r="J97" s="70" t="e">
        <f>DATE(C97,E97,G97)</f>
        <v>#VALUE!</v>
      </c>
    </row>
    <row r="98" spans="1:10" ht="56.25" customHeight="1" x14ac:dyDescent="0.4">
      <c r="A98" s="217" t="s">
        <v>153</v>
      </c>
      <c r="B98" s="217"/>
      <c r="C98" s="35">
        <f>IF(G109="",2026,YEAR(J98))</f>
        <v>2026</v>
      </c>
      <c r="D98" s="35" t="s">
        <v>50</v>
      </c>
      <c r="E98" s="35" t="str">
        <f>IF(E109="","",MONTH(J98))</f>
        <v/>
      </c>
      <c r="F98" s="35" t="s">
        <v>53</v>
      </c>
      <c r="G98" s="35" t="str">
        <f>IF(G109="","",DAY(J98))</f>
        <v/>
      </c>
      <c r="H98" s="35" t="s">
        <v>18</v>
      </c>
      <c r="J98" s="71">
        <f>MAX(J109,J120,J130)</f>
        <v>45991</v>
      </c>
    </row>
    <row r="99" spans="1:10" x14ac:dyDescent="0.4">
      <c r="A99" s="217" t="s">
        <v>155</v>
      </c>
      <c r="B99" s="217"/>
      <c r="C99" s="38" t="str">
        <f>IF(E97="","",J98-J97+1)</f>
        <v/>
      </c>
      <c r="D99" s="35" t="s">
        <v>18</v>
      </c>
      <c r="E99" s="196" t="s">
        <v>388</v>
      </c>
      <c r="F99" s="197"/>
      <c r="G99" s="197"/>
      <c r="H99" s="197"/>
    </row>
    <row r="100" spans="1:10" ht="131.25" customHeight="1" x14ac:dyDescent="0.4">
      <c r="A100" s="173" t="s">
        <v>387</v>
      </c>
      <c r="B100" s="173"/>
      <c r="C100" s="173"/>
      <c r="D100" s="173"/>
      <c r="E100" s="173"/>
      <c r="F100" s="173"/>
      <c r="G100" s="173"/>
      <c r="H100" s="173"/>
    </row>
    <row r="102" spans="1:10" x14ac:dyDescent="0.4">
      <c r="A102" s="1" t="s">
        <v>82</v>
      </c>
    </row>
    <row r="103" spans="1:10" x14ac:dyDescent="0.4">
      <c r="A103" s="206" t="s">
        <v>157</v>
      </c>
      <c r="B103" s="207"/>
      <c r="C103" s="80"/>
      <c r="D103" s="207" t="s">
        <v>159</v>
      </c>
      <c r="E103" s="207"/>
      <c r="F103" s="208" t="str">
        <f>IF(C103="","",VLOOKUP(C103,国・地域コード表!$A$2:$B$173,2))</f>
        <v/>
      </c>
      <c r="G103" s="208"/>
      <c r="H103" s="209"/>
    </row>
    <row r="104" spans="1:10" x14ac:dyDescent="0.4">
      <c r="A104" s="148" t="s">
        <v>161</v>
      </c>
      <c r="B104" s="149"/>
      <c r="C104" s="189"/>
      <c r="D104" s="189"/>
      <c r="E104" s="189"/>
      <c r="F104" s="189"/>
      <c r="G104" s="189"/>
      <c r="H104" s="190"/>
    </row>
    <row r="105" spans="1:10" x14ac:dyDescent="0.4">
      <c r="A105" s="210" t="s">
        <v>402</v>
      </c>
      <c r="B105" s="211"/>
      <c r="C105" s="212"/>
      <c r="D105" s="213"/>
      <c r="E105" s="50" t="s">
        <v>522</v>
      </c>
      <c r="F105" s="214"/>
      <c r="G105" s="215"/>
      <c r="H105" s="216"/>
    </row>
    <row r="106" spans="1:10" x14ac:dyDescent="0.4">
      <c r="A106" s="148" t="s">
        <v>523</v>
      </c>
      <c r="B106" s="149"/>
      <c r="C106" s="36" t="s">
        <v>165</v>
      </c>
      <c r="D106" s="189"/>
      <c r="E106" s="189"/>
      <c r="F106" s="189"/>
      <c r="G106" s="189"/>
      <c r="H106" s="190"/>
    </row>
    <row r="107" spans="1:10" x14ac:dyDescent="0.4">
      <c r="A107" s="148"/>
      <c r="B107" s="149"/>
      <c r="C107" s="36" t="s">
        <v>164</v>
      </c>
      <c r="D107" s="189"/>
      <c r="E107" s="189"/>
      <c r="F107" s="189"/>
      <c r="G107" s="189"/>
      <c r="H107" s="190"/>
    </row>
    <row r="108" spans="1:10" x14ac:dyDescent="0.4">
      <c r="A108" s="148" t="s">
        <v>524</v>
      </c>
      <c r="B108" s="149"/>
      <c r="C108" s="37">
        <v>2026</v>
      </c>
      <c r="D108" s="37" t="s">
        <v>50</v>
      </c>
      <c r="E108" s="40"/>
      <c r="F108" s="37" t="s">
        <v>53</v>
      </c>
      <c r="G108" s="40"/>
      <c r="H108" s="68" t="s">
        <v>18</v>
      </c>
      <c r="J108" s="71">
        <f>DATE(C108,E108,G108)</f>
        <v>45991</v>
      </c>
    </row>
    <row r="109" spans="1:10" x14ac:dyDescent="0.4">
      <c r="A109" s="148" t="s">
        <v>525</v>
      </c>
      <c r="B109" s="149"/>
      <c r="C109" s="37">
        <v>2026</v>
      </c>
      <c r="D109" s="37" t="s">
        <v>50</v>
      </c>
      <c r="E109" s="46"/>
      <c r="F109" s="58" t="s">
        <v>53</v>
      </c>
      <c r="G109" s="46"/>
      <c r="H109" s="69" t="s">
        <v>18</v>
      </c>
      <c r="J109" s="71">
        <f>DATE(C109,E109,G109)</f>
        <v>45991</v>
      </c>
    </row>
    <row r="110" spans="1:10" x14ac:dyDescent="0.4">
      <c r="A110" s="194" t="s">
        <v>504</v>
      </c>
      <c r="B110" s="195"/>
      <c r="C110" s="38" t="str">
        <f>IF(E108="","",J109-J108+1)</f>
        <v/>
      </c>
      <c r="D110" s="43" t="s">
        <v>171</v>
      </c>
      <c r="E110" s="196" t="s">
        <v>388</v>
      </c>
      <c r="F110" s="197"/>
      <c r="G110" s="197"/>
      <c r="H110" s="197"/>
    </row>
    <row r="111" spans="1:10" ht="135.75" customHeight="1" x14ac:dyDescent="0.4">
      <c r="A111" s="173" t="s">
        <v>428</v>
      </c>
      <c r="B111" s="173"/>
      <c r="C111" s="173"/>
      <c r="D111" s="173"/>
      <c r="E111" s="173"/>
      <c r="F111" s="173"/>
      <c r="G111" s="173"/>
      <c r="H111" s="173"/>
    </row>
    <row r="113" spans="1:10" x14ac:dyDescent="0.4">
      <c r="A113" s="1" t="s">
        <v>168</v>
      </c>
      <c r="H113" s="67" t="str">
        <f>IF($H$2="","",$H$1&amp;"　"&amp;$H$2)</f>
        <v/>
      </c>
    </row>
    <row r="114" spans="1:10" x14ac:dyDescent="0.4">
      <c r="A114" s="206" t="s">
        <v>157</v>
      </c>
      <c r="B114" s="207"/>
      <c r="C114" s="80"/>
      <c r="D114" s="207" t="s">
        <v>159</v>
      </c>
      <c r="E114" s="207"/>
      <c r="F114" s="208" t="str">
        <f>IF(C114="","",VLOOKUP(C114,国・地域コード表!$A$2:$B$173,2))</f>
        <v/>
      </c>
      <c r="G114" s="208"/>
      <c r="H114" s="209"/>
    </row>
    <row r="115" spans="1:10" x14ac:dyDescent="0.4">
      <c r="A115" s="148" t="s">
        <v>161</v>
      </c>
      <c r="B115" s="149"/>
      <c r="C115" s="189"/>
      <c r="D115" s="189"/>
      <c r="E115" s="189"/>
      <c r="F115" s="189"/>
      <c r="G115" s="189"/>
      <c r="H115" s="190"/>
    </row>
    <row r="116" spans="1:10" x14ac:dyDescent="0.4">
      <c r="A116" s="210" t="s">
        <v>402</v>
      </c>
      <c r="B116" s="211"/>
      <c r="C116" s="212"/>
      <c r="D116" s="213"/>
      <c r="E116" s="50" t="s">
        <v>522</v>
      </c>
      <c r="F116" s="214"/>
      <c r="G116" s="215"/>
      <c r="H116" s="216"/>
    </row>
    <row r="117" spans="1:10" x14ac:dyDescent="0.4">
      <c r="A117" s="148" t="s">
        <v>523</v>
      </c>
      <c r="B117" s="149"/>
      <c r="C117" s="36" t="s">
        <v>165</v>
      </c>
      <c r="D117" s="189"/>
      <c r="E117" s="189"/>
      <c r="F117" s="189"/>
      <c r="G117" s="189"/>
      <c r="H117" s="190"/>
    </row>
    <row r="118" spans="1:10" x14ac:dyDescent="0.4">
      <c r="A118" s="148"/>
      <c r="B118" s="149"/>
      <c r="C118" s="36" t="s">
        <v>164</v>
      </c>
      <c r="D118" s="189"/>
      <c r="E118" s="189"/>
      <c r="F118" s="189"/>
      <c r="G118" s="189"/>
      <c r="H118" s="190"/>
    </row>
    <row r="119" spans="1:10" x14ac:dyDescent="0.4">
      <c r="A119" s="148" t="s">
        <v>524</v>
      </c>
      <c r="B119" s="149"/>
      <c r="C119" s="37">
        <v>2026</v>
      </c>
      <c r="D119" s="37" t="s">
        <v>50</v>
      </c>
      <c r="E119" s="40"/>
      <c r="F119" s="37" t="s">
        <v>53</v>
      </c>
      <c r="G119" s="40"/>
      <c r="H119" s="68" t="s">
        <v>18</v>
      </c>
      <c r="J119" s="71">
        <f>DATE(C119,E119,G119)</f>
        <v>45991</v>
      </c>
    </row>
    <row r="120" spans="1:10" x14ac:dyDescent="0.4">
      <c r="A120" s="148" t="s">
        <v>525</v>
      </c>
      <c r="B120" s="149"/>
      <c r="C120" s="37">
        <v>2026</v>
      </c>
      <c r="D120" s="37" t="s">
        <v>50</v>
      </c>
      <c r="E120" s="46"/>
      <c r="F120" s="58" t="s">
        <v>53</v>
      </c>
      <c r="G120" s="46"/>
      <c r="H120" s="69" t="s">
        <v>18</v>
      </c>
      <c r="J120" s="71">
        <f>DATE(C120,E120,G120)</f>
        <v>45991</v>
      </c>
    </row>
    <row r="121" spans="1:10" x14ac:dyDescent="0.4">
      <c r="A121" s="194" t="s">
        <v>504</v>
      </c>
      <c r="B121" s="195"/>
      <c r="C121" s="38" t="str">
        <f>IF(E119="","",J120-J119+1)</f>
        <v/>
      </c>
      <c r="D121" s="43" t="s">
        <v>171</v>
      </c>
      <c r="E121" s="196" t="s">
        <v>388</v>
      </c>
      <c r="F121" s="197"/>
      <c r="G121" s="197"/>
      <c r="H121" s="197"/>
    </row>
    <row r="123" spans="1:10" x14ac:dyDescent="0.4">
      <c r="A123" s="1" t="s">
        <v>372</v>
      </c>
    </row>
    <row r="124" spans="1:10" x14ac:dyDescent="0.4">
      <c r="A124" s="206" t="s">
        <v>157</v>
      </c>
      <c r="B124" s="207"/>
      <c r="C124" s="80"/>
      <c r="D124" s="207" t="s">
        <v>159</v>
      </c>
      <c r="E124" s="207"/>
      <c r="F124" s="208" t="str">
        <f>IF(C124="","",VLOOKUP(C124,国・地域コード表!$A$2:$B$173,2))</f>
        <v/>
      </c>
      <c r="G124" s="208"/>
      <c r="H124" s="209"/>
    </row>
    <row r="125" spans="1:10" x14ac:dyDescent="0.4">
      <c r="A125" s="148" t="s">
        <v>161</v>
      </c>
      <c r="B125" s="149"/>
      <c r="C125" s="189"/>
      <c r="D125" s="189"/>
      <c r="E125" s="189"/>
      <c r="F125" s="189"/>
      <c r="G125" s="189"/>
      <c r="H125" s="190"/>
    </row>
    <row r="126" spans="1:10" x14ac:dyDescent="0.4">
      <c r="A126" s="210" t="s">
        <v>532</v>
      </c>
      <c r="B126" s="211"/>
      <c r="C126" s="212"/>
      <c r="D126" s="213"/>
      <c r="E126" s="50" t="s">
        <v>522</v>
      </c>
      <c r="F126" s="214"/>
      <c r="G126" s="215"/>
      <c r="H126" s="216"/>
    </row>
    <row r="127" spans="1:10" x14ac:dyDescent="0.4">
      <c r="A127" s="148" t="s">
        <v>523</v>
      </c>
      <c r="B127" s="149"/>
      <c r="C127" s="36" t="s">
        <v>165</v>
      </c>
      <c r="D127" s="189"/>
      <c r="E127" s="189"/>
      <c r="F127" s="189"/>
      <c r="G127" s="189"/>
      <c r="H127" s="190"/>
    </row>
    <row r="128" spans="1:10" x14ac:dyDescent="0.4">
      <c r="A128" s="148"/>
      <c r="B128" s="149"/>
      <c r="C128" s="36" t="s">
        <v>164</v>
      </c>
      <c r="D128" s="189"/>
      <c r="E128" s="189"/>
      <c r="F128" s="189"/>
      <c r="G128" s="189"/>
      <c r="H128" s="190"/>
    </row>
    <row r="129" spans="1:10" x14ac:dyDescent="0.4">
      <c r="A129" s="148" t="s">
        <v>524</v>
      </c>
      <c r="B129" s="149"/>
      <c r="C129" s="37">
        <v>2026</v>
      </c>
      <c r="D129" s="37" t="s">
        <v>50</v>
      </c>
      <c r="E129" s="40"/>
      <c r="F129" s="37" t="s">
        <v>53</v>
      </c>
      <c r="G129" s="40"/>
      <c r="H129" s="68" t="s">
        <v>18</v>
      </c>
      <c r="J129" s="71">
        <f>DATE(C129,E129,G129)</f>
        <v>45991</v>
      </c>
    </row>
    <row r="130" spans="1:10" x14ac:dyDescent="0.4">
      <c r="A130" s="148" t="s">
        <v>525</v>
      </c>
      <c r="B130" s="149"/>
      <c r="C130" s="37">
        <v>2026</v>
      </c>
      <c r="D130" s="37" t="s">
        <v>50</v>
      </c>
      <c r="E130" s="46"/>
      <c r="F130" s="58" t="s">
        <v>53</v>
      </c>
      <c r="G130" s="46"/>
      <c r="H130" s="69" t="s">
        <v>18</v>
      </c>
      <c r="J130" s="71">
        <f>DATE(C130,E130,G130)</f>
        <v>45991</v>
      </c>
    </row>
    <row r="131" spans="1:10" x14ac:dyDescent="0.4">
      <c r="A131" s="194" t="s">
        <v>504</v>
      </c>
      <c r="B131" s="195"/>
      <c r="C131" s="38" t="str">
        <f>IF(E129="","",J130-J129+1)</f>
        <v/>
      </c>
      <c r="D131" s="43" t="s">
        <v>171</v>
      </c>
      <c r="E131" s="196" t="s">
        <v>388</v>
      </c>
      <c r="F131" s="197"/>
      <c r="G131" s="197"/>
      <c r="H131" s="197"/>
    </row>
    <row r="133" spans="1:10" x14ac:dyDescent="0.4">
      <c r="A133" s="20" t="s">
        <v>264</v>
      </c>
    </row>
    <row r="134" spans="1:10" x14ac:dyDescent="0.4">
      <c r="A134" s="198" t="s">
        <v>375</v>
      </c>
      <c r="B134" s="199"/>
      <c r="C134" s="199"/>
      <c r="D134" s="200"/>
      <c r="E134" s="201"/>
      <c r="F134" s="201"/>
      <c r="G134" s="201"/>
      <c r="H134" s="202"/>
      <c r="J134" s="2" t="s">
        <v>13</v>
      </c>
    </row>
    <row r="135" spans="1:10" x14ac:dyDescent="0.4">
      <c r="A135" s="150" t="s">
        <v>335</v>
      </c>
      <c r="B135" s="151"/>
      <c r="C135" s="151"/>
      <c r="D135" s="40"/>
      <c r="E135" s="203" t="s">
        <v>376</v>
      </c>
      <c r="F135" s="203"/>
      <c r="G135" s="203"/>
      <c r="H135" s="204"/>
      <c r="J135" s="2" t="s">
        <v>108</v>
      </c>
    </row>
    <row r="136" spans="1:10" x14ac:dyDescent="0.4">
      <c r="A136" s="150"/>
      <c r="B136" s="151"/>
      <c r="C136" s="151"/>
      <c r="D136" s="40"/>
      <c r="E136" s="203" t="s">
        <v>318</v>
      </c>
      <c r="F136" s="203"/>
      <c r="G136" s="203"/>
      <c r="H136" s="204"/>
    </row>
    <row r="137" spans="1:10" x14ac:dyDescent="0.4">
      <c r="A137" s="150"/>
      <c r="B137" s="151"/>
      <c r="C137" s="151"/>
      <c r="D137" s="40"/>
      <c r="E137" s="203" t="s">
        <v>488</v>
      </c>
      <c r="F137" s="203"/>
      <c r="G137" s="203"/>
      <c r="H137" s="204"/>
    </row>
    <row r="138" spans="1:10" x14ac:dyDescent="0.4">
      <c r="A138" s="150"/>
      <c r="B138" s="151"/>
      <c r="C138" s="151"/>
      <c r="D138" s="44"/>
      <c r="E138" s="203" t="s">
        <v>258</v>
      </c>
      <c r="F138" s="203"/>
      <c r="G138" s="203"/>
      <c r="H138" s="204"/>
    </row>
    <row r="139" spans="1:10" x14ac:dyDescent="0.4">
      <c r="A139" s="150" t="s">
        <v>377</v>
      </c>
      <c r="B139" s="151"/>
      <c r="C139" s="151"/>
      <c r="D139" s="205"/>
      <c r="E139" s="175"/>
      <c r="F139" s="175"/>
      <c r="G139" s="175"/>
      <c r="H139" s="176"/>
    </row>
    <row r="140" spans="1:10" x14ac:dyDescent="0.4">
      <c r="A140" s="150" t="s">
        <v>166</v>
      </c>
      <c r="B140" s="151"/>
      <c r="C140" s="151"/>
      <c r="D140" s="175"/>
      <c r="E140" s="175"/>
      <c r="F140" s="175"/>
      <c r="G140" s="175"/>
      <c r="H140" s="176"/>
    </row>
    <row r="141" spans="1:10" x14ac:dyDescent="0.4">
      <c r="A141" s="177" t="s">
        <v>215</v>
      </c>
      <c r="B141" s="178"/>
      <c r="C141" s="178"/>
      <c r="D141" s="179"/>
      <c r="E141" s="179"/>
      <c r="F141" s="179"/>
      <c r="G141" s="179"/>
      <c r="H141" s="180"/>
    </row>
    <row r="142" spans="1:10" x14ac:dyDescent="0.4">
      <c r="A142" s="1" t="s">
        <v>224</v>
      </c>
    </row>
    <row r="143" spans="1:10" x14ac:dyDescent="0.4">
      <c r="A143" s="1" t="s">
        <v>294</v>
      </c>
    </row>
    <row r="144" spans="1:10" x14ac:dyDescent="0.4">
      <c r="A144" s="1" t="s">
        <v>378</v>
      </c>
    </row>
    <row r="145" spans="1:13" x14ac:dyDescent="0.4">
      <c r="A145" s="12"/>
      <c r="B145" s="31" t="s">
        <v>59</v>
      </c>
      <c r="G145" s="30"/>
      <c r="M145" s="2" t="s">
        <v>192</v>
      </c>
    </row>
    <row r="146" spans="1:13" x14ac:dyDescent="0.4">
      <c r="A146" s="12"/>
      <c r="B146" s="31" t="s">
        <v>226</v>
      </c>
      <c r="G146" s="30"/>
    </row>
    <row r="147" spans="1:13" x14ac:dyDescent="0.4">
      <c r="A147" s="12"/>
      <c r="B147" s="31" t="s">
        <v>114</v>
      </c>
      <c r="C147" s="39" t="str">
        <f>IF(COUNTIF(A145:A147,"〇")=1,"","どれか１つにチェックしてください。")</f>
        <v>どれか１つにチェックしてください。</v>
      </c>
      <c r="G147" s="30"/>
    </row>
    <row r="149" spans="1:13" x14ac:dyDescent="0.4">
      <c r="A149" s="181" t="s">
        <v>385</v>
      </c>
      <c r="B149" s="181"/>
      <c r="C149" s="181"/>
      <c r="D149" s="181"/>
      <c r="E149" s="181"/>
      <c r="F149" s="181"/>
      <c r="G149" s="181"/>
      <c r="H149" s="181"/>
    </row>
    <row r="150" spans="1:13" x14ac:dyDescent="0.4">
      <c r="A150" s="5" t="s">
        <v>380</v>
      </c>
      <c r="B150" s="182"/>
      <c r="C150" s="182"/>
      <c r="D150" s="182"/>
      <c r="E150" s="51" t="s">
        <v>381</v>
      </c>
      <c r="F150" s="191"/>
      <c r="G150" s="192"/>
      <c r="H150" s="42" t="s">
        <v>33</v>
      </c>
    </row>
    <row r="152" spans="1:13" x14ac:dyDescent="0.4">
      <c r="A152" s="6" t="s">
        <v>284</v>
      </c>
      <c r="B152" s="6"/>
      <c r="C152" s="6"/>
      <c r="D152" s="6"/>
      <c r="E152" s="6"/>
      <c r="F152" s="6"/>
      <c r="G152" s="6"/>
      <c r="H152" s="6"/>
    </row>
    <row r="153" spans="1:13" ht="37.5" customHeight="1" x14ac:dyDescent="0.4">
      <c r="A153" s="193" t="s">
        <v>386</v>
      </c>
      <c r="B153" s="193"/>
      <c r="C153" s="193"/>
      <c r="D153" s="193"/>
      <c r="E153" s="193"/>
      <c r="F153" s="193"/>
      <c r="G153" s="63"/>
      <c r="H153" s="67" t="str">
        <f>IF($H$2="","",$H$1&amp;"　"&amp;$H$2)</f>
        <v/>
      </c>
    </row>
    <row r="154" spans="1:13" ht="56.25" customHeight="1" x14ac:dyDescent="0.4">
      <c r="A154" s="162"/>
      <c r="B154" s="187"/>
      <c r="C154" s="187"/>
      <c r="D154" s="187"/>
      <c r="E154" s="187"/>
      <c r="F154" s="187"/>
      <c r="G154" s="188"/>
      <c r="H154" s="4" t="str">
        <f>IF(I154&gt;65,"文字数オーバー",IF(I154&lt;=0,"未記入",I154&amp;"文字"))</f>
        <v>未記入</v>
      </c>
      <c r="I154" s="2">
        <f>LEN(SUBSTITUTE(SUBSTITUTE(SUBSTITUTE(SUBSTITUTE(A154,CHAR(10),""),CHAR(13),"")," ",""),"　",""))</f>
        <v>0</v>
      </c>
    </row>
    <row r="155" spans="1:13" x14ac:dyDescent="0.4">
      <c r="A155" s="165" t="s">
        <v>414</v>
      </c>
      <c r="B155" s="165"/>
      <c r="C155" s="165"/>
      <c r="D155" s="165"/>
      <c r="E155" s="165"/>
      <c r="F155" s="165"/>
      <c r="G155" s="165"/>
      <c r="H155" s="165"/>
    </row>
    <row r="157" spans="1:13" x14ac:dyDescent="0.4">
      <c r="A157" s="1" t="s">
        <v>344</v>
      </c>
    </row>
    <row r="158" spans="1:13" ht="206.25" customHeight="1" x14ac:dyDescent="0.4">
      <c r="A158" s="162"/>
      <c r="B158" s="163"/>
      <c r="C158" s="163"/>
      <c r="D158" s="163"/>
      <c r="E158" s="163"/>
      <c r="F158" s="163"/>
      <c r="G158" s="164"/>
      <c r="H158" s="4" t="str">
        <f>IF(I158&gt;350,"文字数オーバー",IF(I158&lt;=0,"未記入",I158&amp;"文字"))</f>
        <v>未記入</v>
      </c>
      <c r="I158" s="2">
        <f>LEN(SUBSTITUTE(SUBSTITUTE(SUBSTITUTE(SUBSTITUTE(A158,CHAR(10),""),CHAR(13),"")," ",""),"　",""))</f>
        <v>0</v>
      </c>
    </row>
    <row r="160" spans="1:13" x14ac:dyDescent="0.4">
      <c r="A160" s="1" t="s">
        <v>416</v>
      </c>
    </row>
    <row r="161" spans="1:9" x14ac:dyDescent="0.4">
      <c r="A161" s="21" t="s">
        <v>143</v>
      </c>
      <c r="B161" s="166"/>
      <c r="C161" s="166"/>
      <c r="D161" s="166"/>
      <c r="E161" s="166"/>
      <c r="F161" s="166"/>
      <c r="G161" s="166"/>
      <c r="H161" s="167"/>
    </row>
    <row r="162" spans="1:9" x14ac:dyDescent="0.4">
      <c r="A162" s="22" t="s">
        <v>144</v>
      </c>
      <c r="B162" s="168"/>
      <c r="C162" s="168"/>
      <c r="D162" s="168"/>
      <c r="E162" s="168"/>
      <c r="F162" s="168"/>
      <c r="G162" s="168"/>
      <c r="H162" s="169"/>
    </row>
    <row r="163" spans="1:9" x14ac:dyDescent="0.4">
      <c r="A163" s="23" t="s">
        <v>98</v>
      </c>
      <c r="B163" s="170"/>
      <c r="C163" s="170"/>
      <c r="D163" s="170"/>
      <c r="E163" s="170"/>
      <c r="F163" s="170"/>
      <c r="G163" s="170"/>
      <c r="H163" s="171"/>
    </row>
    <row r="164" spans="1:9" x14ac:dyDescent="0.4">
      <c r="A164" s="172" t="s">
        <v>186</v>
      </c>
      <c r="B164" s="172"/>
      <c r="C164" s="172"/>
      <c r="D164" s="172"/>
      <c r="E164" s="172"/>
      <c r="F164" s="172"/>
      <c r="G164" s="172"/>
      <c r="H164" s="172"/>
    </row>
    <row r="166" spans="1:9" ht="18.75" customHeight="1" x14ac:dyDescent="0.4">
      <c r="A166" s="24" t="s">
        <v>238</v>
      </c>
      <c r="B166" s="32"/>
      <c r="C166" s="32"/>
      <c r="D166" s="32"/>
      <c r="E166" s="32"/>
      <c r="F166" s="32"/>
      <c r="G166" s="32"/>
      <c r="H166" s="67" t="str">
        <f>IF($H$2="","",$H$1&amp;"　"&amp;$H$2)</f>
        <v/>
      </c>
    </row>
    <row r="167" spans="1:9" ht="37.5" customHeight="1" x14ac:dyDescent="0.4">
      <c r="A167" s="173" t="s">
        <v>526</v>
      </c>
      <c r="B167" s="173"/>
      <c r="C167" s="173"/>
      <c r="D167" s="173"/>
      <c r="E167" s="173"/>
      <c r="F167" s="173"/>
      <c r="G167" s="173"/>
      <c r="H167" s="173"/>
    </row>
    <row r="168" spans="1:9" ht="281.25" customHeight="1" x14ac:dyDescent="0.4">
      <c r="A168" s="162"/>
      <c r="B168" s="163"/>
      <c r="C168" s="163"/>
      <c r="D168" s="163"/>
      <c r="E168" s="163"/>
      <c r="F168" s="163"/>
      <c r="G168" s="164"/>
      <c r="H168" s="59" t="str">
        <f>IF(I168&gt;400,"文字数オーバー",IF(I168&lt;=0,"未記入",I168&amp;"文字"))</f>
        <v>未記入</v>
      </c>
      <c r="I168" s="2">
        <f>LEN(SUBSTITUTE(SUBSTITUTE(SUBSTITUTE(SUBSTITUTE(A168,CHAR(10),""),CHAR(13),"")," ",""),"　",""))</f>
        <v>0</v>
      </c>
    </row>
    <row r="170" spans="1:9" ht="18.75" customHeight="1" x14ac:dyDescent="0.4">
      <c r="A170" s="24" t="s">
        <v>368</v>
      </c>
      <c r="B170" s="24"/>
      <c r="C170" s="24"/>
      <c r="D170" s="24"/>
      <c r="E170" s="24"/>
      <c r="F170" s="24"/>
      <c r="G170" s="24"/>
      <c r="H170" s="67" t="str">
        <f>IF($H$2="","",$H$1&amp;"　"&amp;$H$2)</f>
        <v/>
      </c>
    </row>
    <row r="171" spans="1:9" x14ac:dyDescent="0.4">
      <c r="A171" s="25" t="s">
        <v>485</v>
      </c>
      <c r="B171" s="26"/>
      <c r="C171" s="26"/>
      <c r="D171" s="26"/>
      <c r="E171" s="26"/>
      <c r="F171" s="26"/>
      <c r="G171" s="26"/>
      <c r="H171" s="26"/>
    </row>
    <row r="172" spans="1:9" ht="187.5" customHeight="1" x14ac:dyDescent="0.4">
      <c r="A172" s="152"/>
      <c r="B172" s="153"/>
      <c r="C172" s="153"/>
      <c r="D172" s="153"/>
      <c r="E172" s="153"/>
      <c r="F172" s="153"/>
      <c r="G172" s="154"/>
      <c r="H172" s="4" t="str">
        <f>IF(I172&gt;850,"文字数オーバー",IF(I172&lt;=0,"未記入",I172&amp;"文字"))</f>
        <v>未記入</v>
      </c>
      <c r="I172" s="2">
        <f>LEN(SUBSTITUTE(SUBSTITUTE(SUBSTITUTE(SUBSTITUTE(A172,CHAR(10),""),CHAR(13),"")," ",""),"　",""))</f>
        <v>0</v>
      </c>
    </row>
    <row r="173" spans="1:9" ht="206.25" customHeight="1" x14ac:dyDescent="0.4">
      <c r="A173" s="155"/>
      <c r="B173" s="156"/>
      <c r="C173" s="156"/>
      <c r="D173" s="156"/>
      <c r="E173" s="156"/>
      <c r="F173" s="156"/>
      <c r="G173" s="157"/>
      <c r="H173" s="4"/>
    </row>
    <row r="174" spans="1:9" ht="187.5" customHeight="1" x14ac:dyDescent="0.4">
      <c r="A174" s="158"/>
      <c r="B174" s="159"/>
      <c r="C174" s="159"/>
      <c r="D174" s="159"/>
      <c r="E174" s="159"/>
      <c r="F174" s="159"/>
      <c r="G174" s="160"/>
    </row>
    <row r="176" spans="1:9" ht="18.75" customHeight="1" x14ac:dyDescent="0.4">
      <c r="A176" s="174" t="s">
        <v>104</v>
      </c>
      <c r="B176" s="174"/>
      <c r="C176" s="174"/>
      <c r="D176" s="174"/>
      <c r="E176" s="174"/>
      <c r="F176" s="174"/>
      <c r="G176" s="174"/>
      <c r="H176" s="67" t="str">
        <f>IF($H$2="","",$H$1&amp;"　"&amp;$H$2)</f>
        <v/>
      </c>
    </row>
    <row r="177" spans="1:9" x14ac:dyDescent="0.4">
      <c r="A177" s="25" t="s">
        <v>201</v>
      </c>
      <c r="B177" s="26"/>
      <c r="C177" s="26"/>
      <c r="D177" s="26"/>
      <c r="E177" s="26"/>
      <c r="F177" s="26"/>
      <c r="G177" s="26"/>
      <c r="H177" s="26"/>
    </row>
    <row r="178" spans="1:9" ht="300" customHeight="1" x14ac:dyDescent="0.4">
      <c r="A178" s="162"/>
      <c r="B178" s="187"/>
      <c r="C178" s="187"/>
      <c r="D178" s="187"/>
      <c r="E178" s="187"/>
      <c r="F178" s="187"/>
      <c r="G178" s="188"/>
      <c r="H178" s="4" t="str">
        <f>IF(I178&gt;450,"文字数オーバー",IF(I178&lt;=0,"未記入",I178&amp;"文字"))</f>
        <v>未記入</v>
      </c>
      <c r="I178" s="2">
        <f>LEN(SUBSTITUTE(SUBSTITUTE(SUBSTITUTE(SUBSTITUTE(A178,CHAR(10),""),CHAR(13),"")," ",""),"　",""))</f>
        <v>0</v>
      </c>
    </row>
    <row r="180" spans="1:9" ht="56.25" customHeight="1" x14ac:dyDescent="0.4">
      <c r="A180" s="161" t="s">
        <v>489</v>
      </c>
      <c r="B180" s="161"/>
      <c r="C180" s="161"/>
      <c r="D180" s="161"/>
      <c r="E180" s="161"/>
      <c r="F180" s="161"/>
      <c r="G180" s="161"/>
      <c r="H180" s="161"/>
    </row>
    <row r="181" spans="1:9" ht="300" customHeight="1" x14ac:dyDescent="0.4">
      <c r="A181" s="162"/>
      <c r="B181" s="163"/>
      <c r="C181" s="163"/>
      <c r="D181" s="163"/>
      <c r="E181" s="163"/>
      <c r="F181" s="163"/>
      <c r="G181" s="164"/>
      <c r="H181" s="4" t="str">
        <f>IF(I181&gt;450,"文字数オーバー",IF(I181&lt;=0,"未記入",I181&amp;"文字"))</f>
        <v>未記入</v>
      </c>
      <c r="I181" s="2">
        <f>LEN(SUBSTITUTE(SUBSTITUTE(SUBSTITUTE(SUBSTITUTE(A181,CHAR(10),""),CHAR(13),"")," ",""),"　",""))</f>
        <v>0</v>
      </c>
    </row>
    <row r="182" spans="1:9" x14ac:dyDescent="0.4">
      <c r="A182" s="161" t="s">
        <v>491</v>
      </c>
      <c r="B182" s="161"/>
      <c r="C182" s="161"/>
      <c r="D182" s="161"/>
      <c r="E182" s="161"/>
      <c r="F182" s="161"/>
      <c r="G182" s="161"/>
      <c r="H182" s="161"/>
    </row>
    <row r="183" spans="1:9" x14ac:dyDescent="0.4">
      <c r="A183" s="25" t="s">
        <v>170</v>
      </c>
      <c r="B183" s="26"/>
      <c r="C183" s="26"/>
      <c r="D183" s="26"/>
      <c r="E183" s="26"/>
      <c r="F183" s="26"/>
      <c r="G183" s="26"/>
      <c r="H183" s="67" t="str">
        <f>IF($H$2="","",$H$1&amp;"　"&amp;$H$2)</f>
        <v/>
      </c>
    </row>
    <row r="184" spans="1:9" ht="300" customHeight="1" x14ac:dyDescent="0.4">
      <c r="A184" s="162"/>
      <c r="B184" s="163"/>
      <c r="C184" s="163"/>
      <c r="D184" s="163"/>
      <c r="E184" s="163"/>
      <c r="F184" s="163"/>
      <c r="G184" s="164"/>
      <c r="H184" s="4" t="str">
        <f>IF(I184&gt;450,"文字数オーバー",IF(I184&lt;=0,"未記入",I184&amp;"文字"))</f>
        <v>未記入</v>
      </c>
      <c r="I184" s="2">
        <f>LEN(SUBSTITUTE(SUBSTITUTE(SUBSTITUTE(SUBSTITUTE(A184,CHAR(10),""),CHAR(13),"")," ",""),"　",""))</f>
        <v>0</v>
      </c>
    </row>
    <row r="186" spans="1:9" x14ac:dyDescent="0.4">
      <c r="A186" s="6" t="s">
        <v>327</v>
      </c>
      <c r="B186" s="6"/>
      <c r="C186" s="6"/>
      <c r="D186" s="6"/>
      <c r="E186" s="6"/>
      <c r="F186" s="6"/>
      <c r="G186" s="6"/>
      <c r="H186" s="6"/>
    </row>
    <row r="187" spans="1:9" ht="18.75" customHeight="1" x14ac:dyDescent="0.4">
      <c r="A187" s="24" t="s">
        <v>283</v>
      </c>
      <c r="B187" s="24"/>
      <c r="C187" s="24"/>
      <c r="D187" s="24"/>
      <c r="E187" s="24"/>
      <c r="F187" s="24"/>
      <c r="G187" s="24"/>
    </row>
    <row r="188" spans="1:9" ht="281.25" customHeight="1" x14ac:dyDescent="0.4">
      <c r="A188" s="162"/>
      <c r="B188" s="163"/>
      <c r="C188" s="163"/>
      <c r="D188" s="163"/>
      <c r="E188" s="163"/>
      <c r="F188" s="163"/>
      <c r="G188" s="164"/>
      <c r="H188" s="4" t="str">
        <f>IF(I188&gt;400,"文字数オーバー",IF(I188&lt;=0,"未記入",I188&amp;"文字"))</f>
        <v>未記入</v>
      </c>
      <c r="I188" s="2">
        <f>LEN(SUBSTITUTE(SUBSTITUTE(SUBSTITUTE(SUBSTITUTE(A188,CHAR(10),""),CHAR(13),"")," ",""),"　",""))</f>
        <v>0</v>
      </c>
    </row>
    <row r="190" spans="1:9" x14ac:dyDescent="0.4">
      <c r="A190" s="6" t="s">
        <v>395</v>
      </c>
      <c r="B190" s="6"/>
      <c r="C190" s="6"/>
      <c r="D190" s="6"/>
      <c r="E190" s="6"/>
      <c r="F190" s="6"/>
      <c r="G190" s="6"/>
      <c r="H190" s="6"/>
    </row>
    <row r="191" spans="1:9" x14ac:dyDescent="0.4">
      <c r="A191" s="161" t="s">
        <v>205</v>
      </c>
      <c r="B191" s="161"/>
      <c r="C191" s="161"/>
      <c r="D191" s="161"/>
      <c r="E191" s="161"/>
      <c r="F191" s="161"/>
      <c r="G191" s="161"/>
      <c r="H191" s="161"/>
    </row>
    <row r="192" spans="1:9" x14ac:dyDescent="0.4">
      <c r="A192" s="152"/>
      <c r="B192" s="153"/>
      <c r="C192" s="153"/>
      <c r="D192" s="153"/>
      <c r="E192" s="153"/>
      <c r="F192" s="153"/>
      <c r="G192" s="154"/>
      <c r="H192" s="67" t="str">
        <f>IF($H$2="","",$H$1&amp;"　"&amp;$H$2)</f>
        <v/>
      </c>
    </row>
    <row r="193" spans="1:9" ht="262.5" customHeight="1" x14ac:dyDescent="0.4">
      <c r="A193" s="158"/>
      <c r="B193" s="159"/>
      <c r="C193" s="159"/>
      <c r="D193" s="159"/>
      <c r="E193" s="159"/>
      <c r="F193" s="159"/>
      <c r="G193" s="160"/>
      <c r="H193" s="4" t="str">
        <f>IF(I193&gt;400,"文字数オーバー",IF(I193&lt;=0,"未記入",I193&amp;"文字"))</f>
        <v>未記入</v>
      </c>
      <c r="I193" s="2">
        <f>LEN(SUBSTITUTE(SUBSTITUTE(SUBSTITUTE(SUBSTITUTE(A192,CHAR(10),""),CHAR(13),"")," ",""),"　",""))</f>
        <v>0</v>
      </c>
    </row>
    <row r="194" spans="1:9" x14ac:dyDescent="0.4">
      <c r="A194" s="6" t="s">
        <v>88</v>
      </c>
      <c r="B194" s="6"/>
      <c r="C194" s="6"/>
      <c r="D194" s="6"/>
      <c r="E194" s="6"/>
      <c r="F194" s="6"/>
      <c r="G194" s="6"/>
      <c r="H194" s="6"/>
    </row>
    <row r="195" spans="1:9" x14ac:dyDescent="0.4">
      <c r="A195" s="1" t="s">
        <v>465</v>
      </c>
    </row>
    <row r="196" spans="1:9" ht="37.5" customHeight="1" x14ac:dyDescent="0.4">
      <c r="A196" s="161" t="s">
        <v>147</v>
      </c>
      <c r="B196" s="161"/>
      <c r="C196" s="161"/>
      <c r="D196" s="161"/>
      <c r="E196" s="161"/>
      <c r="F196" s="161"/>
      <c r="G196" s="161"/>
      <c r="H196" s="161"/>
    </row>
    <row r="197" spans="1:9" ht="300" customHeight="1" x14ac:dyDescent="0.4">
      <c r="A197" s="162"/>
      <c r="B197" s="163"/>
      <c r="C197" s="163"/>
      <c r="D197" s="163"/>
      <c r="E197" s="163"/>
      <c r="F197" s="163"/>
      <c r="G197" s="164"/>
      <c r="H197" s="4" t="str">
        <f>IF(I197&gt;450,"文字数オーバー",IF(I197&lt;=0,"未記入",I197&amp;"文字"))</f>
        <v>未記入</v>
      </c>
      <c r="I197" s="2">
        <f>LEN(SUBSTITUTE(SUBSTITUTE(SUBSTITUTE(SUBSTITUTE(A197,CHAR(10),""),CHAR(13),"")," ",""),"　",""))</f>
        <v>0</v>
      </c>
    </row>
    <row r="199" spans="1:9" x14ac:dyDescent="0.4">
      <c r="A199" s="1" t="s">
        <v>124</v>
      </c>
      <c r="H199" s="67" t="str">
        <f>IF($H$2="","",$H$1&amp;"　"&amp;$H$2)</f>
        <v/>
      </c>
    </row>
    <row r="200" spans="1:9" ht="37.5" customHeight="1" x14ac:dyDescent="0.4">
      <c r="A200" s="161" t="s">
        <v>382</v>
      </c>
      <c r="B200" s="161"/>
      <c r="C200" s="161"/>
      <c r="D200" s="161"/>
      <c r="E200" s="161"/>
      <c r="F200" s="161"/>
      <c r="G200" s="161"/>
      <c r="H200" s="161"/>
    </row>
    <row r="201" spans="1:9" ht="262.5" customHeight="1" x14ac:dyDescent="0.4">
      <c r="A201" s="162"/>
      <c r="B201" s="163"/>
      <c r="C201" s="163"/>
      <c r="D201" s="163"/>
      <c r="E201" s="163"/>
      <c r="F201" s="163"/>
      <c r="G201" s="164"/>
      <c r="H201" s="4" t="str">
        <f>IF(I201&gt;300,"文字オーバー",IF(I201&lt;=0,"未記入",I201&amp;"文字"))</f>
        <v>未記入</v>
      </c>
      <c r="I201" s="2">
        <f>LEN(SUBSTITUTE(SUBSTITUTE(SUBSTITUTE(SUBSTITUTE(A201,CHAR(10),""),CHAR(13),"")," ",""),"　",""))</f>
        <v>0</v>
      </c>
    </row>
    <row r="202" spans="1:9" x14ac:dyDescent="0.4">
      <c r="A202" s="27"/>
      <c r="B202" s="27"/>
      <c r="C202" s="27"/>
      <c r="D202" s="27"/>
      <c r="E202" s="27"/>
      <c r="F202" s="27"/>
      <c r="G202" s="27"/>
      <c r="H202" s="4"/>
    </row>
    <row r="203" spans="1:9" x14ac:dyDescent="0.4">
      <c r="A203" s="1" t="s">
        <v>466</v>
      </c>
    </row>
    <row r="204" spans="1:9" ht="38.1" customHeight="1" x14ac:dyDescent="0.4">
      <c r="A204" s="161" t="s">
        <v>509</v>
      </c>
      <c r="B204" s="161"/>
      <c r="C204" s="161"/>
      <c r="D204" s="161"/>
      <c r="E204" s="161"/>
      <c r="F204" s="161"/>
      <c r="G204" s="161"/>
      <c r="H204" s="161"/>
    </row>
    <row r="205" spans="1:9" ht="200.1" customHeight="1" x14ac:dyDescent="0.4">
      <c r="A205" s="162"/>
      <c r="B205" s="163"/>
      <c r="C205" s="163"/>
      <c r="D205" s="163"/>
      <c r="E205" s="163"/>
      <c r="F205" s="163"/>
      <c r="G205" s="164"/>
      <c r="H205" s="77" t="str">
        <f>IF(I205&gt;150,"文字オーバー",IF(I205&lt;=0,"未記入",I205&amp;"文字"))</f>
        <v>未記入</v>
      </c>
      <c r="I205" s="2">
        <f>LEN(SUBSTITUTE(SUBSTITUTE(SUBSTITUTE(SUBSTITUTE(A205,CHAR(10),""),CHAR(13),"")," ",""),"　",""))</f>
        <v>0</v>
      </c>
    </row>
    <row r="206" spans="1:9" ht="18.75" customHeight="1" x14ac:dyDescent="0.4">
      <c r="A206" s="28"/>
      <c r="B206" s="28"/>
      <c r="C206" s="28"/>
      <c r="D206" s="28"/>
      <c r="E206" s="28"/>
      <c r="F206" s="28"/>
      <c r="G206" s="28"/>
      <c r="H206" s="32"/>
    </row>
    <row r="207" spans="1:9" ht="38.1" customHeight="1" x14ac:dyDescent="0.4">
      <c r="A207" s="183" t="s">
        <v>510</v>
      </c>
      <c r="B207" s="183"/>
      <c r="C207" s="183"/>
      <c r="D207" s="183"/>
      <c r="E207" s="183"/>
      <c r="F207" s="183"/>
      <c r="G207" s="183"/>
      <c r="H207" s="183"/>
    </row>
    <row r="208" spans="1:9" ht="255" customHeight="1" x14ac:dyDescent="0.4">
      <c r="A208" s="184"/>
      <c r="B208" s="185"/>
      <c r="C208" s="185"/>
      <c r="D208" s="185"/>
      <c r="E208" s="185"/>
      <c r="F208" s="185"/>
      <c r="G208" s="186"/>
      <c r="H208" s="76" t="str">
        <f>IF(I208&gt;250,"文字数オーバー",IF(I208&lt;=0,"未記入",I208&amp;"文字"))</f>
        <v>未記入</v>
      </c>
      <c r="I208" s="2">
        <f>LEN(SUBSTITUTE(SUBSTITUTE(SUBSTITUTE(SUBSTITUTE(A208,CHAR(10),""),CHAR(13),"")," ",""),"　",""))</f>
        <v>0</v>
      </c>
    </row>
    <row r="209" spans="1:9" ht="18.75" customHeight="1" x14ac:dyDescent="0.4">
      <c r="A209" s="26"/>
      <c r="B209" s="26"/>
      <c r="C209" s="26"/>
      <c r="D209" s="26"/>
      <c r="E209" s="26"/>
      <c r="F209" s="26"/>
      <c r="G209" s="26"/>
      <c r="H209" s="26"/>
    </row>
    <row r="210" spans="1:9" ht="38.1" customHeight="1" x14ac:dyDescent="0.4">
      <c r="A210" s="183" t="s">
        <v>511</v>
      </c>
      <c r="B210" s="183"/>
      <c r="C210" s="183"/>
      <c r="D210" s="183"/>
      <c r="E210" s="183"/>
      <c r="F210" s="183"/>
      <c r="G210" s="183"/>
      <c r="H210" s="183"/>
    </row>
    <row r="211" spans="1:9" ht="300" customHeight="1" x14ac:dyDescent="0.4">
      <c r="A211" s="184"/>
      <c r="B211" s="185"/>
      <c r="C211" s="185"/>
      <c r="D211" s="185"/>
      <c r="E211" s="185"/>
      <c r="F211" s="185"/>
      <c r="G211" s="186"/>
      <c r="H211" s="76" t="str">
        <f>IF(I211&gt;300,"文字数オーバー",IF(I211&lt;=0,"未記入",I211&amp;"文字"))</f>
        <v>未記入</v>
      </c>
      <c r="I211" s="2">
        <f>LEN(SUBSTITUTE(SUBSTITUTE(SUBSTITUTE(SUBSTITUTE(A211,CHAR(10),""),CHAR(13),"")," ",""),"　",""))</f>
        <v>0</v>
      </c>
    </row>
    <row r="213" spans="1:9" x14ac:dyDescent="0.4">
      <c r="A213" s="1" t="s">
        <v>490</v>
      </c>
    </row>
    <row r="214" spans="1:9" ht="93.75" customHeight="1" x14ac:dyDescent="0.4">
      <c r="A214" s="173" t="s">
        <v>492</v>
      </c>
      <c r="B214" s="173"/>
      <c r="C214" s="173"/>
      <c r="D214" s="173"/>
      <c r="E214" s="173"/>
      <c r="F214" s="173"/>
      <c r="G214" s="173"/>
      <c r="H214" s="173"/>
    </row>
  </sheetData>
  <sheetProtection algorithmName="SHA-512" hashValue="ardSE8cSpIusw12NEnR99R0/wxkCHMOc3Z24DwPba7doWbhunGhhi2jgRUuwKTBsJCUN2msD9jf6CMWfcSDamQ==" saltValue="0J5V7JQV+9GR7ViJAg96Mw==" spinCount="100000" sheet="1" objects="1" scenarios="1"/>
  <mergeCells count="171">
    <mergeCell ref="A4:H4"/>
    <mergeCell ref="A5:H5"/>
    <mergeCell ref="B6:D6"/>
    <mergeCell ref="E6:F6"/>
    <mergeCell ref="G6:H6"/>
    <mergeCell ref="B7:H7"/>
    <mergeCell ref="A11:B11"/>
    <mergeCell ref="C11:E11"/>
    <mergeCell ref="F11:H11"/>
    <mergeCell ref="A12:B12"/>
    <mergeCell ref="C12:E12"/>
    <mergeCell ref="F12:H12"/>
    <mergeCell ref="A13:B13"/>
    <mergeCell ref="C13:E13"/>
    <mergeCell ref="F13:H13"/>
    <mergeCell ref="A14:B14"/>
    <mergeCell ref="A15:B15"/>
    <mergeCell ref="C15:D15"/>
    <mergeCell ref="A16:B16"/>
    <mergeCell ref="C16:F16"/>
    <mergeCell ref="A17:B17"/>
    <mergeCell ref="C17:F17"/>
    <mergeCell ref="A18:B18"/>
    <mergeCell ref="C18:D18"/>
    <mergeCell ref="A19:B19"/>
    <mergeCell ref="C19:D19"/>
    <mergeCell ref="A20:F20"/>
    <mergeCell ref="C21:F21"/>
    <mergeCell ref="A24:B24"/>
    <mergeCell ref="G24:H24"/>
    <mergeCell ref="A25:B25"/>
    <mergeCell ref="C25:F25"/>
    <mergeCell ref="A26:B26"/>
    <mergeCell ref="C26:D26"/>
    <mergeCell ref="F26:G26"/>
    <mergeCell ref="B31:G31"/>
    <mergeCell ref="A29:A32"/>
    <mergeCell ref="B32:G32"/>
    <mergeCell ref="B33:G33"/>
    <mergeCell ref="B34:G34"/>
    <mergeCell ref="B37:G37"/>
    <mergeCell ref="B38:G38"/>
    <mergeCell ref="B44:H44"/>
    <mergeCell ref="B45:H45"/>
    <mergeCell ref="B46:H46"/>
    <mergeCell ref="B47:H47"/>
    <mergeCell ref="B48:H48"/>
    <mergeCell ref="B49:H49"/>
    <mergeCell ref="B50:H50"/>
    <mergeCell ref="B51:H51"/>
    <mergeCell ref="B52:H52"/>
    <mergeCell ref="B53:H53"/>
    <mergeCell ref="B54:H54"/>
    <mergeCell ref="B59:H59"/>
    <mergeCell ref="B60:H60"/>
    <mergeCell ref="B61:H61"/>
    <mergeCell ref="B62:H62"/>
    <mergeCell ref="B63:H63"/>
    <mergeCell ref="B64:H64"/>
    <mergeCell ref="B65:H65"/>
    <mergeCell ref="B66:H66"/>
    <mergeCell ref="B69:H69"/>
    <mergeCell ref="B70:H70"/>
    <mergeCell ref="A77:G77"/>
    <mergeCell ref="A81:G81"/>
    <mergeCell ref="B84:G84"/>
    <mergeCell ref="B85:G85"/>
    <mergeCell ref="B86:G86"/>
    <mergeCell ref="A89:G89"/>
    <mergeCell ref="A91:H91"/>
    <mergeCell ref="A92:G92"/>
    <mergeCell ref="A95:H95"/>
    <mergeCell ref="A97:B97"/>
    <mergeCell ref="A98:B98"/>
    <mergeCell ref="A99:B99"/>
    <mergeCell ref="E99:H99"/>
    <mergeCell ref="A100:H100"/>
    <mergeCell ref="A103:B103"/>
    <mergeCell ref="D103:E103"/>
    <mergeCell ref="F103:H103"/>
    <mergeCell ref="A104:B104"/>
    <mergeCell ref="C104:H104"/>
    <mergeCell ref="A105:B105"/>
    <mergeCell ref="C105:D105"/>
    <mergeCell ref="F105:H105"/>
    <mergeCell ref="D106:H106"/>
    <mergeCell ref="D107:H107"/>
    <mergeCell ref="A108:B108"/>
    <mergeCell ref="A109:B109"/>
    <mergeCell ref="A110:B110"/>
    <mergeCell ref="E110:H110"/>
    <mergeCell ref="A111:H111"/>
    <mergeCell ref="A114:B114"/>
    <mergeCell ref="D114:E114"/>
    <mergeCell ref="F114:H114"/>
    <mergeCell ref="A115:B115"/>
    <mergeCell ref="C115:H115"/>
    <mergeCell ref="A116:B116"/>
    <mergeCell ref="C116:D116"/>
    <mergeCell ref="F116:H116"/>
    <mergeCell ref="D117:H117"/>
    <mergeCell ref="D118:H118"/>
    <mergeCell ref="A119:B119"/>
    <mergeCell ref="A120:B120"/>
    <mergeCell ref="A121:B121"/>
    <mergeCell ref="E121:H121"/>
    <mergeCell ref="A124:B124"/>
    <mergeCell ref="D124:E124"/>
    <mergeCell ref="F124:H124"/>
    <mergeCell ref="A125:B125"/>
    <mergeCell ref="C125:H125"/>
    <mergeCell ref="A126:B126"/>
    <mergeCell ref="C126:D126"/>
    <mergeCell ref="F126:H126"/>
    <mergeCell ref="D127:H127"/>
    <mergeCell ref="D128:H128"/>
    <mergeCell ref="A129:B129"/>
    <mergeCell ref="A130:B130"/>
    <mergeCell ref="F150:G150"/>
    <mergeCell ref="A153:F153"/>
    <mergeCell ref="A154:G154"/>
    <mergeCell ref="A131:B131"/>
    <mergeCell ref="E131:H131"/>
    <mergeCell ref="A134:C134"/>
    <mergeCell ref="D134:H134"/>
    <mergeCell ref="E135:H135"/>
    <mergeCell ref="E136:H136"/>
    <mergeCell ref="E137:H137"/>
    <mergeCell ref="E138:H138"/>
    <mergeCell ref="A139:C139"/>
    <mergeCell ref="D139:H139"/>
    <mergeCell ref="A204:H204"/>
    <mergeCell ref="A205:G205"/>
    <mergeCell ref="A207:H207"/>
    <mergeCell ref="A208:G208"/>
    <mergeCell ref="A210:H210"/>
    <mergeCell ref="A211:G211"/>
    <mergeCell ref="A214:H214"/>
    <mergeCell ref="A178:G178"/>
    <mergeCell ref="A180:H180"/>
    <mergeCell ref="A181:G181"/>
    <mergeCell ref="A182:H182"/>
    <mergeCell ref="A184:G184"/>
    <mergeCell ref="A188:G188"/>
    <mergeCell ref="A191:H191"/>
    <mergeCell ref="A196:H196"/>
    <mergeCell ref="A197:G197"/>
    <mergeCell ref="A33:A34"/>
    <mergeCell ref="A106:B107"/>
    <mergeCell ref="A117:B118"/>
    <mergeCell ref="A127:B128"/>
    <mergeCell ref="A135:C138"/>
    <mergeCell ref="A172:G174"/>
    <mergeCell ref="A192:G193"/>
    <mergeCell ref="A200:H200"/>
    <mergeCell ref="A201:G201"/>
    <mergeCell ref="A155:H155"/>
    <mergeCell ref="A158:G158"/>
    <mergeCell ref="B161:H161"/>
    <mergeCell ref="B162:H162"/>
    <mergeCell ref="B163:H163"/>
    <mergeCell ref="A164:H164"/>
    <mergeCell ref="A167:H167"/>
    <mergeCell ref="A168:G168"/>
    <mergeCell ref="A176:G176"/>
    <mergeCell ref="A140:C140"/>
    <mergeCell ref="D140:H140"/>
    <mergeCell ref="A141:C141"/>
    <mergeCell ref="D141:H141"/>
    <mergeCell ref="A149:H149"/>
    <mergeCell ref="B150:D150"/>
  </mergeCells>
  <phoneticPr fontId="1"/>
  <conditionalFormatting sqref="F126:H126">
    <cfRule type="expression" dxfId="92" priority="49">
      <formula>AND($C$126="13_その他（※記載すること）",$F$126="")</formula>
    </cfRule>
  </conditionalFormatting>
  <conditionalFormatting sqref="F116:H116">
    <cfRule type="expression" dxfId="91" priority="47">
      <formula>AND($C$116="13_その他（※記載すること）",$F$116="")</formula>
    </cfRule>
  </conditionalFormatting>
  <conditionalFormatting sqref="C126 C116 B6 G6 C14 A38 A45:A54 A60:A66 A70 C105 E108:E109 G108:G109 D134 A208 A211">
    <cfRule type="containsBlanks" dxfId="90" priority="68">
      <formula>LEN(TRIM(A6))=0</formula>
    </cfRule>
  </conditionalFormatting>
  <conditionalFormatting sqref="B38:G38">
    <cfRule type="expression" dxfId="89" priority="44">
      <formula>AND($A$38="有",B38="")=TRUE</formula>
    </cfRule>
  </conditionalFormatting>
  <conditionalFormatting sqref="F105:H105">
    <cfRule type="expression" dxfId="88" priority="45">
      <formula>AND($C$105="13_その他（※記載すること）",$F$105="")</formula>
    </cfRule>
  </conditionalFormatting>
  <conditionalFormatting sqref="B150:D150">
    <cfRule type="expression" dxfId="87" priority="50">
      <formula>AND(OR($A$146="〇",$A$147="〇"),$B$150="")</formula>
    </cfRule>
  </conditionalFormatting>
  <conditionalFormatting sqref="F150:G150">
    <cfRule type="expression" dxfId="86" priority="51">
      <formula>AND(OR($A$146="〇",$A$147="〇"),$F$150="")</formula>
    </cfRule>
  </conditionalFormatting>
  <conditionalFormatting sqref="C11:E11">
    <cfRule type="containsBlanks" dxfId="85" priority="43">
      <formula>LEN(TRIM(C11))=0</formula>
    </cfRule>
  </conditionalFormatting>
  <conditionalFormatting sqref="F11:H11">
    <cfRule type="containsBlanks" dxfId="84" priority="42">
      <formula>LEN(TRIM(F11))=0</formula>
    </cfRule>
  </conditionalFormatting>
  <conditionalFormatting sqref="C12:H13">
    <cfRule type="containsBlanks" dxfId="83" priority="41">
      <formula>LEN(TRIM(C12))=0</formula>
    </cfRule>
  </conditionalFormatting>
  <conditionalFormatting sqref="E14">
    <cfRule type="containsBlanks" dxfId="82" priority="40">
      <formula>LEN(TRIM(E14))=0</formula>
    </cfRule>
  </conditionalFormatting>
  <conditionalFormatting sqref="G14">
    <cfRule type="containsBlanks" dxfId="81" priority="39">
      <formula>LEN(TRIM(G14))=0</formula>
    </cfRule>
  </conditionalFormatting>
  <conditionalFormatting sqref="C15:D15">
    <cfRule type="containsBlanks" dxfId="80" priority="38">
      <formula>LEN(TRIM(C15))=0</formula>
    </cfRule>
  </conditionalFormatting>
  <conditionalFormatting sqref="C16:F16">
    <cfRule type="containsBlanks" dxfId="79" priority="37">
      <formula>LEN(TRIM(C16))=0</formula>
    </cfRule>
  </conditionalFormatting>
  <conditionalFormatting sqref="C17:F17">
    <cfRule type="containsBlanks" dxfId="78" priority="36">
      <formula>LEN(TRIM(C17))=0</formula>
    </cfRule>
  </conditionalFormatting>
  <conditionalFormatting sqref="C18:D19">
    <cfRule type="containsBlanks" dxfId="77" priority="35">
      <formula>LEN(TRIM(C18))=0</formula>
    </cfRule>
  </conditionalFormatting>
  <conditionalFormatting sqref="C21">
    <cfRule type="containsBlanks" dxfId="76" priority="34">
      <formula>LEN(TRIM(C21))=0</formula>
    </cfRule>
  </conditionalFormatting>
  <conditionalFormatting sqref="C24">
    <cfRule type="containsBlanks" dxfId="75" priority="33">
      <formula>LEN(TRIM(C24))=0</formula>
    </cfRule>
  </conditionalFormatting>
  <conditionalFormatting sqref="E24">
    <cfRule type="containsBlanks" dxfId="74" priority="32">
      <formula>LEN(TRIM(E24))=0</formula>
    </cfRule>
  </conditionalFormatting>
  <conditionalFormatting sqref="G24:H24">
    <cfRule type="containsBlanks" dxfId="73" priority="31">
      <formula>LEN(TRIM(G24))=0</formula>
    </cfRule>
  </conditionalFormatting>
  <conditionalFormatting sqref="C25">
    <cfRule type="containsBlanks" dxfId="72" priority="30">
      <formula>LEN(TRIM(C25))=0</formula>
    </cfRule>
  </conditionalFormatting>
  <conditionalFormatting sqref="C26:D26">
    <cfRule type="containsBlanks" dxfId="71" priority="29">
      <formula>LEN(TRIM(C26))=0</formula>
    </cfRule>
  </conditionalFormatting>
  <conditionalFormatting sqref="F26:G26">
    <cfRule type="containsBlanks" dxfId="70" priority="28">
      <formula>LEN(TRIM(F26))=0</formula>
    </cfRule>
  </conditionalFormatting>
  <conditionalFormatting sqref="A77:G77">
    <cfRule type="containsBlanks" dxfId="69" priority="27">
      <formula>LEN(TRIM(A77))=0</formula>
    </cfRule>
  </conditionalFormatting>
  <conditionalFormatting sqref="A81:G81">
    <cfRule type="containsBlanks" dxfId="68" priority="26">
      <formula>LEN(TRIM(A81))=0</formula>
    </cfRule>
  </conditionalFormatting>
  <conditionalFormatting sqref="B84:G86">
    <cfRule type="containsBlanks" dxfId="67" priority="25">
      <formula>LEN(TRIM(B84))=0</formula>
    </cfRule>
  </conditionalFormatting>
  <conditionalFormatting sqref="A89:G89">
    <cfRule type="containsBlanks" dxfId="66" priority="24">
      <formula>LEN(TRIM(A89))=0</formula>
    </cfRule>
  </conditionalFormatting>
  <conditionalFormatting sqref="A92:G92">
    <cfRule type="containsBlanks" dxfId="65" priority="23">
      <formula>LEN(TRIM(A92))=0</formula>
    </cfRule>
  </conditionalFormatting>
  <conditionalFormatting sqref="C103">
    <cfRule type="containsBlanks" dxfId="64" priority="22">
      <formula>LEN(TRIM(C103))=0</formula>
    </cfRule>
  </conditionalFormatting>
  <conditionalFormatting sqref="C104">
    <cfRule type="containsBlanks" dxfId="63" priority="21">
      <formula>LEN(TRIM(C104))=0</formula>
    </cfRule>
  </conditionalFormatting>
  <conditionalFormatting sqref="D106:D107">
    <cfRule type="containsBlanks" dxfId="62" priority="20">
      <formula>LEN(TRIM(D106))=0</formula>
    </cfRule>
  </conditionalFormatting>
  <conditionalFormatting sqref="C114">
    <cfRule type="containsBlanks" dxfId="61" priority="19">
      <formula>LEN(TRIM(C114))=0</formula>
    </cfRule>
  </conditionalFormatting>
  <conditionalFormatting sqref="C115">
    <cfRule type="containsBlanks" dxfId="60" priority="18">
      <formula>LEN(TRIM(C115))=0</formula>
    </cfRule>
  </conditionalFormatting>
  <conditionalFormatting sqref="D117:D118">
    <cfRule type="containsBlanks" dxfId="59" priority="17">
      <formula>LEN(TRIM(D117))=0</formula>
    </cfRule>
  </conditionalFormatting>
  <conditionalFormatting sqref="C124">
    <cfRule type="containsBlanks" dxfId="58" priority="16">
      <formula>LEN(TRIM(C124))=0</formula>
    </cfRule>
  </conditionalFormatting>
  <conditionalFormatting sqref="C125">
    <cfRule type="containsBlanks" dxfId="57" priority="15">
      <formula>LEN(TRIM(C125))=0</formula>
    </cfRule>
  </conditionalFormatting>
  <conditionalFormatting sqref="D127:D128">
    <cfRule type="containsBlanks" dxfId="56" priority="14">
      <formula>LEN(TRIM(D127))=0</formula>
    </cfRule>
  </conditionalFormatting>
  <conditionalFormatting sqref="A154:G154">
    <cfRule type="containsBlanks" dxfId="55" priority="13">
      <formula>LEN(TRIM(A154))=0</formula>
    </cfRule>
  </conditionalFormatting>
  <conditionalFormatting sqref="A158:G158">
    <cfRule type="containsBlanks" dxfId="54" priority="12">
      <formula>LEN(TRIM(A158))=0</formula>
    </cfRule>
  </conditionalFormatting>
  <conditionalFormatting sqref="B161:B163">
    <cfRule type="containsBlanks" dxfId="53" priority="11">
      <formula>LEN(TRIM(B161))=0</formula>
    </cfRule>
  </conditionalFormatting>
  <conditionalFormatting sqref="A168">
    <cfRule type="containsBlanks" dxfId="52" priority="10">
      <formula>LEN(TRIM(A168))=0</formula>
    </cfRule>
  </conditionalFormatting>
  <conditionalFormatting sqref="A172:A173">
    <cfRule type="containsBlanks" dxfId="51" priority="9">
      <formula>LEN(TRIM(A172))=0</formula>
    </cfRule>
  </conditionalFormatting>
  <conditionalFormatting sqref="A178:G178">
    <cfRule type="containsBlanks" dxfId="50" priority="8">
      <formula>LEN(TRIM(A178))=0</formula>
    </cfRule>
  </conditionalFormatting>
  <conditionalFormatting sqref="A181:G181">
    <cfRule type="containsBlanks" dxfId="49" priority="7">
      <formula>LEN(TRIM(A181))=0</formula>
    </cfRule>
  </conditionalFormatting>
  <conditionalFormatting sqref="A184:G184">
    <cfRule type="containsBlanks" dxfId="48" priority="6">
      <formula>LEN(TRIM(A184))=0</formula>
    </cfRule>
  </conditionalFormatting>
  <conditionalFormatting sqref="A188:G188">
    <cfRule type="containsBlanks" dxfId="47" priority="5">
      <formula>LEN(TRIM(A188))=0</formula>
    </cfRule>
  </conditionalFormatting>
  <conditionalFormatting sqref="A192">
    <cfRule type="containsBlanks" dxfId="46" priority="4">
      <formula>LEN(TRIM(A192))=0</formula>
    </cfRule>
  </conditionalFormatting>
  <conditionalFormatting sqref="A197:G197">
    <cfRule type="containsBlanks" dxfId="45" priority="3">
      <formula>LEN(TRIM(A197))=0</formula>
    </cfRule>
  </conditionalFormatting>
  <conditionalFormatting sqref="A201:G201">
    <cfRule type="containsBlanks" dxfId="44" priority="2">
      <formula>LEN(TRIM(A201))=0</formula>
    </cfRule>
  </conditionalFormatting>
  <conditionalFormatting sqref="A205:G205">
    <cfRule type="containsBlanks" dxfId="43" priority="1">
      <formula>LEN(TRIM(A205))=0</formula>
    </cfRule>
  </conditionalFormatting>
  <dataValidations count="22">
    <dataValidation type="list" allowBlank="1" showInputMessage="1" showErrorMessage="1" sqref="E24">
      <formula1>$J$24:$J$26</formula1>
    </dataValidation>
    <dataValidation type="list" allowBlank="1" showInputMessage="1" showErrorMessage="1" sqref="F26:G26">
      <formula1>$L$24:$L$26</formula1>
    </dataValidation>
    <dataValidation type="list" allowBlank="1" showInputMessage="1" showErrorMessage="1" sqref="C15:D15">
      <formula1>$J$15:$J$16</formula1>
    </dataValidation>
    <dataValidation type="list" allowBlank="1" showInputMessage="1" showErrorMessage="1" sqref="C18:D18">
      <formula1>$L$15:$L$17</formula1>
    </dataValidation>
    <dataValidation imeMode="fullKatakana" allowBlank="1" showInputMessage="1" showErrorMessage="1" sqref="C11:H11"/>
    <dataValidation imeMode="on" allowBlank="1" showInputMessage="1" showErrorMessage="1" sqref="E126:F126 A211:G211 D118:H118 D107:H107 A77:G77 A81:G81 A89:G89 A92:G92 B84:G86 C12:H12 C19:D19 G24:H24 C26:D26 C25 B32:G32 B34:G34 B38:G38 C104:D104 G104:H104 E104:F105 C115:H115 E116:F116 B150:D150 C125:H125 D141:H141 D139:H139 D128:H128 A154:G154 A158:G158 A178:G178 A181:G181 A184:G184 A188:G188 A192 A197:G197 A201:G201 A205:G205"/>
    <dataValidation imeMode="off" allowBlank="1" showInputMessage="1" showErrorMessage="1" sqref="F150:G150 C99 D140:H140 C121 D117:H117 F29:F30 C110 D106:H106 C131 C13:H13 C17:F17 C29:C30 D127:H127"/>
    <dataValidation type="whole" imeMode="off" allowBlank="1" showInputMessage="1" showErrorMessage="1" sqref="C14">
      <formula1>1900</formula1>
      <formula2>2020</formula2>
    </dataValidation>
    <dataValidation type="whole" imeMode="off" allowBlank="1" showInputMessage="1" showErrorMessage="1" sqref="E14">
      <formula1>1</formula1>
      <formula2>12</formula2>
    </dataValidation>
    <dataValidation type="textLength" imeMode="off" allowBlank="1" showInputMessage="1" showErrorMessage="1" sqref="C16:F16">
      <formula1>12</formula1>
      <formula2>13</formula2>
    </dataValidation>
    <dataValidation type="list" allowBlank="1" showInputMessage="1" showErrorMessage="1" sqref="A38">
      <formula1>$J$38:$J$39</formula1>
    </dataValidation>
    <dataValidation type="whole" imeMode="off" allowBlank="1" showInputMessage="1" showErrorMessage="1" sqref="G129:G130 G119:G120 G108:G109 G14">
      <formula1>1</formula1>
      <formula2>31</formula2>
    </dataValidation>
    <dataValidation type="textLength" imeMode="off" operator="equal" allowBlank="1" showInputMessage="1" showErrorMessage="1" sqref="C24">
      <formula1>6</formula1>
    </dataValidation>
    <dataValidation type="list" allowBlank="1" showInputMessage="1" showErrorMessage="1" sqref="C21:F21">
      <formula1>$J$21:$J$22</formula1>
    </dataValidation>
    <dataValidation type="list" allowBlank="1" showInputMessage="1" showErrorMessage="1" sqref="B6:D6">
      <formula1>$J$6:$J$12</formula1>
    </dataValidation>
    <dataValidation type="list" allowBlank="1" showInputMessage="1" showErrorMessage="1" sqref="A145:A147 A60:A66 A45:A54 A70">
      <formula1>N$6:N$7</formula1>
    </dataValidation>
    <dataValidation type="list" allowBlank="1" showInputMessage="1" sqref="G6:H6">
      <formula1>$O$6:$O$7</formula1>
    </dataValidation>
    <dataValidation type="whole" imeMode="off" allowBlank="1" showInputMessage="1" showErrorMessage="1" sqref="E129:E130 E119:E120 E108:E109">
      <formula1>7</formula1>
      <formula2>9</formula2>
    </dataValidation>
    <dataValidation type="list" imeMode="on" allowBlank="1" showInputMessage="1" showErrorMessage="1" sqref="C126:D126 C105:D105 C116:D116">
      <formula1>$N$8:$N$20</formula1>
    </dataValidation>
    <dataValidation type="whole" imeMode="off" allowBlank="1" showInputMessage="1" showErrorMessage="1" sqref="E120">
      <formula1>7</formula1>
      <formula2>10</formula2>
    </dataValidation>
    <dataValidation type="list" allowBlank="1" showInputMessage="1" showErrorMessage="1" sqref="D134:H134">
      <formula1>$J$134:$J$135</formula1>
    </dataValidation>
    <dataValidation type="list" allowBlank="1" showInputMessage="1" showErrorMessage="1" sqref="D135:D138">
      <formula1>$N$6:$N$7</formula1>
    </dataValidation>
  </dataValidations>
  <pageMargins left="0.7" right="0.7" top="0.75" bottom="0.75" header="0.3" footer="0.3"/>
  <pageSetup paperSize="9" scale="95" orientation="portrait" r:id="rId1"/>
  <headerFooter>
    <oddFooter>&amp;C&amp;P/&amp;Nページ</oddFooter>
  </headerFooter>
  <rowBreaks count="15" manualBreakCount="15">
    <brk id="27" max="16383" man="1"/>
    <brk id="40" max="16383" man="1"/>
    <brk id="57" max="16383" man="1"/>
    <brk id="73" max="16383" man="1"/>
    <brk id="87" max="16383" man="1"/>
    <brk id="93" max="16383" man="1"/>
    <brk id="112" max="16383" man="1"/>
    <brk id="151" max="16383" man="1"/>
    <brk id="165" max="16383" man="1"/>
    <brk id="169" max="16383" man="1"/>
    <brk id="175" max="16383" man="1"/>
    <brk id="181" max="16383" man="1"/>
    <brk id="189" max="16383" man="1"/>
    <brk id="198" max="16383" man="1"/>
    <brk id="206" max="7" man="1"/>
  </rowBreaks>
  <colBreaks count="1" manualBreakCount="1">
    <brk id="15" max="1048575" man="1"/>
  </colBreaks>
  <drawing r:id="rId2"/>
  <extLst>
    <ext xmlns:x14="http://schemas.microsoft.com/office/spreadsheetml/2009/9/main" uri="{CCE6A557-97BC-4b89-ADB6-D9C93CAAB3DF}">
      <x14:dataValidations xmlns:xm="http://schemas.microsoft.com/office/excel/2006/main" count="2">
        <x14:dataValidation type="list" imeMode="off" allowBlank="1" showInputMessage="1" showErrorMessage="1">
          <x14:formula1>
            <xm:f>国・地域コード表!$A$2:$A$173</xm:f>
          </x14:formula1>
          <xm:sqref>C103 C114 C124</xm:sqref>
        </x14:dataValidation>
        <x14:dataValidation type="list" allowBlank="1" showInputMessage="1" showErrorMessage="1">
          <x14:formula1>
            <xm:f>'\\AF-SV-V001\spvolume\教育政策課\作業用\2024年度\12_政策推進班\04_グローバル人材育成\06_「トビタテ！留学JAPAN」_廃203003\2025年度(第2期)派遣留学生\☆新高校２・３年生応募\01　個人応募\様式１\[006 2025年度(第10期)留学計画書(様式1)_清水南高校(笹本のの).xlsx]留学計画の分野一覧'!#REF!</xm:f>
          </x14:formula1>
          <xm:sqref>B161:H163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4"/>
  <sheetViews>
    <sheetView showGridLines="0" view="pageBreakPreview" zoomScale="85" zoomScaleNormal="85" zoomScaleSheetLayoutView="85" workbookViewId="0">
      <pane xSplit="15" ySplit="5" topLeftCell="P210" activePane="bottomRight" state="frozen"/>
      <selection pane="topRight"/>
      <selection pane="bottomLeft"/>
      <selection pane="bottomRight" activeCell="H3" sqref="H3"/>
    </sheetView>
  </sheetViews>
  <sheetFormatPr defaultRowHeight="18.75" x14ac:dyDescent="0.4"/>
  <cols>
    <col min="1" max="8" width="10" style="2" customWidth="1"/>
    <col min="9" max="9" width="9" style="2" hidden="1" customWidth="1"/>
    <col min="10" max="10" width="11.375" style="2" hidden="1" customWidth="1"/>
    <col min="11" max="15" width="9" style="2" hidden="1" customWidth="1"/>
    <col min="16" max="18" width="9" style="2" customWidth="1"/>
    <col min="19" max="16384" width="9" style="2"/>
  </cols>
  <sheetData>
    <row r="1" spans="1:18" x14ac:dyDescent="0.4">
      <c r="B1" s="81"/>
      <c r="C1" s="81"/>
      <c r="D1" s="81"/>
      <c r="E1" s="81"/>
      <c r="H1" s="82" t="s">
        <v>486</v>
      </c>
    </row>
    <row r="2" spans="1:18" x14ac:dyDescent="0.4">
      <c r="H2" s="83"/>
    </row>
    <row r="3" spans="1:18" x14ac:dyDescent="0.4">
      <c r="A3" s="81" t="s">
        <v>411</v>
      </c>
      <c r="B3" s="84"/>
      <c r="C3" s="84"/>
      <c r="D3" s="84"/>
      <c r="E3" s="84"/>
      <c r="F3" s="84"/>
      <c r="G3" s="84"/>
      <c r="H3" s="84"/>
      <c r="Q3" s="72"/>
      <c r="R3" s="2" t="s">
        <v>400</v>
      </c>
    </row>
    <row r="4" spans="1:18" x14ac:dyDescent="0.4">
      <c r="A4" s="297" t="s">
        <v>498</v>
      </c>
      <c r="B4" s="297"/>
      <c r="C4" s="297"/>
      <c r="D4" s="297"/>
      <c r="E4" s="297"/>
      <c r="F4" s="297"/>
      <c r="G4" s="297"/>
      <c r="H4" s="297"/>
      <c r="Q4" s="73"/>
      <c r="R4" s="2" t="s">
        <v>392</v>
      </c>
    </row>
    <row r="5" spans="1:18" x14ac:dyDescent="0.4">
      <c r="A5" s="298" t="s">
        <v>499</v>
      </c>
      <c r="B5" s="298"/>
      <c r="C5" s="298"/>
      <c r="D5" s="298"/>
      <c r="E5" s="299"/>
      <c r="F5" s="299"/>
      <c r="G5" s="299"/>
      <c r="H5" s="299"/>
      <c r="Q5" s="2" t="s">
        <v>282</v>
      </c>
    </row>
    <row r="6" spans="1:18" x14ac:dyDescent="0.4">
      <c r="A6" s="85" t="s">
        <v>1</v>
      </c>
      <c r="B6" s="300" t="s">
        <v>60</v>
      </c>
      <c r="C6" s="300"/>
      <c r="D6" s="300"/>
      <c r="E6" s="301" t="s">
        <v>261</v>
      </c>
      <c r="F6" s="301"/>
      <c r="G6" s="300" t="s">
        <v>503</v>
      </c>
      <c r="H6" s="300"/>
      <c r="J6" s="2" t="s">
        <v>16</v>
      </c>
      <c r="N6" s="2" t="s">
        <v>494</v>
      </c>
      <c r="O6" s="2" t="s">
        <v>502</v>
      </c>
    </row>
    <row r="7" spans="1:18" x14ac:dyDescent="0.4">
      <c r="B7" s="302" t="s">
        <v>269</v>
      </c>
      <c r="C7" s="302"/>
      <c r="D7" s="302"/>
      <c r="E7" s="302"/>
      <c r="F7" s="302"/>
      <c r="G7" s="302"/>
      <c r="H7" s="302"/>
      <c r="J7" s="2" t="s">
        <v>20</v>
      </c>
      <c r="O7" s="2" t="s">
        <v>503</v>
      </c>
    </row>
    <row r="8" spans="1:18" x14ac:dyDescent="0.4">
      <c r="J8" s="2" t="s">
        <v>25</v>
      </c>
      <c r="N8" s="2" t="s">
        <v>514</v>
      </c>
    </row>
    <row r="9" spans="1:18" x14ac:dyDescent="0.4">
      <c r="A9" s="86" t="s">
        <v>6</v>
      </c>
      <c r="B9" s="86"/>
      <c r="C9" s="86"/>
      <c r="D9" s="86"/>
      <c r="E9" s="86"/>
      <c r="F9" s="86"/>
      <c r="G9" s="86"/>
      <c r="H9" s="86"/>
      <c r="J9" s="2" t="s">
        <v>30</v>
      </c>
      <c r="N9" s="2" t="s">
        <v>515</v>
      </c>
    </row>
    <row r="10" spans="1:18" x14ac:dyDescent="0.4">
      <c r="A10" s="87" t="s">
        <v>8</v>
      </c>
      <c r="J10" s="2" t="s">
        <v>409</v>
      </c>
      <c r="N10" s="2" t="s">
        <v>398</v>
      </c>
    </row>
    <row r="11" spans="1:18" x14ac:dyDescent="0.4">
      <c r="A11" s="287" t="s">
        <v>38</v>
      </c>
      <c r="B11" s="288"/>
      <c r="C11" s="289" t="s">
        <v>397</v>
      </c>
      <c r="D11" s="290"/>
      <c r="E11" s="290"/>
      <c r="F11" s="290" t="s">
        <v>404</v>
      </c>
      <c r="G11" s="290"/>
      <c r="H11" s="291"/>
      <c r="J11" s="2" t="s">
        <v>60</v>
      </c>
      <c r="N11" s="2" t="s">
        <v>516</v>
      </c>
    </row>
    <row r="12" spans="1:18" ht="24" x14ac:dyDescent="0.4">
      <c r="A12" s="292" t="s">
        <v>40</v>
      </c>
      <c r="B12" s="293"/>
      <c r="C12" s="294" t="s">
        <v>390</v>
      </c>
      <c r="D12" s="295"/>
      <c r="E12" s="295"/>
      <c r="F12" s="295" t="s">
        <v>133</v>
      </c>
      <c r="G12" s="295"/>
      <c r="H12" s="296"/>
      <c r="J12" s="2" t="s">
        <v>493</v>
      </c>
      <c r="N12" s="2" t="s">
        <v>517</v>
      </c>
    </row>
    <row r="13" spans="1:18" x14ac:dyDescent="0.4">
      <c r="A13" s="292" t="s">
        <v>42</v>
      </c>
      <c r="B13" s="293"/>
      <c r="C13" s="303" t="s">
        <v>405</v>
      </c>
      <c r="D13" s="304"/>
      <c r="E13" s="304"/>
      <c r="F13" s="304" t="s">
        <v>406</v>
      </c>
      <c r="G13" s="304"/>
      <c r="H13" s="311"/>
      <c r="N13" s="2" t="s">
        <v>518</v>
      </c>
    </row>
    <row r="14" spans="1:18" x14ac:dyDescent="0.4">
      <c r="A14" s="292" t="s">
        <v>46</v>
      </c>
      <c r="B14" s="293"/>
      <c r="C14" s="88">
        <v>2009</v>
      </c>
      <c r="D14" s="89" t="s">
        <v>50</v>
      </c>
      <c r="E14" s="90">
        <v>10</v>
      </c>
      <c r="F14" s="90" t="s">
        <v>53</v>
      </c>
      <c r="G14" s="90">
        <v>6</v>
      </c>
      <c r="H14" s="91" t="s">
        <v>57</v>
      </c>
      <c r="N14" s="2" t="s">
        <v>244</v>
      </c>
    </row>
    <row r="15" spans="1:18" x14ac:dyDescent="0.4">
      <c r="A15" s="292" t="s">
        <v>63</v>
      </c>
      <c r="B15" s="293"/>
      <c r="C15" s="309" t="s">
        <v>69</v>
      </c>
      <c r="D15" s="310"/>
      <c r="E15" s="92" t="s">
        <v>10</v>
      </c>
      <c r="F15" s="93"/>
      <c r="G15" s="94"/>
      <c r="H15" s="94"/>
      <c r="J15" s="2" t="s">
        <v>69</v>
      </c>
      <c r="L15" s="2" t="s">
        <v>17</v>
      </c>
      <c r="N15" s="2" t="s">
        <v>519</v>
      </c>
    </row>
    <row r="16" spans="1:18" x14ac:dyDescent="0.4">
      <c r="A16" s="292" t="s">
        <v>64</v>
      </c>
      <c r="B16" s="293"/>
      <c r="C16" s="303" t="s">
        <v>469</v>
      </c>
      <c r="D16" s="304"/>
      <c r="E16" s="305"/>
      <c r="F16" s="306"/>
      <c r="G16" s="95"/>
      <c r="H16" s="94"/>
      <c r="J16" s="2" t="s">
        <v>28</v>
      </c>
      <c r="L16" s="2" t="s">
        <v>74</v>
      </c>
      <c r="N16" s="2" t="s">
        <v>374</v>
      </c>
    </row>
    <row r="17" spans="1:20" x14ac:dyDescent="0.4">
      <c r="A17" s="292" t="s">
        <v>67</v>
      </c>
      <c r="B17" s="293"/>
      <c r="C17" s="303" t="s">
        <v>184</v>
      </c>
      <c r="D17" s="304"/>
      <c r="E17" s="307"/>
      <c r="F17" s="308"/>
      <c r="G17" s="94"/>
      <c r="H17" s="94"/>
      <c r="L17" s="2" t="s">
        <v>76</v>
      </c>
      <c r="N17" s="2" t="s">
        <v>520</v>
      </c>
    </row>
    <row r="18" spans="1:20" x14ac:dyDescent="0.4">
      <c r="A18" s="292" t="s">
        <v>496</v>
      </c>
      <c r="B18" s="293"/>
      <c r="C18" s="309" t="s">
        <v>527</v>
      </c>
      <c r="D18" s="310"/>
      <c r="E18" s="96"/>
      <c r="F18" s="97"/>
      <c r="N18" s="2" t="s">
        <v>128</v>
      </c>
    </row>
    <row r="19" spans="1:20" ht="19.5" thickBot="1" x14ac:dyDescent="0.45">
      <c r="A19" s="328" t="s">
        <v>41</v>
      </c>
      <c r="B19" s="329"/>
      <c r="C19" s="330" t="s">
        <v>528</v>
      </c>
      <c r="D19" s="331"/>
      <c r="E19" s="98" t="s">
        <v>51</v>
      </c>
      <c r="F19" s="99"/>
      <c r="N19" s="2" t="s">
        <v>259</v>
      </c>
    </row>
    <row r="20" spans="1:20" x14ac:dyDescent="0.4">
      <c r="A20" s="332" t="s">
        <v>239</v>
      </c>
      <c r="B20" s="333"/>
      <c r="C20" s="333"/>
      <c r="D20" s="333"/>
      <c r="E20" s="333"/>
      <c r="F20" s="334"/>
      <c r="N20" s="2" t="s">
        <v>521</v>
      </c>
    </row>
    <row r="21" spans="1:20" ht="19.5" thickBot="1" x14ac:dyDescent="0.45">
      <c r="A21" s="100" t="s">
        <v>407</v>
      </c>
      <c r="B21" s="101"/>
      <c r="C21" s="335" t="s">
        <v>529</v>
      </c>
      <c r="D21" s="335"/>
      <c r="E21" s="335"/>
      <c r="F21" s="336"/>
      <c r="J21" s="2" t="s">
        <v>337</v>
      </c>
    </row>
    <row r="22" spans="1:20" x14ac:dyDescent="0.4">
      <c r="J22" s="2" t="s">
        <v>122</v>
      </c>
    </row>
    <row r="23" spans="1:20" x14ac:dyDescent="0.4">
      <c r="A23" s="2" t="s">
        <v>430</v>
      </c>
      <c r="G23" s="95" t="s">
        <v>94</v>
      </c>
    </row>
    <row r="24" spans="1:20" x14ac:dyDescent="0.4">
      <c r="A24" s="287" t="s">
        <v>52</v>
      </c>
      <c r="B24" s="288"/>
      <c r="C24" s="102" t="s">
        <v>56</v>
      </c>
      <c r="D24" s="103" t="s">
        <v>487</v>
      </c>
      <c r="E24" s="104" t="s">
        <v>530</v>
      </c>
      <c r="F24" s="105" t="s">
        <v>81</v>
      </c>
      <c r="G24" s="337" t="s">
        <v>528</v>
      </c>
      <c r="H24" s="338"/>
      <c r="J24" s="2" t="s">
        <v>9</v>
      </c>
      <c r="L24" s="2" t="s">
        <v>83</v>
      </c>
    </row>
    <row r="25" spans="1:20" x14ac:dyDescent="0.4">
      <c r="A25" s="292" t="s">
        <v>86</v>
      </c>
      <c r="B25" s="293"/>
      <c r="C25" s="312" t="s">
        <v>152</v>
      </c>
      <c r="D25" s="312"/>
      <c r="E25" s="312"/>
      <c r="F25" s="313"/>
      <c r="G25" s="106" t="s">
        <v>115</v>
      </c>
      <c r="H25" s="97"/>
      <c r="J25" s="2" t="s">
        <v>484</v>
      </c>
      <c r="L25" s="2" t="s">
        <v>34</v>
      </c>
    </row>
    <row r="26" spans="1:20" x14ac:dyDescent="0.4">
      <c r="A26" s="314" t="s">
        <v>19</v>
      </c>
      <c r="B26" s="315"/>
      <c r="C26" s="316" t="s">
        <v>470</v>
      </c>
      <c r="D26" s="317"/>
      <c r="E26" s="107" t="s">
        <v>91</v>
      </c>
      <c r="F26" s="318" t="s">
        <v>531</v>
      </c>
      <c r="G26" s="319"/>
      <c r="J26" s="2" t="s">
        <v>32</v>
      </c>
      <c r="L26" s="2" t="s">
        <v>23</v>
      </c>
    </row>
    <row r="28" spans="1:20" x14ac:dyDescent="0.4">
      <c r="A28" s="2" t="s">
        <v>54</v>
      </c>
      <c r="H28" s="108" t="str">
        <f>IF($H$2="","",$H$1&amp;"　"&amp;$H$2)</f>
        <v/>
      </c>
    </row>
    <row r="29" spans="1:20" x14ac:dyDescent="0.4">
      <c r="A29" s="320" t="s">
        <v>95</v>
      </c>
      <c r="B29" s="109" t="s">
        <v>0</v>
      </c>
      <c r="C29" s="110"/>
      <c r="D29" s="111" t="s">
        <v>99</v>
      </c>
      <c r="E29" s="109" t="s">
        <v>58</v>
      </c>
      <c r="F29" s="110"/>
      <c r="G29" s="111" t="s">
        <v>99</v>
      </c>
      <c r="T29" s="2" t="s">
        <v>84</v>
      </c>
    </row>
    <row r="30" spans="1:20" x14ac:dyDescent="0.4">
      <c r="A30" s="320"/>
      <c r="B30" s="109" t="s">
        <v>31</v>
      </c>
      <c r="C30" s="110"/>
      <c r="D30" s="111" t="s">
        <v>99</v>
      </c>
      <c r="E30" s="109" t="s">
        <v>103</v>
      </c>
      <c r="F30" s="112" t="s">
        <v>471</v>
      </c>
      <c r="G30" s="113" t="s">
        <v>353</v>
      </c>
      <c r="T30" s="2" t="s">
        <v>139</v>
      </c>
    </row>
    <row r="31" spans="1:20" x14ac:dyDescent="0.4">
      <c r="A31" s="320"/>
      <c r="B31" s="321" t="s">
        <v>61</v>
      </c>
      <c r="C31" s="322"/>
      <c r="D31" s="322"/>
      <c r="E31" s="323"/>
      <c r="F31" s="323"/>
      <c r="G31" s="324"/>
      <c r="I31" s="2">
        <f>LEN(SUBSTITUTE(SUBSTITUTE(SUBSTITUTE(SUBSTITUTE(B32,CHAR(10),""),CHAR(13),"")," ",""),"　",""))</f>
        <v>0</v>
      </c>
    </row>
    <row r="32" spans="1:20" ht="150" customHeight="1" x14ac:dyDescent="0.4">
      <c r="A32" s="320"/>
      <c r="B32" s="325"/>
      <c r="C32" s="326"/>
      <c r="D32" s="326"/>
      <c r="E32" s="326"/>
      <c r="F32" s="326"/>
      <c r="G32" s="327"/>
      <c r="H32" s="84" t="str">
        <f>IF(I31&gt;200,"文字数オーバー",IF(I31&lt;=0,"未記入",I31&amp;"文字"))</f>
        <v>未記入</v>
      </c>
    </row>
    <row r="33" spans="1:10" x14ac:dyDescent="0.4">
      <c r="A33" s="320" t="s">
        <v>43</v>
      </c>
      <c r="B33" s="348" t="s">
        <v>97</v>
      </c>
      <c r="C33" s="348"/>
      <c r="D33" s="348"/>
      <c r="E33" s="348"/>
      <c r="F33" s="348"/>
      <c r="G33" s="348"/>
      <c r="H33" s="94"/>
      <c r="I33" s="2">
        <f>LEN(SUBSTITUTE(SUBSTITUTE(SUBSTITUTE(SUBSTITUTE(B34,CHAR(10),""),CHAR(13),"")," ",""),"　",""))</f>
        <v>0</v>
      </c>
    </row>
    <row r="34" spans="1:10" ht="150" customHeight="1" x14ac:dyDescent="0.4">
      <c r="A34" s="320"/>
      <c r="B34" s="349"/>
      <c r="C34" s="349"/>
      <c r="D34" s="349"/>
      <c r="E34" s="349"/>
      <c r="F34" s="349"/>
      <c r="G34" s="350"/>
      <c r="H34" s="84" t="str">
        <f>IF(I33&gt;200,"文字数オーバー",IF(I33&lt;=0,"未記入",I33&amp;"文字"))</f>
        <v>未記入</v>
      </c>
    </row>
    <row r="36" spans="1:10" x14ac:dyDescent="0.4">
      <c r="A36" s="114" t="s">
        <v>412</v>
      </c>
    </row>
    <row r="37" spans="1:10" x14ac:dyDescent="0.4">
      <c r="A37" s="109" t="s">
        <v>89</v>
      </c>
      <c r="B37" s="348" t="s">
        <v>105</v>
      </c>
      <c r="C37" s="348"/>
      <c r="D37" s="348"/>
      <c r="E37" s="348"/>
      <c r="F37" s="348"/>
      <c r="G37" s="348"/>
      <c r="I37" s="2">
        <f>LEN(SUBSTITUTE(SUBSTITUTE(SUBSTITUTE(SUBSTITUTE(B38,CHAR(10),""),CHAR(13),"")," ",""),"　",""))</f>
        <v>68</v>
      </c>
    </row>
    <row r="38" spans="1:10" ht="150" customHeight="1" x14ac:dyDescent="0.4">
      <c r="A38" s="115" t="s">
        <v>108</v>
      </c>
      <c r="B38" s="325" t="s">
        <v>247</v>
      </c>
      <c r="C38" s="326"/>
      <c r="D38" s="326"/>
      <c r="E38" s="326"/>
      <c r="F38" s="326"/>
      <c r="G38" s="327"/>
      <c r="H38" s="84" t="str">
        <f>IF(I37&gt;200,"文字数オーバー",IF(I37&lt;=0,"未記入",I37&amp;"文字"))</f>
        <v>68文字</v>
      </c>
      <c r="J38" s="2" t="s">
        <v>13</v>
      </c>
    </row>
    <row r="39" spans="1:10" x14ac:dyDescent="0.4">
      <c r="J39" s="2" t="s">
        <v>108</v>
      </c>
    </row>
    <row r="41" spans="1:10" x14ac:dyDescent="0.4">
      <c r="A41" s="86" t="s">
        <v>71</v>
      </c>
      <c r="B41" s="86"/>
      <c r="C41" s="86"/>
      <c r="D41" s="86"/>
      <c r="E41" s="86"/>
      <c r="F41" s="86"/>
      <c r="G41" s="86"/>
      <c r="H41" s="86"/>
    </row>
    <row r="42" spans="1:10" x14ac:dyDescent="0.4">
      <c r="A42" s="2" t="s">
        <v>429</v>
      </c>
      <c r="H42" s="108" t="str">
        <f>IF($H$2="","",$H$1&amp;"　"&amp;$H$2)</f>
        <v/>
      </c>
    </row>
    <row r="43" spans="1:10" x14ac:dyDescent="0.4">
      <c r="A43" s="2" t="s">
        <v>70</v>
      </c>
    </row>
    <row r="44" spans="1:10" x14ac:dyDescent="0.4">
      <c r="A44" s="116"/>
      <c r="B44" s="351" t="s">
        <v>49</v>
      </c>
      <c r="C44" s="351"/>
      <c r="D44" s="351"/>
      <c r="E44" s="351"/>
      <c r="F44" s="351"/>
      <c r="G44" s="351"/>
      <c r="H44" s="352"/>
    </row>
    <row r="45" spans="1:10" x14ac:dyDescent="0.4">
      <c r="A45" s="117" t="s">
        <v>494</v>
      </c>
      <c r="B45" s="339" t="s">
        <v>111</v>
      </c>
      <c r="C45" s="340"/>
      <c r="D45" s="340"/>
      <c r="E45" s="340"/>
      <c r="F45" s="340"/>
      <c r="G45" s="340"/>
      <c r="H45" s="341"/>
    </row>
    <row r="46" spans="1:10" ht="60" customHeight="1" x14ac:dyDescent="0.4">
      <c r="A46" s="118" t="s">
        <v>494</v>
      </c>
      <c r="B46" s="342" t="s">
        <v>21</v>
      </c>
      <c r="C46" s="343"/>
      <c r="D46" s="343"/>
      <c r="E46" s="343"/>
      <c r="F46" s="343"/>
      <c r="G46" s="343"/>
      <c r="H46" s="344"/>
    </row>
    <row r="47" spans="1:10" ht="18.75" customHeight="1" x14ac:dyDescent="0.4">
      <c r="A47" s="118" t="s">
        <v>494</v>
      </c>
      <c r="B47" s="342" t="s">
        <v>506</v>
      </c>
      <c r="C47" s="343"/>
      <c r="D47" s="343"/>
      <c r="E47" s="343"/>
      <c r="F47" s="343"/>
      <c r="G47" s="343"/>
      <c r="H47" s="344"/>
    </row>
    <row r="48" spans="1:10" ht="36" customHeight="1" x14ac:dyDescent="0.4">
      <c r="A48" s="118" t="s">
        <v>494</v>
      </c>
      <c r="B48" s="342" t="s">
        <v>505</v>
      </c>
      <c r="C48" s="345"/>
      <c r="D48" s="345"/>
      <c r="E48" s="345"/>
      <c r="F48" s="345"/>
      <c r="G48" s="345"/>
      <c r="H48" s="346"/>
    </row>
    <row r="49" spans="1:8" ht="18.75" customHeight="1" x14ac:dyDescent="0.4">
      <c r="A49" s="118" t="s">
        <v>494</v>
      </c>
      <c r="B49" s="342" t="s">
        <v>442</v>
      </c>
      <c r="C49" s="343"/>
      <c r="D49" s="343"/>
      <c r="E49" s="343"/>
      <c r="F49" s="343"/>
      <c r="G49" s="343"/>
      <c r="H49" s="344"/>
    </row>
    <row r="50" spans="1:8" x14ac:dyDescent="0.4">
      <c r="A50" s="119" t="s">
        <v>494</v>
      </c>
      <c r="B50" s="347" t="s">
        <v>497</v>
      </c>
      <c r="C50" s="345"/>
      <c r="D50" s="345"/>
      <c r="E50" s="345"/>
      <c r="F50" s="345"/>
      <c r="G50" s="345"/>
      <c r="H50" s="346"/>
    </row>
    <row r="51" spans="1:8" ht="139.5" customHeight="1" x14ac:dyDescent="0.4">
      <c r="A51" s="118" t="s">
        <v>494</v>
      </c>
      <c r="B51" s="363" t="s">
        <v>456</v>
      </c>
      <c r="C51" s="363"/>
      <c r="D51" s="363"/>
      <c r="E51" s="363"/>
      <c r="F51" s="363"/>
      <c r="G51" s="363"/>
      <c r="H51" s="364"/>
    </row>
    <row r="52" spans="1:8" ht="58.5" customHeight="1" x14ac:dyDescent="0.4">
      <c r="A52" s="118" t="s">
        <v>494</v>
      </c>
      <c r="B52" s="363" t="s">
        <v>26</v>
      </c>
      <c r="C52" s="363"/>
      <c r="D52" s="363"/>
      <c r="E52" s="363"/>
      <c r="F52" s="363"/>
      <c r="G52" s="363"/>
      <c r="H52" s="364"/>
    </row>
    <row r="53" spans="1:8" ht="58.5" customHeight="1" x14ac:dyDescent="0.4">
      <c r="A53" s="119" t="s">
        <v>494</v>
      </c>
      <c r="B53" s="363" t="s">
        <v>204</v>
      </c>
      <c r="C53" s="363"/>
      <c r="D53" s="363"/>
      <c r="E53" s="363"/>
      <c r="F53" s="363"/>
      <c r="G53" s="363"/>
      <c r="H53" s="364"/>
    </row>
    <row r="54" spans="1:8" ht="93.75" customHeight="1" x14ac:dyDescent="0.4">
      <c r="A54" s="120" t="s">
        <v>494</v>
      </c>
      <c r="B54" s="361" t="s">
        <v>120</v>
      </c>
      <c r="C54" s="361"/>
      <c r="D54" s="361"/>
      <c r="E54" s="361"/>
      <c r="F54" s="361"/>
      <c r="G54" s="361"/>
      <c r="H54" s="362"/>
    </row>
    <row r="56" spans="1:8" x14ac:dyDescent="0.4">
      <c r="B56" s="121" t="str">
        <f>IF(COUNTIF(A45:A54,"〇")=10,"","すべてに〇がつけられない場合は応募できません。")</f>
        <v/>
      </c>
    </row>
    <row r="58" spans="1:8" x14ac:dyDescent="0.4">
      <c r="A58" s="87" t="s">
        <v>112</v>
      </c>
      <c r="H58" s="108" t="str">
        <f>IF($H$2="","",$H$1&amp;"　"&amp;$H$2)</f>
        <v/>
      </c>
    </row>
    <row r="59" spans="1:8" x14ac:dyDescent="0.4">
      <c r="A59" s="116"/>
      <c r="B59" s="351" t="s">
        <v>49</v>
      </c>
      <c r="C59" s="351"/>
      <c r="D59" s="351"/>
      <c r="E59" s="351"/>
      <c r="F59" s="351"/>
      <c r="G59" s="351"/>
      <c r="H59" s="352"/>
    </row>
    <row r="60" spans="1:8" ht="75" customHeight="1" x14ac:dyDescent="0.4">
      <c r="A60" s="117" t="s">
        <v>494</v>
      </c>
      <c r="B60" s="365" t="s">
        <v>476</v>
      </c>
      <c r="C60" s="365"/>
      <c r="D60" s="365"/>
      <c r="E60" s="365"/>
      <c r="F60" s="365"/>
      <c r="G60" s="365"/>
      <c r="H60" s="366"/>
    </row>
    <row r="61" spans="1:8" ht="37.5" customHeight="1" x14ac:dyDescent="0.4">
      <c r="A61" s="118" t="s">
        <v>494</v>
      </c>
      <c r="B61" s="353" t="s">
        <v>500</v>
      </c>
      <c r="C61" s="353"/>
      <c r="D61" s="353"/>
      <c r="E61" s="353"/>
      <c r="F61" s="353"/>
      <c r="G61" s="353"/>
      <c r="H61" s="354"/>
    </row>
    <row r="62" spans="1:8" ht="37.5" customHeight="1" x14ac:dyDescent="0.4">
      <c r="A62" s="119" t="s">
        <v>494</v>
      </c>
      <c r="B62" s="342" t="s">
        <v>401</v>
      </c>
      <c r="C62" s="343"/>
      <c r="D62" s="343"/>
      <c r="E62" s="343"/>
      <c r="F62" s="343"/>
      <c r="G62" s="343"/>
      <c r="H62" s="344"/>
    </row>
    <row r="63" spans="1:8" x14ac:dyDescent="0.4">
      <c r="A63" s="118" t="s">
        <v>494</v>
      </c>
      <c r="B63" s="355" t="s">
        <v>180</v>
      </c>
      <c r="C63" s="356"/>
      <c r="D63" s="356"/>
      <c r="E63" s="356"/>
      <c r="F63" s="356"/>
      <c r="G63" s="356"/>
      <c r="H63" s="357"/>
    </row>
    <row r="64" spans="1:8" x14ac:dyDescent="0.4">
      <c r="A64" s="118" t="s">
        <v>494</v>
      </c>
      <c r="B64" s="358" t="s">
        <v>507</v>
      </c>
      <c r="C64" s="359"/>
      <c r="D64" s="359"/>
      <c r="E64" s="359"/>
      <c r="F64" s="359"/>
      <c r="G64" s="359"/>
      <c r="H64" s="360"/>
    </row>
    <row r="65" spans="1:9" x14ac:dyDescent="0.4">
      <c r="A65" s="122" t="s">
        <v>494</v>
      </c>
      <c r="B65" s="355" t="s">
        <v>403</v>
      </c>
      <c r="C65" s="356"/>
      <c r="D65" s="356"/>
      <c r="E65" s="356"/>
      <c r="F65" s="356"/>
      <c r="G65" s="356"/>
      <c r="H65" s="357"/>
    </row>
    <row r="66" spans="1:9" ht="114.75" customHeight="1" x14ac:dyDescent="0.4">
      <c r="A66" s="120" t="s">
        <v>494</v>
      </c>
      <c r="B66" s="361" t="s">
        <v>508</v>
      </c>
      <c r="C66" s="361"/>
      <c r="D66" s="361"/>
      <c r="E66" s="361"/>
      <c r="F66" s="361"/>
      <c r="G66" s="361"/>
      <c r="H66" s="362"/>
    </row>
    <row r="68" spans="1:9" x14ac:dyDescent="0.4">
      <c r="A68" s="2" t="s">
        <v>92</v>
      </c>
    </row>
    <row r="69" spans="1:9" x14ac:dyDescent="0.4">
      <c r="A69" s="116"/>
      <c r="B69" s="351" t="s">
        <v>49</v>
      </c>
      <c r="C69" s="351"/>
      <c r="D69" s="351"/>
      <c r="E69" s="351"/>
      <c r="F69" s="351"/>
      <c r="G69" s="351"/>
      <c r="H69" s="352"/>
    </row>
    <row r="70" spans="1:9" ht="37.5" customHeight="1" x14ac:dyDescent="0.4">
      <c r="A70" s="123" t="s">
        <v>494</v>
      </c>
      <c r="B70" s="375" t="s">
        <v>495</v>
      </c>
      <c r="C70" s="375"/>
      <c r="D70" s="375"/>
      <c r="E70" s="375"/>
      <c r="F70" s="375"/>
      <c r="G70" s="375"/>
      <c r="H70" s="376"/>
    </row>
    <row r="72" spans="1:9" x14ac:dyDescent="0.4">
      <c r="B72" s="121" t="str">
        <f>IF(COUNTIF(A60:A70,"〇")=8,"","すべてに〇がつけられない場合は応募できません。")</f>
        <v/>
      </c>
    </row>
    <row r="73" spans="1:9" x14ac:dyDescent="0.4">
      <c r="B73" s="121"/>
    </row>
    <row r="74" spans="1:9" x14ac:dyDescent="0.4">
      <c r="A74" s="86" t="s">
        <v>135</v>
      </c>
      <c r="B74" s="86"/>
      <c r="C74" s="86"/>
      <c r="D74" s="86"/>
      <c r="E74" s="86"/>
      <c r="F74" s="86"/>
      <c r="G74" s="86"/>
      <c r="H74" s="86"/>
    </row>
    <row r="75" spans="1:9" x14ac:dyDescent="0.4">
      <c r="A75" s="2" t="s">
        <v>136</v>
      </c>
      <c r="H75" s="108" t="str">
        <f>IF($H$2="","",$H$1&amp;"　"&amp;$H$2)</f>
        <v/>
      </c>
    </row>
    <row r="76" spans="1:9" x14ac:dyDescent="0.4">
      <c r="A76" s="2" t="s">
        <v>462</v>
      </c>
    </row>
    <row r="77" spans="1:9" ht="318.75" customHeight="1" x14ac:dyDescent="0.4">
      <c r="A77" s="325" t="s">
        <v>538</v>
      </c>
      <c r="B77" s="326"/>
      <c r="C77" s="326"/>
      <c r="D77" s="326"/>
      <c r="E77" s="326"/>
      <c r="F77" s="326"/>
      <c r="G77" s="327"/>
      <c r="H77" s="84" t="str">
        <f>IF(I77&gt;500,"文字数オーバー",IF(I77&lt;=0,"未記入",I77&amp;"文字"))</f>
        <v>64文字</v>
      </c>
      <c r="I77" s="2">
        <f>LEN(SUBSTITUTE(SUBSTITUTE(SUBSTITUTE(SUBSTITUTE(A77,CHAR(10),""),CHAR(13),"")," ",""),"　",""))</f>
        <v>64</v>
      </c>
    </row>
    <row r="79" spans="1:9" x14ac:dyDescent="0.4">
      <c r="A79" s="2" t="s">
        <v>138</v>
      </c>
    </row>
    <row r="80" spans="1:9" x14ac:dyDescent="0.4">
      <c r="A80" s="2" t="s">
        <v>22</v>
      </c>
    </row>
    <row r="81" spans="1:10" ht="37.5" customHeight="1" x14ac:dyDescent="0.4">
      <c r="A81" s="325" t="s">
        <v>352</v>
      </c>
      <c r="B81" s="377"/>
      <c r="C81" s="377"/>
      <c r="D81" s="377"/>
      <c r="E81" s="377"/>
      <c r="F81" s="377"/>
      <c r="G81" s="378"/>
      <c r="H81" s="84" t="str">
        <f>IF(I81&gt;40,"文字数オーバー",IF(I81&lt;=0,"未記入",I81&amp;"文字"))</f>
        <v>文字数オーバー</v>
      </c>
      <c r="I81" s="2">
        <f>LEN(SUBSTITUTE(SUBSTITUTE(SUBSTITUTE(SUBSTITUTE(A81,CHAR(10),""),CHAR(13),"")," ",""),"　",""))</f>
        <v>46</v>
      </c>
    </row>
    <row r="83" spans="1:10" x14ac:dyDescent="0.4">
      <c r="A83" s="2" t="s">
        <v>142</v>
      </c>
    </row>
    <row r="84" spans="1:10" x14ac:dyDescent="0.4">
      <c r="A84" s="124" t="s">
        <v>143</v>
      </c>
      <c r="B84" s="367"/>
      <c r="C84" s="368"/>
      <c r="D84" s="368"/>
      <c r="E84" s="368"/>
      <c r="F84" s="368"/>
      <c r="G84" s="369"/>
      <c r="H84" s="84" t="str">
        <f>IF(I84&gt;20,"文字数オーバー",IF(I84&lt;=9,"文字数不足/未記入",I84&amp;"文字"))</f>
        <v>文字数不足/未記入</v>
      </c>
      <c r="I84" s="2">
        <f>LEN(SUBSTITUTE(SUBSTITUTE(SUBSTITUTE(SUBSTITUTE(B84,CHAR(10),""),CHAR(13),"")," ",""),"　",""))</f>
        <v>0</v>
      </c>
    </row>
    <row r="85" spans="1:10" x14ac:dyDescent="0.4">
      <c r="A85" s="124" t="s">
        <v>144</v>
      </c>
      <c r="B85" s="367"/>
      <c r="C85" s="368"/>
      <c r="D85" s="368"/>
      <c r="E85" s="368"/>
      <c r="F85" s="368"/>
      <c r="G85" s="369"/>
      <c r="H85" s="84" t="str">
        <f>IF(I85&gt;20,"文字数オーバー",IF(I85&lt;=9,"文字数不足/未記入",I85&amp;"文字"))</f>
        <v>文字数不足/未記入</v>
      </c>
      <c r="I85" s="2">
        <f>LEN(SUBSTITUTE(SUBSTITUTE(SUBSTITUTE(SUBSTITUTE(B85,CHAR(10),""),CHAR(13),"")," ",""),"　",""))</f>
        <v>0</v>
      </c>
    </row>
    <row r="86" spans="1:10" x14ac:dyDescent="0.4">
      <c r="A86" s="124" t="s">
        <v>98</v>
      </c>
      <c r="B86" s="367"/>
      <c r="C86" s="368"/>
      <c r="D86" s="368"/>
      <c r="E86" s="368"/>
      <c r="F86" s="368"/>
      <c r="G86" s="369"/>
      <c r="H86" s="84" t="str">
        <f>IF(I86&gt;20,"文字数オーバー",IF(I86&lt;=9,"文字数不足/未記入",I86&amp;"文字"))</f>
        <v>文字数不足/未記入</v>
      </c>
      <c r="I86" s="2">
        <f>LEN(SUBSTITUTE(SUBSTITUTE(SUBSTITUTE(SUBSTITUTE(B86,CHAR(10),""),CHAR(13),"")," ",""),"　",""))</f>
        <v>0</v>
      </c>
    </row>
    <row r="88" spans="1:10" x14ac:dyDescent="0.4">
      <c r="A88" s="2" t="s">
        <v>85</v>
      </c>
      <c r="H88" s="108" t="str">
        <f>IF($H$2="","",$H$1&amp;"　"&amp;$H$2)</f>
        <v/>
      </c>
    </row>
    <row r="89" spans="1:10" ht="168.75" customHeight="1" x14ac:dyDescent="0.4">
      <c r="A89" s="325" t="s">
        <v>309</v>
      </c>
      <c r="B89" s="326"/>
      <c r="C89" s="326"/>
      <c r="D89" s="326"/>
      <c r="E89" s="326"/>
      <c r="F89" s="326"/>
      <c r="G89" s="327"/>
      <c r="H89" s="84" t="str">
        <f>IF(I89&gt;250,"文字数オーバー",IF(I89&lt;=0,"未記入",I89&amp;"文字"))</f>
        <v>53文字</v>
      </c>
      <c r="I89" s="2">
        <f>LEN(SUBSTITUTE(SUBSTITUTE(SUBSTITUTE(SUBSTITUTE(A89,CHAR(10),""),CHAR(13),"")," ",""),"　",""))</f>
        <v>53</v>
      </c>
    </row>
    <row r="91" spans="1:10" ht="37.5" customHeight="1" x14ac:dyDescent="0.4">
      <c r="A91" s="370" t="s">
        <v>295</v>
      </c>
      <c r="B91" s="370"/>
      <c r="C91" s="370"/>
      <c r="D91" s="370"/>
      <c r="E91" s="370"/>
      <c r="F91" s="370"/>
      <c r="G91" s="370"/>
      <c r="H91" s="370"/>
    </row>
    <row r="92" spans="1:10" ht="168.75" customHeight="1" x14ac:dyDescent="0.4">
      <c r="A92" s="371"/>
      <c r="B92" s="372"/>
      <c r="C92" s="372"/>
      <c r="D92" s="372"/>
      <c r="E92" s="372"/>
      <c r="F92" s="372"/>
      <c r="G92" s="373"/>
      <c r="H92" s="84" t="str">
        <f>IF(I92&gt;250,"文字数オーバー",IF(I92&lt;=0,"未記入",I92&amp;"文字"))</f>
        <v>未記入</v>
      </c>
      <c r="I92" s="2">
        <f>LEN(SUBSTITUTE(SUBSTITUTE(SUBSTITUTE(SUBSTITUTE(A92,CHAR(10),""),CHAR(13),"")," ",""),"　",""))</f>
        <v>0</v>
      </c>
    </row>
    <row r="94" spans="1:10" x14ac:dyDescent="0.4">
      <c r="A94" s="2" t="s">
        <v>148</v>
      </c>
      <c r="H94" s="108" t="str">
        <f>IF($H$2="","",$H$1&amp;"　"&amp;$H$2)</f>
        <v/>
      </c>
    </row>
    <row r="95" spans="1:10" ht="56.25" customHeight="1" x14ac:dyDescent="0.4">
      <c r="A95" s="370" t="s">
        <v>149</v>
      </c>
      <c r="B95" s="370"/>
      <c r="C95" s="370"/>
      <c r="D95" s="370"/>
      <c r="E95" s="370"/>
      <c r="F95" s="370"/>
      <c r="G95" s="370"/>
      <c r="H95" s="370"/>
    </row>
    <row r="96" spans="1:10" x14ac:dyDescent="0.4">
      <c r="A96" s="2" t="s">
        <v>151</v>
      </c>
      <c r="C96" s="121" t="str">
        <f>IF(C99="","",IF(OR(C99&lt;14,C99&gt;93)=TRUE,J96,""))</f>
        <v/>
      </c>
      <c r="J96" s="2" t="s">
        <v>501</v>
      </c>
    </row>
    <row r="97" spans="1:10" ht="56.25" customHeight="1" x14ac:dyDescent="0.4">
      <c r="A97" s="374" t="s">
        <v>45</v>
      </c>
      <c r="B97" s="374"/>
      <c r="C97" s="115">
        <f>C108</f>
        <v>2026</v>
      </c>
      <c r="D97" s="115" t="s">
        <v>50</v>
      </c>
      <c r="E97" s="115">
        <f>IF(E108="","",E108)</f>
        <v>7</v>
      </c>
      <c r="F97" s="115" t="s">
        <v>53</v>
      </c>
      <c r="G97" s="115">
        <f>IF(G108="","",G108)</f>
        <v>20</v>
      </c>
      <c r="H97" s="115" t="s">
        <v>18</v>
      </c>
      <c r="J97" s="70">
        <f>DATE(C97,E97,G97)</f>
        <v>46223</v>
      </c>
    </row>
    <row r="98" spans="1:10" ht="56.25" customHeight="1" x14ac:dyDescent="0.4">
      <c r="A98" s="374" t="s">
        <v>153</v>
      </c>
      <c r="B98" s="374"/>
      <c r="C98" s="115">
        <f>IF(G109="",2026,YEAR(J98))</f>
        <v>2026</v>
      </c>
      <c r="D98" s="115" t="s">
        <v>50</v>
      </c>
      <c r="E98" s="115">
        <f>IF(E109="","",MONTH(J98))</f>
        <v>8</v>
      </c>
      <c r="F98" s="115" t="s">
        <v>53</v>
      </c>
      <c r="G98" s="115">
        <f>IF(G109="","",DAY(J98))</f>
        <v>14</v>
      </c>
      <c r="H98" s="115" t="s">
        <v>18</v>
      </c>
      <c r="J98" s="71">
        <f>MAX(J109,J120,J130)</f>
        <v>46248</v>
      </c>
    </row>
    <row r="99" spans="1:10" x14ac:dyDescent="0.4">
      <c r="A99" s="374" t="s">
        <v>155</v>
      </c>
      <c r="B99" s="374"/>
      <c r="C99" s="90">
        <v>22</v>
      </c>
      <c r="D99" s="115" t="s">
        <v>18</v>
      </c>
      <c r="E99" s="390" t="s">
        <v>388</v>
      </c>
      <c r="F99" s="391"/>
      <c r="G99" s="391"/>
      <c r="H99" s="391"/>
    </row>
    <row r="100" spans="1:10" ht="131.25" customHeight="1" x14ac:dyDescent="0.4">
      <c r="A100" s="370" t="s">
        <v>387</v>
      </c>
      <c r="B100" s="370"/>
      <c r="C100" s="370"/>
      <c r="D100" s="370"/>
      <c r="E100" s="370"/>
      <c r="F100" s="370"/>
      <c r="G100" s="370"/>
      <c r="H100" s="370"/>
    </row>
    <row r="102" spans="1:10" x14ac:dyDescent="0.4">
      <c r="A102" s="2" t="s">
        <v>82</v>
      </c>
    </row>
    <row r="103" spans="1:10" x14ac:dyDescent="0.4">
      <c r="A103" s="392" t="s">
        <v>157</v>
      </c>
      <c r="B103" s="393"/>
      <c r="C103" s="125">
        <v>735</v>
      </c>
      <c r="D103" s="393" t="s">
        <v>159</v>
      </c>
      <c r="E103" s="393"/>
      <c r="F103" s="394" t="str">
        <f>IF(C103="","",VLOOKUP(C103,国・地域コード表!$A$2:$B$173,2))</f>
        <v>スウェーデン</v>
      </c>
      <c r="G103" s="394"/>
      <c r="H103" s="395"/>
    </row>
    <row r="104" spans="1:10" x14ac:dyDescent="0.4">
      <c r="A104" s="379" t="s">
        <v>161</v>
      </c>
      <c r="B104" s="380"/>
      <c r="C104" s="381" t="s">
        <v>323</v>
      </c>
      <c r="D104" s="381"/>
      <c r="E104" s="381"/>
      <c r="F104" s="381"/>
      <c r="G104" s="381"/>
      <c r="H104" s="382"/>
    </row>
    <row r="105" spans="1:10" x14ac:dyDescent="0.4">
      <c r="A105" s="383" t="s">
        <v>402</v>
      </c>
      <c r="B105" s="384"/>
      <c r="C105" s="385" t="s">
        <v>515</v>
      </c>
      <c r="D105" s="386"/>
      <c r="E105" s="50" t="s">
        <v>522</v>
      </c>
      <c r="F105" s="387"/>
      <c r="G105" s="388"/>
      <c r="H105" s="389"/>
    </row>
    <row r="106" spans="1:10" x14ac:dyDescent="0.4">
      <c r="A106" s="379" t="s">
        <v>523</v>
      </c>
      <c r="B106" s="380"/>
      <c r="C106" s="126" t="s">
        <v>165</v>
      </c>
      <c r="D106" s="381" t="s">
        <v>11</v>
      </c>
      <c r="E106" s="381"/>
      <c r="F106" s="381"/>
      <c r="G106" s="381"/>
      <c r="H106" s="382"/>
    </row>
    <row r="107" spans="1:10" x14ac:dyDescent="0.4">
      <c r="A107" s="379"/>
      <c r="B107" s="380"/>
      <c r="C107" s="126" t="s">
        <v>164</v>
      </c>
      <c r="D107" s="381" t="s">
        <v>473</v>
      </c>
      <c r="E107" s="381"/>
      <c r="F107" s="381"/>
      <c r="G107" s="381"/>
      <c r="H107" s="382"/>
    </row>
    <row r="108" spans="1:10" x14ac:dyDescent="0.4">
      <c r="A108" s="379" t="s">
        <v>524</v>
      </c>
      <c r="B108" s="380"/>
      <c r="C108" s="89">
        <v>2026</v>
      </c>
      <c r="D108" s="89" t="s">
        <v>50</v>
      </c>
      <c r="E108" s="89">
        <v>7</v>
      </c>
      <c r="F108" s="89" t="s">
        <v>53</v>
      </c>
      <c r="G108" s="89">
        <v>20</v>
      </c>
      <c r="H108" s="127" t="s">
        <v>18</v>
      </c>
      <c r="J108" s="71">
        <f>DATE(C108,E108,G108)</f>
        <v>46223</v>
      </c>
    </row>
    <row r="109" spans="1:10" x14ac:dyDescent="0.4">
      <c r="A109" s="379" t="s">
        <v>525</v>
      </c>
      <c r="B109" s="380"/>
      <c r="C109" s="89">
        <v>2026</v>
      </c>
      <c r="D109" s="89" t="s">
        <v>50</v>
      </c>
      <c r="E109" s="128">
        <v>7</v>
      </c>
      <c r="F109" s="128" t="s">
        <v>53</v>
      </c>
      <c r="G109" s="128">
        <v>31</v>
      </c>
      <c r="H109" s="129" t="s">
        <v>18</v>
      </c>
      <c r="J109" s="71">
        <f>DATE(C109,E109,G109)</f>
        <v>46234</v>
      </c>
    </row>
    <row r="110" spans="1:10" x14ac:dyDescent="0.4">
      <c r="A110" s="398" t="s">
        <v>504</v>
      </c>
      <c r="B110" s="399"/>
      <c r="C110" s="90">
        <f>IF(E108="","",J109-J108+1)</f>
        <v>12</v>
      </c>
      <c r="D110" s="130" t="s">
        <v>171</v>
      </c>
      <c r="E110" s="390" t="s">
        <v>388</v>
      </c>
      <c r="F110" s="391"/>
      <c r="G110" s="391"/>
      <c r="H110" s="391"/>
    </row>
    <row r="111" spans="1:10" ht="135.75" customHeight="1" x14ac:dyDescent="0.4">
      <c r="A111" s="370" t="s">
        <v>428</v>
      </c>
      <c r="B111" s="370"/>
      <c r="C111" s="370"/>
      <c r="D111" s="370"/>
      <c r="E111" s="370"/>
      <c r="F111" s="370"/>
      <c r="G111" s="370"/>
      <c r="H111" s="370"/>
    </row>
    <row r="113" spans="1:10" x14ac:dyDescent="0.4">
      <c r="A113" s="2" t="s">
        <v>168</v>
      </c>
      <c r="H113" s="108" t="str">
        <f>IF($H$2="","",$H$1&amp;"　"&amp;$H$2)</f>
        <v/>
      </c>
    </row>
    <row r="114" spans="1:10" x14ac:dyDescent="0.4">
      <c r="A114" s="392" t="s">
        <v>157</v>
      </c>
      <c r="B114" s="393"/>
      <c r="C114" s="125">
        <v>735</v>
      </c>
      <c r="D114" s="393" t="s">
        <v>159</v>
      </c>
      <c r="E114" s="393"/>
      <c r="F114" s="394" t="str">
        <f>IF(C114="","",VLOOKUP(C114,国・地域コード表!$A$2:$B$173,2))</f>
        <v>スウェーデン</v>
      </c>
      <c r="G114" s="394"/>
      <c r="H114" s="395"/>
    </row>
    <row r="115" spans="1:10" x14ac:dyDescent="0.4">
      <c r="A115" s="379" t="s">
        <v>161</v>
      </c>
      <c r="B115" s="380"/>
      <c r="C115" s="385" t="s">
        <v>323</v>
      </c>
      <c r="D115" s="396"/>
      <c r="E115" s="396"/>
      <c r="F115" s="396"/>
      <c r="G115" s="396"/>
      <c r="H115" s="397"/>
    </row>
    <row r="116" spans="1:10" x14ac:dyDescent="0.4">
      <c r="A116" s="383" t="s">
        <v>402</v>
      </c>
      <c r="B116" s="384"/>
      <c r="C116" s="385" t="s">
        <v>519</v>
      </c>
      <c r="D116" s="386"/>
      <c r="E116" s="50" t="s">
        <v>522</v>
      </c>
      <c r="F116" s="387"/>
      <c r="G116" s="388"/>
      <c r="H116" s="389"/>
    </row>
    <row r="117" spans="1:10" x14ac:dyDescent="0.4">
      <c r="A117" s="379" t="s">
        <v>523</v>
      </c>
      <c r="B117" s="380"/>
      <c r="C117" s="126" t="s">
        <v>165</v>
      </c>
      <c r="D117" s="381" t="s">
        <v>315</v>
      </c>
      <c r="E117" s="381"/>
      <c r="F117" s="381"/>
      <c r="G117" s="381"/>
      <c r="H117" s="382"/>
    </row>
    <row r="118" spans="1:10" x14ac:dyDescent="0.4">
      <c r="A118" s="379"/>
      <c r="B118" s="380"/>
      <c r="C118" s="126" t="s">
        <v>164</v>
      </c>
      <c r="D118" s="381" t="s">
        <v>474</v>
      </c>
      <c r="E118" s="381"/>
      <c r="F118" s="381"/>
      <c r="G118" s="381"/>
      <c r="H118" s="382"/>
    </row>
    <row r="119" spans="1:10" x14ac:dyDescent="0.4">
      <c r="A119" s="379" t="s">
        <v>524</v>
      </c>
      <c r="B119" s="380"/>
      <c r="C119" s="89">
        <v>2026</v>
      </c>
      <c r="D119" s="89" t="s">
        <v>50</v>
      </c>
      <c r="E119" s="89">
        <v>8</v>
      </c>
      <c r="F119" s="89" t="s">
        <v>53</v>
      </c>
      <c r="G119" s="89">
        <v>3</v>
      </c>
      <c r="H119" s="127" t="s">
        <v>18</v>
      </c>
      <c r="J119" s="71">
        <f>DATE(C119,E119,G119)</f>
        <v>46237</v>
      </c>
    </row>
    <row r="120" spans="1:10" x14ac:dyDescent="0.4">
      <c r="A120" s="379" t="s">
        <v>525</v>
      </c>
      <c r="B120" s="380"/>
      <c r="C120" s="89">
        <v>2026</v>
      </c>
      <c r="D120" s="89" t="s">
        <v>50</v>
      </c>
      <c r="E120" s="128">
        <v>8</v>
      </c>
      <c r="F120" s="128" t="s">
        <v>53</v>
      </c>
      <c r="G120" s="128">
        <v>7</v>
      </c>
      <c r="H120" s="129" t="s">
        <v>18</v>
      </c>
      <c r="J120" s="71">
        <f>DATE(C120,E120,G120)</f>
        <v>46241</v>
      </c>
    </row>
    <row r="121" spans="1:10" x14ac:dyDescent="0.4">
      <c r="A121" s="398" t="s">
        <v>504</v>
      </c>
      <c r="B121" s="399"/>
      <c r="C121" s="90">
        <f>IF(E119="","",J120-J119+1)</f>
        <v>5</v>
      </c>
      <c r="D121" s="130" t="s">
        <v>171</v>
      </c>
      <c r="E121" s="390" t="s">
        <v>388</v>
      </c>
      <c r="F121" s="391"/>
      <c r="G121" s="391"/>
      <c r="H121" s="391"/>
    </row>
    <row r="123" spans="1:10" x14ac:dyDescent="0.4">
      <c r="A123" s="2" t="s">
        <v>372</v>
      </c>
    </row>
    <row r="124" spans="1:10" x14ac:dyDescent="0.4">
      <c r="A124" s="392" t="s">
        <v>157</v>
      </c>
      <c r="B124" s="393"/>
      <c r="C124" s="125">
        <v>703</v>
      </c>
      <c r="D124" s="393" t="s">
        <v>159</v>
      </c>
      <c r="E124" s="393"/>
      <c r="F124" s="394" t="str">
        <f>IF(C124="","",VLOOKUP(C124,国・地域コード表!$A$2:$B$173,2))</f>
        <v>エストニア</v>
      </c>
      <c r="G124" s="394"/>
      <c r="H124" s="395"/>
    </row>
    <row r="125" spans="1:10" x14ac:dyDescent="0.4">
      <c r="A125" s="379" t="s">
        <v>161</v>
      </c>
      <c r="B125" s="380"/>
      <c r="C125" s="385" t="s">
        <v>140</v>
      </c>
      <c r="D125" s="396"/>
      <c r="E125" s="396"/>
      <c r="F125" s="396"/>
      <c r="G125" s="396"/>
      <c r="H125" s="397"/>
    </row>
    <row r="126" spans="1:10" x14ac:dyDescent="0.4">
      <c r="A126" s="383" t="s">
        <v>532</v>
      </c>
      <c r="B126" s="384"/>
      <c r="C126" s="385" t="s">
        <v>514</v>
      </c>
      <c r="D126" s="386"/>
      <c r="E126" s="50" t="s">
        <v>522</v>
      </c>
      <c r="F126" s="387"/>
      <c r="G126" s="388"/>
      <c r="H126" s="389"/>
    </row>
    <row r="127" spans="1:10" x14ac:dyDescent="0.4">
      <c r="A127" s="379" t="s">
        <v>523</v>
      </c>
      <c r="B127" s="380"/>
      <c r="C127" s="126" t="s">
        <v>165</v>
      </c>
      <c r="D127" s="381" t="s">
        <v>324</v>
      </c>
      <c r="E127" s="381"/>
      <c r="F127" s="381"/>
      <c r="G127" s="381"/>
      <c r="H127" s="382"/>
    </row>
    <row r="128" spans="1:10" x14ac:dyDescent="0.4">
      <c r="A128" s="379"/>
      <c r="B128" s="380"/>
      <c r="C128" s="126" t="s">
        <v>164</v>
      </c>
      <c r="D128" s="381" t="s">
        <v>119</v>
      </c>
      <c r="E128" s="381"/>
      <c r="F128" s="381"/>
      <c r="G128" s="381"/>
      <c r="H128" s="382"/>
    </row>
    <row r="129" spans="1:10" x14ac:dyDescent="0.4">
      <c r="A129" s="379" t="s">
        <v>524</v>
      </c>
      <c r="B129" s="380"/>
      <c r="C129" s="89">
        <v>2026</v>
      </c>
      <c r="D129" s="89" t="s">
        <v>50</v>
      </c>
      <c r="E129" s="89">
        <v>8</v>
      </c>
      <c r="F129" s="89" t="s">
        <v>53</v>
      </c>
      <c r="G129" s="89">
        <v>10</v>
      </c>
      <c r="H129" s="127" t="s">
        <v>18</v>
      </c>
      <c r="J129" s="71">
        <f>DATE(C129,E129,G129)</f>
        <v>46244</v>
      </c>
    </row>
    <row r="130" spans="1:10" x14ac:dyDescent="0.4">
      <c r="A130" s="379" t="s">
        <v>525</v>
      </c>
      <c r="B130" s="380"/>
      <c r="C130" s="89">
        <v>2026</v>
      </c>
      <c r="D130" s="89" t="s">
        <v>50</v>
      </c>
      <c r="E130" s="128">
        <v>8</v>
      </c>
      <c r="F130" s="128" t="s">
        <v>53</v>
      </c>
      <c r="G130" s="128">
        <v>14</v>
      </c>
      <c r="H130" s="129" t="s">
        <v>18</v>
      </c>
      <c r="J130" s="71">
        <f>DATE(C130,E130,G130)</f>
        <v>46248</v>
      </c>
    </row>
    <row r="131" spans="1:10" x14ac:dyDescent="0.4">
      <c r="A131" s="398" t="s">
        <v>504</v>
      </c>
      <c r="B131" s="399"/>
      <c r="C131" s="90">
        <f>IF(E129="","",J130-J129+1)</f>
        <v>5</v>
      </c>
      <c r="D131" s="130" t="s">
        <v>171</v>
      </c>
      <c r="E131" s="390" t="s">
        <v>388</v>
      </c>
      <c r="F131" s="391"/>
      <c r="G131" s="391"/>
      <c r="H131" s="391"/>
    </row>
    <row r="133" spans="1:10" x14ac:dyDescent="0.4">
      <c r="A133" s="131" t="s">
        <v>264</v>
      </c>
    </row>
    <row r="134" spans="1:10" x14ac:dyDescent="0.4">
      <c r="A134" s="400" t="s">
        <v>375</v>
      </c>
      <c r="B134" s="401"/>
      <c r="C134" s="401"/>
      <c r="D134" s="402" t="s">
        <v>13</v>
      </c>
      <c r="E134" s="290"/>
      <c r="F134" s="290"/>
      <c r="G134" s="290"/>
      <c r="H134" s="291"/>
      <c r="J134" s="2" t="s">
        <v>13</v>
      </c>
    </row>
    <row r="135" spans="1:10" x14ac:dyDescent="0.4">
      <c r="A135" s="292" t="s">
        <v>335</v>
      </c>
      <c r="B135" s="293"/>
      <c r="C135" s="293"/>
      <c r="D135" s="89" t="s">
        <v>494</v>
      </c>
      <c r="E135" s="356" t="s">
        <v>376</v>
      </c>
      <c r="F135" s="356"/>
      <c r="G135" s="356"/>
      <c r="H135" s="357"/>
      <c r="J135" s="2" t="s">
        <v>108</v>
      </c>
    </row>
    <row r="136" spans="1:10" x14ac:dyDescent="0.4">
      <c r="A136" s="292"/>
      <c r="B136" s="293"/>
      <c r="C136" s="293"/>
      <c r="D136" s="89" t="s">
        <v>494</v>
      </c>
      <c r="E136" s="356" t="s">
        <v>318</v>
      </c>
      <c r="F136" s="356"/>
      <c r="G136" s="356"/>
      <c r="H136" s="357"/>
    </row>
    <row r="137" spans="1:10" x14ac:dyDescent="0.4">
      <c r="A137" s="292"/>
      <c r="B137" s="293"/>
      <c r="C137" s="293"/>
      <c r="D137" s="89"/>
      <c r="E137" s="356" t="s">
        <v>488</v>
      </c>
      <c r="F137" s="356"/>
      <c r="G137" s="356"/>
      <c r="H137" s="357"/>
    </row>
    <row r="138" spans="1:10" x14ac:dyDescent="0.4">
      <c r="A138" s="292"/>
      <c r="B138" s="293"/>
      <c r="C138" s="293"/>
      <c r="D138" s="132"/>
      <c r="E138" s="356" t="s">
        <v>258</v>
      </c>
      <c r="F138" s="356"/>
      <c r="G138" s="356"/>
      <c r="H138" s="357"/>
    </row>
    <row r="139" spans="1:10" x14ac:dyDescent="0.4">
      <c r="A139" s="292" t="s">
        <v>377</v>
      </c>
      <c r="B139" s="293"/>
      <c r="C139" s="293"/>
      <c r="D139" s="381" t="s">
        <v>475</v>
      </c>
      <c r="E139" s="381"/>
      <c r="F139" s="381"/>
      <c r="G139" s="381"/>
      <c r="H139" s="382"/>
    </row>
    <row r="140" spans="1:10" x14ac:dyDescent="0.4">
      <c r="A140" s="292" t="s">
        <v>166</v>
      </c>
      <c r="B140" s="293"/>
      <c r="C140" s="293"/>
      <c r="D140" s="381" t="s">
        <v>477</v>
      </c>
      <c r="E140" s="381"/>
      <c r="F140" s="381"/>
      <c r="G140" s="381"/>
      <c r="H140" s="382"/>
    </row>
    <row r="141" spans="1:10" x14ac:dyDescent="0.4">
      <c r="A141" s="314" t="s">
        <v>215</v>
      </c>
      <c r="B141" s="315"/>
      <c r="C141" s="315"/>
      <c r="D141" s="409" t="s">
        <v>478</v>
      </c>
      <c r="E141" s="409"/>
      <c r="F141" s="409"/>
      <c r="G141" s="409"/>
      <c r="H141" s="410"/>
    </row>
    <row r="142" spans="1:10" x14ac:dyDescent="0.4">
      <c r="A142" s="2" t="s">
        <v>224</v>
      </c>
    </row>
    <row r="143" spans="1:10" x14ac:dyDescent="0.4">
      <c r="A143" s="2" t="s">
        <v>294</v>
      </c>
    </row>
    <row r="144" spans="1:10" x14ac:dyDescent="0.4">
      <c r="A144" s="2" t="s">
        <v>378</v>
      </c>
    </row>
    <row r="145" spans="1:13" x14ac:dyDescent="0.4">
      <c r="A145" s="115"/>
      <c r="B145" s="73" t="s">
        <v>59</v>
      </c>
      <c r="G145" s="121"/>
      <c r="M145" s="2" t="s">
        <v>192</v>
      </c>
    </row>
    <row r="146" spans="1:13" x14ac:dyDescent="0.4">
      <c r="A146" s="115"/>
      <c r="B146" s="73" t="s">
        <v>226</v>
      </c>
      <c r="G146" s="121"/>
    </row>
    <row r="147" spans="1:13" x14ac:dyDescent="0.4">
      <c r="A147" s="115" t="s">
        <v>494</v>
      </c>
      <c r="B147" s="73" t="s">
        <v>114</v>
      </c>
      <c r="C147" s="133" t="str">
        <f>IF(COUNTIF(A145:A147,"〇")=1,"","どれか１つにチェックしてください。")</f>
        <v/>
      </c>
      <c r="G147" s="121"/>
    </row>
    <row r="149" spans="1:13" x14ac:dyDescent="0.4">
      <c r="A149" s="411" t="s">
        <v>385</v>
      </c>
      <c r="B149" s="411"/>
      <c r="C149" s="411"/>
      <c r="D149" s="411"/>
      <c r="E149" s="411"/>
      <c r="F149" s="411"/>
      <c r="G149" s="411"/>
      <c r="H149" s="411"/>
    </row>
    <row r="150" spans="1:13" x14ac:dyDescent="0.4">
      <c r="A150" s="85" t="s">
        <v>380</v>
      </c>
      <c r="B150" s="412" t="s">
        <v>479</v>
      </c>
      <c r="C150" s="412"/>
      <c r="D150" s="412"/>
      <c r="E150" s="134" t="s">
        <v>381</v>
      </c>
      <c r="F150" s="413">
        <v>100000</v>
      </c>
      <c r="G150" s="414"/>
      <c r="H150" s="111" t="s">
        <v>33</v>
      </c>
    </row>
    <row r="152" spans="1:13" x14ac:dyDescent="0.4">
      <c r="A152" s="86" t="s">
        <v>284</v>
      </c>
      <c r="B152" s="86"/>
      <c r="C152" s="86"/>
      <c r="D152" s="86"/>
      <c r="E152" s="86"/>
      <c r="F152" s="86"/>
      <c r="G152" s="86"/>
      <c r="H152" s="86"/>
    </row>
    <row r="153" spans="1:13" ht="37.5" customHeight="1" x14ac:dyDescent="0.4">
      <c r="A153" s="403" t="s">
        <v>386</v>
      </c>
      <c r="B153" s="403"/>
      <c r="C153" s="403"/>
      <c r="D153" s="403"/>
      <c r="E153" s="403"/>
      <c r="F153" s="403"/>
      <c r="G153" s="135"/>
      <c r="H153" s="108" t="str">
        <f>IF($H$2="","",$H$1&amp;"　"&amp;$H$2)</f>
        <v/>
      </c>
    </row>
    <row r="154" spans="1:13" ht="56.25" customHeight="1" x14ac:dyDescent="0.4">
      <c r="A154" s="325" t="s">
        <v>481</v>
      </c>
      <c r="B154" s="326"/>
      <c r="C154" s="326"/>
      <c r="D154" s="326"/>
      <c r="E154" s="326"/>
      <c r="F154" s="326"/>
      <c r="G154" s="327"/>
      <c r="H154" s="84" t="str">
        <f>IF(I154&gt;65,"文字数オーバー",IF(I154&lt;=0,"未記入",I154&amp;"文字"))</f>
        <v>36文字</v>
      </c>
      <c r="I154" s="2">
        <f>LEN(SUBSTITUTE(SUBSTITUTE(SUBSTITUTE(SUBSTITUTE(A154,CHAR(10),""),CHAR(13),"")," ",""),"　",""))</f>
        <v>36</v>
      </c>
    </row>
    <row r="155" spans="1:13" x14ac:dyDescent="0.4">
      <c r="A155" s="404" t="s">
        <v>414</v>
      </c>
      <c r="B155" s="404"/>
      <c r="C155" s="404"/>
      <c r="D155" s="404"/>
      <c r="E155" s="404"/>
      <c r="F155" s="404"/>
      <c r="G155" s="404"/>
      <c r="H155" s="404"/>
    </row>
    <row r="157" spans="1:13" x14ac:dyDescent="0.4">
      <c r="A157" s="2" t="s">
        <v>344</v>
      </c>
    </row>
    <row r="158" spans="1:13" ht="206.25" customHeight="1" x14ac:dyDescent="0.4">
      <c r="A158" s="325" t="s">
        <v>480</v>
      </c>
      <c r="B158" s="377"/>
      <c r="C158" s="377"/>
      <c r="D158" s="377"/>
      <c r="E158" s="377"/>
      <c r="F158" s="377"/>
      <c r="G158" s="378"/>
      <c r="H158" s="84" t="str">
        <f>IF(I158&gt;350,"文字数オーバー",IF(I158&lt;=0,"未記入",I158&amp;"文字"))</f>
        <v>314文字</v>
      </c>
      <c r="I158" s="2">
        <f>LEN(SUBSTITUTE(SUBSTITUTE(SUBSTITUTE(SUBSTITUTE(A158,CHAR(10),""),CHAR(13),"")," ",""),"　",""))</f>
        <v>314</v>
      </c>
    </row>
    <row r="160" spans="1:13" x14ac:dyDescent="0.4">
      <c r="A160" s="2" t="s">
        <v>416</v>
      </c>
    </row>
    <row r="161" spans="1:9" x14ac:dyDescent="0.4">
      <c r="A161" s="136" t="s">
        <v>143</v>
      </c>
      <c r="B161" s="405" t="s">
        <v>107</v>
      </c>
      <c r="C161" s="405"/>
      <c r="D161" s="405"/>
      <c r="E161" s="405"/>
      <c r="F161" s="405"/>
      <c r="G161" s="405"/>
      <c r="H161" s="406"/>
    </row>
    <row r="162" spans="1:9" x14ac:dyDescent="0.4">
      <c r="A162" s="137" t="s">
        <v>144</v>
      </c>
      <c r="B162" s="407" t="s">
        <v>158</v>
      </c>
      <c r="C162" s="407"/>
      <c r="D162" s="407"/>
      <c r="E162" s="407"/>
      <c r="F162" s="407"/>
      <c r="G162" s="407"/>
      <c r="H162" s="408"/>
    </row>
    <row r="163" spans="1:9" x14ac:dyDescent="0.4">
      <c r="A163" s="138" t="s">
        <v>98</v>
      </c>
      <c r="B163" s="416" t="s">
        <v>39</v>
      </c>
      <c r="C163" s="416"/>
      <c r="D163" s="416"/>
      <c r="E163" s="416"/>
      <c r="F163" s="416"/>
      <c r="G163" s="416"/>
      <c r="H163" s="417"/>
    </row>
    <row r="164" spans="1:9" x14ac:dyDescent="0.4">
      <c r="A164" s="418" t="s">
        <v>186</v>
      </c>
      <c r="B164" s="418"/>
      <c r="C164" s="418"/>
      <c r="D164" s="418"/>
      <c r="E164" s="418"/>
      <c r="F164" s="418"/>
      <c r="G164" s="418"/>
      <c r="H164" s="418"/>
    </row>
    <row r="166" spans="1:9" ht="18.75" customHeight="1" x14ac:dyDescent="0.4">
      <c r="A166" s="139" t="s">
        <v>238</v>
      </c>
      <c r="B166" s="140"/>
      <c r="C166" s="140"/>
      <c r="D166" s="140"/>
      <c r="E166" s="140"/>
      <c r="F166" s="140"/>
      <c r="G166" s="140"/>
      <c r="H166" s="108" t="str">
        <f>IF($H$2="","",$H$1&amp;"　"&amp;$H$2)</f>
        <v/>
      </c>
    </row>
    <row r="167" spans="1:9" ht="37.5" customHeight="1" x14ac:dyDescent="0.4">
      <c r="A167" s="370" t="s">
        <v>526</v>
      </c>
      <c r="B167" s="370"/>
      <c r="C167" s="370"/>
      <c r="D167" s="370"/>
      <c r="E167" s="370"/>
      <c r="F167" s="370"/>
      <c r="G167" s="370"/>
      <c r="H167" s="370"/>
    </row>
    <row r="168" spans="1:9" ht="281.25" customHeight="1" x14ac:dyDescent="0.4">
      <c r="A168" s="325" t="s">
        <v>539</v>
      </c>
      <c r="B168" s="377"/>
      <c r="C168" s="377"/>
      <c r="D168" s="377"/>
      <c r="E168" s="377"/>
      <c r="F168" s="377"/>
      <c r="G168" s="378"/>
      <c r="H168" s="94" t="str">
        <f>IF(I168&gt;400,"文字数オーバー",IF(I168&lt;=0,"未記入",I168&amp;"文字"))</f>
        <v>161文字</v>
      </c>
      <c r="I168" s="2">
        <f>LEN(SUBSTITUTE(SUBSTITUTE(SUBSTITUTE(SUBSTITUTE(A168,CHAR(10),""),CHAR(13),"")," ",""),"　",""))</f>
        <v>161</v>
      </c>
    </row>
    <row r="170" spans="1:9" ht="18.75" customHeight="1" x14ac:dyDescent="0.4">
      <c r="A170" s="139" t="s">
        <v>368</v>
      </c>
      <c r="B170" s="139"/>
      <c r="C170" s="139"/>
      <c r="D170" s="139"/>
      <c r="E170" s="139"/>
      <c r="F170" s="139"/>
      <c r="G170" s="139"/>
      <c r="H170" s="108" t="str">
        <f>IF($H$2="","",$H$1&amp;"　"&amp;$H$2)</f>
        <v/>
      </c>
    </row>
    <row r="171" spans="1:9" x14ac:dyDescent="0.4">
      <c r="A171" s="141" t="s">
        <v>485</v>
      </c>
      <c r="B171" s="142"/>
      <c r="C171" s="142"/>
      <c r="D171" s="142"/>
      <c r="E171" s="142"/>
      <c r="F171" s="142"/>
      <c r="G171" s="142"/>
      <c r="H171" s="142"/>
    </row>
    <row r="172" spans="1:9" ht="187.5" customHeight="1" x14ac:dyDescent="0.4">
      <c r="A172" s="419" t="s">
        <v>482</v>
      </c>
      <c r="B172" s="420"/>
      <c r="C172" s="420"/>
      <c r="D172" s="420"/>
      <c r="E172" s="420"/>
      <c r="F172" s="420"/>
      <c r="G172" s="421"/>
      <c r="H172" s="84" t="str">
        <f>IF(I172&gt;850,"文字数オーバー",IF(I172&lt;=0,"未記入",I172&amp;"文字"))</f>
        <v>671文字</v>
      </c>
      <c r="I172" s="2">
        <f>LEN(SUBSTITUTE(SUBSTITUTE(SUBSTITUTE(SUBSTITUTE(A172,CHAR(10),""),CHAR(13),"")," ",""),"　",""))</f>
        <v>671</v>
      </c>
    </row>
    <row r="173" spans="1:9" ht="206.25" customHeight="1" x14ac:dyDescent="0.4">
      <c r="A173" s="422"/>
      <c r="B173" s="423"/>
      <c r="C173" s="423"/>
      <c r="D173" s="423"/>
      <c r="E173" s="423"/>
      <c r="F173" s="423"/>
      <c r="G173" s="424"/>
      <c r="H173" s="84"/>
    </row>
    <row r="174" spans="1:9" ht="187.5" customHeight="1" x14ac:dyDescent="0.4">
      <c r="A174" s="425"/>
      <c r="B174" s="349"/>
      <c r="C174" s="349"/>
      <c r="D174" s="349"/>
      <c r="E174" s="349"/>
      <c r="F174" s="349"/>
      <c r="G174" s="350"/>
    </row>
    <row r="176" spans="1:9" ht="18.75" customHeight="1" x14ac:dyDescent="0.4">
      <c r="A176" s="426" t="s">
        <v>104</v>
      </c>
      <c r="B176" s="426"/>
      <c r="C176" s="426"/>
      <c r="D176" s="426"/>
      <c r="E176" s="426"/>
      <c r="F176" s="426"/>
      <c r="G176" s="426"/>
      <c r="H176" s="108" t="str">
        <f>IF($H$2="","",$H$1&amp;"　"&amp;$H$2)</f>
        <v/>
      </c>
    </row>
    <row r="177" spans="1:9" x14ac:dyDescent="0.4">
      <c r="A177" s="141" t="s">
        <v>201</v>
      </c>
      <c r="B177" s="142"/>
      <c r="C177" s="142"/>
      <c r="D177" s="142"/>
      <c r="E177" s="142"/>
      <c r="F177" s="142"/>
      <c r="G177" s="142"/>
      <c r="H177" s="142"/>
    </row>
    <row r="178" spans="1:9" ht="300" customHeight="1" x14ac:dyDescent="0.4">
      <c r="A178" s="325" t="s">
        <v>537</v>
      </c>
      <c r="B178" s="377"/>
      <c r="C178" s="377"/>
      <c r="D178" s="377"/>
      <c r="E178" s="377"/>
      <c r="F178" s="377"/>
      <c r="G178" s="378"/>
      <c r="H178" s="84" t="str">
        <f>IF(I178&gt;450,"文字数オーバー",IF(I178&lt;=0,"未記入",I178&amp;"文字"))</f>
        <v>302文字</v>
      </c>
      <c r="I178" s="2">
        <f>LEN(SUBSTITUTE(SUBSTITUTE(SUBSTITUTE(SUBSTITUTE(A178,CHAR(10),""),CHAR(13),"")," ",""),"　",""))</f>
        <v>302</v>
      </c>
    </row>
    <row r="180" spans="1:9" ht="56.25" customHeight="1" x14ac:dyDescent="0.4">
      <c r="A180" s="415" t="s">
        <v>489</v>
      </c>
      <c r="B180" s="415"/>
      <c r="C180" s="415"/>
      <c r="D180" s="415"/>
      <c r="E180" s="415"/>
      <c r="F180" s="415"/>
      <c r="G180" s="415"/>
      <c r="H180" s="415"/>
    </row>
    <row r="181" spans="1:9" ht="300" customHeight="1" x14ac:dyDescent="0.4">
      <c r="A181" s="325" t="s">
        <v>540</v>
      </c>
      <c r="B181" s="377"/>
      <c r="C181" s="377"/>
      <c r="D181" s="377"/>
      <c r="E181" s="377"/>
      <c r="F181" s="377"/>
      <c r="G181" s="378"/>
      <c r="H181" s="84" t="str">
        <f>IF(I181&gt;450,"文字数オーバー",IF(I181&lt;=0,"未記入",I181&amp;"文字"))</f>
        <v>263文字</v>
      </c>
      <c r="I181" s="2">
        <f>LEN(SUBSTITUTE(SUBSTITUTE(SUBSTITUTE(SUBSTITUTE(A181,CHAR(10),""),CHAR(13),"")," ",""),"　",""))</f>
        <v>263</v>
      </c>
    </row>
    <row r="182" spans="1:9" x14ac:dyDescent="0.4">
      <c r="A182" s="415" t="s">
        <v>491</v>
      </c>
      <c r="B182" s="415"/>
      <c r="C182" s="415"/>
      <c r="D182" s="415"/>
      <c r="E182" s="415"/>
      <c r="F182" s="415"/>
      <c r="G182" s="415"/>
      <c r="H182" s="415"/>
    </row>
    <row r="183" spans="1:9" x14ac:dyDescent="0.4">
      <c r="A183" s="141" t="s">
        <v>170</v>
      </c>
      <c r="B183" s="142"/>
      <c r="C183" s="142"/>
      <c r="D183" s="142"/>
      <c r="E183" s="142"/>
      <c r="F183" s="142"/>
      <c r="G183" s="142"/>
      <c r="H183" s="108" t="str">
        <f>IF($H$2="","",$H$1&amp;"　"&amp;$H$2)</f>
        <v/>
      </c>
    </row>
    <row r="184" spans="1:9" ht="300" customHeight="1" x14ac:dyDescent="0.4">
      <c r="A184" s="371"/>
      <c r="B184" s="372"/>
      <c r="C184" s="372"/>
      <c r="D184" s="372"/>
      <c r="E184" s="372"/>
      <c r="F184" s="372"/>
      <c r="G184" s="373"/>
      <c r="H184" s="84" t="str">
        <f>IF(I184&gt;450,"文字数オーバー",IF(I184&lt;=0,"未記入",I184&amp;"文字"))</f>
        <v>未記入</v>
      </c>
      <c r="I184" s="2">
        <f>LEN(SUBSTITUTE(SUBSTITUTE(SUBSTITUTE(SUBSTITUTE(A184,CHAR(10),""),CHAR(13),"")," ",""),"　",""))</f>
        <v>0</v>
      </c>
    </row>
    <row r="186" spans="1:9" x14ac:dyDescent="0.4">
      <c r="A186" s="86" t="s">
        <v>327</v>
      </c>
      <c r="B186" s="86"/>
      <c r="C186" s="86"/>
      <c r="D186" s="86"/>
      <c r="E186" s="86"/>
      <c r="F186" s="86"/>
      <c r="G186" s="86"/>
      <c r="H186" s="86"/>
    </row>
    <row r="187" spans="1:9" ht="18.75" customHeight="1" x14ac:dyDescent="0.4">
      <c r="A187" s="139" t="s">
        <v>283</v>
      </c>
      <c r="B187" s="139"/>
      <c r="C187" s="139"/>
      <c r="D187" s="139"/>
      <c r="E187" s="139"/>
      <c r="F187" s="139"/>
      <c r="G187" s="139"/>
    </row>
    <row r="188" spans="1:9" ht="281.25" customHeight="1" x14ac:dyDescent="0.4">
      <c r="A188" s="325" t="s">
        <v>268</v>
      </c>
      <c r="B188" s="326"/>
      <c r="C188" s="326"/>
      <c r="D188" s="326"/>
      <c r="E188" s="326"/>
      <c r="F188" s="326"/>
      <c r="G188" s="327"/>
      <c r="H188" s="84" t="str">
        <f>IF(I188&gt;400,"文字数オーバー",IF(I188&lt;=0,"未記入",I188&amp;"文字"))</f>
        <v>259文字</v>
      </c>
      <c r="I188" s="2">
        <f>LEN(SUBSTITUTE(SUBSTITUTE(SUBSTITUTE(SUBSTITUTE(A188,CHAR(10),""),CHAR(13),"")," ",""),"　",""))</f>
        <v>259</v>
      </c>
    </row>
    <row r="190" spans="1:9" x14ac:dyDescent="0.4">
      <c r="A190" s="86" t="s">
        <v>395</v>
      </c>
      <c r="B190" s="86"/>
      <c r="C190" s="86"/>
      <c r="D190" s="86"/>
      <c r="E190" s="86"/>
      <c r="F190" s="86"/>
      <c r="G190" s="86"/>
      <c r="H190" s="86"/>
    </row>
    <row r="191" spans="1:9" x14ac:dyDescent="0.4">
      <c r="A191" s="415" t="s">
        <v>205</v>
      </c>
      <c r="B191" s="415"/>
      <c r="C191" s="415"/>
      <c r="D191" s="415"/>
      <c r="E191" s="415"/>
      <c r="F191" s="415"/>
      <c r="G191" s="415"/>
      <c r="H191" s="415"/>
    </row>
    <row r="192" spans="1:9" x14ac:dyDescent="0.4">
      <c r="A192" s="428" t="s">
        <v>483</v>
      </c>
      <c r="B192" s="429"/>
      <c r="C192" s="429"/>
      <c r="D192" s="429"/>
      <c r="E192" s="429"/>
      <c r="F192" s="429"/>
      <c r="G192" s="430"/>
      <c r="H192" s="108" t="str">
        <f>IF($H$2="","",$H$1&amp;"　"&amp;$H$2)</f>
        <v/>
      </c>
    </row>
    <row r="193" spans="1:9" ht="262.5" customHeight="1" x14ac:dyDescent="0.4">
      <c r="A193" s="431"/>
      <c r="B193" s="432"/>
      <c r="C193" s="432"/>
      <c r="D193" s="432"/>
      <c r="E193" s="432"/>
      <c r="F193" s="432"/>
      <c r="G193" s="433"/>
      <c r="H193" s="84" t="str">
        <f>IF(I193&gt;400,"文字数オーバー",IF(I193&lt;=0,"未記入",I193&amp;"文字"))</f>
        <v>293文字</v>
      </c>
      <c r="I193" s="2">
        <f>LEN(SUBSTITUTE(SUBSTITUTE(SUBSTITUTE(SUBSTITUTE(A192,CHAR(10),""),CHAR(13),"")," ",""),"　",""))</f>
        <v>293</v>
      </c>
    </row>
    <row r="194" spans="1:9" x14ac:dyDescent="0.4">
      <c r="A194" s="86" t="s">
        <v>88</v>
      </c>
      <c r="B194" s="86"/>
      <c r="C194" s="86"/>
      <c r="D194" s="86"/>
      <c r="E194" s="86"/>
      <c r="F194" s="86"/>
      <c r="G194" s="86"/>
      <c r="H194" s="86"/>
    </row>
    <row r="195" spans="1:9" x14ac:dyDescent="0.4">
      <c r="A195" s="2" t="s">
        <v>465</v>
      </c>
    </row>
    <row r="196" spans="1:9" ht="37.5" customHeight="1" x14ac:dyDescent="0.4">
      <c r="A196" s="415" t="s">
        <v>147</v>
      </c>
      <c r="B196" s="415"/>
      <c r="C196" s="415"/>
      <c r="D196" s="415"/>
      <c r="E196" s="415"/>
      <c r="F196" s="415"/>
      <c r="G196" s="415"/>
      <c r="H196" s="415"/>
    </row>
    <row r="197" spans="1:9" ht="300" customHeight="1" x14ac:dyDescent="0.4">
      <c r="A197" s="371"/>
      <c r="B197" s="372"/>
      <c r="C197" s="372"/>
      <c r="D197" s="372"/>
      <c r="E197" s="372"/>
      <c r="F197" s="372"/>
      <c r="G197" s="373"/>
      <c r="H197" s="84" t="str">
        <f>IF(I197&gt;450,"文字数オーバー",IF(I197&lt;=0,"未記入",I197&amp;"文字"))</f>
        <v>未記入</v>
      </c>
      <c r="I197" s="2">
        <f>LEN(SUBSTITUTE(SUBSTITUTE(SUBSTITUTE(SUBSTITUTE(A197,CHAR(10),""),CHAR(13),"")," ",""),"　",""))</f>
        <v>0</v>
      </c>
    </row>
    <row r="199" spans="1:9" x14ac:dyDescent="0.4">
      <c r="A199" s="2" t="s">
        <v>124</v>
      </c>
      <c r="H199" s="108" t="str">
        <f>IF($H$2="","",$H$1&amp;"　"&amp;$H$2)</f>
        <v/>
      </c>
    </row>
    <row r="200" spans="1:9" ht="37.5" customHeight="1" x14ac:dyDescent="0.4">
      <c r="A200" s="415" t="s">
        <v>382</v>
      </c>
      <c r="B200" s="415"/>
      <c r="C200" s="415"/>
      <c r="D200" s="415"/>
      <c r="E200" s="415"/>
      <c r="F200" s="415"/>
      <c r="G200" s="415"/>
      <c r="H200" s="415"/>
    </row>
    <row r="201" spans="1:9" ht="262.5" customHeight="1" x14ac:dyDescent="0.4">
      <c r="A201" s="371"/>
      <c r="B201" s="372"/>
      <c r="C201" s="372"/>
      <c r="D201" s="372"/>
      <c r="E201" s="372"/>
      <c r="F201" s="372"/>
      <c r="G201" s="373"/>
      <c r="H201" s="84" t="str">
        <f>IF(I201&gt;300,"文字オーバー",IF(I201&lt;=0,"未記入",I201&amp;"文字"))</f>
        <v>未記入</v>
      </c>
      <c r="I201" s="2">
        <f>LEN(SUBSTITUTE(SUBSTITUTE(SUBSTITUTE(SUBSTITUTE(A201,CHAR(10),""),CHAR(13),"")," ",""),"　",""))</f>
        <v>0</v>
      </c>
    </row>
    <row r="202" spans="1:9" x14ac:dyDescent="0.4">
      <c r="A202" s="143"/>
      <c r="B202" s="143"/>
      <c r="C202" s="143"/>
      <c r="D202" s="143"/>
      <c r="E202" s="143"/>
      <c r="F202" s="143"/>
      <c r="G202" s="143"/>
      <c r="H202" s="84"/>
    </row>
    <row r="203" spans="1:9" x14ac:dyDescent="0.4">
      <c r="A203" s="2" t="s">
        <v>466</v>
      </c>
    </row>
    <row r="204" spans="1:9" ht="38.1" customHeight="1" x14ac:dyDescent="0.4">
      <c r="A204" s="415" t="s">
        <v>509</v>
      </c>
      <c r="B204" s="415"/>
      <c r="C204" s="415"/>
      <c r="D204" s="415"/>
      <c r="E204" s="415"/>
      <c r="F204" s="415"/>
      <c r="G204" s="415"/>
      <c r="H204" s="415"/>
    </row>
    <row r="205" spans="1:9" ht="200.1" customHeight="1" x14ac:dyDescent="0.4">
      <c r="A205" s="371"/>
      <c r="B205" s="372"/>
      <c r="C205" s="372"/>
      <c r="D205" s="372"/>
      <c r="E205" s="372"/>
      <c r="F205" s="372"/>
      <c r="G205" s="373"/>
      <c r="H205" s="144" t="str">
        <f>IF(I205&gt;150,"文字オーバー",IF(I205&lt;=0,"未記入",I205&amp;"文字"))</f>
        <v>未記入</v>
      </c>
      <c r="I205" s="2">
        <f>LEN(SUBSTITUTE(SUBSTITUTE(SUBSTITUTE(SUBSTITUTE(A205,CHAR(10),""),CHAR(13),"")," ",""),"　",""))</f>
        <v>0</v>
      </c>
    </row>
    <row r="206" spans="1:9" ht="18.75" customHeight="1" x14ac:dyDescent="0.4">
      <c r="A206" s="145"/>
      <c r="B206" s="145"/>
      <c r="C206" s="145"/>
      <c r="D206" s="145"/>
      <c r="E206" s="145"/>
      <c r="F206" s="145"/>
      <c r="G206" s="145"/>
      <c r="H206" s="140"/>
    </row>
    <row r="207" spans="1:9" ht="38.1" customHeight="1" x14ac:dyDescent="0.4">
      <c r="A207" s="427" t="s">
        <v>510</v>
      </c>
      <c r="B207" s="427"/>
      <c r="C207" s="427"/>
      <c r="D207" s="427"/>
      <c r="E207" s="427"/>
      <c r="F207" s="427"/>
      <c r="G207" s="427"/>
      <c r="H207" s="427"/>
    </row>
    <row r="208" spans="1:9" ht="255" customHeight="1" x14ac:dyDescent="0.4">
      <c r="A208" s="325"/>
      <c r="B208" s="326"/>
      <c r="C208" s="326"/>
      <c r="D208" s="326"/>
      <c r="E208" s="326"/>
      <c r="F208" s="326"/>
      <c r="G208" s="327"/>
      <c r="H208" s="146" t="str">
        <f>IF(I208&gt;250,"文字数オーバー",IF(I208&lt;=0,"未記入",I208&amp;"文字"))</f>
        <v>未記入</v>
      </c>
      <c r="I208" s="2">
        <f>LEN(SUBSTITUTE(SUBSTITUTE(SUBSTITUTE(SUBSTITUTE(A208,CHAR(10),""),CHAR(13),"")," ",""),"　",""))</f>
        <v>0</v>
      </c>
    </row>
    <row r="209" spans="1:9" ht="18.75" customHeight="1" x14ac:dyDescent="0.4">
      <c r="A209" s="142"/>
      <c r="B209" s="142"/>
      <c r="C209" s="142"/>
      <c r="D209" s="142"/>
      <c r="E209" s="142"/>
      <c r="F209" s="142"/>
      <c r="G209" s="142"/>
      <c r="H209" s="142"/>
    </row>
    <row r="210" spans="1:9" ht="38.1" customHeight="1" x14ac:dyDescent="0.4">
      <c r="A210" s="427" t="s">
        <v>511</v>
      </c>
      <c r="B210" s="427"/>
      <c r="C210" s="427"/>
      <c r="D210" s="427"/>
      <c r="E210" s="427"/>
      <c r="F210" s="427"/>
      <c r="G210" s="427"/>
      <c r="H210" s="427"/>
    </row>
    <row r="211" spans="1:9" ht="300" customHeight="1" x14ac:dyDescent="0.4">
      <c r="A211" s="325"/>
      <c r="B211" s="326"/>
      <c r="C211" s="326"/>
      <c r="D211" s="326"/>
      <c r="E211" s="326"/>
      <c r="F211" s="326"/>
      <c r="G211" s="327"/>
      <c r="H211" s="146" t="str">
        <f>IF(I211&gt;300,"文字数オーバー",IF(I211&lt;=0,"未記入",I211&amp;"文字"))</f>
        <v>未記入</v>
      </c>
      <c r="I211" s="2">
        <f>LEN(SUBSTITUTE(SUBSTITUTE(SUBSTITUTE(SUBSTITUTE(A211,CHAR(10),""),CHAR(13),"")," ",""),"　",""))</f>
        <v>0</v>
      </c>
    </row>
    <row r="213" spans="1:9" x14ac:dyDescent="0.4">
      <c r="A213" s="2" t="s">
        <v>490</v>
      </c>
    </row>
    <row r="214" spans="1:9" ht="93.75" customHeight="1" x14ac:dyDescent="0.4">
      <c r="A214" s="370" t="s">
        <v>492</v>
      </c>
      <c r="B214" s="370"/>
      <c r="C214" s="370"/>
      <c r="D214" s="370"/>
      <c r="E214" s="370"/>
      <c r="F214" s="370"/>
      <c r="G214" s="370"/>
      <c r="H214" s="370"/>
    </row>
  </sheetData>
  <sheetProtection algorithmName="SHA-512" hashValue="QBEAklS1Id/OosEuDNLW9v4IF+4ZwamZbLhn5OpSHRJD9KCLhKRF9ei1gjYHxtP+632sp18K7vY4KtUL1eGcSg==" saltValue="qEerhFLrYSgLmQG43oEUew==" spinCount="100000" sheet="1" objects="1" scenarios="1"/>
  <mergeCells count="171">
    <mergeCell ref="A214:H214"/>
    <mergeCell ref="A204:H204"/>
    <mergeCell ref="A205:G205"/>
    <mergeCell ref="A207:H207"/>
    <mergeCell ref="A208:G208"/>
    <mergeCell ref="A210:H210"/>
    <mergeCell ref="A211:G211"/>
    <mergeCell ref="A191:H191"/>
    <mergeCell ref="A192:G193"/>
    <mergeCell ref="A196:H196"/>
    <mergeCell ref="A197:G197"/>
    <mergeCell ref="A200:H200"/>
    <mergeCell ref="A201:G201"/>
    <mergeCell ref="A178:G178"/>
    <mergeCell ref="A180:H180"/>
    <mergeCell ref="A181:G181"/>
    <mergeCell ref="A182:H182"/>
    <mergeCell ref="A184:G184"/>
    <mergeCell ref="A188:G188"/>
    <mergeCell ref="B163:H163"/>
    <mergeCell ref="A164:H164"/>
    <mergeCell ref="A167:H167"/>
    <mergeCell ref="A168:G168"/>
    <mergeCell ref="A172:G174"/>
    <mergeCell ref="A176:G176"/>
    <mergeCell ref="A153:F153"/>
    <mergeCell ref="A154:G154"/>
    <mergeCell ref="A155:H155"/>
    <mergeCell ref="A158:G158"/>
    <mergeCell ref="B161:H161"/>
    <mergeCell ref="B162:H162"/>
    <mergeCell ref="A140:C140"/>
    <mergeCell ref="D140:H140"/>
    <mergeCell ref="A141:C141"/>
    <mergeCell ref="D141:H141"/>
    <mergeCell ref="A149:H149"/>
    <mergeCell ref="B150:D150"/>
    <mergeCell ref="F150:G150"/>
    <mergeCell ref="A135:C138"/>
    <mergeCell ref="E135:H135"/>
    <mergeCell ref="E136:H136"/>
    <mergeCell ref="E137:H137"/>
    <mergeCell ref="E138:H138"/>
    <mergeCell ref="A139:C139"/>
    <mergeCell ref="D139:H139"/>
    <mergeCell ref="A129:B129"/>
    <mergeCell ref="A130:B130"/>
    <mergeCell ref="A131:B131"/>
    <mergeCell ref="E131:H131"/>
    <mergeCell ref="A134:C134"/>
    <mergeCell ref="D134:H134"/>
    <mergeCell ref="A125:B125"/>
    <mergeCell ref="C125:H125"/>
    <mergeCell ref="A126:B126"/>
    <mergeCell ref="C126:D126"/>
    <mergeCell ref="F126:H126"/>
    <mergeCell ref="A127:B128"/>
    <mergeCell ref="D127:H127"/>
    <mergeCell ref="D128:H128"/>
    <mergeCell ref="A119:B119"/>
    <mergeCell ref="A120:B120"/>
    <mergeCell ref="A121:B121"/>
    <mergeCell ref="E121:H121"/>
    <mergeCell ref="A124:B124"/>
    <mergeCell ref="D124:E124"/>
    <mergeCell ref="F124:H124"/>
    <mergeCell ref="A115:B115"/>
    <mergeCell ref="C115:H115"/>
    <mergeCell ref="A116:B116"/>
    <mergeCell ref="C116:D116"/>
    <mergeCell ref="F116:H116"/>
    <mergeCell ref="A117:B118"/>
    <mergeCell ref="D117:H117"/>
    <mergeCell ref="D118:H118"/>
    <mergeCell ref="A108:B108"/>
    <mergeCell ref="A109:B109"/>
    <mergeCell ref="A110:B110"/>
    <mergeCell ref="E110:H110"/>
    <mergeCell ref="A111:H111"/>
    <mergeCell ref="A114:B114"/>
    <mergeCell ref="D114:E114"/>
    <mergeCell ref="F114:H114"/>
    <mergeCell ref="A104:B104"/>
    <mergeCell ref="C104:H104"/>
    <mergeCell ref="A105:B105"/>
    <mergeCell ref="C105:D105"/>
    <mergeCell ref="F105:H105"/>
    <mergeCell ref="A106:B107"/>
    <mergeCell ref="D106:H106"/>
    <mergeCell ref="D107:H107"/>
    <mergeCell ref="A98:B98"/>
    <mergeCell ref="A99:B99"/>
    <mergeCell ref="E99:H99"/>
    <mergeCell ref="A100:H100"/>
    <mergeCell ref="A103:B103"/>
    <mergeCell ref="D103:E103"/>
    <mergeCell ref="F103:H103"/>
    <mergeCell ref="B86:G86"/>
    <mergeCell ref="A89:G89"/>
    <mergeCell ref="A91:H91"/>
    <mergeCell ref="A92:G92"/>
    <mergeCell ref="A95:H95"/>
    <mergeCell ref="A97:B97"/>
    <mergeCell ref="B69:H69"/>
    <mergeCell ref="B70:H70"/>
    <mergeCell ref="A77:G77"/>
    <mergeCell ref="A81:G81"/>
    <mergeCell ref="B84:G84"/>
    <mergeCell ref="B85:G85"/>
    <mergeCell ref="B61:H61"/>
    <mergeCell ref="B62:H62"/>
    <mergeCell ref="B63:H63"/>
    <mergeCell ref="B64:H64"/>
    <mergeCell ref="B65:H65"/>
    <mergeCell ref="B66:H66"/>
    <mergeCell ref="B51:H51"/>
    <mergeCell ref="B52:H52"/>
    <mergeCell ref="B53:H53"/>
    <mergeCell ref="B54:H54"/>
    <mergeCell ref="B59:H59"/>
    <mergeCell ref="B60:H60"/>
    <mergeCell ref="B45:H45"/>
    <mergeCell ref="B46:H46"/>
    <mergeCell ref="B47:H47"/>
    <mergeCell ref="B48:H48"/>
    <mergeCell ref="B49:H49"/>
    <mergeCell ref="B50:H50"/>
    <mergeCell ref="A33:A34"/>
    <mergeCell ref="B33:G33"/>
    <mergeCell ref="B34:G34"/>
    <mergeCell ref="B37:G37"/>
    <mergeCell ref="B38:G38"/>
    <mergeCell ref="B44:H44"/>
    <mergeCell ref="A25:B25"/>
    <mergeCell ref="C25:F25"/>
    <mergeCell ref="A26:B26"/>
    <mergeCell ref="C26:D26"/>
    <mergeCell ref="F26:G26"/>
    <mergeCell ref="A29:A32"/>
    <mergeCell ref="B31:G31"/>
    <mergeCell ref="B32:G32"/>
    <mergeCell ref="A19:B19"/>
    <mergeCell ref="C19:D19"/>
    <mergeCell ref="A20:F20"/>
    <mergeCell ref="C21:F21"/>
    <mergeCell ref="A24:B24"/>
    <mergeCell ref="G24:H24"/>
    <mergeCell ref="A16:B16"/>
    <mergeCell ref="C16:F16"/>
    <mergeCell ref="A17:B17"/>
    <mergeCell ref="C17:F17"/>
    <mergeCell ref="A18:B18"/>
    <mergeCell ref="C18:D18"/>
    <mergeCell ref="A13:B13"/>
    <mergeCell ref="C13:E13"/>
    <mergeCell ref="F13:H13"/>
    <mergeCell ref="A14:B14"/>
    <mergeCell ref="A15:B15"/>
    <mergeCell ref="C15:D15"/>
    <mergeCell ref="A11:B11"/>
    <mergeCell ref="C11:E11"/>
    <mergeCell ref="F11:H11"/>
    <mergeCell ref="A12:B12"/>
    <mergeCell ref="C12:E12"/>
    <mergeCell ref="F12:H12"/>
    <mergeCell ref="A4:H4"/>
    <mergeCell ref="A5:H5"/>
    <mergeCell ref="B6:D6"/>
    <mergeCell ref="E6:F6"/>
    <mergeCell ref="G6:H6"/>
    <mergeCell ref="B7:H7"/>
  </mergeCells>
  <phoneticPr fontId="20"/>
  <conditionalFormatting sqref="F126:H126">
    <cfRule type="expression" dxfId="42" priority="73">
      <formula>AND($C$126="13_その他（※記載すること）",$F$126="")</formula>
    </cfRule>
  </conditionalFormatting>
  <conditionalFormatting sqref="F116:H116">
    <cfRule type="expression" dxfId="41" priority="72">
      <formula>AND($C$116="13_その他（※記載すること）",$F$116="")</formula>
    </cfRule>
  </conditionalFormatting>
  <conditionalFormatting sqref="B6 G6 C14 A38 A45:A54 A60:A66 A70 C105 E108:E109 G108:G109 D134 A208 A211">
    <cfRule type="containsBlanks" dxfId="40" priority="76">
      <formula>LEN(TRIM(A6))=0</formula>
    </cfRule>
  </conditionalFormatting>
  <conditionalFormatting sqref="F105:H105">
    <cfRule type="expression" dxfId="39" priority="71">
      <formula>AND($C$105="13_その他（※記載すること）",$F$105="")</formula>
    </cfRule>
  </conditionalFormatting>
  <conditionalFormatting sqref="C15:D15">
    <cfRule type="containsBlanks" dxfId="38" priority="64">
      <formula>LEN(TRIM(C15))=0</formula>
    </cfRule>
  </conditionalFormatting>
  <conditionalFormatting sqref="C18:D19">
    <cfRule type="containsBlanks" dxfId="37" priority="61">
      <formula>LEN(TRIM(C18))=0</formula>
    </cfRule>
  </conditionalFormatting>
  <conditionalFormatting sqref="C21">
    <cfRule type="containsBlanks" dxfId="36" priority="60">
      <formula>LEN(TRIM(C21))=0</formula>
    </cfRule>
  </conditionalFormatting>
  <conditionalFormatting sqref="E24">
    <cfRule type="containsBlanks" dxfId="35" priority="58">
      <formula>LEN(TRIM(E24))=0</formula>
    </cfRule>
  </conditionalFormatting>
  <conditionalFormatting sqref="G24:H24">
    <cfRule type="containsBlanks" dxfId="34" priority="57">
      <formula>LEN(TRIM(G24))=0</formula>
    </cfRule>
  </conditionalFormatting>
  <conditionalFormatting sqref="F26:G26">
    <cfRule type="containsBlanks" dxfId="33" priority="54">
      <formula>LEN(TRIM(F26))=0</formula>
    </cfRule>
  </conditionalFormatting>
  <conditionalFormatting sqref="B84:G86">
    <cfRule type="containsBlanks" dxfId="32" priority="51">
      <formula>LEN(TRIM(B84))=0</formula>
    </cfRule>
  </conditionalFormatting>
  <conditionalFormatting sqref="A92:G92">
    <cfRule type="containsBlanks" dxfId="31" priority="49">
      <formula>LEN(TRIM(A92))=0</formula>
    </cfRule>
  </conditionalFormatting>
  <conditionalFormatting sqref="A184:G184">
    <cfRule type="containsBlanks" dxfId="30" priority="32">
      <formula>LEN(TRIM(A184))=0</formula>
    </cfRule>
  </conditionalFormatting>
  <conditionalFormatting sqref="A192">
    <cfRule type="containsBlanks" dxfId="29" priority="30">
      <formula>LEN(TRIM(A192))=0</formula>
    </cfRule>
  </conditionalFormatting>
  <conditionalFormatting sqref="A197:G197">
    <cfRule type="containsBlanks" dxfId="28" priority="29">
      <formula>LEN(TRIM(A197))=0</formula>
    </cfRule>
  </conditionalFormatting>
  <conditionalFormatting sqref="A201:G201">
    <cfRule type="containsBlanks" dxfId="27" priority="28">
      <formula>LEN(TRIM(A201))=0</formula>
    </cfRule>
  </conditionalFormatting>
  <conditionalFormatting sqref="A205:G205">
    <cfRule type="containsBlanks" dxfId="26" priority="27">
      <formula>LEN(TRIM(A205))=0</formula>
    </cfRule>
  </conditionalFormatting>
  <conditionalFormatting sqref="C11:H12">
    <cfRule type="containsBlanks" dxfId="25" priority="26">
      <formula>LEN(TRIM(C11))=0</formula>
    </cfRule>
  </conditionalFormatting>
  <conditionalFormatting sqref="C13:H13">
    <cfRule type="containsBlanks" dxfId="24" priority="25">
      <formula>LEN(TRIM(C13))=0</formula>
    </cfRule>
  </conditionalFormatting>
  <conditionalFormatting sqref="E14">
    <cfRule type="containsBlanks" dxfId="23" priority="24">
      <formula>LEN(TRIM(E14))=0</formula>
    </cfRule>
  </conditionalFormatting>
  <conditionalFormatting sqref="G14">
    <cfRule type="containsBlanks" dxfId="22" priority="23">
      <formula>LEN(TRIM(G14))=0</formula>
    </cfRule>
  </conditionalFormatting>
  <conditionalFormatting sqref="C16:F16">
    <cfRule type="containsBlanks" dxfId="21" priority="22">
      <formula>LEN(TRIM(C16))=0</formula>
    </cfRule>
  </conditionalFormatting>
  <conditionalFormatting sqref="C17:F17">
    <cfRule type="containsBlanks" dxfId="20" priority="21">
      <formula>LEN(TRIM(C17))=0</formula>
    </cfRule>
  </conditionalFormatting>
  <conditionalFormatting sqref="C24">
    <cfRule type="containsBlanks" dxfId="19" priority="20">
      <formula>LEN(TRIM(C24))=0</formula>
    </cfRule>
  </conditionalFormatting>
  <conditionalFormatting sqref="C25">
    <cfRule type="containsBlanks" dxfId="18" priority="19">
      <formula>LEN(TRIM(C25))=0</formula>
    </cfRule>
  </conditionalFormatting>
  <conditionalFormatting sqref="C26:D26">
    <cfRule type="containsBlanks" dxfId="17" priority="18">
      <formula>LEN(TRIM(C26))=0</formula>
    </cfRule>
  </conditionalFormatting>
  <conditionalFormatting sqref="B38:G38">
    <cfRule type="expression" dxfId="16" priority="17">
      <formula>AND($A$38="有",B38="")=TRUE</formula>
    </cfRule>
  </conditionalFormatting>
  <conditionalFormatting sqref="A77:G77">
    <cfRule type="containsBlanks" dxfId="15" priority="16">
      <formula>LEN(TRIM(A77))=0</formula>
    </cfRule>
  </conditionalFormatting>
  <conditionalFormatting sqref="A81:G81">
    <cfRule type="containsBlanks" dxfId="14" priority="15">
      <formula>LEN(TRIM(A81))=0</formula>
    </cfRule>
  </conditionalFormatting>
  <conditionalFormatting sqref="A89:G89">
    <cfRule type="containsBlanks" dxfId="13" priority="14">
      <formula>LEN(TRIM(A89))=0</formula>
    </cfRule>
  </conditionalFormatting>
  <conditionalFormatting sqref="C103">
    <cfRule type="containsBlanks" dxfId="12" priority="13">
      <formula>LEN(TRIM(C103))=0</formula>
    </cfRule>
  </conditionalFormatting>
  <conditionalFormatting sqref="C104">
    <cfRule type="containsBlanks" dxfId="11" priority="12">
      <formula>LEN(TRIM(C104))=0</formula>
    </cfRule>
  </conditionalFormatting>
  <conditionalFormatting sqref="D106:D107">
    <cfRule type="containsBlanks" dxfId="10" priority="11">
      <formula>LEN(TRIM(D106))=0</formula>
    </cfRule>
  </conditionalFormatting>
  <conditionalFormatting sqref="B150:D150">
    <cfRule type="expression" dxfId="9" priority="10">
      <formula>AND(OR($J$159,$J$160)=TRUE,B150="")=TRUE</formula>
    </cfRule>
  </conditionalFormatting>
  <conditionalFormatting sqref="F150:G150">
    <cfRule type="expression" dxfId="8" priority="9">
      <formula>AND(OR($J$159,$J$160)=TRUE,F150="")=TRUE</formula>
    </cfRule>
  </conditionalFormatting>
  <conditionalFormatting sqref="A154:G154">
    <cfRule type="containsBlanks" dxfId="7" priority="8">
      <formula>LEN(TRIM(A154))=0</formula>
    </cfRule>
  </conditionalFormatting>
  <conditionalFormatting sqref="A158:G158">
    <cfRule type="containsBlanks" dxfId="6" priority="7">
      <formula>LEN(TRIM(A158))=0</formula>
    </cfRule>
  </conditionalFormatting>
  <conditionalFormatting sqref="B161:B163">
    <cfRule type="containsBlanks" dxfId="5" priority="6">
      <formula>LEN(TRIM(B161))=0</formula>
    </cfRule>
  </conditionalFormatting>
  <conditionalFormatting sqref="A168">
    <cfRule type="containsBlanks" dxfId="4" priority="5">
      <formula>LEN(TRIM(A168))=0</formula>
    </cfRule>
  </conditionalFormatting>
  <conditionalFormatting sqref="A172:A173">
    <cfRule type="containsBlanks" dxfId="3" priority="4">
      <formula>LEN(TRIM(A172))=0</formula>
    </cfRule>
  </conditionalFormatting>
  <conditionalFormatting sqref="A178:G178">
    <cfRule type="containsBlanks" dxfId="2" priority="3">
      <formula>LEN(TRIM(A178))=0</formula>
    </cfRule>
  </conditionalFormatting>
  <conditionalFormatting sqref="A181:G181">
    <cfRule type="containsBlanks" dxfId="1" priority="2">
      <formula>LEN(TRIM(A181))=0</formula>
    </cfRule>
  </conditionalFormatting>
  <conditionalFormatting sqref="A188:G188">
    <cfRule type="containsBlanks" dxfId="0" priority="1">
      <formula>LEN(TRIM(A188))=0</formula>
    </cfRule>
  </conditionalFormatting>
  <dataValidations count="22">
    <dataValidation type="list" allowBlank="1" showInputMessage="1" showErrorMessage="1" sqref="D135:D138">
      <formula1>$N$6:$N$7</formula1>
    </dataValidation>
    <dataValidation type="list" allowBlank="1" showInputMessage="1" showErrorMessage="1" sqref="D134:H134">
      <formula1>$J$134:$J$135</formula1>
    </dataValidation>
    <dataValidation type="whole" imeMode="off" allowBlank="1" showInputMessage="1" showErrorMessage="1" sqref="E120">
      <formula1>7</formula1>
      <formula2>10</formula2>
    </dataValidation>
    <dataValidation type="list" imeMode="on" allowBlank="1" showInputMessage="1" showErrorMessage="1" sqref="C126:D126 C105:D105 C116:D116">
      <formula1>$N$8:$N$20</formula1>
    </dataValidation>
    <dataValidation type="whole" imeMode="off" allowBlank="1" showInputMessage="1" showErrorMessage="1" sqref="E129:E130 E119:E120 E108:E109">
      <formula1>7</formula1>
      <formula2>9</formula2>
    </dataValidation>
    <dataValidation type="list" allowBlank="1" showInputMessage="1" sqref="G6:H6">
      <formula1>$O$6:$O$7</formula1>
    </dataValidation>
    <dataValidation type="list" allowBlank="1" showInputMessage="1" showErrorMessage="1" sqref="A145:A147 A60:A66 A45:A54 A70">
      <formula1>N$6:N$7</formula1>
    </dataValidation>
    <dataValidation type="list" allowBlank="1" showInputMessage="1" showErrorMessage="1" sqref="B6:D6">
      <formula1>$J$6:$J$12</formula1>
    </dataValidation>
    <dataValidation type="list" allowBlank="1" showInputMessage="1" showErrorMessage="1" sqref="C21:F21">
      <formula1>$J$21:$J$22</formula1>
    </dataValidation>
    <dataValidation type="textLength" imeMode="off" operator="equal" allowBlank="1" showInputMessage="1" showErrorMessage="1" sqref="C24">
      <formula1>6</formula1>
    </dataValidation>
    <dataValidation type="whole" imeMode="off" allowBlank="1" showInputMessage="1" showErrorMessage="1" sqref="G129:G130 G119:G120 G108:G109 G14">
      <formula1>1</formula1>
      <formula2>31</formula2>
    </dataValidation>
    <dataValidation type="list" allowBlank="1" showInputMessage="1" showErrorMessage="1" sqref="A38">
      <formula1>$J$38:$J$39</formula1>
    </dataValidation>
    <dataValidation type="textLength" imeMode="off" allowBlank="1" showInputMessage="1" showErrorMessage="1" sqref="C16:F16">
      <formula1>12</formula1>
      <formula2>13</formula2>
    </dataValidation>
    <dataValidation type="whole" imeMode="off" allowBlank="1" showInputMessage="1" showErrorMessage="1" sqref="E14">
      <formula1>1</formula1>
      <formula2>12</formula2>
    </dataValidation>
    <dataValidation type="whole" imeMode="off" allowBlank="1" showInputMessage="1" showErrorMessage="1" sqref="C14">
      <formula1>1900</formula1>
      <formula2>2020</formula2>
    </dataValidation>
    <dataValidation imeMode="off" allowBlank="1" showInputMessage="1" showErrorMessage="1" sqref="F150:G150 C99 D140:H140 C121 D117:H117 F29:F30 C110 D106:H106 C131 C13:H13 C17:F17 C29:C30 D127:H127"/>
    <dataValidation imeMode="on" allowBlank="1" showInputMessage="1" showErrorMessage="1" sqref="E126:F126 A211:G211 D118:H118 D107:H107 A77:G77 A81:G81 A89:G89 A92:G92 B84:G86 A205:G205 C19:D19 G24:H24 C26:D26 C25 B32:G32 B34:G34 B38:G38 C104:D104 G104:H104 E104:F105 C115:H115 E116:F116 B150:D150 C125:H125 D141:H141 D139:H139 D128:H128 A154:G154 A158:G158 A178:G178 A181:G181 A184:G184 A188:G188 A192 A197:G197 A201:G201 C12:H12"/>
    <dataValidation imeMode="fullKatakana" allowBlank="1" showInputMessage="1" showErrorMessage="1" sqref="C11:H11"/>
    <dataValidation type="list" allowBlank="1" showInputMessage="1" showErrorMessage="1" sqref="C18:D18">
      <formula1>$L$15:$L$17</formula1>
    </dataValidation>
    <dataValidation type="list" allowBlank="1" showInputMessage="1" showErrorMessage="1" sqref="C15:D15">
      <formula1>$J$15:$J$16</formula1>
    </dataValidation>
    <dataValidation type="list" allowBlank="1" showInputMessage="1" showErrorMessage="1" sqref="F26:G26">
      <formula1>$L$24:$L$26</formula1>
    </dataValidation>
    <dataValidation type="list" allowBlank="1" showInputMessage="1" showErrorMessage="1" sqref="E24">
      <formula1>$J$24:$J$26</formula1>
    </dataValidation>
  </dataValidations>
  <pageMargins left="0.7" right="0.7" top="0.75" bottom="0.75" header="0.3" footer="0.3"/>
  <pageSetup paperSize="9" orientation="portrait" r:id="rId1"/>
  <headerFooter>
    <oddFooter>&amp;C&amp;P/&amp;Nページ</oddFooter>
  </headerFooter>
  <rowBreaks count="16" manualBreakCount="16">
    <brk id="27" max="16383" man="1"/>
    <brk id="40" max="16383" man="1"/>
    <brk id="57" max="16383" man="1"/>
    <brk id="73" max="16383" man="1"/>
    <brk id="87" max="16383" man="1"/>
    <brk id="93" max="16383" man="1"/>
    <brk id="112" max="16383" man="1"/>
    <brk id="151" max="16383" man="1"/>
    <brk id="165" max="16383" man="1"/>
    <brk id="169" max="16383" man="1"/>
    <brk id="175" max="16383" man="1"/>
    <brk id="181" max="16383" man="1"/>
    <brk id="189" max="16383" man="1"/>
    <brk id="198" max="16383" man="1"/>
    <brk id="206" max="7" man="1"/>
    <brk id="212" max="16383" man="1"/>
  </rowBreaks>
  <colBreaks count="1" manualBreakCount="1">
    <brk id="1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'\\AF-SV-V001\spvolume\教育政策課\作業用\2024年度\12_政策推進班\04_グローバル人材育成\06_「トビタテ！留学JAPAN」_廃203003\2025年度(第2期)派遣留学生\☆新高校２・３年生応募\01　個人応募\様式１\[006 2025年度(第10期)留学計画書(様式1)_清水南高校(笹本のの).xlsx]留学計画の分野一覧'!#REF!</xm:f>
          </x14:formula1>
          <xm:sqref>B161:H163</xm:sqref>
        </x14:dataValidation>
        <x14:dataValidation type="list" imeMode="off" allowBlank="1" showInputMessage="1" showErrorMessage="1">
          <x14:formula1>
            <xm:f>国・地域コード表!$A$2:$A$173</xm:f>
          </x14:formula1>
          <xm:sqref>C103 C114 C124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73"/>
  <sheetViews>
    <sheetView workbookViewId="0">
      <pane xSplit="1" ySplit="1" topLeftCell="B20" activePane="bottomRight" state="frozen"/>
      <selection pane="topRight"/>
      <selection pane="bottomLeft"/>
      <selection pane="bottomRight"/>
    </sheetView>
  </sheetViews>
  <sheetFormatPr defaultRowHeight="18.75" x14ac:dyDescent="0.4"/>
  <sheetData>
    <row r="1" spans="1:2" x14ac:dyDescent="0.4">
      <c r="A1" t="s">
        <v>286</v>
      </c>
      <c r="B1" t="s">
        <v>299</v>
      </c>
    </row>
    <row r="2" spans="1:2" x14ac:dyDescent="0.4">
      <c r="A2" s="74" t="s">
        <v>118</v>
      </c>
      <c r="B2" t="s">
        <v>355</v>
      </c>
    </row>
    <row r="3" spans="1:2" x14ac:dyDescent="0.4">
      <c r="A3">
        <v>100</v>
      </c>
      <c r="B3" t="s">
        <v>62</v>
      </c>
    </row>
    <row r="4" spans="1:2" x14ac:dyDescent="0.4">
      <c r="A4">
        <v>101</v>
      </c>
      <c r="B4" t="s">
        <v>12</v>
      </c>
    </row>
    <row r="5" spans="1:2" x14ac:dyDescent="0.4">
      <c r="A5">
        <v>102</v>
      </c>
      <c r="B5" t="s">
        <v>177</v>
      </c>
    </row>
    <row r="6" spans="1:2" x14ac:dyDescent="0.4">
      <c r="A6">
        <v>103</v>
      </c>
      <c r="B6" t="s">
        <v>185</v>
      </c>
    </row>
    <row r="7" spans="1:2" x14ac:dyDescent="0.4">
      <c r="A7">
        <v>104</v>
      </c>
      <c r="B7" t="s">
        <v>188</v>
      </c>
    </row>
    <row r="8" spans="1:2" x14ac:dyDescent="0.4">
      <c r="A8">
        <v>105</v>
      </c>
      <c r="B8" t="s">
        <v>193</v>
      </c>
    </row>
    <row r="9" spans="1:2" x14ac:dyDescent="0.4">
      <c r="A9">
        <v>106</v>
      </c>
      <c r="B9" t="s">
        <v>197</v>
      </c>
    </row>
    <row r="10" spans="1:2" x14ac:dyDescent="0.4">
      <c r="A10">
        <v>107</v>
      </c>
      <c r="B10" t="s">
        <v>206</v>
      </c>
    </row>
    <row r="11" spans="1:2" x14ac:dyDescent="0.4">
      <c r="A11">
        <v>108</v>
      </c>
      <c r="B11" t="s">
        <v>172</v>
      </c>
    </row>
    <row r="12" spans="1:2" x14ac:dyDescent="0.4">
      <c r="A12">
        <v>109</v>
      </c>
      <c r="B12" t="s">
        <v>130</v>
      </c>
    </row>
    <row r="13" spans="1:2" x14ac:dyDescent="0.4">
      <c r="A13">
        <v>110</v>
      </c>
      <c r="B13" t="s">
        <v>181</v>
      </c>
    </row>
    <row r="14" spans="1:2" x14ac:dyDescent="0.4">
      <c r="A14">
        <v>111</v>
      </c>
      <c r="B14" t="s">
        <v>187</v>
      </c>
    </row>
    <row r="15" spans="1:2" x14ac:dyDescent="0.4">
      <c r="A15">
        <v>112</v>
      </c>
      <c r="B15" t="s">
        <v>189</v>
      </c>
    </row>
    <row r="16" spans="1:2" x14ac:dyDescent="0.4">
      <c r="A16">
        <v>113</v>
      </c>
      <c r="B16" t="s">
        <v>195</v>
      </c>
    </row>
    <row r="17" spans="1:2" x14ac:dyDescent="0.4">
      <c r="A17">
        <v>114</v>
      </c>
      <c r="B17" t="s">
        <v>200</v>
      </c>
    </row>
    <row r="18" spans="1:2" x14ac:dyDescent="0.4">
      <c r="A18">
        <v>115</v>
      </c>
      <c r="B18" t="s">
        <v>208</v>
      </c>
    </row>
    <row r="19" spans="1:2" x14ac:dyDescent="0.4">
      <c r="A19">
        <v>116</v>
      </c>
      <c r="B19" t="s">
        <v>174</v>
      </c>
    </row>
    <row r="20" spans="1:2" x14ac:dyDescent="0.4">
      <c r="A20">
        <v>117</v>
      </c>
      <c r="B20" t="s">
        <v>176</v>
      </c>
    </row>
    <row r="21" spans="1:2" x14ac:dyDescent="0.4">
      <c r="A21">
        <v>119</v>
      </c>
      <c r="B21" t="s">
        <v>90</v>
      </c>
    </row>
    <row r="22" spans="1:2" x14ac:dyDescent="0.4">
      <c r="A22">
        <v>120</v>
      </c>
      <c r="B22" t="s">
        <v>191</v>
      </c>
    </row>
    <row r="23" spans="1:2" x14ac:dyDescent="0.4">
      <c r="A23">
        <v>121</v>
      </c>
      <c r="B23" t="s">
        <v>196</v>
      </c>
    </row>
    <row r="24" spans="1:2" x14ac:dyDescent="0.4">
      <c r="A24">
        <v>123</v>
      </c>
      <c r="B24" t="s">
        <v>202</v>
      </c>
    </row>
    <row r="25" spans="1:2" x14ac:dyDescent="0.4">
      <c r="A25">
        <v>124</v>
      </c>
      <c r="B25" t="s">
        <v>209</v>
      </c>
    </row>
    <row r="26" spans="1:2" x14ac:dyDescent="0.4">
      <c r="A26">
        <v>191</v>
      </c>
      <c r="B26" t="s">
        <v>183</v>
      </c>
    </row>
    <row r="27" spans="1:2" x14ac:dyDescent="0.4">
      <c r="A27">
        <v>201</v>
      </c>
      <c r="B27" t="s">
        <v>210</v>
      </c>
    </row>
    <row r="28" spans="1:2" x14ac:dyDescent="0.4">
      <c r="A28">
        <v>202</v>
      </c>
      <c r="B28" t="s">
        <v>214</v>
      </c>
    </row>
    <row r="29" spans="1:2" x14ac:dyDescent="0.4">
      <c r="A29">
        <v>203</v>
      </c>
      <c r="B29" t="s">
        <v>218</v>
      </c>
    </row>
    <row r="30" spans="1:2" x14ac:dyDescent="0.4">
      <c r="A30">
        <v>204</v>
      </c>
      <c r="B30" t="s">
        <v>223</v>
      </c>
    </row>
    <row r="31" spans="1:2" x14ac:dyDescent="0.4">
      <c r="A31">
        <v>205</v>
      </c>
      <c r="B31" t="s">
        <v>227</v>
      </c>
    </row>
    <row r="32" spans="1:2" x14ac:dyDescent="0.4">
      <c r="A32">
        <v>206</v>
      </c>
      <c r="B32" t="s">
        <v>121</v>
      </c>
    </row>
    <row r="33" spans="1:2" x14ac:dyDescent="0.4">
      <c r="A33">
        <v>207</v>
      </c>
      <c r="B33" t="s">
        <v>234</v>
      </c>
    </row>
    <row r="34" spans="1:2" x14ac:dyDescent="0.4">
      <c r="A34">
        <v>208</v>
      </c>
      <c r="B34" t="s">
        <v>235</v>
      </c>
    </row>
    <row r="35" spans="1:2" x14ac:dyDescent="0.4">
      <c r="A35">
        <v>209</v>
      </c>
      <c r="B35" t="s">
        <v>212</v>
      </c>
    </row>
    <row r="36" spans="1:2" x14ac:dyDescent="0.4">
      <c r="A36">
        <v>210</v>
      </c>
      <c r="B36" t="s">
        <v>216</v>
      </c>
    </row>
    <row r="37" spans="1:2" x14ac:dyDescent="0.4">
      <c r="A37">
        <v>211</v>
      </c>
      <c r="B37" t="s">
        <v>219</v>
      </c>
    </row>
    <row r="38" spans="1:2" x14ac:dyDescent="0.4">
      <c r="A38">
        <v>212</v>
      </c>
      <c r="B38" t="s">
        <v>225</v>
      </c>
    </row>
    <row r="39" spans="1:2" x14ac:dyDescent="0.4">
      <c r="A39">
        <v>213</v>
      </c>
      <c r="B39" t="s">
        <v>229</v>
      </c>
    </row>
    <row r="40" spans="1:2" x14ac:dyDescent="0.4">
      <c r="A40">
        <v>214</v>
      </c>
      <c r="B40" t="s">
        <v>55</v>
      </c>
    </row>
    <row r="41" spans="1:2" x14ac:dyDescent="0.4">
      <c r="A41">
        <v>215</v>
      </c>
      <c r="B41" t="s">
        <v>24</v>
      </c>
    </row>
    <row r="42" spans="1:2" x14ac:dyDescent="0.4">
      <c r="A42">
        <v>216</v>
      </c>
      <c r="B42" t="s">
        <v>48</v>
      </c>
    </row>
    <row r="43" spans="1:2" x14ac:dyDescent="0.4">
      <c r="A43">
        <v>217</v>
      </c>
      <c r="B43" t="s">
        <v>213</v>
      </c>
    </row>
    <row r="44" spans="1:2" x14ac:dyDescent="0.4">
      <c r="A44">
        <v>218</v>
      </c>
      <c r="B44" t="s">
        <v>35</v>
      </c>
    </row>
    <row r="45" spans="1:2" x14ac:dyDescent="0.4">
      <c r="A45">
        <v>219</v>
      </c>
      <c r="B45" t="s">
        <v>221</v>
      </c>
    </row>
    <row r="46" spans="1:2" x14ac:dyDescent="0.4">
      <c r="A46">
        <v>220</v>
      </c>
      <c r="B46" t="s">
        <v>175</v>
      </c>
    </row>
    <row r="47" spans="1:2" x14ac:dyDescent="0.4">
      <c r="A47">
        <v>221</v>
      </c>
      <c r="B47" t="s">
        <v>230</v>
      </c>
    </row>
    <row r="48" spans="1:2" x14ac:dyDescent="0.4">
      <c r="A48">
        <v>222</v>
      </c>
      <c r="B48" t="s">
        <v>233</v>
      </c>
    </row>
    <row r="49" spans="1:2" x14ac:dyDescent="0.4">
      <c r="A49">
        <v>301</v>
      </c>
      <c r="B49" t="s">
        <v>237</v>
      </c>
    </row>
    <row r="50" spans="1:2" x14ac:dyDescent="0.4">
      <c r="A50">
        <v>303</v>
      </c>
      <c r="B50" t="s">
        <v>131</v>
      </c>
    </row>
    <row r="51" spans="1:2" x14ac:dyDescent="0.4">
      <c r="A51">
        <v>304</v>
      </c>
      <c r="B51" t="s">
        <v>178</v>
      </c>
    </row>
    <row r="52" spans="1:2" x14ac:dyDescent="0.4">
      <c r="A52">
        <v>305</v>
      </c>
      <c r="B52" t="s">
        <v>246</v>
      </c>
    </row>
    <row r="53" spans="1:2" x14ac:dyDescent="0.4">
      <c r="A53">
        <v>306</v>
      </c>
      <c r="B53" t="s">
        <v>199</v>
      </c>
    </row>
    <row r="54" spans="1:2" x14ac:dyDescent="0.4">
      <c r="A54">
        <v>307</v>
      </c>
      <c r="B54" t="s">
        <v>250</v>
      </c>
    </row>
    <row r="55" spans="1:2" x14ac:dyDescent="0.4">
      <c r="A55">
        <v>308</v>
      </c>
      <c r="B55" t="s">
        <v>240</v>
      </c>
    </row>
    <row r="56" spans="1:2" x14ac:dyDescent="0.4">
      <c r="A56">
        <v>309</v>
      </c>
      <c r="B56" t="s">
        <v>241</v>
      </c>
    </row>
    <row r="57" spans="1:2" x14ac:dyDescent="0.4">
      <c r="A57">
        <v>310</v>
      </c>
      <c r="B57" t="s">
        <v>102</v>
      </c>
    </row>
    <row r="58" spans="1:2" x14ac:dyDescent="0.4">
      <c r="A58">
        <v>311</v>
      </c>
      <c r="B58" t="s">
        <v>248</v>
      </c>
    </row>
    <row r="59" spans="1:2" x14ac:dyDescent="0.4">
      <c r="A59">
        <v>312</v>
      </c>
      <c r="B59" t="s">
        <v>249</v>
      </c>
    </row>
    <row r="60" spans="1:2" x14ac:dyDescent="0.4">
      <c r="A60">
        <v>313</v>
      </c>
      <c r="B60" t="s">
        <v>251</v>
      </c>
    </row>
    <row r="61" spans="1:2" x14ac:dyDescent="0.4">
      <c r="A61">
        <v>314</v>
      </c>
      <c r="B61" t="s">
        <v>150</v>
      </c>
    </row>
    <row r="62" spans="1:2" x14ac:dyDescent="0.4">
      <c r="A62">
        <v>315</v>
      </c>
      <c r="B62" t="s">
        <v>243</v>
      </c>
    </row>
    <row r="63" spans="1:2" x14ac:dyDescent="0.4">
      <c r="A63">
        <v>316</v>
      </c>
      <c r="B63" t="s">
        <v>245</v>
      </c>
    </row>
    <row r="64" spans="1:2" x14ac:dyDescent="0.4">
      <c r="A64">
        <v>317</v>
      </c>
      <c r="B64" t="s">
        <v>100</v>
      </c>
    </row>
    <row r="65" spans="1:2" x14ac:dyDescent="0.4">
      <c r="A65">
        <v>401</v>
      </c>
      <c r="B65" t="s">
        <v>252</v>
      </c>
    </row>
    <row r="66" spans="1:2" x14ac:dyDescent="0.4">
      <c r="A66">
        <v>402</v>
      </c>
      <c r="B66" t="s">
        <v>260</v>
      </c>
    </row>
    <row r="67" spans="1:2" x14ac:dyDescent="0.4">
      <c r="A67">
        <v>403</v>
      </c>
      <c r="B67" t="s">
        <v>127</v>
      </c>
    </row>
    <row r="68" spans="1:2" x14ac:dyDescent="0.4">
      <c r="A68">
        <v>404</v>
      </c>
      <c r="B68" t="s">
        <v>266</v>
      </c>
    </row>
    <row r="69" spans="1:2" x14ac:dyDescent="0.4">
      <c r="A69">
        <v>405</v>
      </c>
      <c r="B69" t="s">
        <v>145</v>
      </c>
    </row>
    <row r="70" spans="1:2" x14ac:dyDescent="0.4">
      <c r="A70">
        <v>406</v>
      </c>
      <c r="B70" t="s">
        <v>173</v>
      </c>
    </row>
    <row r="71" spans="1:2" x14ac:dyDescent="0.4">
      <c r="A71">
        <v>407</v>
      </c>
      <c r="B71" t="s">
        <v>275</v>
      </c>
    </row>
    <row r="72" spans="1:2" x14ac:dyDescent="0.4">
      <c r="A72">
        <v>408</v>
      </c>
      <c r="B72" t="s">
        <v>278</v>
      </c>
    </row>
    <row r="73" spans="1:2" x14ac:dyDescent="0.4">
      <c r="A73">
        <v>409</v>
      </c>
      <c r="B73" t="s">
        <v>106</v>
      </c>
    </row>
    <row r="74" spans="1:2" x14ac:dyDescent="0.4">
      <c r="A74">
        <v>410</v>
      </c>
      <c r="B74" t="s">
        <v>287</v>
      </c>
    </row>
    <row r="75" spans="1:2" x14ac:dyDescent="0.4">
      <c r="A75">
        <v>411</v>
      </c>
      <c r="B75" t="s">
        <v>116</v>
      </c>
    </row>
    <row r="76" spans="1:2" x14ac:dyDescent="0.4">
      <c r="A76">
        <v>412</v>
      </c>
      <c r="B76" t="s">
        <v>293</v>
      </c>
    </row>
    <row r="77" spans="1:2" x14ac:dyDescent="0.4">
      <c r="A77">
        <v>413</v>
      </c>
      <c r="B77" t="s">
        <v>297</v>
      </c>
    </row>
    <row r="78" spans="1:2" x14ac:dyDescent="0.4">
      <c r="A78">
        <v>414</v>
      </c>
      <c r="B78" t="s">
        <v>253</v>
      </c>
    </row>
    <row r="79" spans="1:2" x14ac:dyDescent="0.4">
      <c r="A79">
        <v>415</v>
      </c>
      <c r="B79" t="s">
        <v>217</v>
      </c>
    </row>
    <row r="80" spans="1:2" x14ac:dyDescent="0.4">
      <c r="A80">
        <v>416</v>
      </c>
      <c r="B80" t="s">
        <v>125</v>
      </c>
    </row>
    <row r="81" spans="1:2" x14ac:dyDescent="0.4">
      <c r="A81">
        <v>417</v>
      </c>
      <c r="B81" t="s">
        <v>270</v>
      </c>
    </row>
    <row r="82" spans="1:2" x14ac:dyDescent="0.4">
      <c r="A82">
        <v>418</v>
      </c>
      <c r="B82" t="s">
        <v>271</v>
      </c>
    </row>
    <row r="83" spans="1:2" x14ac:dyDescent="0.4">
      <c r="A83">
        <v>419</v>
      </c>
      <c r="B83" t="s">
        <v>272</v>
      </c>
    </row>
    <row r="84" spans="1:2" x14ac:dyDescent="0.4">
      <c r="A84">
        <v>420</v>
      </c>
      <c r="B84" t="s">
        <v>231</v>
      </c>
    </row>
    <row r="85" spans="1:2" x14ac:dyDescent="0.4">
      <c r="A85">
        <v>421</v>
      </c>
      <c r="B85" t="s">
        <v>169</v>
      </c>
    </row>
    <row r="86" spans="1:2" x14ac:dyDescent="0.4">
      <c r="A86">
        <v>422</v>
      </c>
      <c r="B86" t="s">
        <v>281</v>
      </c>
    </row>
    <row r="87" spans="1:2" x14ac:dyDescent="0.4">
      <c r="A87">
        <v>423</v>
      </c>
      <c r="B87" t="s">
        <v>288</v>
      </c>
    </row>
    <row r="88" spans="1:2" x14ac:dyDescent="0.4">
      <c r="A88">
        <v>424</v>
      </c>
      <c r="B88" t="s">
        <v>290</v>
      </c>
    </row>
    <row r="89" spans="1:2" x14ac:dyDescent="0.4">
      <c r="A89">
        <v>425</v>
      </c>
      <c r="B89" t="s">
        <v>137</v>
      </c>
    </row>
    <row r="90" spans="1:2" x14ac:dyDescent="0.4">
      <c r="A90">
        <v>426</v>
      </c>
      <c r="B90" t="s">
        <v>298</v>
      </c>
    </row>
    <row r="91" spans="1:2" x14ac:dyDescent="0.4">
      <c r="A91">
        <v>427</v>
      </c>
      <c r="B91" t="s">
        <v>256</v>
      </c>
    </row>
    <row r="92" spans="1:2" x14ac:dyDescent="0.4">
      <c r="A92">
        <v>428</v>
      </c>
      <c r="B92" t="s">
        <v>262</v>
      </c>
    </row>
    <row r="93" spans="1:2" x14ac:dyDescent="0.4">
      <c r="A93">
        <v>429</v>
      </c>
      <c r="B93" t="s">
        <v>263</v>
      </c>
    </row>
    <row r="94" spans="1:2" x14ac:dyDescent="0.4">
      <c r="A94">
        <v>430</v>
      </c>
      <c r="B94" t="s">
        <v>109</v>
      </c>
    </row>
    <row r="95" spans="1:2" x14ac:dyDescent="0.4">
      <c r="A95">
        <v>431</v>
      </c>
      <c r="B95" t="s">
        <v>228</v>
      </c>
    </row>
    <row r="96" spans="1:2" x14ac:dyDescent="0.4">
      <c r="A96">
        <v>432</v>
      </c>
      <c r="B96" t="s">
        <v>273</v>
      </c>
    </row>
    <row r="97" spans="1:2" x14ac:dyDescent="0.4">
      <c r="A97">
        <v>433</v>
      </c>
      <c r="B97" t="s">
        <v>276</v>
      </c>
    </row>
    <row r="98" spans="1:2" x14ac:dyDescent="0.4">
      <c r="A98">
        <v>434</v>
      </c>
      <c r="B98" t="s">
        <v>280</v>
      </c>
    </row>
    <row r="99" spans="1:2" x14ac:dyDescent="0.4">
      <c r="A99">
        <v>435</v>
      </c>
      <c r="B99" t="s">
        <v>285</v>
      </c>
    </row>
    <row r="100" spans="1:2" x14ac:dyDescent="0.4">
      <c r="A100">
        <v>436</v>
      </c>
      <c r="B100" t="s">
        <v>289</v>
      </c>
    </row>
    <row r="101" spans="1:2" x14ac:dyDescent="0.4">
      <c r="A101">
        <v>437</v>
      </c>
      <c r="B101" t="s">
        <v>292</v>
      </c>
    </row>
    <row r="102" spans="1:2" x14ac:dyDescent="0.4">
      <c r="A102">
        <v>438</v>
      </c>
      <c r="B102" t="s">
        <v>296</v>
      </c>
    </row>
    <row r="103" spans="1:2" x14ac:dyDescent="0.4">
      <c r="A103">
        <v>439</v>
      </c>
      <c r="B103" t="s">
        <v>300</v>
      </c>
    </row>
    <row r="104" spans="1:2" x14ac:dyDescent="0.4">
      <c r="A104">
        <v>501</v>
      </c>
      <c r="B104" t="s">
        <v>301</v>
      </c>
    </row>
    <row r="105" spans="1:2" x14ac:dyDescent="0.4">
      <c r="A105">
        <v>502</v>
      </c>
      <c r="B105" t="s">
        <v>302</v>
      </c>
    </row>
    <row r="106" spans="1:2" x14ac:dyDescent="0.4">
      <c r="A106">
        <v>601</v>
      </c>
      <c r="B106" t="s">
        <v>44</v>
      </c>
    </row>
    <row r="107" spans="1:2" x14ac:dyDescent="0.4">
      <c r="A107">
        <v>602</v>
      </c>
      <c r="B107" t="s">
        <v>27</v>
      </c>
    </row>
    <row r="108" spans="1:2" x14ac:dyDescent="0.4">
      <c r="A108">
        <v>603</v>
      </c>
      <c r="B108" t="s">
        <v>47</v>
      </c>
    </row>
    <row r="109" spans="1:2" x14ac:dyDescent="0.4">
      <c r="A109">
        <v>604</v>
      </c>
      <c r="B109" t="s">
        <v>312</v>
      </c>
    </row>
    <row r="110" spans="1:2" x14ac:dyDescent="0.4">
      <c r="A110">
        <v>605</v>
      </c>
      <c r="B110" t="s">
        <v>316</v>
      </c>
    </row>
    <row r="111" spans="1:2" x14ac:dyDescent="0.4">
      <c r="A111">
        <v>606</v>
      </c>
      <c r="B111" t="s">
        <v>182</v>
      </c>
    </row>
    <row r="112" spans="1:2" x14ac:dyDescent="0.4">
      <c r="A112">
        <v>607</v>
      </c>
      <c r="B112" t="s">
        <v>303</v>
      </c>
    </row>
    <row r="113" spans="1:2" x14ac:dyDescent="0.4">
      <c r="A113">
        <v>608</v>
      </c>
      <c r="B113" t="s">
        <v>305</v>
      </c>
    </row>
    <row r="114" spans="1:2" x14ac:dyDescent="0.4">
      <c r="A114">
        <v>609</v>
      </c>
      <c r="B114" t="s">
        <v>307</v>
      </c>
    </row>
    <row r="115" spans="1:2" x14ac:dyDescent="0.4">
      <c r="A115">
        <v>610</v>
      </c>
      <c r="B115" t="s">
        <v>134</v>
      </c>
    </row>
    <row r="116" spans="1:2" x14ac:dyDescent="0.4">
      <c r="A116">
        <v>611</v>
      </c>
      <c r="B116" t="s">
        <v>123</v>
      </c>
    </row>
    <row r="117" spans="1:2" x14ac:dyDescent="0.4">
      <c r="A117">
        <v>612</v>
      </c>
      <c r="B117" t="s">
        <v>320</v>
      </c>
    </row>
    <row r="118" spans="1:2" x14ac:dyDescent="0.4">
      <c r="A118">
        <v>613</v>
      </c>
      <c r="B118" t="s">
        <v>304</v>
      </c>
    </row>
    <row r="119" spans="1:2" x14ac:dyDescent="0.4">
      <c r="A119">
        <v>614</v>
      </c>
      <c r="B119" t="s">
        <v>306</v>
      </c>
    </row>
    <row r="120" spans="1:2" x14ac:dyDescent="0.4">
      <c r="A120">
        <v>615</v>
      </c>
      <c r="B120" t="s">
        <v>310</v>
      </c>
    </row>
    <row r="121" spans="1:2" x14ac:dyDescent="0.4">
      <c r="A121">
        <v>616</v>
      </c>
      <c r="B121" t="s">
        <v>314</v>
      </c>
    </row>
    <row r="122" spans="1:2" x14ac:dyDescent="0.4">
      <c r="A122">
        <v>617</v>
      </c>
      <c r="B122" t="s">
        <v>317</v>
      </c>
    </row>
    <row r="123" spans="1:2" x14ac:dyDescent="0.4">
      <c r="A123">
        <v>618</v>
      </c>
      <c r="B123" t="s">
        <v>156</v>
      </c>
    </row>
    <row r="124" spans="1:2" x14ac:dyDescent="0.4">
      <c r="A124">
        <v>701</v>
      </c>
      <c r="B124" t="s">
        <v>321</v>
      </c>
    </row>
    <row r="125" spans="1:2" x14ac:dyDescent="0.4">
      <c r="A125">
        <v>702</v>
      </c>
      <c r="B125" t="s">
        <v>160</v>
      </c>
    </row>
    <row r="126" spans="1:2" x14ac:dyDescent="0.4">
      <c r="A126">
        <v>703</v>
      </c>
      <c r="B126" t="s">
        <v>73</v>
      </c>
    </row>
    <row r="127" spans="1:2" x14ac:dyDescent="0.4">
      <c r="A127">
        <v>704</v>
      </c>
      <c r="B127" t="s">
        <v>167</v>
      </c>
    </row>
    <row r="128" spans="1:2" x14ac:dyDescent="0.4">
      <c r="A128">
        <v>705</v>
      </c>
      <c r="B128" t="s">
        <v>66</v>
      </c>
    </row>
    <row r="129" spans="1:2" x14ac:dyDescent="0.4">
      <c r="A129">
        <v>706</v>
      </c>
      <c r="B129" t="s">
        <v>334</v>
      </c>
    </row>
    <row r="130" spans="1:2" x14ac:dyDescent="0.4">
      <c r="A130">
        <v>707</v>
      </c>
      <c r="B130" t="s">
        <v>339</v>
      </c>
    </row>
    <row r="131" spans="1:2" x14ac:dyDescent="0.4">
      <c r="A131">
        <v>708</v>
      </c>
      <c r="B131" t="s">
        <v>345</v>
      </c>
    </row>
    <row r="132" spans="1:2" x14ac:dyDescent="0.4">
      <c r="A132">
        <v>709</v>
      </c>
      <c r="B132" t="s">
        <v>349</v>
      </c>
    </row>
    <row r="133" spans="1:2" x14ac:dyDescent="0.4">
      <c r="A133">
        <v>710</v>
      </c>
      <c r="B133" t="s">
        <v>351</v>
      </c>
    </row>
    <row r="134" spans="1:2" x14ac:dyDescent="0.4">
      <c r="A134">
        <v>711</v>
      </c>
      <c r="B134" t="s">
        <v>311</v>
      </c>
    </row>
    <row r="135" spans="1:2" x14ac:dyDescent="0.4">
      <c r="A135">
        <v>712</v>
      </c>
      <c r="B135" t="s">
        <v>362</v>
      </c>
    </row>
    <row r="136" spans="1:2" x14ac:dyDescent="0.4">
      <c r="A136">
        <v>713</v>
      </c>
      <c r="B136" t="s">
        <v>75</v>
      </c>
    </row>
    <row r="137" spans="1:2" x14ac:dyDescent="0.4">
      <c r="A137">
        <v>714</v>
      </c>
      <c r="B137" t="s">
        <v>291</v>
      </c>
    </row>
    <row r="138" spans="1:2" x14ac:dyDescent="0.4">
      <c r="A138">
        <v>715</v>
      </c>
      <c r="B138" t="s">
        <v>254</v>
      </c>
    </row>
    <row r="139" spans="1:2" x14ac:dyDescent="0.4">
      <c r="A139">
        <v>716</v>
      </c>
      <c r="B139" t="s">
        <v>257</v>
      </c>
    </row>
    <row r="140" spans="1:2" x14ac:dyDescent="0.4">
      <c r="A140">
        <v>717</v>
      </c>
      <c r="B140" t="s">
        <v>370</v>
      </c>
    </row>
    <row r="141" spans="1:2" x14ac:dyDescent="0.4">
      <c r="A141">
        <v>718</v>
      </c>
      <c r="B141" t="s">
        <v>322</v>
      </c>
    </row>
    <row r="142" spans="1:2" x14ac:dyDescent="0.4">
      <c r="A142">
        <v>719</v>
      </c>
      <c r="B142" t="s">
        <v>325</v>
      </c>
    </row>
    <row r="143" spans="1:2" x14ac:dyDescent="0.4">
      <c r="A143">
        <v>720</v>
      </c>
      <c r="B143" t="s">
        <v>328</v>
      </c>
    </row>
    <row r="144" spans="1:2" x14ac:dyDescent="0.4">
      <c r="A144">
        <v>721</v>
      </c>
      <c r="B144" t="s">
        <v>329</v>
      </c>
    </row>
    <row r="145" spans="1:2" x14ac:dyDescent="0.4">
      <c r="A145">
        <v>722</v>
      </c>
      <c r="B145" t="s">
        <v>308</v>
      </c>
    </row>
    <row r="146" spans="1:2" x14ac:dyDescent="0.4">
      <c r="A146">
        <v>723</v>
      </c>
      <c r="B146" t="s">
        <v>222</v>
      </c>
    </row>
    <row r="147" spans="1:2" x14ac:dyDescent="0.4">
      <c r="A147">
        <v>724</v>
      </c>
      <c r="B147" t="s">
        <v>340</v>
      </c>
    </row>
    <row r="148" spans="1:2" x14ac:dyDescent="0.4">
      <c r="A148">
        <v>725</v>
      </c>
      <c r="B148" t="s">
        <v>346</v>
      </c>
    </row>
    <row r="149" spans="1:2" x14ac:dyDescent="0.4">
      <c r="A149">
        <v>726</v>
      </c>
      <c r="B149" t="s">
        <v>350</v>
      </c>
    </row>
    <row r="150" spans="1:2" x14ac:dyDescent="0.4">
      <c r="A150">
        <v>727</v>
      </c>
      <c r="B150" t="s">
        <v>354</v>
      </c>
    </row>
    <row r="151" spans="1:2" x14ac:dyDescent="0.4">
      <c r="A151">
        <v>728</v>
      </c>
      <c r="B151" t="s">
        <v>7</v>
      </c>
    </row>
    <row r="152" spans="1:2" x14ac:dyDescent="0.4">
      <c r="A152">
        <v>729</v>
      </c>
      <c r="B152" t="s">
        <v>363</v>
      </c>
    </row>
    <row r="153" spans="1:2" x14ac:dyDescent="0.4">
      <c r="A153">
        <v>730</v>
      </c>
      <c r="B153" t="s">
        <v>364</v>
      </c>
    </row>
    <row r="154" spans="1:2" x14ac:dyDescent="0.4">
      <c r="A154">
        <v>731</v>
      </c>
      <c r="B154" t="s">
        <v>236</v>
      </c>
    </row>
    <row r="155" spans="1:2" x14ac:dyDescent="0.4">
      <c r="A155">
        <v>732</v>
      </c>
      <c r="B155" t="s">
        <v>68</v>
      </c>
    </row>
    <row r="156" spans="1:2" x14ac:dyDescent="0.4">
      <c r="A156">
        <v>733</v>
      </c>
      <c r="B156" t="s">
        <v>369</v>
      </c>
    </row>
    <row r="157" spans="1:2" x14ac:dyDescent="0.4">
      <c r="A157">
        <v>734</v>
      </c>
      <c r="B157" t="s">
        <v>371</v>
      </c>
    </row>
    <row r="158" spans="1:2" x14ac:dyDescent="0.4">
      <c r="A158">
        <v>735</v>
      </c>
      <c r="B158" t="s">
        <v>132</v>
      </c>
    </row>
    <row r="159" spans="1:2" x14ac:dyDescent="0.4">
      <c r="A159">
        <v>736</v>
      </c>
      <c r="B159" t="s">
        <v>326</v>
      </c>
    </row>
    <row r="160" spans="1:2" x14ac:dyDescent="0.4">
      <c r="A160">
        <v>737</v>
      </c>
      <c r="B160" t="s">
        <v>96</v>
      </c>
    </row>
    <row r="161" spans="1:2" x14ac:dyDescent="0.4">
      <c r="A161">
        <v>738</v>
      </c>
      <c r="B161" t="s">
        <v>330</v>
      </c>
    </row>
    <row r="162" spans="1:2" x14ac:dyDescent="0.4">
      <c r="A162">
        <v>739</v>
      </c>
      <c r="B162" t="s">
        <v>331</v>
      </c>
    </row>
    <row r="163" spans="1:2" x14ac:dyDescent="0.4">
      <c r="A163">
        <v>740</v>
      </c>
      <c r="B163" t="s">
        <v>336</v>
      </c>
    </row>
    <row r="164" spans="1:2" x14ac:dyDescent="0.4">
      <c r="A164">
        <v>741</v>
      </c>
      <c r="B164" t="s">
        <v>342</v>
      </c>
    </row>
    <row r="165" spans="1:2" x14ac:dyDescent="0.4">
      <c r="A165">
        <v>742</v>
      </c>
      <c r="B165" t="s">
        <v>347</v>
      </c>
    </row>
    <row r="166" spans="1:2" x14ac:dyDescent="0.4">
      <c r="A166">
        <v>743</v>
      </c>
      <c r="B166" t="s">
        <v>77</v>
      </c>
    </row>
    <row r="167" spans="1:2" x14ac:dyDescent="0.4">
      <c r="A167">
        <v>744</v>
      </c>
      <c r="B167" t="s">
        <v>358</v>
      </c>
    </row>
    <row r="168" spans="1:2" x14ac:dyDescent="0.4">
      <c r="A168">
        <v>745</v>
      </c>
      <c r="B168" t="s">
        <v>359</v>
      </c>
    </row>
    <row r="169" spans="1:2" x14ac:dyDescent="0.4">
      <c r="A169">
        <v>746</v>
      </c>
      <c r="B169" t="s">
        <v>5</v>
      </c>
    </row>
    <row r="170" spans="1:2" x14ac:dyDescent="0.4">
      <c r="A170">
        <v>747</v>
      </c>
      <c r="B170" t="s">
        <v>365</v>
      </c>
    </row>
    <row r="171" spans="1:2" x14ac:dyDescent="0.4">
      <c r="A171">
        <v>748</v>
      </c>
      <c r="B171" t="s">
        <v>366</v>
      </c>
    </row>
    <row r="172" spans="1:2" x14ac:dyDescent="0.4">
      <c r="A172">
        <v>749</v>
      </c>
      <c r="B172" t="s">
        <v>367</v>
      </c>
    </row>
    <row r="173" spans="1:2" x14ac:dyDescent="0.4">
      <c r="A173">
        <v>750</v>
      </c>
      <c r="B173" t="s">
        <v>162</v>
      </c>
    </row>
  </sheetData>
  <sheetProtection algorithmName="SHA-512" hashValue="wssSO7GucsP3yuL1f5d+S0unJm+OsEKTVKlJNGDgL1syRHRa2pfCpjqL3RkEACZWAKnVmVacfWLG3n70Xnjj8A==" saltValue="woGuAxKq5jXLhvJJy+eyjw==" spinCount="100000" sheet="1" objects="1" scenarios="1" selectLockedCells="1"/>
  <autoFilter ref="A1:B1">
    <sortState ref="A2:B172">
      <sortCondition ref="A1"/>
    </sortState>
  </autoFilter>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84"/>
  <sheetViews>
    <sheetView workbookViewId="0">
      <selection activeCell="E47" sqref="E47"/>
    </sheetView>
  </sheetViews>
  <sheetFormatPr defaultRowHeight="18.75" x14ac:dyDescent="0.4"/>
  <sheetData>
    <row r="1" spans="1:2" x14ac:dyDescent="0.4">
      <c r="A1" t="s">
        <v>417</v>
      </c>
      <c r="B1" t="s">
        <v>129</v>
      </c>
    </row>
    <row r="2" spans="1:2" x14ac:dyDescent="0.4">
      <c r="B2" t="s">
        <v>418</v>
      </c>
    </row>
    <row r="3" spans="1:2" x14ac:dyDescent="0.4">
      <c r="B3" t="s">
        <v>360</v>
      </c>
    </row>
    <row r="4" spans="1:2" x14ac:dyDescent="0.4">
      <c r="B4" t="s">
        <v>3</v>
      </c>
    </row>
    <row r="5" spans="1:2" x14ac:dyDescent="0.4">
      <c r="B5" t="s">
        <v>313</v>
      </c>
    </row>
    <row r="6" spans="1:2" x14ac:dyDescent="0.4">
      <c r="B6" t="s">
        <v>413</v>
      </c>
    </row>
    <row r="7" spans="1:2" x14ac:dyDescent="0.4">
      <c r="B7" t="s">
        <v>419</v>
      </c>
    </row>
    <row r="8" spans="1:2" x14ac:dyDescent="0.4">
      <c r="A8" t="s">
        <v>421</v>
      </c>
      <c r="B8" t="s">
        <v>423</v>
      </c>
    </row>
    <row r="9" spans="1:2" x14ac:dyDescent="0.4">
      <c r="B9" t="s">
        <v>36</v>
      </c>
    </row>
    <row r="10" spans="1:2" x14ac:dyDescent="0.4">
      <c r="B10" t="s">
        <v>356</v>
      </c>
    </row>
    <row r="11" spans="1:2" x14ac:dyDescent="0.4">
      <c r="B11" t="s">
        <v>424</v>
      </c>
    </row>
    <row r="12" spans="1:2" x14ac:dyDescent="0.4">
      <c r="B12" t="s">
        <v>232</v>
      </c>
    </row>
    <row r="13" spans="1:2" x14ac:dyDescent="0.4">
      <c r="B13" t="s">
        <v>422</v>
      </c>
    </row>
    <row r="14" spans="1:2" x14ac:dyDescent="0.4">
      <c r="B14" t="s">
        <v>425</v>
      </c>
    </row>
    <row r="15" spans="1:2" x14ac:dyDescent="0.4">
      <c r="B15" t="s">
        <v>383</v>
      </c>
    </row>
    <row r="16" spans="1:2" x14ac:dyDescent="0.4">
      <c r="B16" t="s">
        <v>427</v>
      </c>
    </row>
    <row r="17" spans="1:2" x14ac:dyDescent="0.4">
      <c r="B17" t="s">
        <v>431</v>
      </c>
    </row>
    <row r="18" spans="1:2" x14ac:dyDescent="0.4">
      <c r="B18" t="s">
        <v>332</v>
      </c>
    </row>
    <row r="19" spans="1:2" x14ac:dyDescent="0.4">
      <c r="A19" t="s">
        <v>101</v>
      </c>
      <c r="B19" t="s">
        <v>15</v>
      </c>
    </row>
    <row r="20" spans="1:2" x14ac:dyDescent="0.4">
      <c r="A20" t="s">
        <v>37</v>
      </c>
      <c r="B20" t="s">
        <v>432</v>
      </c>
    </row>
    <row r="21" spans="1:2" x14ac:dyDescent="0.4">
      <c r="B21" t="s">
        <v>2</v>
      </c>
    </row>
    <row r="22" spans="1:2" x14ac:dyDescent="0.4">
      <c r="B22" t="s">
        <v>433</v>
      </c>
    </row>
    <row r="23" spans="1:2" x14ac:dyDescent="0.4">
      <c r="B23" t="s">
        <v>80</v>
      </c>
    </row>
    <row r="24" spans="1:2" x14ac:dyDescent="0.4">
      <c r="B24" t="s">
        <v>434</v>
      </c>
    </row>
    <row r="25" spans="1:2" x14ac:dyDescent="0.4">
      <c r="B25" t="s">
        <v>117</v>
      </c>
    </row>
    <row r="26" spans="1:2" x14ac:dyDescent="0.4">
      <c r="A26" t="s">
        <v>267</v>
      </c>
      <c r="B26" t="s">
        <v>384</v>
      </c>
    </row>
    <row r="27" spans="1:2" x14ac:dyDescent="0.4">
      <c r="B27" t="s">
        <v>4</v>
      </c>
    </row>
    <row r="28" spans="1:2" x14ac:dyDescent="0.4">
      <c r="B28" t="s">
        <v>107</v>
      </c>
    </row>
    <row r="29" spans="1:2" x14ac:dyDescent="0.4">
      <c r="B29" t="s">
        <v>436</v>
      </c>
    </row>
    <row r="30" spans="1:2" x14ac:dyDescent="0.4">
      <c r="B30" t="s">
        <v>255</v>
      </c>
    </row>
    <row r="31" spans="1:2" x14ac:dyDescent="0.4">
      <c r="B31" t="s">
        <v>338</v>
      </c>
    </row>
    <row r="32" spans="1:2" x14ac:dyDescent="0.4">
      <c r="B32" t="s">
        <v>437</v>
      </c>
    </row>
    <row r="33" spans="1:2" x14ac:dyDescent="0.4">
      <c r="B33" t="s">
        <v>438</v>
      </c>
    </row>
    <row r="34" spans="1:2" x14ac:dyDescent="0.4">
      <c r="B34" t="s">
        <v>220</v>
      </c>
    </row>
    <row r="35" spans="1:2" x14ac:dyDescent="0.4">
      <c r="B35" t="s">
        <v>207</v>
      </c>
    </row>
    <row r="36" spans="1:2" x14ac:dyDescent="0.4">
      <c r="B36" t="s">
        <v>439</v>
      </c>
    </row>
    <row r="37" spans="1:2" x14ac:dyDescent="0.4">
      <c r="B37" t="s">
        <v>65</v>
      </c>
    </row>
    <row r="38" spans="1:2" x14ac:dyDescent="0.4">
      <c r="B38" t="s">
        <v>274</v>
      </c>
    </row>
    <row r="39" spans="1:2" x14ac:dyDescent="0.4">
      <c r="B39" t="s">
        <v>440</v>
      </c>
    </row>
    <row r="40" spans="1:2" x14ac:dyDescent="0.4">
      <c r="B40" t="s">
        <v>179</v>
      </c>
    </row>
    <row r="41" spans="1:2" x14ac:dyDescent="0.4">
      <c r="B41" t="s">
        <v>441</v>
      </c>
    </row>
    <row r="42" spans="1:2" x14ac:dyDescent="0.4">
      <c r="A42" t="s">
        <v>242</v>
      </c>
      <c r="B42" t="s">
        <v>126</v>
      </c>
    </row>
    <row r="43" spans="1:2" x14ac:dyDescent="0.4">
      <c r="B43" t="s">
        <v>110</v>
      </c>
    </row>
    <row r="44" spans="1:2" x14ac:dyDescent="0.4">
      <c r="B44" t="s">
        <v>443</v>
      </c>
    </row>
    <row r="45" spans="1:2" x14ac:dyDescent="0.4">
      <c r="B45" t="s">
        <v>343</v>
      </c>
    </row>
    <row r="46" spans="1:2" x14ac:dyDescent="0.4">
      <c r="B46" t="s">
        <v>408</v>
      </c>
    </row>
    <row r="47" spans="1:2" x14ac:dyDescent="0.4">
      <c r="B47" t="s">
        <v>444</v>
      </c>
    </row>
    <row r="48" spans="1:2" x14ac:dyDescent="0.4">
      <c r="B48" t="s">
        <v>87</v>
      </c>
    </row>
    <row r="49" spans="1:2" x14ac:dyDescent="0.4">
      <c r="B49" t="s">
        <v>163</v>
      </c>
    </row>
    <row r="50" spans="1:2" x14ac:dyDescent="0.4">
      <c r="B50" t="s">
        <v>389</v>
      </c>
    </row>
    <row r="51" spans="1:2" x14ac:dyDescent="0.4">
      <c r="A51" t="s">
        <v>277</v>
      </c>
      <c r="B51" t="s">
        <v>435</v>
      </c>
    </row>
    <row r="52" spans="1:2" x14ac:dyDescent="0.4">
      <c r="B52" t="s">
        <v>445</v>
      </c>
    </row>
    <row r="53" spans="1:2" x14ac:dyDescent="0.4">
      <c r="B53" t="s">
        <v>93</v>
      </c>
    </row>
    <row r="54" spans="1:2" x14ac:dyDescent="0.4">
      <c r="B54" t="s">
        <v>446</v>
      </c>
    </row>
    <row r="55" spans="1:2" x14ac:dyDescent="0.4">
      <c r="B55" t="s">
        <v>319</v>
      </c>
    </row>
    <row r="56" spans="1:2" x14ac:dyDescent="0.4">
      <c r="B56" t="s">
        <v>190</v>
      </c>
    </row>
    <row r="57" spans="1:2" x14ac:dyDescent="0.4">
      <c r="B57" t="s">
        <v>361</v>
      </c>
    </row>
    <row r="58" spans="1:2" x14ac:dyDescent="0.4">
      <c r="A58" t="s">
        <v>29</v>
      </c>
      <c r="B58" t="s">
        <v>333</v>
      </c>
    </row>
    <row r="59" spans="1:2" x14ac:dyDescent="0.4">
      <c r="B59" t="s">
        <v>194</v>
      </c>
    </row>
    <row r="60" spans="1:2" x14ac:dyDescent="0.4">
      <c r="B60" t="s">
        <v>447</v>
      </c>
    </row>
    <row r="61" spans="1:2" x14ac:dyDescent="0.4">
      <c r="B61" t="s">
        <v>348</v>
      </c>
    </row>
    <row r="62" spans="1:2" x14ac:dyDescent="0.4">
      <c r="B62" t="s">
        <v>265</v>
      </c>
    </row>
    <row r="63" spans="1:2" x14ac:dyDescent="0.4">
      <c r="B63" t="s">
        <v>426</v>
      </c>
    </row>
    <row r="64" spans="1:2" x14ac:dyDescent="0.4">
      <c r="A64" t="s">
        <v>448</v>
      </c>
      <c r="B64" t="s">
        <v>449</v>
      </c>
    </row>
    <row r="65" spans="1:2" x14ac:dyDescent="0.4">
      <c r="B65" t="s">
        <v>450</v>
      </c>
    </row>
    <row r="66" spans="1:2" x14ac:dyDescent="0.4">
      <c r="B66" t="s">
        <v>451</v>
      </c>
    </row>
    <row r="67" spans="1:2" x14ac:dyDescent="0.4">
      <c r="B67" t="s">
        <v>158</v>
      </c>
    </row>
    <row r="68" spans="1:2" x14ac:dyDescent="0.4">
      <c r="B68" t="s">
        <v>452</v>
      </c>
    </row>
    <row r="69" spans="1:2" x14ac:dyDescent="0.4">
      <c r="B69" t="s">
        <v>211</v>
      </c>
    </row>
    <row r="70" spans="1:2" x14ac:dyDescent="0.4">
      <c r="A70" t="s">
        <v>453</v>
      </c>
      <c r="B70" t="s">
        <v>454</v>
      </c>
    </row>
    <row r="71" spans="1:2" x14ac:dyDescent="0.4">
      <c r="B71" t="s">
        <v>113</v>
      </c>
    </row>
    <row r="72" spans="1:2" x14ac:dyDescent="0.4">
      <c r="B72" t="s">
        <v>39</v>
      </c>
    </row>
    <row r="73" spans="1:2" x14ac:dyDescent="0.4">
      <c r="B73" t="s">
        <v>455</v>
      </c>
    </row>
    <row r="74" spans="1:2" x14ac:dyDescent="0.4">
      <c r="B74" t="s">
        <v>457</v>
      </c>
    </row>
    <row r="75" spans="1:2" x14ac:dyDescent="0.4">
      <c r="B75" t="s">
        <v>458</v>
      </c>
    </row>
    <row r="76" spans="1:2" x14ac:dyDescent="0.4">
      <c r="B76" t="s">
        <v>154</v>
      </c>
    </row>
    <row r="77" spans="1:2" x14ac:dyDescent="0.4">
      <c r="B77" t="s">
        <v>459</v>
      </c>
    </row>
    <row r="78" spans="1:2" x14ac:dyDescent="0.4">
      <c r="B78" t="s">
        <v>461</v>
      </c>
    </row>
    <row r="79" spans="1:2" x14ac:dyDescent="0.4">
      <c r="B79" t="s">
        <v>463</v>
      </c>
    </row>
    <row r="80" spans="1:2" x14ac:dyDescent="0.4">
      <c r="B80" t="s">
        <v>357</v>
      </c>
    </row>
    <row r="81" spans="2:2" x14ac:dyDescent="0.4">
      <c r="B81" t="s">
        <v>379</v>
      </c>
    </row>
    <row r="82" spans="2:2" x14ac:dyDescent="0.4">
      <c r="B82" t="s">
        <v>464</v>
      </c>
    </row>
    <row r="83" spans="2:2" x14ac:dyDescent="0.4">
      <c r="B83" t="s">
        <v>279</v>
      </c>
    </row>
    <row r="84" spans="2:2" x14ac:dyDescent="0.4">
      <c r="B84" t="s">
        <v>14</v>
      </c>
    </row>
  </sheetData>
  <sheetProtection algorithmName="SHA-512" hashValue="F9aMJoL4NVRJBJWTFfLqXicwZPhMZJhSCPQgPx/jwpeQpDhkatf1P4Z2lL6i9drIl7UteC/pxKH3qIwje8E9NQ==" saltValue="0lYH8WhvbYV0YNMrHuJG+g=="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DN6"/>
  <sheetViews>
    <sheetView workbookViewId="0">
      <selection sqref="A1:DN3"/>
    </sheetView>
  </sheetViews>
  <sheetFormatPr defaultRowHeight="18.75" x14ac:dyDescent="0.4"/>
  <sheetData>
    <row r="1" spans="1:118" x14ac:dyDescent="0.4">
      <c r="D1" t="s">
        <v>8</v>
      </c>
      <c r="S1" t="s">
        <v>78</v>
      </c>
      <c r="Y1" t="s">
        <v>54</v>
      </c>
      <c r="AE1" t="s">
        <v>391</v>
      </c>
      <c r="AG1" t="s">
        <v>136</v>
      </c>
      <c r="AH1" t="s">
        <v>138</v>
      </c>
      <c r="AN1" t="s">
        <v>148</v>
      </c>
      <c r="AU1" t="s">
        <v>82</v>
      </c>
      <c r="BI1" t="s">
        <v>203</v>
      </c>
      <c r="BW1" t="s">
        <v>399</v>
      </c>
      <c r="CK1" t="s">
        <v>264</v>
      </c>
      <c r="CS1" t="s">
        <v>294</v>
      </c>
      <c r="CX1" t="s">
        <v>284</v>
      </c>
      <c r="DH1" t="s">
        <v>327</v>
      </c>
      <c r="DI1" t="s">
        <v>395</v>
      </c>
      <c r="DJ1" t="s">
        <v>465</v>
      </c>
      <c r="DK1" t="s">
        <v>124</v>
      </c>
      <c r="DL1" t="s">
        <v>466</v>
      </c>
    </row>
    <row r="2" spans="1:118" x14ac:dyDescent="0.4">
      <c r="A2" t="s">
        <v>486</v>
      </c>
      <c r="B2" t="s">
        <v>1</v>
      </c>
      <c r="C2" t="s">
        <v>472</v>
      </c>
      <c r="D2" t="s">
        <v>38</v>
      </c>
      <c r="F2" t="s">
        <v>40</v>
      </c>
      <c r="H2" t="s">
        <v>42</v>
      </c>
      <c r="J2" t="s">
        <v>46</v>
      </c>
      <c r="M2" t="s">
        <v>63</v>
      </c>
      <c r="N2" t="s">
        <v>64</v>
      </c>
      <c r="O2" t="s">
        <v>67</v>
      </c>
      <c r="P2" t="s">
        <v>72</v>
      </c>
      <c r="Q2" t="s">
        <v>41</v>
      </c>
      <c r="R2" t="s">
        <v>407</v>
      </c>
      <c r="S2" t="s">
        <v>52</v>
      </c>
      <c r="T2" t="s">
        <v>393</v>
      </c>
      <c r="U2" t="s">
        <v>81</v>
      </c>
      <c r="V2" t="s">
        <v>86</v>
      </c>
      <c r="W2" t="s">
        <v>19</v>
      </c>
      <c r="X2" t="s">
        <v>91</v>
      </c>
      <c r="Y2" t="s">
        <v>0</v>
      </c>
      <c r="Z2" t="s">
        <v>58</v>
      </c>
      <c r="AA2" t="s">
        <v>31</v>
      </c>
      <c r="AB2" t="s">
        <v>103</v>
      </c>
      <c r="AC2" t="s">
        <v>61</v>
      </c>
      <c r="AD2" t="s">
        <v>97</v>
      </c>
      <c r="AE2" t="s">
        <v>89</v>
      </c>
      <c r="AF2" t="s">
        <v>105</v>
      </c>
      <c r="AG2" t="s">
        <v>141</v>
      </c>
      <c r="AH2" t="s">
        <v>22</v>
      </c>
      <c r="AI2" t="s">
        <v>142</v>
      </c>
      <c r="AL2" t="s">
        <v>85</v>
      </c>
      <c r="AM2" t="s">
        <v>146</v>
      </c>
      <c r="AN2" t="s">
        <v>198</v>
      </c>
      <c r="AQ2" t="s">
        <v>394</v>
      </c>
      <c r="AT2" t="s">
        <v>396</v>
      </c>
      <c r="AU2" t="s">
        <v>157</v>
      </c>
      <c r="AV2" t="s">
        <v>159</v>
      </c>
      <c r="AW2" t="s">
        <v>161</v>
      </c>
      <c r="AX2" t="s">
        <v>402</v>
      </c>
      <c r="AY2" t="s">
        <v>533</v>
      </c>
      <c r="AZ2" t="s">
        <v>523</v>
      </c>
      <c r="BB2" t="s">
        <v>524</v>
      </c>
      <c r="BE2" t="s">
        <v>525</v>
      </c>
      <c r="BH2" t="s">
        <v>504</v>
      </c>
      <c r="BI2" t="s">
        <v>157</v>
      </c>
      <c r="BJ2" t="s">
        <v>159</v>
      </c>
      <c r="BK2" t="s">
        <v>161</v>
      </c>
      <c r="BL2" t="s">
        <v>402</v>
      </c>
      <c r="BM2" t="s">
        <v>533</v>
      </c>
      <c r="BN2" t="s">
        <v>523</v>
      </c>
      <c r="BP2" t="s">
        <v>524</v>
      </c>
      <c r="BS2" t="s">
        <v>525</v>
      </c>
      <c r="BV2" t="s">
        <v>504</v>
      </c>
      <c r="BW2" t="s">
        <v>157</v>
      </c>
      <c r="BX2" t="s">
        <v>159</v>
      </c>
      <c r="BY2" t="s">
        <v>161</v>
      </c>
      <c r="BZ2" t="s">
        <v>402</v>
      </c>
      <c r="CA2" t="s">
        <v>533</v>
      </c>
      <c r="CB2" t="s">
        <v>523</v>
      </c>
      <c r="CD2" t="s">
        <v>524</v>
      </c>
      <c r="CG2" t="s">
        <v>525</v>
      </c>
      <c r="CJ2" t="s">
        <v>504</v>
      </c>
      <c r="CK2" t="s">
        <v>375</v>
      </c>
      <c r="CL2" t="s">
        <v>420</v>
      </c>
      <c r="CM2" t="s">
        <v>318</v>
      </c>
      <c r="CN2" t="s">
        <v>488</v>
      </c>
      <c r="CO2" t="s">
        <v>258</v>
      </c>
      <c r="CP2" t="s">
        <v>377</v>
      </c>
      <c r="CQ2" t="s">
        <v>166</v>
      </c>
      <c r="CR2" t="s">
        <v>215</v>
      </c>
      <c r="CS2" t="s">
        <v>534</v>
      </c>
      <c r="CT2" t="s">
        <v>535</v>
      </c>
      <c r="CU2" t="s">
        <v>536</v>
      </c>
      <c r="CV2" t="s">
        <v>380</v>
      </c>
      <c r="CW2" t="s">
        <v>381</v>
      </c>
      <c r="CX2" t="s">
        <v>410</v>
      </c>
      <c r="CY2" t="s">
        <v>415</v>
      </c>
      <c r="CZ2" t="s">
        <v>467</v>
      </c>
      <c r="DC2" t="s">
        <v>341</v>
      </c>
      <c r="DD2" t="s">
        <v>373</v>
      </c>
      <c r="DE2" s="24" t="s">
        <v>468</v>
      </c>
      <c r="DF2" t="s">
        <v>460</v>
      </c>
      <c r="DH2" t="s">
        <v>283</v>
      </c>
      <c r="DI2" t="s">
        <v>205</v>
      </c>
      <c r="DJ2" t="s">
        <v>147</v>
      </c>
      <c r="DK2" t="s">
        <v>382</v>
      </c>
      <c r="DL2" t="s">
        <v>512</v>
      </c>
      <c r="DM2" t="s">
        <v>513</v>
      </c>
      <c r="DN2" t="s">
        <v>79</v>
      </c>
    </row>
    <row r="3" spans="1:118" x14ac:dyDescent="0.4">
      <c r="A3">
        <f>様式!H2</f>
        <v>0</v>
      </c>
      <c r="B3">
        <f>様式!B6</f>
        <v>0</v>
      </c>
      <c r="C3">
        <f>様式!G6</f>
        <v>0</v>
      </c>
      <c r="D3">
        <f>様式!C11</f>
        <v>0</v>
      </c>
      <c r="E3">
        <f>様式!F11</f>
        <v>0</v>
      </c>
      <c r="F3">
        <f>様式!C12</f>
        <v>0</v>
      </c>
      <c r="G3">
        <f>様式!F12</f>
        <v>0</v>
      </c>
      <c r="H3">
        <f>様式!C13</f>
        <v>0</v>
      </c>
      <c r="I3">
        <f>様式!F13</f>
        <v>0</v>
      </c>
      <c r="J3">
        <f>様式!C14</f>
        <v>0</v>
      </c>
      <c r="K3">
        <f>様式!E14</f>
        <v>0</v>
      </c>
      <c r="L3">
        <f>様式!G14</f>
        <v>0</v>
      </c>
      <c r="M3">
        <f>様式!C15</f>
        <v>0</v>
      </c>
      <c r="N3">
        <f>様式!C16</f>
        <v>0</v>
      </c>
      <c r="O3">
        <f>様式!C17</f>
        <v>0</v>
      </c>
      <c r="P3">
        <f>様式!C18</f>
        <v>0</v>
      </c>
      <c r="Q3">
        <f>様式!C19</f>
        <v>0</v>
      </c>
      <c r="R3">
        <f>様式!$C$21</f>
        <v>0</v>
      </c>
      <c r="S3">
        <f>様式!C24</f>
        <v>0</v>
      </c>
      <c r="T3">
        <f>様式!E24</f>
        <v>0</v>
      </c>
      <c r="U3">
        <f>様式!G24</f>
        <v>0</v>
      </c>
      <c r="V3">
        <f>様式!C25</f>
        <v>0</v>
      </c>
      <c r="W3">
        <f>様式!C26</f>
        <v>0</v>
      </c>
      <c r="X3">
        <f>様式!F26</f>
        <v>0</v>
      </c>
      <c r="Y3">
        <f>様式!C29</f>
        <v>0</v>
      </c>
      <c r="Z3">
        <f>様式!F29</f>
        <v>0</v>
      </c>
      <c r="AA3">
        <f>様式!C30</f>
        <v>0</v>
      </c>
      <c r="AB3">
        <f>様式!F30</f>
        <v>0</v>
      </c>
      <c r="AC3">
        <f>様式!B32</f>
        <v>0</v>
      </c>
      <c r="AD3">
        <f>様式!B34</f>
        <v>0</v>
      </c>
      <c r="AE3">
        <f>様式!A38</f>
        <v>0</v>
      </c>
      <c r="AF3">
        <f>様式!B38</f>
        <v>0</v>
      </c>
      <c r="AG3">
        <f>様式!A77</f>
        <v>0</v>
      </c>
      <c r="AH3">
        <f>様式!A81</f>
        <v>0</v>
      </c>
      <c r="AI3">
        <f>様式!B84</f>
        <v>0</v>
      </c>
      <c r="AJ3">
        <f>様式!B85</f>
        <v>0</v>
      </c>
      <c r="AK3">
        <f>様式!B86</f>
        <v>0</v>
      </c>
      <c r="AL3">
        <f>様式!A89</f>
        <v>0</v>
      </c>
      <c r="AM3">
        <f>様式!A92</f>
        <v>0</v>
      </c>
      <c r="AN3">
        <f>様式!C97</f>
        <v>2026</v>
      </c>
      <c r="AO3" t="str">
        <f>様式!E97</f>
        <v/>
      </c>
      <c r="AP3" t="str">
        <f>様式!G97</f>
        <v/>
      </c>
      <c r="AQ3">
        <f>様式!C98</f>
        <v>2026</v>
      </c>
      <c r="AR3" t="str">
        <f>様式!E98</f>
        <v/>
      </c>
      <c r="AS3" t="str">
        <f>様式!G98</f>
        <v/>
      </c>
      <c r="AT3" t="str">
        <f>様式!C99</f>
        <v/>
      </c>
      <c r="AU3">
        <f>様式!C103</f>
        <v>0</v>
      </c>
      <c r="AV3" t="str">
        <f>様式!F103</f>
        <v/>
      </c>
      <c r="AW3">
        <f>様式!C104</f>
        <v>0</v>
      </c>
      <c r="AX3">
        <f>様式!C105</f>
        <v>0</v>
      </c>
      <c r="AY3">
        <f>様式!F105</f>
        <v>0</v>
      </c>
      <c r="AZ3">
        <f>様式!D106</f>
        <v>0</v>
      </c>
      <c r="BA3">
        <f>様式!D107</f>
        <v>0</v>
      </c>
      <c r="BB3">
        <f>様式!C108</f>
        <v>2026</v>
      </c>
      <c r="BC3">
        <f>様式!E108</f>
        <v>0</v>
      </c>
      <c r="BD3">
        <f>様式!G108</f>
        <v>0</v>
      </c>
      <c r="BE3">
        <f>様式!C109</f>
        <v>2026</v>
      </c>
      <c r="BF3">
        <f>様式!E109</f>
        <v>0</v>
      </c>
      <c r="BG3">
        <f>様式!G109</f>
        <v>0</v>
      </c>
      <c r="BH3" t="str">
        <f>様式!C110</f>
        <v/>
      </c>
      <c r="BI3">
        <f>様式!C114</f>
        <v>0</v>
      </c>
      <c r="BJ3" t="str">
        <f>様式!F114</f>
        <v/>
      </c>
      <c r="BK3">
        <f>様式!C115</f>
        <v>0</v>
      </c>
      <c r="BL3">
        <f>様式!C116</f>
        <v>0</v>
      </c>
      <c r="BM3">
        <f>様式!F116</f>
        <v>0</v>
      </c>
      <c r="BN3">
        <f>様式!D117</f>
        <v>0</v>
      </c>
      <c r="BO3">
        <f>様式!D118</f>
        <v>0</v>
      </c>
      <c r="BP3">
        <f>様式!C119</f>
        <v>2026</v>
      </c>
      <c r="BQ3">
        <f>様式!E119</f>
        <v>0</v>
      </c>
      <c r="BR3">
        <f>様式!G119</f>
        <v>0</v>
      </c>
      <c r="BS3">
        <f>様式!C120</f>
        <v>2026</v>
      </c>
      <c r="BT3">
        <f>様式!E120</f>
        <v>0</v>
      </c>
      <c r="BU3">
        <f>様式!G120</f>
        <v>0</v>
      </c>
      <c r="BV3" t="str">
        <f>様式!C121</f>
        <v/>
      </c>
      <c r="BW3">
        <f>様式!C124</f>
        <v>0</v>
      </c>
      <c r="BX3" t="str">
        <f>様式!F124</f>
        <v/>
      </c>
      <c r="BY3">
        <f>様式!C125</f>
        <v>0</v>
      </c>
      <c r="BZ3">
        <f>様式!C126</f>
        <v>0</v>
      </c>
      <c r="CA3">
        <f>様式!F126</f>
        <v>0</v>
      </c>
      <c r="CB3">
        <f>様式!D127</f>
        <v>0</v>
      </c>
      <c r="CC3">
        <f>様式!D128</f>
        <v>0</v>
      </c>
      <c r="CD3">
        <f>様式!C129</f>
        <v>2026</v>
      </c>
      <c r="CE3">
        <f>様式!E129</f>
        <v>0</v>
      </c>
      <c r="CF3">
        <f>様式!G129</f>
        <v>0</v>
      </c>
      <c r="CG3">
        <f>様式!C130</f>
        <v>2026</v>
      </c>
      <c r="CH3">
        <f>様式!E130</f>
        <v>0</v>
      </c>
      <c r="CI3">
        <f>様式!G130</f>
        <v>0</v>
      </c>
      <c r="CJ3" t="str">
        <f>様式!C131</f>
        <v/>
      </c>
      <c r="CK3">
        <f>様式!D134</f>
        <v>0</v>
      </c>
      <c r="CL3" s="1">
        <f>様式!D135</f>
        <v>0</v>
      </c>
      <c r="CM3" s="1">
        <f>様式!D136</f>
        <v>0</v>
      </c>
      <c r="CN3" s="1">
        <f>様式!D137</f>
        <v>0</v>
      </c>
      <c r="CO3" s="1">
        <f>様式!D138</f>
        <v>0</v>
      </c>
      <c r="CP3">
        <f>様式!D139</f>
        <v>0</v>
      </c>
      <c r="CQ3">
        <f>様式!D140</f>
        <v>0</v>
      </c>
      <c r="CR3">
        <f>様式!D141</f>
        <v>0</v>
      </c>
      <c r="CS3">
        <f>様式!A145</f>
        <v>0</v>
      </c>
      <c r="CT3">
        <f>様式!A146</f>
        <v>0</v>
      </c>
      <c r="CU3">
        <f>様式!A147</f>
        <v>0</v>
      </c>
      <c r="CV3" s="75">
        <f>様式!B150</f>
        <v>0</v>
      </c>
      <c r="CW3" s="75">
        <f>様式!F150</f>
        <v>0</v>
      </c>
      <c r="CX3">
        <f>様式!A154</f>
        <v>0</v>
      </c>
      <c r="CY3">
        <f>様式!A158</f>
        <v>0</v>
      </c>
      <c r="CZ3">
        <f>様式!B161</f>
        <v>0</v>
      </c>
      <c r="DA3">
        <f>様式!B162</f>
        <v>0</v>
      </c>
      <c r="DB3">
        <f>様式!B163</f>
        <v>0</v>
      </c>
      <c r="DC3">
        <f>様式!A168</f>
        <v>0</v>
      </c>
      <c r="DD3">
        <f>様式!A172</f>
        <v>0</v>
      </c>
      <c r="DE3" s="24">
        <f>様式!A178</f>
        <v>0</v>
      </c>
      <c r="DF3">
        <f>様式!A181</f>
        <v>0</v>
      </c>
      <c r="DG3">
        <f>様式!A184</f>
        <v>0</v>
      </c>
      <c r="DH3">
        <f>様式!A188</f>
        <v>0</v>
      </c>
      <c r="DI3">
        <f>様式!A192</f>
        <v>0</v>
      </c>
      <c r="DJ3">
        <f>様式!A197</f>
        <v>0</v>
      </c>
      <c r="DK3">
        <f>様式!A201</f>
        <v>0</v>
      </c>
      <c r="DL3" s="1">
        <f>様式!A205</f>
        <v>0</v>
      </c>
      <c r="DM3" s="1">
        <f>様式!A208</f>
        <v>0</v>
      </c>
      <c r="DN3" s="1">
        <f>様式!A211</f>
        <v>0</v>
      </c>
    </row>
    <row r="4" spans="1:118" x14ac:dyDescent="0.4">
      <c r="DE4" s="24"/>
    </row>
    <row r="5" spans="1:118" x14ac:dyDescent="0.4">
      <c r="DE5" s="24"/>
    </row>
    <row r="6" spans="1:118" x14ac:dyDescent="0.4">
      <c r="DE6" s="24"/>
    </row>
  </sheetData>
  <sheetProtection algorithmName="SHA-512" hashValue="6EtdnXF0nHOXvbKYsq+cYk2YW+t+lK3kJ9uWacFFtlQ9hmIdmpCY7hc0r6Ji0k3SLh2Gj4kqRO2WD74nTK74EQ==" saltValue="z4jrJlUnN62nEnFdJKqAx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vt:lpstr>
      <vt:lpstr>記入例　</vt:lpstr>
      <vt:lpstr>国・地域コード表</vt:lpstr>
      <vt:lpstr>留学計画の分野一覧</vt:lpstr>
      <vt:lpstr>（事務局使用）</vt:lpstr>
      <vt:lpstr>'記入例　'!Print_Area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遼平</dc:creator>
  <cp:lastModifiedBy>河村　実嘉子</cp:lastModifiedBy>
  <cp:lastPrinted>2026-01-16T07:29:39Z</cp:lastPrinted>
  <dcterms:created xsi:type="dcterms:W3CDTF">2024-11-08T07:17:09Z</dcterms:created>
  <dcterms:modified xsi:type="dcterms:W3CDTF">2026-01-18T23:34:22Z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2026-01-07T04:17:48Z</vt:filetime>
  </property>
</Properties>
</file>