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第七)" sheetId="3" r:id="rId1"/>
    <sheet name="例(土地の所在地及び地番)" sheetId="5" r:id="rId2"/>
    <sheet name="様式第七" sheetId="1" r:id="rId3"/>
    <sheet name="土地の所在地及び地番" sheetId="4" r:id="rId4"/>
    <sheet name="エラー疑い一覧" sheetId="2" r:id="rId5"/>
  </sheets>
  <definedNames>
    <definedName name="_xlnm.Print_Area" localSheetId="2">様式第七!$A$1:$AB$103</definedName>
    <definedName name="_xlnm.Print_Area" localSheetId="4">エラー疑い一覧!$A$1:$D$16</definedName>
    <definedName name="_xlnm.Print_Area" localSheetId="0">'例(様式第七)'!$A$1:$AB$103</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<sst xmlns="http://schemas.openxmlformats.org/spreadsheetml/2006/main" xmlns:r="http://schemas.openxmlformats.org/officeDocument/2006/relationships" count="359" uniqueCount="359">
  <si>
    <t>島田市</t>
  </si>
  <si>
    <t>設計者資格必須</t>
    <rPh sb="3" eb="5">
      <t>しかく</t>
    </rPh>
    <rPh sb="5" eb="7">
      <t>ひっす</t>
    </rPh>
    <phoneticPr fontId="1" type="Hiragana"/>
  </si>
  <si>
    <t>高さ</t>
  </si>
  <si>
    <t>年</t>
    <rPh sb="0" eb="1">
      <t>ねん</t>
    </rPh>
    <phoneticPr fontId="1" type="Hiragana"/>
  </si>
  <si>
    <t>地番</t>
    <rPh sb="0" eb="2">
      <t>ちばん</t>
    </rPh>
    <phoneticPr fontId="27" type="Hiragana"/>
  </si>
  <si>
    <t>ル</t>
  </si>
  <si>
    <t>令和</t>
    <rPh sb="0" eb="2">
      <t>れいわ</t>
    </rPh>
    <phoneticPr fontId="1" type="Hiragana"/>
  </si>
  <si>
    <t>排水施設</t>
    <rPh sb="0" eb="2">
      <t>はいすい</t>
    </rPh>
    <rPh sb="2" eb="4">
      <t>しせつ</t>
    </rPh>
    <phoneticPr fontId="1" type="Hiragana"/>
  </si>
  <si>
    <t xml:space="preserve">盛土又は切土の高さ
</t>
  </si>
  <si>
    <t>　宅地造成及び特定盛土等規制法</t>
  </si>
  <si>
    <t>富士宮市</t>
  </si>
  <si>
    <t>谷埋め盛土</t>
  </si>
  <si>
    <t>雨水等の処理は釜場を設けポンプアップにて下水に流す</t>
  </si>
  <si>
    <t>月</t>
    <rPh sb="0" eb="1">
      <t>がつ</t>
    </rPh>
    <phoneticPr fontId="1" type="Hiragana"/>
  </si>
  <si>
    <t>空き地（宅地）</t>
    <rPh sb="0" eb="1">
      <t>ア</t>
    </rPh>
    <rPh sb="2" eb="3">
      <t>チ</t>
    </rPh>
    <rPh sb="4" eb="6">
      <t>タクチ</t>
    </rPh>
    <phoneticPr fontId="34"/>
  </si>
  <si>
    <t>日</t>
    <rPh sb="0" eb="1">
      <t>ひ</t>
    </rPh>
    <phoneticPr fontId="1" type="Hiragana"/>
  </si>
  <si>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</si>
  <si>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</si>
  <si>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</si>
  <si>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ヌ</t>
  </si>
  <si>
    <t>磐田市</t>
  </si>
  <si>
    <t>盛土のタイプ</t>
  </si>
  <si>
    <t>※手数料欄</t>
  </si>
  <si>
    <t>shizuoka-morido@shizuoka.jp</t>
  </si>
  <si>
    <t>設計者住所氏名</t>
    <rPh sb="0" eb="3">
      <t>せっけいしゃ</t>
    </rPh>
    <phoneticPr fontId="1" type="Hiragana"/>
  </si>
  <si>
    <t>イワタ設計事務所　浜松　一郎</t>
  </si>
  <si>
    <t>工事主住所氏名</t>
  </si>
  <si>
    <t>経度文字数（小数点以下）</t>
    <rPh sb="0" eb="2">
      <t>けいど</t>
    </rPh>
    <rPh sb="2" eb="5">
      <t>もじすう</t>
    </rPh>
    <rPh sb="6" eb="9">
      <t>しょうすうてん</t>
    </rPh>
    <rPh sb="9" eb="11">
      <t>いか</t>
    </rPh>
    <phoneticPr fontId="1" type="Hiragana"/>
  </si>
  <si>
    <t>（法人役員住所氏名）</t>
  </si>
  <si>
    <t>工事施行者住所氏名</t>
    <rPh sb="0" eb="2">
      <t>こうじ</t>
    </rPh>
    <rPh sb="2" eb="4">
      <t>せこう</t>
    </rPh>
    <rPh sb="4" eb="5">
      <t>しゃ</t>
    </rPh>
    <phoneticPr fontId="1" type="Hiragana"/>
  </si>
  <si>
    <t>担当者 電話番号</t>
    <rPh sb="0" eb="3">
      <t>たんとうしゃ</t>
    </rPh>
    <rPh sb="4" eb="6">
      <t>でんわ</t>
    </rPh>
    <rPh sb="6" eb="8">
      <t>ばんごう</t>
    </rPh>
    <phoneticPr fontId="1" type="Hiragana"/>
  </si>
  <si>
    <t>土地の所在地及び地番</t>
  </si>
  <si>
    <t>（代表地点の緯度経度）</t>
  </si>
  <si>
    <t>10
工事の概要</t>
    <rPh sb="4" eb="6">
      <t>こうじ</t>
    </rPh>
    <rPh sb="7" eb="9">
      <t>がいよう</t>
    </rPh>
    <phoneticPr fontId="1" type="Hiragana"/>
  </si>
  <si>
    <t>公開状況</t>
  </si>
  <si>
    <t>リ</t>
  </si>
  <si>
    <t>ホ</t>
  </si>
  <si>
    <t>(緯度：</t>
    <rPh sb="1" eb="3">
      <t>いど</t>
    </rPh>
    <phoneticPr fontId="1" type="Hiragana"/>
  </si>
  <si>
    <t>河津町</t>
  </si>
  <si>
    <t>工事完了後の土地利用</t>
  </si>
  <si>
    <t>盛土・切土</t>
  </si>
  <si>
    <t>へ</t>
  </si>
  <si>
    <t>○</t>
  </si>
  <si>
    <t>盛土タイプ選択有無</t>
    <rPh sb="0" eb="2">
      <t>もりど</t>
    </rPh>
    <rPh sb="5" eb="7">
      <t>せんたく</t>
    </rPh>
    <rPh sb="7" eb="9">
      <t>うむ</t>
    </rPh>
    <phoneticPr fontId="1" type="Hiragana"/>
  </si>
  <si>
    <t>土地の面積</t>
  </si>
  <si>
    <t>工事着手前の土地利用状況</t>
  </si>
  <si>
    <t>変更許可申請手数料</t>
    <rPh sb="0" eb="2">
      <t>へんこう</t>
    </rPh>
    <rPh sb="2" eb="4">
      <t>きょか</t>
    </rPh>
    <rPh sb="4" eb="6">
      <t>しんせい</t>
    </rPh>
    <rPh sb="6" eb="9">
      <t>てすうりょう</t>
    </rPh>
    <phoneticPr fontId="1" type="Hiragana"/>
  </si>
  <si>
    <t>土地の地形</t>
    <rPh sb="4" eb="5">
      <t>かたち</t>
    </rPh>
    <phoneticPr fontId="1" type="Hiragana"/>
  </si>
  <si>
    <t xml:space="preserve">盛土又は切土をする
</t>
  </si>
  <si>
    <t>イ</t>
  </si>
  <si>
    <t>ロ</t>
  </si>
  <si>
    <t>法人役員 住所</t>
  </si>
  <si>
    <t xml:space="preserve">崖面以外の地表面
</t>
  </si>
  <si>
    <t>第　×××　号</t>
  </si>
  <si>
    <t>菊川市</t>
    <rPh sb="0" eb="1">
      <t>キク</t>
    </rPh>
    <rPh sb="1" eb="2">
      <t>カワ</t>
    </rPh>
    <rPh sb="2" eb="3">
      <t>シチョウ</t>
    </rPh>
    <phoneticPr fontId="35"/>
  </si>
  <si>
    <t>ハ</t>
  </si>
  <si>
    <t>ト</t>
  </si>
  <si>
    <t>案件番号</t>
  </si>
  <si>
    <t>盛土又は切土の土量</t>
    <rPh sb="7" eb="9">
      <t>どりょう</t>
    </rPh>
    <phoneticPr fontId="1" type="Hiragana"/>
  </si>
  <si>
    <t>盛土</t>
    <rPh sb="0" eb="2">
      <t>もりど</t>
    </rPh>
    <phoneticPr fontId="1" type="Hiragana"/>
  </si>
  <si>
    <t>別添工程表のとおり</t>
    <rPh sb="0" eb="2">
      <t>べってん</t>
    </rPh>
    <rPh sb="2" eb="5">
      <t>こうていひょう</t>
    </rPh>
    <phoneticPr fontId="1" type="Hiragana"/>
  </si>
  <si>
    <t>崖面崩壊防止施設</t>
  </si>
  <si>
    <t>切土</t>
    <rPh sb="0" eb="2">
      <t>きりど</t>
    </rPh>
    <phoneticPr fontId="1" type="Hiragana"/>
  </si>
  <si>
    <t>静岡　太郎</t>
  </si>
  <si>
    <t>代表取締役　菊川　二郎</t>
  </si>
  <si>
    <t>ニ</t>
  </si>
  <si>
    <t>崖面の保護の方法</t>
  </si>
  <si>
    <t>延長/空地の幅</t>
  </si>
  <si>
    <t>擁壁</t>
    <rPh sb="0" eb="2">
      <t>ようへき</t>
    </rPh>
    <phoneticPr fontId="1" type="Hiragana"/>
  </si>
  <si>
    <t>番号</t>
    <rPh sb="0" eb="2">
      <t>ばんごう</t>
    </rPh>
    <phoneticPr fontId="1" type="Hiragana"/>
  </si>
  <si>
    <t>構造</t>
    <rPh sb="0" eb="2">
      <t>こうぞう</t>
    </rPh>
    <phoneticPr fontId="1" type="Hiragana"/>
  </si>
  <si>
    <t>高さ</t>
    <rPh sb="0" eb="1">
      <t>たか</t>
    </rPh>
    <phoneticPr fontId="1" type="Hiragana"/>
  </si>
  <si>
    <t>※受　付　欄</t>
  </si>
  <si>
    <t>延長</t>
    <rPh sb="0" eb="2">
      <t>えんちょう</t>
    </rPh>
    <phoneticPr fontId="1" type="Hiragana"/>
  </si>
  <si>
    <t>ID</t>
  </si>
  <si>
    <t>の保護の方法</t>
  </si>
  <si>
    <t>平地盛土</t>
  </si>
  <si>
    <t>腹付け盛土</t>
  </si>
  <si>
    <t>小山町</t>
  </si>
  <si>
    <t>チ</t>
  </si>
  <si>
    <t>１３４５６８</t>
  </si>
  <si>
    <t>代表地点の経度</t>
  </si>
  <si>
    <t>湖西市</t>
  </si>
  <si>
    <t>のための措置</t>
  </si>
  <si>
    <t>土地の所在地及び地番(まとめ)</t>
    <rPh sb="6" eb="7">
      <t>およ</t>
    </rPh>
    <rPh sb="8" eb="10">
      <t>ちばん</t>
    </rPh>
    <phoneticPr fontId="1" type="Hiragana"/>
  </si>
  <si>
    <t xml:space="preserve">工事中の危害防止
</t>
  </si>
  <si>
    <t>メールアドレス（許可後）</t>
    <rPh sb="8" eb="10">
      <t>きょか</t>
    </rPh>
    <rPh sb="10" eb="11">
      <t>ご</t>
    </rPh>
    <phoneticPr fontId="1" type="Hiragana"/>
  </si>
  <si>
    <t>ヲ</t>
  </si>
  <si>
    <t>工事主 住所</t>
  </si>
  <si>
    <t>ワ</t>
  </si>
  <si>
    <t>平方メートル</t>
  </si>
  <si>
    <t>袋井市山名町字○○×-×</t>
  </si>
  <si>
    <t>その他の措置</t>
  </si>
  <si>
    <t>工事着手予定年月日</t>
  </si>
  <si>
    <t xml:space="preserve">工事完了予定年月日
</t>
  </si>
  <si>
    <t>工程の概要</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</si>
  <si>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</si>
  <si>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その他必要な事項</t>
  </si>
  <si>
    <t>延長</t>
  </si>
  <si>
    <t>※決　裁　欄</t>
  </si>
  <si>
    <t>※許可に当たつて付した条件</t>
  </si>
  <si>
    <t>内容</t>
    <rPh sb="0" eb="2">
      <t>ないよう</t>
    </rPh>
    <phoneticPr fontId="1" type="Hiragana"/>
  </si>
  <si>
    <t>※許可番号欄</t>
  </si>
  <si>
    <t>月</t>
    <rPh sb="0" eb="1">
      <t>つき</t>
    </rPh>
    <phoneticPr fontId="1" type="Hiragana"/>
  </si>
  <si>
    <t>完了検査メモ</t>
  </si>
  <si>
    <t>第</t>
    <rPh sb="0" eb="1">
      <t>だい</t>
    </rPh>
    <phoneticPr fontId="1" type="Hiragana"/>
  </si>
  <si>
    <t>土地の所在</t>
  </si>
  <si>
    <t>号</t>
    <rPh sb="0" eb="1">
      <t>ごう</t>
    </rPh>
    <phoneticPr fontId="1" type="Hiragana"/>
  </si>
  <si>
    <t>係員氏名</t>
    <rPh sb="0" eb="2">
      <t>かかりいん</t>
    </rPh>
    <rPh sb="2" eb="4">
      <t>しめい</t>
    </rPh>
    <phoneticPr fontId="1" type="Hiragana"/>
  </si>
  <si>
    <t>決裁欄</t>
  </si>
  <si>
    <t>【注意】</t>
    <rPh sb="1" eb="3">
      <t>ちゅうい</t>
    </rPh>
    <phoneticPr fontId="1"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</si>
  <si>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</si>
  <si>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</si>
  <si>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</si>
  <si>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</si>
  <si>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間知石練積み造</t>
  </si>
  <si>
    <t>ください。</t>
  </si>
  <si>
    <t>２欄は、資格を有する者の設計によらなければならない工事を含むときは、氏名の横に○印を付</t>
  </si>
  <si>
    <t>種類</t>
    <rPh sb="0" eb="2">
      <t>しゅるい</t>
    </rPh>
    <phoneticPr fontId="1" type="Hiragana"/>
  </si>
  <si>
    <t>資格確認の要否</t>
    <rPh sb="0" eb="2">
      <t>しかく</t>
    </rPh>
    <rPh sb="2" eb="4">
      <t>かくにん</t>
    </rPh>
    <rPh sb="5" eb="7">
      <t>ようひ</t>
    </rPh>
    <phoneticPr fontId="1" type="Hiragana"/>
  </si>
  <si>
    <t>裾野市</t>
  </si>
  <si>
    <t>してください。</t>
  </si>
  <si>
    <t>工事完了後の利用状況</t>
  </si>
  <si>
    <t>受付番号</t>
  </si>
  <si>
    <t>公表日</t>
  </si>
  <si>
    <t>３欄は、未定のときは、後で定まつてから工事着手前に届け出てください。</t>
  </si>
  <si>
    <t>入力</t>
    <rPh sb="0" eb="2">
      <t>にゅうりょく</t>
    </rPh>
    <phoneticPr fontId="1" type="Hiragana"/>
  </si>
  <si>
    <t>４欄は、代表地点の緯度及び経度を世界測地系に従つて測量し、小数点以下第一位まで記入して</t>
  </si>
  <si>
    <t>８欄は、該当する盛土のタイプに○印を付してください（複数選択可）。</t>
  </si>
  <si>
    <t>11欄は、宅地造成又は特定盛土等に関する工事を施行することについて他の法令による許可、</t>
  </si>
  <si>
    <t>行政書士</t>
    <rPh sb="0" eb="4">
      <t>ぎょうせいしょし</t>
    </rPh>
    <phoneticPr fontId="1" type="Hiragana"/>
  </si>
  <si>
    <t>登録状況</t>
  </si>
  <si>
    <t>立方メートル</t>
    <rPh sb="0" eb="1">
      <t>たて</t>
    </rPh>
    <rPh sb="1" eb="2">
      <t>ほう</t>
    </rPh>
    <phoneticPr fontId="1" type="Hiragana"/>
  </si>
  <si>
    <t>認可等を要する場合においてのみ、その許可、認可等の手続の状況を記入してください。</t>
  </si>
  <si>
    <t>)</t>
  </si>
  <si>
    <t>９欄は、渓流等（令第７条第２項第２号に規定する土地をいう。）への該当の有無のいずれかに</t>
  </si>
  <si>
    <t>土地の地形(渓流等への該当)</t>
  </si>
  <si>
    <t>○印を付してください。</t>
  </si>
  <si>
    <t>054</t>
  </si>
  <si>
    <t>渓流等への該当　有</t>
  </si>
  <si>
    <t>2,000㎡超3,000㎡以内</t>
  </si>
  <si>
    <t>渓流等への該当　無</t>
    <rPh sb="8" eb="9">
      <t>なし</t>
    </rPh>
    <phoneticPr fontId="1" type="Hiragana"/>
  </si>
  <si>
    <t>メートル</t>
  </si>
  <si>
    <t>平方メートル</t>
    <rPh sb="0" eb="2">
      <t>へいほう</t>
    </rPh>
    <phoneticPr fontId="1" type="Hiragana"/>
  </si>
  <si>
    <t>センチ</t>
  </si>
  <si>
    <t>要否</t>
    <rPh sb="0" eb="2">
      <t>ようひ</t>
    </rPh>
    <phoneticPr fontId="1" type="Hiragana"/>
  </si>
  <si>
    <t>shizuoka-morido@shizuoka.jp,shimoda-takuzou@shizuoka.jp</t>
  </si>
  <si>
    <t>担当者 氏名</t>
    <rPh sb="0" eb="3">
      <t>たんとうしゃ</t>
    </rPh>
    <rPh sb="4" eb="6">
      <t>しめい</t>
    </rPh>
    <phoneticPr fontId="1" type="Hiragana"/>
  </si>
  <si>
    <t>工事主代表者名</t>
    <rPh sb="3" eb="6">
      <t>だいひょうしゃ</t>
    </rPh>
    <rPh sb="6" eb="7">
      <t>めい</t>
    </rPh>
    <phoneticPr fontId="1" type="Hiragana"/>
  </si>
  <si>
    <t>盛土があるにも関わらず、盛土のタイプが１つも選択されていません。（又は、盛土がないのに盛土のタイプが選択されています。）</t>
    <rPh sb="0" eb="2">
      <t>もりど</t>
    </rPh>
    <rPh sb="7" eb="8">
      <t>かか</t>
    </rPh>
    <rPh sb="12" eb="14">
      <t>もりど</t>
    </rPh>
    <rPh sb="22" eb="24">
      <t>せんたく</t>
    </rPh>
    <rPh sb="33" eb="34">
      <t>また</t>
    </rPh>
    <rPh sb="36" eb="38">
      <t>もりど</t>
    </rPh>
    <rPh sb="43" eb="45">
      <t>もりど</t>
    </rPh>
    <rPh sb="50" eb="52">
      <t>せんたく</t>
    </rPh>
    <phoneticPr fontId="1" type="Hiragana"/>
  </si>
  <si>
    <t>-</t>
  </si>
  <si>
    <t>担当者 電子メールアドレス</t>
    <rPh sb="0" eb="3">
      <t>たんとうしゃ</t>
    </rPh>
    <rPh sb="4" eb="6">
      <t>でんし</t>
    </rPh>
    <phoneticPr fontId="1" type="Hiragana"/>
  </si>
  <si>
    <t>駐車場・駐輪場</t>
    <rPh sb="0" eb="3">
      <t>チュウシャジョウ</t>
    </rPh>
    <rPh sb="4" eb="7">
      <t>チュウリンジョウ</t>
    </rPh>
    <phoneticPr fontId="34"/>
  </si>
  <si>
    <t>申請者との関係</t>
    <rPh sb="0" eb="3">
      <t>しんせいしゃ</t>
    </rPh>
    <rPh sb="5" eb="7">
      <t>かんけい</t>
    </rPh>
    <phoneticPr fontId="1" type="Hiragana"/>
  </si>
  <si>
    <t>申請者氏名</t>
  </si>
  <si>
    <t>袋井市睦町字○○</t>
    <rPh sb="3" eb="4">
      <t>むつみ</t>
    </rPh>
    <phoneticPr fontId="27" type="Hiragana"/>
  </si>
  <si>
    <t>盛土タイプ（腹付け盛土）</t>
    <rPh sb="6" eb="8">
      <t>はらづ</t>
    </rPh>
    <rPh sb="9" eb="11">
      <t>もりど</t>
    </rPh>
    <phoneticPr fontId="1" type="Hiragana"/>
  </si>
  <si>
    <t>長泉町</t>
  </si>
  <si>
    <t>、経度：</t>
  </si>
  <si>
    <t>次回定期報告日</t>
  </si>
  <si>
    <t>内法寸法</t>
  </si>
  <si>
    <t>農地（田畑）・採草放牧地</t>
    <rPh sb="0" eb="3">
      <t>ノウヨウチ</t>
    </rPh>
    <rPh sb="7" eb="9">
      <t>サイソウ</t>
    </rPh>
    <rPh sb="9" eb="11">
      <t>ホウボク</t>
    </rPh>
    <rPh sb="11" eb="12">
      <t>チ</t>
    </rPh>
    <phoneticPr fontId="34"/>
  </si>
  <si>
    <t>申請に当たっての確認事項</t>
    <rPh sb="0" eb="2">
      <t>しんせい</t>
    </rPh>
    <rPh sb="3" eb="4">
      <t>あ</t>
    </rPh>
    <rPh sb="8" eb="10">
      <t>かくにん</t>
    </rPh>
    <rPh sb="10" eb="12">
      <t>じこう</t>
    </rPh>
    <phoneticPr fontId="1" type="Hiragana"/>
  </si>
  <si>
    <t>申請書の後ろのページに、連絡先の記載をお願いします。</t>
    <rPh sb="0" eb="3">
      <t>しんせいしょ</t>
    </rPh>
    <rPh sb="4" eb="5">
      <t>あと</t>
    </rPh>
    <rPh sb="12" eb="15">
      <t>れんらくさき</t>
    </rPh>
    <rPh sb="16" eb="18">
      <t>きさい</t>
    </rPh>
    <rPh sb="20" eb="21">
      <t>ねが</t>
    </rPh>
    <phoneticPr fontId="1" type="Hiragana"/>
  </si>
  <si>
    <t>崖面崩壊防止施設番号</t>
  </si>
  <si>
    <t>静岡県静岡市葵区追手町××番地</t>
  </si>
  <si>
    <t>コンクリート側溝</t>
    <rPh sb="6" eb="8">
      <t>そっこう</t>
    </rPh>
    <phoneticPr fontId="1" type="Hiragana"/>
  </si>
  <si>
    <t>許可申請[12条]</t>
  </si>
  <si>
    <t>芝張</t>
    <rPh sb="0" eb="1">
      <t>しば</t>
    </rPh>
    <rPh sb="1" eb="2">
      <t>は</t>
    </rPh>
    <phoneticPr fontId="1" type="Hiragana"/>
  </si>
  <si>
    <t>南伊豆町</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</si>
  <si>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</si>
  <si>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エラー疑い一覧</t>
    <rPh sb="3" eb="4">
      <t>うたが</t>
    </rPh>
    <rPh sb="5" eb="7">
      <t>いちらん</t>
    </rPh>
    <phoneticPr fontId="1" type="Hiragana"/>
  </si>
  <si>
    <t>残土処分場</t>
    <rPh sb="0" eb="2">
      <t>ザンド</t>
    </rPh>
    <rPh sb="2" eb="5">
      <t>ショブンジョウ</t>
    </rPh>
    <phoneticPr fontId="34"/>
  </si>
  <si>
    <t>123</t>
  </si>
  <si>
    <t>選択肢</t>
    <rPh sb="0" eb="3">
      <t>せんたくし</t>
    </rPh>
    <phoneticPr fontId="1" type="Hiragana"/>
  </si>
  <si>
    <t>中間検査日</t>
  </si>
  <si>
    <t>申請日:</t>
    <rPh sb="0" eb="2">
      <t>しんせい</t>
    </rPh>
    <rPh sb="2" eb="3">
      <t>び</t>
    </rPh>
    <phoneticPr fontId="1" type="Hiragana"/>
  </si>
  <si>
    <t>（参考）本日:</t>
    <rPh sb="1" eb="3">
      <t>さんこう</t>
    </rPh>
    <rPh sb="4" eb="6">
      <t>ほんじつ</t>
    </rPh>
    <phoneticPr fontId="1" type="Hiragana"/>
  </si>
  <si>
    <t>資材等置き場</t>
    <rPh sb="0" eb="2">
      <t>シザイ</t>
    </rPh>
    <rPh sb="2" eb="3">
      <t>トウ</t>
    </rPh>
    <rPh sb="3" eb="4">
      <t>オ</t>
    </rPh>
    <rPh sb="5" eb="6">
      <t>バ</t>
    </rPh>
    <phoneticPr fontId="34"/>
  </si>
  <si>
    <t>芝張</t>
  </si>
  <si>
    <t>受付日</t>
  </si>
  <si>
    <t>100,000㎡超</t>
  </si>
  <si>
    <t>70,000㎡超100,000㎡以内</t>
  </si>
  <si>
    <t>40,000㎡超70,000㎡以内</t>
  </si>
  <si>
    <t>第16条第１項</t>
  </si>
  <si>
    <t>20,000㎡超40,000㎡以内</t>
  </si>
  <si>
    <t>手数料区分</t>
    <rPh sb="0" eb="3">
      <t>てすうりょう</t>
    </rPh>
    <rPh sb="3" eb="5">
      <t>くぶん</t>
    </rPh>
    <phoneticPr fontId="1" type="Hiragana"/>
  </si>
  <si>
    <t>10,000㎡超20,000㎡以内</t>
  </si>
  <si>
    <t/>
  </si>
  <si>
    <t>5,000㎡超10,000㎡以内</t>
  </si>
  <si>
    <t>3,000㎡超5,000㎡以内</t>
  </si>
  <si>
    <t>熱海市</t>
  </si>
  <si>
    <t>1,000㎡超2,000㎡以内</t>
  </si>
  <si>
    <t>差</t>
    <rPh sb="0" eb="1">
      <t>さ</t>
    </rPh>
    <phoneticPr fontId="1" type="Hiragana"/>
  </si>
  <si>
    <t>500㎡超1,000㎡以内</t>
  </si>
  <si>
    <t>500㎡以内</t>
  </si>
  <si>
    <t>代表地点の緯度</t>
  </si>
  <si>
    <t>緯度・経度の桁数</t>
    <rPh sb="0" eb="2">
      <t>いど</t>
    </rPh>
    <rPh sb="3" eb="5">
      <t>けいど</t>
    </rPh>
    <rPh sb="6" eb="8">
      <t>けたすう</t>
    </rPh>
    <phoneticPr fontId="1" type="Hiragana"/>
  </si>
  <si>
    <t>．</t>
  </si>
  <si>
    <t>袋井市</t>
  </si>
  <si>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</si>
  <si>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概要</t>
    <rPh sb="0" eb="2">
      <t>がいよう</t>
    </rPh>
    <phoneticPr fontId="1" type="Hiragana"/>
  </si>
  <si>
    <t>設計者の資格</t>
    <rPh sb="0" eb="3">
      <t>せっけいしゃ</t>
    </rPh>
    <rPh sb="4" eb="6">
      <t>しかく</t>
    </rPh>
    <phoneticPr fontId="1" type="Hiragana"/>
  </si>
  <si>
    <t>５ｍ超擁壁</t>
    <rPh sb="2" eb="3">
      <t>ちょう</t>
    </rPh>
    <rPh sb="3" eb="5">
      <t>ようへき</t>
    </rPh>
    <phoneticPr fontId="1" type="Hiragana"/>
  </si>
  <si>
    <t>盛土又は切土をする土地の面積が1,500㎡を超える土地における排水施設の設置</t>
  </si>
  <si>
    <t>○の有無</t>
    <rPh sb="2" eb="4">
      <t>うむ</t>
    </rPh>
    <phoneticPr fontId="1" type="Hiragana"/>
  </si>
  <si>
    <t>東伊豆町</t>
  </si>
  <si>
    <t>緯度文字数（小数点以下）</t>
    <rPh sb="0" eb="2">
      <t>いど</t>
    </rPh>
    <rPh sb="2" eb="5">
      <t>もじすう</t>
    </rPh>
    <rPh sb="6" eb="9">
      <t>しょうすうてん</t>
    </rPh>
    <rPh sb="9" eb="11">
      <t>いか</t>
    </rPh>
    <phoneticPr fontId="1" type="Hiragana"/>
  </si>
  <si>
    <t>適否</t>
    <rPh sb="0" eb="2">
      <t>てきひ</t>
    </rPh>
    <phoneticPr fontId="1" type="Hiragana"/>
  </si>
  <si>
    <t>工事着手予定年月日が、工事完了予定年月日よりも遅い日付となっています。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</si>
  <si>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種別</t>
  </si>
  <si>
    <t>静岡県磐田市見付×番地</t>
  </si>
  <si>
    <t>静岡県島田市道悦×番地</t>
  </si>
  <si>
    <t>工事施行者の住所又は所在地</t>
    <rPh sb="6" eb="8">
      <t>じゅうしょ</t>
    </rPh>
    <rPh sb="8" eb="9">
      <t>また</t>
    </rPh>
    <rPh sb="10" eb="13">
      <t>しょざいち</t>
    </rPh>
    <phoneticPr fontId="1" type="Hiragana"/>
  </si>
  <si>
    <t>建築物（住家）</t>
    <rPh sb="0" eb="3">
      <t>ケンチクブツ</t>
    </rPh>
    <rPh sb="4" eb="6">
      <t>ジュウカ</t>
    </rPh>
    <phoneticPr fontId="34"/>
  </si>
  <si>
    <t>「設計者の資格の確認が必須となる工事」の要件への合致の状況と、それに対する「○」の付与（AB21セル）が一致しません。（以下のいずれかの有無と、「○」の有無が矛盾しています。）
・高さが５ｍを超える擁壁の設置
・盛土又は切土をする土地の面積が1,500㎡を超える土地
　における排水施設の設置</t>
    <rPh sb="1" eb="4">
      <t>せっけいしゃ</t>
    </rPh>
    <rPh sb="5" eb="7">
      <t>しかく</t>
    </rPh>
    <rPh sb="8" eb="10">
      <t>かくにん</t>
    </rPh>
    <rPh sb="11" eb="13">
      <t>ひっす</t>
    </rPh>
    <rPh sb="16" eb="18">
      <t>こうじ</t>
    </rPh>
    <rPh sb="20" eb="22">
      <t>ようけん</t>
    </rPh>
    <rPh sb="24" eb="26">
      <t>がっち</t>
    </rPh>
    <rPh sb="27" eb="29">
      <t>じょうきょう</t>
    </rPh>
    <rPh sb="34" eb="35">
      <t>たい</t>
    </rPh>
    <rPh sb="41" eb="43">
      <t>ふよ</t>
    </rPh>
    <rPh sb="52" eb="54">
      <t>いっち</t>
    </rPh>
    <rPh sb="68" eb="70">
      <t>うむ</t>
    </rPh>
    <rPh sb="76" eb="78">
      <t>うむ</t>
    </rPh>
    <rPh sb="79" eb="81">
      <t>むじゅん</t>
    </rPh>
    <phoneticPr fontId="1" type="Hiragana"/>
  </si>
  <si>
    <t>建築物（工業・事業用地）</t>
    <rPh sb="0" eb="3">
      <t>ケンチクブツ</t>
    </rPh>
    <rPh sb="4" eb="6">
      <t>コウギョウ</t>
    </rPh>
    <rPh sb="7" eb="11">
      <t>ジギョウヨウチ</t>
    </rPh>
    <phoneticPr fontId="34"/>
  </si>
  <si>
    <t>太陽光発電設備</t>
    <rPh sb="3" eb="5">
      <t>ハツデン</t>
    </rPh>
    <rPh sb="5" eb="7">
      <t>セツビ</t>
    </rPh>
    <phoneticPr fontId="34"/>
  </si>
  <si>
    <t>レジャー施設（建築物を伴わない）</t>
    <rPh sb="4" eb="6">
      <t>シセツ</t>
    </rPh>
    <rPh sb="7" eb="10">
      <t>ケンチクブツ</t>
    </rPh>
    <rPh sb="11" eb="12">
      <t>トモナ</t>
    </rPh>
    <phoneticPr fontId="34"/>
  </si>
  <si>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1"/>
  </si>
  <si>
    <t>その他（上記に含まれないもの）</t>
    <rPh sb="2" eb="3">
      <t>タ</t>
    </rPh>
    <rPh sb="4" eb="6">
      <t>ジョウキ</t>
    </rPh>
    <rPh sb="7" eb="8">
      <t>フク</t>
    </rPh>
    <phoneticPr fontId="34"/>
  </si>
  <si>
    <t>下田市</t>
  </si>
  <si>
    <t>静岡県静岡市駿河区有明町××番地</t>
  </si>
  <si>
    <t>工事完了予定年月日</t>
  </si>
  <si>
    <t>コンクリート側溝</t>
  </si>
  <si>
    <t>対応状況</t>
  </si>
  <si>
    <t>その他（テスト）</t>
  </si>
  <si>
    <t>伊豆の国市</t>
  </si>
  <si>
    <t>許可に当たって付した条件</t>
  </si>
  <si>
    <r>
      <t>設計変更以外</t>
    </r>
    <r>
      <rPr>
        <sz val="11"/>
        <color theme="1"/>
        <rFont val="ＭＳ 明朝"/>
      </rPr>
      <t>(工事施行者の変更等)の変更があるか</t>
    </r>
    <rPh sb="13" eb="15">
      <t>へんこう</t>
    </rPh>
    <phoneticPr fontId="1" type="Hiragana"/>
  </si>
  <si>
    <t>工事中の危害防止のための措置</t>
  </si>
  <si>
    <t>崖面以外の地表面の保護の方法</t>
  </si>
  <si>
    <t>構造</t>
  </si>
  <si>
    <t>排水施設番号</t>
  </si>
  <si>
    <t>擁壁番号/空地の設置番号</t>
  </si>
  <si>
    <t>切土の土量</t>
  </si>
  <si>
    <t>川根本町</t>
    <rPh sb="0" eb="2">
      <t>カワネ</t>
    </rPh>
    <rPh sb="2" eb="4">
      <t>ホンマチ</t>
    </rPh>
    <phoneticPr fontId="35"/>
  </si>
  <si>
    <t>盛土の土量</t>
  </si>
  <si>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</si>
  <si>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盛土等をする土地の面積</t>
  </si>
  <si>
    <t>盛土等の高さ</t>
  </si>
  <si>
    <t>伊豆市</t>
  </si>
  <si>
    <t>清水町</t>
  </si>
  <si>
    <t>メールアドレス（申請時）</t>
    <rPh sb="8" eb="11">
      <t>しんせいじ</t>
    </rPh>
    <phoneticPr fontId="1" type="Hiragana"/>
  </si>
  <si>
    <t>設計者名称又は氏名</t>
  </si>
  <si>
    <t>沼津市</t>
    <rPh sb="0" eb="2">
      <t>ヌマヅ</t>
    </rPh>
    <rPh sb="2" eb="3">
      <t>シ</t>
    </rPh>
    <phoneticPr fontId="35"/>
  </si>
  <si>
    <t>工事着手予定年月日が、申請日よりも早い日付となっています。</t>
    <rPh sb="0" eb="2">
      <t>こうじ</t>
    </rPh>
    <rPh sb="2" eb="4">
      <t>ちゃくしゅ</t>
    </rPh>
    <rPh sb="4" eb="9">
      <t>よていねんがっぴ</t>
    </rPh>
    <rPh sb="11" eb="13">
      <t>しんせい</t>
    </rPh>
    <rPh sb="13" eb="14">
      <t>び</t>
    </rPh>
    <rPh sb="17" eb="18">
      <t>はや</t>
    </rPh>
    <rPh sb="19" eb="21">
      <t>ひづけ</t>
    </rPh>
    <phoneticPr fontId="1" type="Hiragana"/>
  </si>
  <si>
    <t>設計者 住所</t>
  </si>
  <si>
    <t>工事期間</t>
    <rPh sb="0" eb="2">
      <t>こうじ</t>
    </rPh>
    <rPh sb="2" eb="4">
      <t>きかん</t>
    </rPh>
    <phoneticPr fontId="1" type="Hiragana"/>
  </si>
  <si>
    <t>法人役員氏名</t>
  </si>
  <si>
    <t>工事主名称又は氏名</t>
  </si>
  <si>
    <t>連絡先</t>
    <rPh sb="0" eb="3">
      <t>れんらくさき</t>
    </rPh>
    <phoneticPr fontId="1" type="Hiragana"/>
  </si>
  <si>
    <t>手数料額</t>
  </si>
  <si>
    <t>完了検査日</t>
  </si>
  <si>
    <t>必須</t>
    <rPh sb="0" eb="2">
      <t>ひっす</t>
    </rPh>
    <phoneticPr fontId="1" type="Hiragana"/>
  </si>
  <si>
    <t>中間検査メモ</t>
  </si>
  <si>
    <t>次回定期報告メモ</t>
  </si>
  <si>
    <t>定期報告メモ</t>
  </si>
  <si>
    <t>定期報告日</t>
  </si>
  <si>
    <t>盛土有無</t>
    <rPh sb="0" eb="2">
      <t>もりど</t>
    </rPh>
    <rPh sb="2" eb="4">
      <t>うむ</t>
    </rPh>
    <phoneticPr fontId="1" type="Hiragana"/>
  </si>
  <si>
    <t>工事施行者の氏名又は名称</t>
  </si>
  <si>
    <t>行為の種類</t>
  </si>
  <si>
    <t>必須項目の記入漏れがあります。</t>
    <rPh sb="0" eb="2">
      <t>ひっす</t>
    </rPh>
    <rPh sb="2" eb="4">
      <t>こうもく</t>
    </rPh>
    <rPh sb="5" eb="7">
      <t>きにゅう</t>
    </rPh>
    <rPh sb="7" eb="8">
      <t>も</t>
    </rPh>
    <phoneticPr fontId="1" type="Hiragana"/>
  </si>
  <si>
    <t>許可番号</t>
  </si>
  <si>
    <t>許可年月日</t>
  </si>
  <si>
    <t>許可申請／届出年月日</t>
  </si>
  <si>
    <t>許可／届出の別</t>
  </si>
  <si>
    <t>円</t>
    <rPh sb="0" eb="1">
      <t>えん</t>
    </rPh>
    <phoneticPr fontId="1" type="Hiragana"/>
  </si>
  <si>
    <t>許可</t>
    <rPh sb="0" eb="2">
      <t>きょか</t>
    </rPh>
    <phoneticPr fontId="1" type="Hiragana"/>
  </si>
  <si>
    <t>株式会社シズオカケンチョウ</t>
    <rPh sb="0" eb="4">
      <t>かぶしきがいしゃ</t>
    </rPh>
    <phoneticPr fontId="1" type="Hiragana"/>
  </si>
  <si>
    <t>谷埋め</t>
    <rPh sb="0" eb="1">
      <t>たに</t>
    </rPh>
    <rPh sb="1" eb="2">
      <t>う</t>
    </rPh>
    <phoneticPr fontId="1" type="Hiragana"/>
  </si>
  <si>
    <t>盛土タイプ（平地盛土）</t>
    <rPh sb="6" eb="8">
      <t>ひらち</t>
    </rPh>
    <rPh sb="8" eb="10">
      <t>もりど</t>
    </rPh>
    <phoneticPr fontId="1" type="Hiragana"/>
  </si>
  <si>
    <t>盛土タイプ（谷埋め盛土）</t>
    <rPh sb="6" eb="7">
      <t>たに</t>
    </rPh>
    <rPh sb="7" eb="8">
      <t>う</t>
    </rPh>
    <rPh sb="9" eb="11">
      <t>もりど</t>
    </rPh>
    <phoneticPr fontId="1" type="Hiragana"/>
  </si>
  <si>
    <t>054-123-4567</t>
  </si>
  <si>
    <t>一時保存</t>
    <rPh sb="0" eb="2">
      <t>いちじ</t>
    </rPh>
    <rPh sb="2" eb="4">
      <t>ほぞん</t>
    </rPh>
    <phoneticPr fontId="1" type="Hiragana"/>
  </si>
  <si>
    <t>伊東市</t>
    <rPh sb="0" eb="2">
      <t>イトウ</t>
    </rPh>
    <rPh sb="2" eb="3">
      <t>シ</t>
    </rPh>
    <phoneticPr fontId="35"/>
  </si>
  <si>
    <t>代表取締役社長　静岡　太郎</t>
  </si>
  <si>
    <t>松崎町</t>
  </si>
  <si>
    <t>34.134568</t>
  </si>
  <si>
    <t>138.012345</t>
  </si>
  <si>
    <t>立方メートル</t>
    <rPh sb="0" eb="1">
      <t>たて</t>
    </rPh>
    <phoneticPr fontId="1" type="Hiragana"/>
  </si>
  <si>
    <t>記入漏れ</t>
    <rPh sb="0" eb="2">
      <t>きにゅう</t>
    </rPh>
    <rPh sb="2" eb="3">
      <t>も</t>
    </rPh>
    <phoneticPr fontId="1" type="Hiragana"/>
  </si>
  <si>
    <t>漏れ</t>
    <rPh sb="0" eb="1">
      <t>も</t>
    </rPh>
    <phoneticPr fontId="1" type="Hiragana"/>
  </si>
  <si>
    <t>盛土タイプ</t>
    <rPh sb="0" eb="2">
      <t>もりど</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</si>
  <si>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</si>
  <si>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</si>
  <si>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</si>
  <si>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</si>
  <si>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担当者氏名（申請時）</t>
    <rPh sb="0" eb="3">
      <t>たんとうしゃ</t>
    </rPh>
    <rPh sb="3" eb="5">
      <t>しめい</t>
    </rPh>
    <rPh sb="6" eb="9">
      <t>しんせいじ</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</si>
  <si>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</si>
  <si>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</si>
  <si>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盛土のタイプについて、谷埋め盛土と、他のタイプの盛土が同時に選択されています。（平地盛土と腹付け盛土は、谷埋め盛土でないことが前提となるため。）</t>
    <rPh sb="0" eb="2">
      <t>もりど</t>
    </rPh>
    <rPh sb="11" eb="12">
      <t>たに</t>
    </rPh>
    <rPh sb="12" eb="13">
      <t>う</t>
    </rPh>
    <rPh sb="14" eb="16">
      <t>もりど</t>
    </rPh>
    <rPh sb="18" eb="19">
      <t>ほか</t>
    </rPh>
    <rPh sb="24" eb="26">
      <t>もりど</t>
    </rPh>
    <rPh sb="27" eb="29">
      <t>どうじ</t>
    </rPh>
    <rPh sb="30" eb="32">
      <t>せんたく</t>
    </rPh>
    <rPh sb="40" eb="42">
      <t>ひらち</t>
    </rPh>
    <rPh sb="42" eb="44">
      <t>もりど</t>
    </rPh>
    <rPh sb="45" eb="46">
      <t>はら</t>
    </rPh>
    <rPh sb="46" eb="47">
      <t>づ</t>
    </rPh>
    <rPh sb="48" eb="50">
      <t>もりど</t>
    </rPh>
    <rPh sb="52" eb="54">
      <t>たにう</t>
    </rPh>
    <rPh sb="55" eb="57">
      <t>もりど</t>
    </rPh>
    <rPh sb="63" eb="65">
      <t>ぜんてい</t>
    </rPh>
    <phoneticPr fontId="1" type="Hiragana"/>
  </si>
  <si>
    <t>平地・腹付け</t>
    <rPh sb="0" eb="2">
      <t>ひらち</t>
    </rPh>
    <rPh sb="3" eb="4">
      <t>はら</t>
    </rPh>
    <rPh sb="4" eb="5">
      <t>づ</t>
    </rPh>
    <phoneticPr fontId="1" type="Hiragana"/>
  </si>
  <si>
    <t>入力済</t>
    <rPh sb="0" eb="2">
      <t>にゅうりょく</t>
    </rPh>
    <rPh sb="2" eb="3">
      <t>ず</t>
    </rPh>
    <phoneticPr fontId="1" type="Hiragana"/>
  </si>
  <si>
    <t>大型かご枠工</t>
  </si>
  <si>
    <t>藤枝市</t>
  </si>
  <si>
    <t>牧之原市</t>
    <rPh sb="0" eb="1">
      <t>マキ</t>
    </rPh>
    <rPh sb="1" eb="2">
      <t>ノ</t>
    </rPh>
    <rPh sb="2" eb="3">
      <t>ハラ</t>
    </rPh>
    <rPh sb="3" eb="4">
      <t>シ</t>
    </rPh>
    <phoneticPr fontId="35"/>
  </si>
  <si>
    <t>吉田町</t>
  </si>
  <si>
    <t>森町</t>
  </si>
  <si>
    <t>函南町</t>
  </si>
  <si>
    <t>西伊豆町</t>
  </si>
  <si>
    <t>御前崎市</t>
  </si>
  <si>
    <t>御殿場市</t>
  </si>
  <si>
    <t>掛川市</t>
  </si>
  <si>
    <t>焼津市</t>
  </si>
  <si>
    <t>富士市</t>
  </si>
  <si>
    <t>三島市</t>
  </si>
  <si>
    <t>(別紙)土地の所在地及び地番</t>
  </si>
  <si>
    <t>市町</t>
    <rPh sb="0" eb="1">
      <t>し</t>
    </rPh>
    <rPh sb="1" eb="2">
      <t>まち</t>
    </rPh>
    <phoneticPr fontId="1" type="Hiragana"/>
  </si>
  <si>
    <t>袋井市山名町字一之沢×－×、×－×の内、×－×、×－×、
二之沢×－×、×－×、×－×の内、×－×の内</t>
  </si>
  <si>
    <t>その他</t>
    <rPh sb="2" eb="3">
      <t>た</t>
    </rPh>
    <phoneticPr fontId="1" type="Hiragana"/>
  </si>
  <si>
    <t>エラー無視</t>
    <rPh sb="3" eb="5">
      <t>むし</t>
    </rPh>
    <phoneticPr fontId="1" type="Hiragana"/>
  </si>
  <si>
    <t>OK</t>
  </si>
  <si>
    <t>落石防止柵、防災調整池の設置</t>
  </si>
  <si>
    <t>法人代表者</t>
    <rPh sb="0" eb="2">
      <t>ほうじん</t>
    </rPh>
    <rPh sb="2" eb="5">
      <t>だいひょうしゃ</t>
    </rPh>
    <phoneticPr fontId="1" type="Hiragana"/>
  </si>
  <si>
    <t>株式会社シズオカケンチョウ</t>
  </si>
  <si>
    <t>申請者代表者名</t>
    <rPh sb="3" eb="6">
      <t>だいひょうしゃ</t>
    </rPh>
    <rPh sb="6" eb="7">
      <t>めい</t>
    </rPh>
    <phoneticPr fontId="1" type="Hiragana"/>
  </si>
  <si>
    <t>工事施行者代表者名</t>
    <rPh sb="5" eb="8">
      <t>だいひょうしゃ</t>
    </rPh>
    <rPh sb="8" eb="9">
      <t>めい</t>
    </rPh>
    <phoneticPr fontId="1" type="Hiragana"/>
  </si>
  <si>
    <t>擁壁及び大型かご枠の設置</t>
  </si>
  <si>
    <t>（資格）</t>
    <rPh sb="1" eb="3">
      <t>しかく</t>
    </rPh>
    <phoneticPr fontId="1" type="Hiragana"/>
  </si>
  <si>
    <t>許可取得日</t>
    <rPh sb="0" eb="2">
      <t>きょか</t>
    </rPh>
    <rPh sb="2" eb="4">
      <t>しゅとく</t>
    </rPh>
    <rPh sb="4" eb="5">
      <t>ひ</t>
    </rPh>
    <phoneticPr fontId="1" type="Hiragana"/>
  </si>
  <si>
    <t>有限会社シマダ</t>
  </si>
  <si>
    <t>宅地造成又は特定盛土等に関する工事の変更許可申請書</t>
  </si>
  <si>
    <t>空き地（宅地）</t>
  </si>
  <si>
    <t>無</t>
  </si>
  <si>
    <t>RC構造</t>
  </si>
  <si>
    <t>別添工程表のとおり</t>
  </si>
  <si>
    <t>××市××条例に係る手続き中（×年×月頃許可取得予定）</t>
  </si>
  <si>
    <t>行政書士</t>
  </si>
  <si>
    <t>工事課　浜松　次郎</t>
  </si>
  <si>
    <t>×-×</t>
  </si>
  <si>
    <t>袋井市山名町字○○</t>
  </si>
  <si>
    <t>様式第七</t>
  </si>
  <si>
    <t>新規に盛土・切土をする土地が生じるか</t>
  </si>
  <si>
    <t>第35条第１項</t>
  </si>
  <si>
    <t>の規定により、変更</t>
    <rPh sb="7" eb="9">
      <t>へんこう</t>
    </rPh>
    <phoneticPr fontId="1" type="Hiragana"/>
  </si>
  <si>
    <t>の許可を申請します。</t>
  </si>
  <si>
    <t>変更の理由</t>
  </si>
  <si>
    <t>×</t>
  </si>
  <si>
    <t>代表取締役社長　静岡　太郎</t>
    <rPh sb="0" eb="5">
      <t>だいひょうとりしまりやく</t>
    </rPh>
    <rPh sb="5" eb="7">
      <t>しゃちょう</t>
    </rPh>
    <rPh sb="8" eb="10">
      <t>しずおか</t>
    </rPh>
    <rPh sb="11" eb="13">
      <t>たろう</t>
    </rPh>
    <phoneticPr fontId="1" type="Hiragana"/>
  </si>
  <si>
    <t>静岡県静岡市葵区追手町××番地</t>
    <rPh sb="0" eb="3">
      <t>しずおかけん</t>
    </rPh>
    <rPh sb="3" eb="6">
      <t>しずおかし</t>
    </rPh>
    <rPh sb="6" eb="8">
      <t>あおいく</t>
    </rPh>
    <rPh sb="8" eb="11">
      <t>おうてまち</t>
    </rPh>
    <rPh sb="13" eb="15">
      <t>ばんち</t>
    </rPh>
    <phoneticPr fontId="1" type="Hiragana"/>
  </si>
  <si>
    <t>静岡県静岡市駿河区有明町××番地</t>
    <rPh sb="6" eb="9">
      <t>するがく</t>
    </rPh>
    <rPh sb="9" eb="12">
      <t>ありあけまち</t>
    </rPh>
    <phoneticPr fontId="1" type="Hiragana"/>
  </si>
  <si>
    <t>有限会社シマダ</t>
    <rPh sb="0" eb="4">
      <t>ゆうげんがいしゃ</t>
    </rPh>
    <phoneticPr fontId="1" type="Hiragana"/>
  </si>
  <si>
    <t>012345</t>
  </si>
  <si>
    <t>RC構造</t>
    <rPh sb="2" eb="4">
      <t>こうぞう</t>
    </rPh>
    <phoneticPr fontId="1" type="Hiragana"/>
  </si>
  <si>
    <t>間知石練積み造</t>
    <rPh sb="0" eb="1">
      <t>あいだ</t>
    </rPh>
    <rPh sb="1" eb="2">
      <t>し</t>
    </rPh>
    <rPh sb="2" eb="3">
      <t>いし</t>
    </rPh>
    <rPh sb="3" eb="4">
      <t>れん</t>
    </rPh>
    <rPh sb="4" eb="5">
      <t>つ</t>
    </rPh>
    <rPh sb="6" eb="7">
      <t>つくり</t>
    </rPh>
    <phoneticPr fontId="1" type="Hiragana"/>
  </si>
  <si>
    <t>大型かご枠工</t>
    <rPh sb="0" eb="2">
      <t>おおがた</t>
    </rPh>
    <rPh sb="4" eb="5">
      <t>わく</t>
    </rPh>
    <rPh sb="5" eb="6">
      <t>こう</t>
    </rPh>
    <phoneticPr fontId="1" type="Hiragana"/>
  </si>
  <si>
    <t>擁壁及び大型かご枠の設置</t>
    <rPh sb="0" eb="2">
      <t>ようへき</t>
    </rPh>
    <rPh sb="2" eb="3">
      <t>およ</t>
    </rPh>
    <rPh sb="4" eb="6">
      <t>おおがた</t>
    </rPh>
    <rPh sb="8" eb="9">
      <t>わく</t>
    </rPh>
    <rPh sb="10" eb="12">
      <t>せっち</t>
    </rPh>
    <phoneticPr fontId="1"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</si>
  <si>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</si>
  <si>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</si>
  <si>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駐車場の設計変更に伴う、盛土面積の増</t>
  </si>
  <si>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</si>
  <si>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静岡　太郎</t>
    <rPh sb="0" eb="2">
      <t>しずおか</t>
    </rPh>
    <rPh sb="3" eb="5">
      <t>たろう</t>
    </rPh>
    <phoneticPr fontId="1" type="Hiragana"/>
  </si>
  <si>
    <t>4567</t>
  </si>
  <si>
    <r>
      <t>＜変更手数料の算定</t>
    </r>
    <r>
      <rPr>
        <b/>
        <sz val="11"/>
        <color rgb="FFC00000"/>
        <rFont val="ＭＳ ゴシック"/>
      </rPr>
      <t>＞</t>
    </r>
    <rPh sb="1" eb="3">
      <t>へんこう</t>
    </rPh>
    <rPh sb="3" eb="6">
      <t>てすうりょう</t>
    </rPh>
    <rPh sb="7" eb="9">
      <t>さんてい</t>
    </rPh>
    <phoneticPr fontId="1" type="Hiragana"/>
  </si>
  <si>
    <t>手数料算定</t>
    <rPh sb="0" eb="3">
      <t>てすうりょう</t>
    </rPh>
    <rPh sb="3" eb="5">
      <t>さんてい</t>
    </rPh>
    <phoneticPr fontId="1" type="Hiragana"/>
  </si>
  <si>
    <r>
      <t>当初設計箇所に設計変更があるか</t>
    </r>
    <r>
      <rPr>
        <sz val="10"/>
        <color theme="1"/>
        <rFont val="ＭＳ 明朝"/>
      </rPr>
      <t>(当初設計箇所は変更がなく、盛土・切土面積の増加だけの場合は「いいえ」)</t>
    </r>
    <rPh sb="16" eb="18">
      <t>とうしょ</t>
    </rPh>
    <rPh sb="18" eb="20">
      <t>せっけい</t>
    </rPh>
    <rPh sb="20" eb="22">
      <t>かしょ</t>
    </rPh>
    <rPh sb="23" eb="25">
      <t>へんこう</t>
    </rPh>
    <rPh sb="29" eb="31">
      <t>もりど</t>
    </rPh>
    <rPh sb="32" eb="34">
      <t>きりど</t>
    </rPh>
    <rPh sb="34" eb="36">
      <t>めんせき</t>
    </rPh>
    <rPh sb="37" eb="39">
      <t>ぞうか</t>
    </rPh>
    <rPh sb="42" eb="44">
      <t>ばあい</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</si>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</sst>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quot;県収入証紙&quot;0,000&quot;円分&quot;"/>
    <numFmt numFmtId="178" formatCode="0&quot; 平方メートル&quot;"/>
    <numFmt numFmtId="179" formatCode="[$-411]ggge&quot;年&quot;m&quot;月&quot;d&quot;日&quot;;@"/>
    <numFmt numFmtId="180" formatCode="#,##0.0_ "/>
  </numFmts>
  <fonts count="36">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rgb="FF003EFF"/>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0000C0"/>
      <name val="ＭＳ 明朝"/>
      <family val="1"/>
    </font>
    <font>
      <b/>
      <sz val="11"/>
      <color rgb="FFFF0000"/>
      <name val="AR丸ゴシック体M"/>
      <family val="3"/>
    </font>
    <font>
      <sz val="11"/>
      <color rgb="FF0000C0"/>
      <name val="游ゴシック"/>
      <family val="3"/>
      <scheme val="minor"/>
    </font>
    <font>
      <sz val="11"/>
      <color auto="1"/>
      <name val="AR P丸ゴシック体M"/>
      <family val="3"/>
    </font>
    <font>
      <sz val="11"/>
      <color rgb="FF0070C0"/>
      <name val="AR丸ゴシック体M"/>
      <family val="3"/>
    </font>
    <font>
      <sz val="11"/>
      <color theme="1"/>
      <name val="游ゴシック"/>
      <family val="3"/>
      <scheme val="minor"/>
    </font>
    <font>
      <sz val="11"/>
      <color rgb="FF0000C0"/>
      <name val="ＭＳ 明朝"/>
      <family val="1"/>
    </font>
    <font>
      <sz val="11"/>
      <color rgb="FF0070C0"/>
      <name val="AR P丸ゴシック体M"/>
      <family val="3"/>
    </font>
    <font>
      <sz val="11"/>
      <color theme="0" tint="-0.35"/>
      <name val="AR P丸ゴシック体E"/>
      <family val="3"/>
    </font>
    <font>
      <sz val="10"/>
      <color auto="1"/>
      <name val="ＭＳ 明朝"/>
      <family val="1"/>
    </font>
    <font>
      <b/>
      <sz val="11"/>
      <color rgb="FF0000C0"/>
      <name val="AR P丸ゴシック体M"/>
      <family val="3"/>
    </font>
    <font>
      <sz val="11"/>
      <color theme="0" tint="-0.25"/>
      <name val="ＭＳ 明朝"/>
      <family val="1"/>
    </font>
    <font>
      <sz val="11"/>
      <color rgb="FFC8C8C8"/>
      <name val="ＭＳ 明朝"/>
      <family val="1"/>
    </font>
    <font>
      <sz val="11"/>
      <color rgb="FFFF0000"/>
      <name val="ＭＳ 明朝"/>
      <family val="1"/>
    </font>
    <font>
      <sz val="5"/>
      <color auto="1"/>
      <name val="ＭＳ 明朝"/>
      <family val="1"/>
    </font>
    <font>
      <b/>
      <sz val="9"/>
      <color rgb="FFFF0000"/>
      <name val="游ゴシック"/>
      <family val="3"/>
      <scheme val="minor"/>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theme="1"/>
      <name val="AR丸ゴシック体M"/>
      <family val="3"/>
    </font>
    <font>
      <sz val="6"/>
      <color auto="1"/>
      <name val="ＭＳ Ｐゴシック"/>
      <family val="3"/>
    </font>
    <font>
      <sz val="9"/>
      <color auto="1"/>
      <name val="ＭＳ Ｐゴシック"/>
      <family val="3"/>
    </font>
  </fonts>
  <fills count="4">
    <fill>
      <patternFill patternType="none"/>
    </fill>
    <fill>
      <patternFill patternType="gray125"/>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37">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Fill="1" applyBorder="1" applyAlignment="1" applyProtection="1">
      <alignment horizontal="center" vertical="top" wrapText="1" shrinkToFit="1"/>
    </xf>
    <xf numFmtId="0" fontId="2" fillId="0" borderId="5"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4" xfId="0" applyFont="1" applyBorder="1" applyAlignment="1">
      <alignment horizontal="right" vertical="center" shrinkToFit="1"/>
    </xf>
    <xf numFmtId="0" fontId="3" fillId="0" borderId="7"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Fill="1" applyBorder="1" applyAlignment="1" applyProtection="1">
      <alignment horizontal="center" vertical="top" wrapText="1" shrinkToFit="1"/>
    </xf>
    <xf numFmtId="0" fontId="2" fillId="0" borderId="8" xfId="0" applyFont="1" applyFill="1" applyBorder="1" applyAlignment="1" applyProtection="1">
      <alignment horizontal="center" vertical="center" wrapText="1" shrinkToFit="1"/>
    </xf>
    <xf numFmtId="0" fontId="2" fillId="0" borderId="13" xfId="0" applyFont="1" applyBorder="1" applyAlignment="1">
      <alignment horizontal="right" vertical="center" shrinkToFit="1"/>
    </xf>
    <xf numFmtId="0" fontId="3" fillId="0" borderId="5" xfId="0" applyFont="1" applyBorder="1" applyAlignment="1">
      <alignment horizontal="center" vertical="center" shrinkToFit="1"/>
    </xf>
    <xf numFmtId="0" fontId="2" fillId="0" borderId="4" xfId="0" applyFont="1" applyBorder="1" applyAlignment="1">
      <alignment horizontal="center" vertical="top" shrinkToFit="1"/>
    </xf>
    <xf numFmtId="0" fontId="2" fillId="0" borderId="1" xfId="0" applyFont="1" applyBorder="1" applyAlignment="1">
      <alignment horizontal="center" vertical="top" shrinkToFit="1"/>
    </xf>
    <xf numFmtId="0" fontId="2" fillId="0" borderId="3"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center" wrapText="1" shrinkToFit="1"/>
    </xf>
    <xf numFmtId="0" fontId="3" fillId="0" borderId="2" xfId="0" applyNumberFormat="1" applyFont="1" applyFill="1" applyBorder="1" applyAlignment="1" applyProtection="1">
      <alignment horizontal="left" vertical="center" wrapText="1" shrinkToFit="1"/>
    </xf>
    <xf numFmtId="0" fontId="2" fillId="0" borderId="7" xfId="0" applyFont="1" applyFill="1" applyBorder="1" applyAlignment="1" applyProtection="1">
      <alignment horizontal="left" vertical="center" wrapText="1" shrinkToFit="1"/>
    </xf>
    <xf numFmtId="0" fontId="3" fillId="0" borderId="3" xfId="0" applyNumberFormat="1" applyFont="1" applyFill="1" applyBorder="1" applyAlignment="1" applyProtection="1">
      <alignment horizontal="left" vertical="center" wrapText="1" shrinkToFit="1"/>
    </xf>
    <xf numFmtId="0" fontId="10"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center" wrapText="1" shrinkToFit="1"/>
    </xf>
    <xf numFmtId="0" fontId="3" fillId="0" borderId="0" xfId="0" applyNumberFormat="1" applyFont="1" applyFill="1" applyBorder="1" applyAlignment="1" applyProtection="1">
      <alignment horizontal="left" vertical="center" wrapText="1" shrinkToFit="1"/>
    </xf>
    <xf numFmtId="0" fontId="3" fillId="0" borderId="6" xfId="0" applyNumberFormat="1" applyFont="1" applyFill="1" applyBorder="1" applyAlignment="1" applyProtection="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3" fillId="0" borderId="5" xfId="0" applyNumberFormat="1" applyFont="1" applyBorder="1" applyAlignment="1">
      <alignment vertical="center" shrinkToFit="1"/>
    </xf>
    <xf numFmtId="14" fontId="3" fillId="0" borderId="0" xfId="0" applyNumberFormat="1" applyFont="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protection locked="0"/>
    </xf>
    <xf numFmtId="0" fontId="3" fillId="0" borderId="4" xfId="0" applyFont="1" applyFill="1" applyBorder="1" applyAlignment="1">
      <alignment vertical="center" shrinkToFit="1"/>
    </xf>
    <xf numFmtId="0" fontId="3" fillId="0" borderId="4" xfId="0" applyFont="1" applyFill="1" applyBorder="1" applyAlignment="1" applyProtection="1">
      <alignment horizontal="center" vertical="center" shrinkToFit="1"/>
      <protection locked="0"/>
    </xf>
    <xf numFmtId="0" fontId="3" fillId="0" borderId="4" xfId="0" applyFont="1" applyFill="1" applyBorder="1" applyAlignment="1">
      <alignment horizontal="center" vertical="center" shrinkToFit="1"/>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1" fillId="0" borderId="8"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shrinkToFit="1"/>
    </xf>
    <xf numFmtId="0" fontId="13" fillId="2" borderId="13"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3" xfId="0" applyFont="1" applyFill="1" applyBorder="1" applyAlignment="1">
      <alignment horizontal="center" vertical="center" shrinkToFit="1"/>
    </xf>
    <xf numFmtId="0" fontId="3" fillId="0" borderId="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3" xfId="0" applyFont="1" applyFill="1" applyBorder="1" applyAlignment="1">
      <alignment horizontal="left" vertical="center" shrinkToFit="1"/>
    </xf>
    <xf numFmtId="0" fontId="10" fillId="2" borderId="6"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shrinkToFit="1"/>
    </xf>
    <xf numFmtId="0" fontId="14" fillId="0" borderId="0" xfId="0" applyFont="1" applyBorder="1" applyAlignment="1">
      <alignment horizontal="right" vertical="center" shrinkToFit="1"/>
    </xf>
    <xf numFmtId="0" fontId="10" fillId="2" borderId="0" xfId="0" applyFont="1" applyFill="1" applyBorder="1" applyAlignment="1" applyProtection="1">
      <alignment horizontal="left" vertical="top" shrinkToFit="1"/>
      <protection locked="0"/>
    </xf>
    <xf numFmtId="0" fontId="10" fillId="2" borderId="6" xfId="0" applyFont="1" applyFill="1" applyBorder="1" applyAlignment="1" applyProtection="1">
      <alignment horizontal="left" vertical="top" shrinkToFit="1"/>
      <protection locked="0"/>
    </xf>
    <xf numFmtId="176" fontId="10" fillId="2" borderId="13" xfId="0" applyNumberFormat="1" applyFont="1" applyFill="1" applyBorder="1" applyAlignment="1" applyProtection="1">
      <alignment horizontal="center" vertical="center" shrinkToFit="1"/>
      <protection locked="0"/>
    </xf>
    <xf numFmtId="176" fontId="10" fillId="2" borderId="13" xfId="0" applyNumberFormat="1" applyFont="1" applyFill="1" applyBorder="1" applyAlignment="1" applyProtection="1">
      <alignment horizontal="right" vertical="top" wrapText="1" shrinkToFit="1"/>
      <protection locked="0"/>
    </xf>
    <xf numFmtId="176" fontId="10" fillId="2" borderId="8" xfId="0" applyNumberFormat="1" applyFont="1" applyFill="1" applyBorder="1" applyAlignment="1" applyProtection="1">
      <alignment horizontal="right" vertical="top" wrapText="1" shrinkToFit="1"/>
      <protection locked="0"/>
    </xf>
    <xf numFmtId="176" fontId="10" fillId="2" borderId="6" xfId="0" applyNumberFormat="1" applyFont="1" applyFill="1" applyBorder="1" applyAlignment="1" applyProtection="1">
      <alignment horizontal="right" vertical="top" wrapText="1"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2" fillId="0" borderId="4" xfId="0" applyFont="1" applyBorder="1" applyAlignment="1">
      <alignment horizontal="center" vertical="center" wrapText="1" shrinkToFit="1"/>
    </xf>
    <xf numFmtId="0" fontId="12" fillId="2" borderId="5" xfId="0" applyFont="1" applyFill="1" applyBorder="1" applyAlignment="1" applyProtection="1">
      <alignment horizontal="left" vertical="center" wrapText="1" shrinkToFit="1"/>
      <protection locked="0"/>
    </xf>
    <xf numFmtId="49" fontId="12" fillId="2" borderId="4" xfId="0" applyNumberFormat="1" applyFont="1" applyFill="1" applyBorder="1" applyAlignment="1" applyProtection="1">
      <alignment horizontal="center" vertical="center" wrapText="1" shrinkToFit="1"/>
      <protection locked="0"/>
    </xf>
    <xf numFmtId="49" fontId="15" fillId="2" borderId="4" xfId="0" applyNumberFormat="1"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49" fontId="12" fillId="2" borderId="13" xfId="0" applyNumberFormat="1" applyFont="1" applyFill="1" applyBorder="1" applyAlignment="1" applyProtection="1">
      <alignment horizontal="center" vertical="center" wrapText="1" shrinkToFit="1"/>
      <protection locked="0"/>
    </xf>
    <xf numFmtId="49" fontId="12" fillId="2" borderId="13" xfId="0" applyNumberFormat="1" applyFont="1" applyFill="1" applyBorder="1" applyAlignment="1" applyProtection="1">
      <alignment horizontal="left" vertical="center" wrapText="1" shrinkToFit="1"/>
      <protection locked="0"/>
    </xf>
    <xf numFmtId="49" fontId="10" fillId="2" borderId="6" xfId="0" applyNumberFormat="1" applyFont="1" applyFill="1" applyBorder="1" applyAlignment="1" applyProtection="1">
      <alignment horizontal="center" vertical="center" shrinkToFit="1"/>
      <protection locked="0"/>
    </xf>
    <xf numFmtId="0" fontId="16" fillId="0" borderId="13" xfId="0" applyFont="1" applyFill="1" applyBorder="1" applyAlignment="1">
      <alignment vertical="center" shrinkToFit="1"/>
    </xf>
    <xf numFmtId="0" fontId="12"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10" fillId="2" borderId="12"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center" wrapText="1" shrinkToFit="1"/>
    </xf>
    <xf numFmtId="0" fontId="3" fillId="0" borderId="10" xfId="0" applyNumberFormat="1" applyFont="1" applyFill="1" applyBorder="1" applyAlignment="1" applyProtection="1">
      <alignment horizontal="left" vertical="center" wrapText="1" shrinkToFit="1"/>
    </xf>
    <xf numFmtId="0" fontId="3" fillId="0" borderId="11" xfId="0" applyNumberFormat="1" applyFont="1" applyFill="1" applyBorder="1" applyAlignment="1" applyProtection="1">
      <alignment horizontal="left" vertical="center" wrapText="1" shrinkToFit="1"/>
    </xf>
    <xf numFmtId="0" fontId="2" fillId="0" borderId="12" xfId="0" applyFont="1" applyBorder="1" applyAlignment="1">
      <alignment horizontal="right" vertical="center" shrinkToFit="1"/>
    </xf>
    <xf numFmtId="176" fontId="10" fillId="2" borderId="4" xfId="1" applyNumberFormat="1" applyFont="1" applyFill="1" applyBorder="1" applyAlignment="1" applyProtection="1">
      <alignment horizontal="right" vertical="top" wrapText="1" shrinkToFit="1"/>
      <protection locked="0"/>
    </xf>
    <xf numFmtId="176" fontId="10" fillId="2" borderId="1" xfId="1" applyNumberFormat="1" applyFont="1" applyFill="1" applyBorder="1" applyAlignment="1" applyProtection="1">
      <alignment horizontal="right" vertical="top" wrapText="1" shrinkToFit="1"/>
      <protection locked="0"/>
    </xf>
    <xf numFmtId="176" fontId="10" fillId="2" borderId="3" xfId="1" applyNumberFormat="1" applyFont="1" applyFill="1" applyBorder="1" applyAlignment="1" applyProtection="1">
      <alignment horizontal="right" vertical="top" wrapText="1" shrinkToFit="1"/>
      <protection locked="0"/>
    </xf>
    <xf numFmtId="49" fontId="19" fillId="2" borderId="1" xfId="0" applyNumberFormat="1" applyFont="1" applyFill="1" applyBorder="1" applyAlignment="1" applyProtection="1">
      <alignment horizontal="left" vertical="center" wrapText="1" shrinkToFit="1"/>
      <protection locked="0"/>
    </xf>
    <xf numFmtId="49" fontId="19" fillId="2" borderId="2" xfId="0" applyNumberFormat="1" applyFont="1" applyFill="1" applyBorder="1" applyAlignment="1" applyProtection="1">
      <alignment horizontal="left" vertical="center" wrapText="1" shrinkToFit="1"/>
      <protection locked="0"/>
    </xf>
    <xf numFmtId="176" fontId="19" fillId="2" borderId="13" xfId="0" applyNumberFormat="1" applyFont="1" applyFill="1" applyBorder="1" applyAlignment="1" applyProtection="1">
      <alignment horizontal="right" vertical="top" wrapText="1" shrinkToFit="1"/>
      <protection locked="0"/>
    </xf>
    <xf numFmtId="49" fontId="19" fillId="2" borderId="5" xfId="0" applyNumberFormat="1" applyFont="1" applyFill="1" applyBorder="1" applyAlignment="1" applyProtection="1">
      <alignment horizontal="left" vertical="center" wrapText="1" shrinkToFit="1"/>
      <protection locked="0"/>
    </xf>
    <xf numFmtId="176" fontId="19" fillId="0" borderId="13" xfId="0" applyNumberFormat="1" applyFont="1" applyFill="1" applyBorder="1" applyAlignment="1" applyProtection="1">
      <alignment horizontal="right" vertical="top" wrapText="1" shrinkToFit="1"/>
      <protection locked="0"/>
    </xf>
    <xf numFmtId="49" fontId="19" fillId="2" borderId="8" xfId="0" applyNumberFormat="1" applyFont="1" applyFill="1" applyBorder="1" applyAlignment="1" applyProtection="1">
      <alignment horizontal="left" vertical="center" wrapText="1" shrinkToFit="1"/>
      <protection locked="0"/>
    </xf>
    <xf numFmtId="176" fontId="3" fillId="0" borderId="13" xfId="0" applyNumberFormat="1" applyFont="1" applyFill="1" applyBorder="1" applyAlignment="1">
      <alignment vertical="center" shrinkToFit="1"/>
    </xf>
    <xf numFmtId="0" fontId="12" fillId="2" borderId="13" xfId="0" applyFont="1" applyFill="1" applyBorder="1" applyAlignment="1" applyProtection="1">
      <alignment horizontal="center" vertical="center" shrinkToFit="1"/>
      <protection locked="0"/>
    </xf>
    <xf numFmtId="49" fontId="19" fillId="2" borderId="0" xfId="0" applyNumberFormat="1" applyFont="1" applyFill="1" applyBorder="1" applyAlignment="1" applyProtection="1">
      <alignment horizontal="left" vertical="center" wrapText="1" shrinkToFit="1"/>
      <protection locked="0"/>
    </xf>
    <xf numFmtId="0" fontId="20" fillId="0" borderId="13" xfId="0" applyFont="1" applyFill="1" applyBorder="1" applyAlignment="1">
      <alignment horizontal="left" vertical="center" shrinkToFit="1"/>
    </xf>
    <xf numFmtId="0" fontId="10" fillId="0" borderId="13" xfId="0" applyFont="1" applyFill="1" applyBorder="1" applyAlignment="1" applyProtection="1">
      <alignment horizontal="left" vertical="center" shrinkToFit="1"/>
      <protection locked="0"/>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0" fontId="2" fillId="0" borderId="2" xfId="0" applyFont="1" applyBorder="1" applyAlignment="1">
      <alignment horizontal="center" vertical="top" shrinkToFit="1"/>
    </xf>
    <xf numFmtId="177" fontId="21" fillId="0" borderId="2" xfId="0" applyNumberFormat="1" applyFont="1" applyBorder="1" applyAlignment="1">
      <alignment horizontal="center" vertical="center" wrapText="1" shrinkToFit="1"/>
    </xf>
    <xf numFmtId="177" fontId="21" fillId="0" borderId="3" xfId="0" applyNumberFormat="1" applyFont="1" applyBorder="1" applyAlignment="1">
      <alignment horizontal="center" vertical="center" wrapText="1" shrinkToFit="1"/>
    </xf>
    <xf numFmtId="178" fontId="3" fillId="0" borderId="13" xfId="0" applyNumberFormat="1" applyFont="1" applyFill="1" applyBorder="1" applyAlignment="1">
      <alignment horizontal="left" vertical="center" shrinkToFit="1"/>
    </xf>
    <xf numFmtId="178" fontId="3" fillId="0" borderId="8"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7" fontId="21" fillId="0" borderId="0" xfId="0" applyNumberFormat="1" applyFont="1" applyBorder="1" applyAlignment="1">
      <alignment horizontal="center" vertical="center" wrapText="1" shrinkToFit="1"/>
    </xf>
    <xf numFmtId="177" fontId="21" fillId="0" borderId="6" xfId="0" applyNumberFormat="1" applyFont="1" applyBorder="1" applyAlignment="1">
      <alignment horizontal="center" vertical="center" wrapText="1" shrinkToFit="1"/>
    </xf>
    <xf numFmtId="0" fontId="22" fillId="0" borderId="12" xfId="0" applyNumberFormat="1" applyFont="1" applyFill="1" applyBorder="1" applyAlignment="1" applyProtection="1">
      <alignment horizontal="left" vertical="center" wrapText="1" shrinkToFit="1"/>
    </xf>
    <xf numFmtId="0" fontId="22" fillId="0" borderId="11" xfId="0" applyNumberFormat="1" applyFont="1" applyFill="1" applyBorder="1" applyAlignment="1" applyProtection="1">
      <alignment horizontal="left" vertical="center" wrapText="1" shrinkToFit="1"/>
    </xf>
    <xf numFmtId="0" fontId="22" fillId="0" borderId="5" xfId="0" applyNumberFormat="1" applyFont="1" applyFill="1" applyBorder="1" applyAlignment="1" applyProtection="1">
      <alignment horizontal="left" vertical="center" wrapText="1" shrinkToFit="1"/>
    </xf>
    <xf numFmtId="0" fontId="22" fillId="0" borderId="14" xfId="0" applyNumberFormat="1" applyFont="1" applyFill="1" applyBorder="1" applyAlignment="1" applyProtection="1">
      <alignment horizontal="left" vertical="center" wrapText="1" shrinkToFit="1"/>
    </xf>
    <xf numFmtId="49" fontId="3" fillId="0" borderId="13" xfId="0" applyNumberFormat="1" applyFont="1" applyFill="1" applyBorder="1" applyAlignment="1" applyProtection="1">
      <alignment horizontal="left" vertical="center" wrapText="1" shrinkToFit="1"/>
      <protection locked="0"/>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7" fontId="21" fillId="0" borderId="10" xfId="0" applyNumberFormat="1" applyFont="1" applyBorder="1" applyAlignment="1">
      <alignment horizontal="center" vertical="center" wrapText="1" shrinkToFit="1"/>
    </xf>
    <xf numFmtId="177" fontId="21" fillId="0" borderId="11" xfId="0" applyNumberFormat="1" applyFont="1" applyBorder="1" applyAlignment="1">
      <alignment horizontal="center" vertical="center" wrapText="1" shrinkToFit="1"/>
    </xf>
    <xf numFmtId="0" fontId="10" fillId="2" borderId="9"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indent="1" shrinkToFit="1"/>
      <protection locked="0"/>
    </xf>
    <xf numFmtId="0" fontId="10" fillId="2" borderId="11" xfId="0" applyFont="1" applyFill="1" applyBorder="1" applyAlignment="1" applyProtection="1">
      <alignment horizontal="left" vertical="center" indent="1" shrinkToFit="1"/>
      <protection locked="0"/>
    </xf>
    <xf numFmtId="0" fontId="23" fillId="2" borderId="12"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78" fontId="3" fillId="0" borderId="12" xfId="0" applyNumberFormat="1"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10" fillId="0" borderId="12" xfId="0" applyFont="1" applyFill="1" applyBorder="1" applyAlignment="1" applyProtection="1">
      <alignment horizontal="left" vertical="center" shrinkToFit="1"/>
      <protection locked="0"/>
    </xf>
    <xf numFmtId="178" fontId="3" fillId="0" borderId="9" xfId="0" applyNumberFormat="1" applyFont="1" applyFill="1" applyBorder="1" applyAlignment="1">
      <alignment horizontal="left" vertical="center" shrinkToFit="1"/>
    </xf>
    <xf numFmtId="178" fontId="3" fillId="0" borderId="11" xfId="0" applyNumberFormat="1" applyFont="1" applyFill="1" applyBorder="1" applyAlignment="1">
      <alignment horizontal="left" vertical="center" shrinkToFit="1"/>
    </xf>
    <xf numFmtId="0" fontId="10" fillId="2" borderId="12"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2" fillId="2" borderId="12" xfId="0" applyNumberFormat="1" applyFont="1" applyFill="1" applyBorder="1" applyAlignment="1" applyProtection="1">
      <alignment horizontal="center" vertical="center" wrapText="1" shrinkToFit="1"/>
      <protection locked="0"/>
    </xf>
    <xf numFmtId="49" fontId="12" fillId="2" borderId="12" xfId="0" applyNumberFormat="1" applyFont="1" applyFill="1" applyBorder="1" applyAlignment="1" applyProtection="1">
      <alignment horizontal="left" vertical="center" wrapText="1" shrinkToFit="1"/>
      <protection locked="0"/>
    </xf>
    <xf numFmtId="49" fontId="19" fillId="2" borderId="9" xfId="0" applyNumberFormat="1" applyFont="1" applyFill="1" applyBorder="1" applyAlignment="1" applyProtection="1">
      <alignment horizontal="left" vertical="center" wrapText="1" shrinkToFit="1"/>
      <protection locked="0"/>
    </xf>
    <xf numFmtId="49" fontId="19" fillId="2" borderId="10" xfId="0" applyNumberFormat="1" applyFont="1" applyFill="1" applyBorder="1" applyAlignment="1" applyProtection="1">
      <alignment horizontal="left" vertical="center" wrapText="1" shrinkToFit="1"/>
      <protection locked="0"/>
    </xf>
    <xf numFmtId="49" fontId="3" fillId="0" borderId="12" xfId="0" applyNumberFormat="1" applyFont="1" applyFill="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3" fillId="0" borderId="0" xfId="0" applyFont="1" applyBorder="1" applyAlignment="1">
      <alignment vertical="center" shrinkToFit="1"/>
    </xf>
    <xf numFmtId="0" fontId="4" fillId="0" borderId="0" xfId="0" applyFont="1" applyAlignment="1">
      <alignment horizontal="center" vertical="center" shrinkToFit="1"/>
    </xf>
    <xf numFmtId="176" fontId="3" fillId="0" borderId="5" xfId="0" applyNumberFormat="1"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right" vertical="center" shrinkToFit="1"/>
    </xf>
    <xf numFmtId="0" fontId="24" fillId="0" borderId="0" xfId="0" applyFont="1" applyAlignment="1">
      <alignment horizontal="center" vertical="center" shrinkToFit="1"/>
    </xf>
    <xf numFmtId="179" fontId="24" fillId="0" borderId="0" xfId="0" applyNumberFormat="1" applyFont="1" applyAlignment="1">
      <alignment vertical="center" shrinkToFit="1"/>
    </xf>
    <xf numFmtId="0" fontId="24" fillId="0" borderId="0" xfId="0" applyFont="1" applyBorder="1" applyAlignment="1">
      <alignment horizontal="center" vertical="center" shrinkToFit="1"/>
    </xf>
    <xf numFmtId="0" fontId="24" fillId="0" borderId="0" xfId="0" applyFont="1" applyBorder="1" applyAlignment="1">
      <alignment vertical="center" shrinkToFit="1"/>
    </xf>
    <xf numFmtId="49" fontId="2" fillId="0" borderId="0" xfId="0" applyNumberFormat="1" applyFont="1" applyAlignment="1">
      <alignment vertical="center" shrinkToFit="1"/>
    </xf>
    <xf numFmtId="38" fontId="24" fillId="0" borderId="0" xfId="1" applyFont="1" applyBorder="1" applyAlignment="1">
      <alignment vertical="center" shrinkToFit="1"/>
    </xf>
    <xf numFmtId="180" fontId="3" fillId="0" borderId="5" xfId="0" applyNumberFormat="1" applyFont="1" applyBorder="1" applyAlignment="1">
      <alignment vertical="center" shrinkToFit="1"/>
    </xf>
    <xf numFmtId="0" fontId="25" fillId="0" borderId="0" xfId="0" applyFont="1" applyAlignment="1">
      <alignment vertical="center" shrinkToFit="1"/>
    </xf>
    <xf numFmtId="0" fontId="26" fillId="0" borderId="0" xfId="0" applyFont="1" applyAlignment="1">
      <alignment horizontal="center" vertical="center" shrinkToFit="1"/>
    </xf>
    <xf numFmtId="14" fontId="3" fillId="0" borderId="0" xfId="0" applyNumberFormat="1" applyFont="1" applyBorder="1" applyAlignment="1">
      <alignment horizontal="center" vertical="center" shrinkToFit="1"/>
    </xf>
    <xf numFmtId="49" fontId="3"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5" fillId="2" borderId="5" xfId="0" applyNumberFormat="1" applyFont="1" applyFill="1" applyBorder="1" applyProtection="1">
      <alignment vertical="center"/>
      <protection locked="0"/>
    </xf>
    <xf numFmtId="49" fontId="0" fillId="2" borderId="0" xfId="0" applyNumberFormat="1" applyFill="1" applyBorder="1">
      <alignment vertical="center"/>
    </xf>
    <xf numFmtId="0" fontId="28" fillId="0" borderId="0" xfId="0" applyFont="1" applyAlignment="1">
      <alignment vertical="center" wrapText="1"/>
    </xf>
    <xf numFmtId="0" fontId="0" fillId="0" borderId="0" xfId="0" applyBorder="1" applyAlignment="1">
      <alignment vertical="top" wrapText="1"/>
    </xf>
    <xf numFmtId="49" fontId="15" fillId="2" borderId="0" xfId="0" applyNumberFormat="1" applyFont="1" applyFill="1" applyBorder="1" applyProtection="1">
      <alignment vertical="center"/>
      <protection locked="0"/>
    </xf>
    <xf numFmtId="0" fontId="2" fillId="0" borderId="0" xfId="0" applyFont="1">
      <alignment vertical="center"/>
    </xf>
    <xf numFmtId="0" fontId="2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center" vertical="center" wrapText="1"/>
    </xf>
    <xf numFmtId="0" fontId="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31" fillId="3"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31" fillId="3" borderId="16" xfId="0" applyFont="1" applyFill="1" applyBorder="1" applyAlignment="1" applyProtection="1">
      <alignment horizontal="center" vertical="center" shrinkToFit="1"/>
      <protection locked="0"/>
    </xf>
    <xf numFmtId="0" fontId="32" fillId="3" borderId="17" xfId="0" applyFont="1" applyFill="1" applyBorder="1" applyAlignment="1">
      <alignment vertical="center" wrapText="1"/>
    </xf>
    <xf numFmtId="0" fontId="2" fillId="0" borderId="0" xfId="0" applyFont="1" applyAlignment="1">
      <alignment vertical="center" wrapText="1"/>
    </xf>
    <xf numFmtId="0" fontId="33" fillId="0" borderId="5" xfId="0" applyFont="1" applyBorder="1" applyAlignment="1">
      <alignment horizontal="center" vertical="center" shrinkToFit="1"/>
    </xf>
  </cellXfs>
  <cellStyles count="2">
    <cellStyle name="標準" xfId="0" builtinId="0"/>
    <cellStyle name="桁区切り" xfId="1" builtinId="6"/>
  </cellStyles>
  <dxfs count="48">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s>
  <tableStyles count="0" defaultTableStyle="TableStyleMedium2" defaultPivotStyle="PivotStyleLight16"/>
  <colors>
    <mruColors>
      <color rgb="FF0000C0"/>
      <color rgb="FF001D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7"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22</xdr:col>
      <xdr:colOff>197485</xdr:colOff>
      <xdr:row>0</xdr:row>
      <xdr:rowOff>94615</xdr:rowOff>
    </xdr:from>
    <xdr:to xmlns:xdr="http://schemas.openxmlformats.org/drawingml/2006/spreadsheetDrawing">
      <xdr:col>27</xdr:col>
      <xdr:colOff>193675</xdr:colOff>
      <xdr:row>2</xdr:row>
      <xdr:rowOff>186690</xdr:rowOff>
    </xdr:to>
    <xdr:sp macro="" textlink="">
      <xdr:nvSpPr>
        <xdr:cNvPr id="10" name="図形 63"/>
        <xdr:cNvSpPr/>
      </xdr:nvSpPr>
      <xdr:spPr>
        <a:xfrm>
          <a:off x="5140960" y="94615"/>
          <a:ext cx="1139190" cy="35877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64"/>
        <xdr:cNvGrpSpPr/>
      </xdr:nvGrpSpPr>
      <xdr:grpSpPr>
        <a:xfrm>
          <a:off x="1760220" y="2805430"/>
          <a:ext cx="4499610" cy="283845"/>
          <a:chOff x="1769256" y="2819692"/>
          <a:chExt cx="4560641" cy="282194"/>
        </a:xfrm>
      </xdr:grpSpPr>
      <xdr:sp macro="" textlink="">
        <xdr:nvSpPr>
          <xdr:cNvPr id="12" name="図形 6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6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10"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F218"/>
  <sheetViews>
    <sheetView view="pageBreakPreview" zoomScale="90" zoomScaleNormal="115" zoomScaleSheetLayoutView="90"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875" style="1" customWidth="1"/>
    <col min="35" max="39" width="0.875" style="2" customWidth="1"/>
    <col min="40" max="69" width="0.875" style="1" customWidth="1"/>
    <col min="70" max="150" width="0.375" style="1" customWidth="1"/>
    <col min="151" max="158" width="0.375" style="3" customWidth="1"/>
    <col min="159" max="400" width="0.375" style="1" customWidth="1"/>
    <col min="401" max="16384" width="0.25" style="1" customWidth="1"/>
  </cols>
  <sheetData>
    <row r="1" spans="1:162" ht="15" customHeight="1">
      <c r="A1" s="4" t="s">
        <v>332</v>
      </c>
      <c r="B1" s="4"/>
      <c r="C1" s="4"/>
      <c r="D1" s="4"/>
      <c r="M1" s="106"/>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254</v>
      </c>
      <c r="AO1" s="209" t="s">
        <v>126</v>
      </c>
      <c r="AP1" s="209" t="s">
        <v>193</v>
      </c>
    </row>
    <row r="2" spans="1:162" ht="6" customHeight="1">
      <c r="AI2" s="200"/>
      <c r="AJ2" s="200"/>
      <c r="AK2" s="200"/>
      <c r="AL2" s="200"/>
      <c r="AM2" s="200"/>
      <c r="AN2" s="200"/>
    </row>
    <row r="3" spans="1:162" ht="18" customHeight="1">
      <c r="A3" s="5" t="s">
        <v>322</v>
      </c>
      <c r="B3" s="5"/>
      <c r="C3" s="5"/>
      <c r="D3" s="5"/>
      <c r="E3" s="5"/>
      <c r="F3" s="5"/>
      <c r="G3" s="5"/>
      <c r="H3" s="5"/>
      <c r="I3" s="5"/>
      <c r="J3" s="5"/>
      <c r="K3" s="5"/>
      <c r="L3" s="5"/>
      <c r="M3" s="5"/>
      <c r="N3" s="5"/>
      <c r="O3" s="5"/>
      <c r="P3" s="5"/>
      <c r="Q3" s="5"/>
      <c r="R3" s="5"/>
      <c r="S3" s="5"/>
      <c r="T3" s="5"/>
      <c r="U3" s="5"/>
      <c r="V3" s="5"/>
      <c r="W3" s="5"/>
      <c r="X3" s="5"/>
      <c r="Y3" s="5"/>
      <c r="Z3" s="5"/>
      <c r="AA3" s="5"/>
      <c r="AB3" s="5"/>
      <c r="AC3" s="2"/>
      <c r="AD3" s="3" t="s">
        <v>254</v>
      </c>
      <c r="AE3" s="3" t="s">
        <v>293</v>
      </c>
      <c r="AF3" s="3" t="s">
        <v>282</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22</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t="s">
        <v>184</v>
      </c>
      <c r="N5" s="59"/>
      <c r="O5" s="59"/>
      <c r="P5" s="59"/>
      <c r="Q5" s="4" t="s">
        <v>335</v>
      </c>
      <c r="R5" s="4"/>
      <c r="S5" s="4"/>
      <c r="T5" s="4"/>
      <c r="U5" s="4"/>
      <c r="V5" s="4"/>
      <c r="W5" s="152"/>
      <c r="X5" s="153"/>
      <c r="Y5" s="160"/>
      <c r="Z5" s="160"/>
      <c r="AA5" s="160"/>
      <c r="AB5" s="169"/>
      <c r="AC5" s="2"/>
      <c r="AD5" s="198">
        <v>1</v>
      </c>
      <c r="AE5" s="198">
        <f>COUNTA(M5)</f>
        <v>1</v>
      </c>
      <c r="AF5" s="198">
        <f>IF(AD5-AE5&lt;0,"0",AD5-AE5)</f>
        <v>0</v>
      </c>
      <c r="AG5" s="198"/>
      <c r="AH5" s="198"/>
      <c r="AI5" s="200" t="str">
        <f>MID(M5,2,2)</f>
        <v>16</v>
      </c>
      <c r="AJ5" s="200"/>
      <c r="AK5" s="200" t="s">
        <v>184</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336</v>
      </c>
      <c r="C6" s="4"/>
      <c r="D6" s="4"/>
      <c r="E6" s="4"/>
      <c r="F6" s="4"/>
      <c r="G6" s="4"/>
      <c r="H6" s="4"/>
      <c r="I6" s="4"/>
      <c r="J6" s="4"/>
      <c r="K6" s="4"/>
      <c r="X6" s="154">
        <f>AJ99</f>
        <v>17600</v>
      </c>
      <c r="Y6" s="161"/>
      <c r="Z6" s="161"/>
      <c r="AA6" s="161"/>
      <c r="AB6" s="170"/>
      <c r="AC6" s="2"/>
      <c r="AD6" s="198"/>
      <c r="AE6" s="198"/>
      <c r="AF6" s="198"/>
      <c r="AG6" s="198"/>
      <c r="AH6" s="198"/>
      <c r="AI6" s="200"/>
      <c r="AJ6" s="200"/>
      <c r="AK6" s="200" t="s">
        <v>334</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t="s">
        <v>338</v>
      </c>
      <c r="E8" s="59"/>
      <c r="F8" s="70" t="s">
        <v>3</v>
      </c>
      <c r="G8" s="59" t="s">
        <v>338</v>
      </c>
      <c r="H8" s="59"/>
      <c r="I8" s="70" t="s">
        <v>13</v>
      </c>
      <c r="J8" s="59" t="s">
        <v>338</v>
      </c>
      <c r="K8" s="59"/>
      <c r="L8" s="70" t="s">
        <v>15</v>
      </c>
      <c r="X8" s="154"/>
      <c r="Y8" s="161"/>
      <c r="Z8" s="161"/>
      <c r="AA8" s="161"/>
      <c r="AB8" s="170"/>
      <c r="AC8" s="2"/>
      <c r="AD8" s="198">
        <v>3</v>
      </c>
      <c r="AE8" s="198">
        <f>COUNTA(D8,G8,J8)</f>
        <v>3</v>
      </c>
      <c r="AF8" s="198">
        <f>IF(AD8-AE8&lt;0,"0",AD8-AE8)</f>
        <v>0</v>
      </c>
      <c r="AG8" s="198"/>
      <c r="AH8" s="198"/>
      <c r="AI8" s="201" t="s">
        <v>176</v>
      </c>
      <c r="AJ8" s="203" t="e">
        <f>+DATE(D8+2018,G8,J8)</f>
        <v>#VALUE!</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45873</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t="s">
        <v>269</v>
      </c>
      <c r="N12" s="107"/>
      <c r="O12" s="107"/>
      <c r="P12" s="107"/>
      <c r="Q12" s="107"/>
      <c r="R12" s="107"/>
      <c r="S12" s="107"/>
      <c r="T12" s="107"/>
      <c r="U12" s="107"/>
      <c r="V12" s="107"/>
      <c r="W12" s="107"/>
      <c r="X12" s="154"/>
      <c r="Y12" s="161"/>
      <c r="Z12" s="161"/>
      <c r="AA12" s="161"/>
      <c r="AB12" s="170"/>
      <c r="AC12" s="2"/>
      <c r="AD12" s="198">
        <v>1</v>
      </c>
      <c r="AE12" s="198">
        <f>COUNTA(M12:W15)</f>
        <v>2</v>
      </c>
      <c r="AF12" s="198" t="str">
        <f>IF(AD12-AE12&lt;0,"0",AD12-AE12)</f>
        <v>0</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t="s">
        <v>339</v>
      </c>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26</v>
      </c>
      <c r="D16" s="37"/>
      <c r="E16" s="37"/>
      <c r="F16" s="37"/>
      <c r="G16" s="37"/>
      <c r="H16" s="32"/>
      <c r="I16" s="75" t="s">
        <v>340</v>
      </c>
      <c r="J16" s="88"/>
      <c r="K16" s="88"/>
      <c r="L16" s="88"/>
      <c r="M16" s="88"/>
      <c r="N16" s="88"/>
      <c r="O16" s="88"/>
      <c r="P16" s="88"/>
      <c r="Q16" s="88"/>
      <c r="R16" s="88"/>
      <c r="S16" s="88"/>
      <c r="T16" s="88"/>
      <c r="U16" s="88"/>
      <c r="V16" s="88"/>
      <c r="W16" s="88"/>
      <c r="X16" s="88"/>
      <c r="Y16" s="88"/>
      <c r="Z16" s="88"/>
      <c r="AA16" s="88"/>
      <c r="AB16" s="172"/>
      <c r="AC16" s="2"/>
      <c r="AD16" s="198">
        <v>1</v>
      </c>
      <c r="AE16" s="198">
        <f>COUNTA(I16)</f>
        <v>1</v>
      </c>
      <c r="AF16" s="198">
        <f>IF(AD16-AE16&lt;0,"0",AD16-AE16)</f>
        <v>0</v>
      </c>
      <c r="AG16" s="198"/>
      <c r="AH16" s="198"/>
      <c r="AI16" s="200"/>
      <c r="AJ16" s="200"/>
      <c r="AK16" s="200"/>
      <c r="AL16" s="200"/>
      <c r="AM16" s="200"/>
      <c r="AN16" s="200"/>
    </row>
    <row r="17" spans="1:40" ht="15.75" customHeight="1">
      <c r="A17" s="10"/>
      <c r="B17" s="33"/>
      <c r="C17" s="10"/>
      <c r="D17" s="30"/>
      <c r="E17" s="30"/>
      <c r="F17" s="30"/>
      <c r="G17" s="30"/>
      <c r="H17" s="33"/>
      <c r="I17" s="76" t="s">
        <v>315</v>
      </c>
      <c r="J17" s="89"/>
      <c r="K17" s="89"/>
      <c r="L17" s="89"/>
      <c r="M17" s="89"/>
      <c r="N17" s="89"/>
      <c r="O17" s="89"/>
      <c r="P17" s="89"/>
      <c r="Q17" s="89"/>
      <c r="R17" s="83" t="s">
        <v>314</v>
      </c>
      <c r="S17" s="98"/>
      <c r="T17" s="104"/>
      <c r="U17" s="89" t="s">
        <v>276</v>
      </c>
      <c r="V17" s="89"/>
      <c r="W17" s="89"/>
      <c r="X17" s="89"/>
      <c r="Y17" s="89"/>
      <c r="Z17" s="89"/>
      <c r="AA17" s="89"/>
      <c r="AB17" s="173"/>
      <c r="AC17" s="2"/>
      <c r="AD17" s="198">
        <v>1</v>
      </c>
      <c r="AE17" s="198">
        <f>COUNTA(I17)</f>
        <v>1</v>
      </c>
      <c r="AF17" s="198">
        <f>IF(AD17-AE17&lt;0,"0",AD17-AE17)</f>
        <v>0</v>
      </c>
      <c r="AG17" s="198"/>
      <c r="AH17" s="198"/>
      <c r="AI17" s="200"/>
      <c r="AJ17" s="200"/>
      <c r="AK17" s="200"/>
      <c r="AL17" s="200"/>
      <c r="AM17" s="200"/>
      <c r="AN17" s="200"/>
    </row>
    <row r="18" spans="1:40" ht="15.75" customHeight="1">
      <c r="A18" s="10"/>
      <c r="B18" s="33"/>
      <c r="C18" s="10" t="s">
        <v>28</v>
      </c>
      <c r="D18" s="30"/>
      <c r="E18" s="30"/>
      <c r="F18" s="30"/>
      <c r="G18" s="30"/>
      <c r="H18" s="33"/>
      <c r="I18" s="77" t="s">
        <v>341</v>
      </c>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t="s">
        <v>276</v>
      </c>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24</v>
      </c>
      <c r="D20" s="37"/>
      <c r="E20" s="37"/>
      <c r="F20" s="37"/>
      <c r="G20" s="37"/>
      <c r="H20" s="32"/>
      <c r="I20" s="75" t="s">
        <v>211</v>
      </c>
      <c r="J20" s="88"/>
      <c r="K20" s="88"/>
      <c r="L20" s="88"/>
      <c r="M20" s="88"/>
      <c r="N20" s="88"/>
      <c r="O20" s="88"/>
      <c r="P20" s="88"/>
      <c r="Q20" s="88"/>
      <c r="R20" s="88"/>
      <c r="S20" s="88"/>
      <c r="T20" s="88"/>
      <c r="U20" s="88"/>
      <c r="V20" s="88"/>
      <c r="W20" s="88"/>
      <c r="X20" s="88"/>
      <c r="Y20" s="88"/>
      <c r="Z20" s="88"/>
      <c r="AA20" s="88"/>
      <c r="AB20" s="172"/>
      <c r="AC20" s="2"/>
      <c r="AD20" s="198">
        <v>1</v>
      </c>
      <c r="AE20" s="198">
        <f>COUNTA(I20)</f>
        <v>1</v>
      </c>
      <c r="AF20" s="198">
        <f>IF(AD20-AE20&lt;0,"0",AD20-AE20)</f>
        <v>0</v>
      </c>
      <c r="AG20" s="198"/>
      <c r="AH20" s="198"/>
      <c r="AI20" s="200"/>
      <c r="AJ20" s="200"/>
      <c r="AK20" s="200"/>
      <c r="AL20" s="200"/>
      <c r="AM20" s="200"/>
      <c r="AN20" s="200"/>
    </row>
    <row r="21" spans="1:40" ht="15.75" customHeight="1">
      <c r="A21" s="11"/>
      <c r="B21" s="34"/>
      <c r="C21" s="11"/>
      <c r="D21" s="60"/>
      <c r="E21" s="60"/>
      <c r="F21" s="60"/>
      <c r="G21" s="60"/>
      <c r="H21" s="34"/>
      <c r="I21" s="76" t="s">
        <v>25</v>
      </c>
      <c r="J21" s="89"/>
      <c r="K21" s="89"/>
      <c r="L21" s="89"/>
      <c r="M21" s="89"/>
      <c r="N21" s="89"/>
      <c r="O21" s="89"/>
      <c r="P21" s="89"/>
      <c r="Q21" s="89"/>
      <c r="R21" s="89"/>
      <c r="S21" s="89"/>
      <c r="T21" s="89"/>
      <c r="U21" s="89"/>
      <c r="V21" s="89"/>
      <c r="W21" s="89"/>
      <c r="X21" s="89"/>
      <c r="Y21" s="84" t="s">
        <v>319</v>
      </c>
      <c r="Z21" s="99"/>
      <c r="AA21" s="99"/>
      <c r="AB21" s="176" t="s">
        <v>42</v>
      </c>
      <c r="AC21" s="2"/>
      <c r="AD21" s="198">
        <v>1</v>
      </c>
      <c r="AE21" s="198">
        <f>COUNTA(I21)</f>
        <v>1</v>
      </c>
      <c r="AF21" s="198">
        <f>IF(AD21-AE21&lt;0,"0",AD21-AE21)</f>
        <v>0</v>
      </c>
      <c r="AG21" s="198"/>
      <c r="AH21" s="198"/>
      <c r="AI21" s="200"/>
      <c r="AJ21" s="200"/>
      <c r="AK21" s="200"/>
      <c r="AL21" s="200" t="s">
        <v>42</v>
      </c>
      <c r="AM21" s="200"/>
      <c r="AN21" s="200"/>
    </row>
    <row r="22" spans="1:40" ht="15.75" customHeight="1">
      <c r="A22" s="9">
        <v>3</v>
      </c>
      <c r="B22" s="32"/>
      <c r="C22" s="9" t="s">
        <v>29</v>
      </c>
      <c r="D22" s="37"/>
      <c r="E22" s="37"/>
      <c r="F22" s="37"/>
      <c r="G22" s="37"/>
      <c r="H22" s="32"/>
      <c r="I22" s="75" t="s">
        <v>212</v>
      </c>
      <c r="J22" s="88"/>
      <c r="K22" s="88"/>
      <c r="L22" s="88"/>
      <c r="M22" s="88"/>
      <c r="N22" s="88"/>
      <c r="O22" s="88"/>
      <c r="P22" s="88"/>
      <c r="Q22" s="88"/>
      <c r="R22" s="88"/>
      <c r="S22" s="88"/>
      <c r="T22" s="88"/>
      <c r="U22" s="88"/>
      <c r="V22" s="88"/>
      <c r="W22" s="88"/>
      <c r="X22" s="88"/>
      <c r="Y22" s="88"/>
      <c r="Z22" s="88"/>
      <c r="AA22" s="88"/>
      <c r="AB22" s="172"/>
      <c r="AC22" s="2"/>
      <c r="AD22" s="198">
        <v>1</v>
      </c>
      <c r="AE22" s="198">
        <f>COUNTA(I22)</f>
        <v>1</v>
      </c>
      <c r="AF22" s="198">
        <f>IF(AD22-AE22&lt;0,"0",AD22-AE22)</f>
        <v>0</v>
      </c>
      <c r="AG22" s="198"/>
      <c r="AH22" s="198"/>
      <c r="AI22" s="200"/>
      <c r="AJ22" s="200"/>
      <c r="AK22" s="200"/>
      <c r="AL22" s="200"/>
      <c r="AM22" s="200"/>
      <c r="AN22" s="200"/>
    </row>
    <row r="23" spans="1:40" ht="15.75" customHeight="1">
      <c r="A23" s="11"/>
      <c r="B23" s="34"/>
      <c r="C23" s="11"/>
      <c r="D23" s="60"/>
      <c r="E23" s="60"/>
      <c r="F23" s="60"/>
      <c r="G23" s="60"/>
      <c r="H23" s="34"/>
      <c r="I23" s="76" t="s">
        <v>342</v>
      </c>
      <c r="J23" s="89"/>
      <c r="K23" s="89"/>
      <c r="L23" s="89"/>
      <c r="M23" s="89"/>
      <c r="N23" s="89"/>
      <c r="O23" s="89"/>
      <c r="P23" s="89"/>
      <c r="Q23" s="89"/>
      <c r="R23" s="83" t="s">
        <v>314</v>
      </c>
      <c r="S23" s="98"/>
      <c r="T23" s="104"/>
      <c r="U23" s="76" t="s">
        <v>64</v>
      </c>
      <c r="V23" s="89"/>
      <c r="W23" s="89"/>
      <c r="X23" s="89"/>
      <c r="Y23" s="89"/>
      <c r="Z23" s="89"/>
      <c r="AA23" s="89"/>
      <c r="AB23" s="173"/>
      <c r="AC23" s="2"/>
      <c r="AD23" s="198">
        <v>1</v>
      </c>
      <c r="AE23" s="198">
        <f>COUNTA(I23)</f>
        <v>1</v>
      </c>
      <c r="AF23" s="198">
        <f>IF(AD23-AE23&lt;0,"0",AD23-AE23)</f>
        <v>0</v>
      </c>
      <c r="AG23" s="198"/>
      <c r="AH23" s="198"/>
      <c r="AI23" s="200"/>
      <c r="AJ23" s="200"/>
      <c r="AK23" s="200"/>
      <c r="AL23" s="200"/>
      <c r="AM23" s="200"/>
      <c r="AN23" s="200"/>
    </row>
    <row r="24" spans="1:40" ht="15.75" customHeight="1">
      <c r="A24" s="9">
        <v>4</v>
      </c>
      <c r="B24" s="32"/>
      <c r="C24" s="9" t="s">
        <v>31</v>
      </c>
      <c r="D24" s="37"/>
      <c r="E24" s="37"/>
      <c r="F24" s="37"/>
      <c r="G24" s="37"/>
      <c r="H24" s="32"/>
      <c r="I24" s="79" t="s">
        <v>91</v>
      </c>
      <c r="J24" s="95"/>
      <c r="K24" s="95"/>
      <c r="L24" s="95"/>
      <c r="M24" s="95"/>
      <c r="N24" s="95"/>
      <c r="O24" s="95"/>
      <c r="P24" s="95"/>
      <c r="Q24" s="95"/>
      <c r="R24" s="95"/>
      <c r="S24" s="95"/>
      <c r="T24" s="95"/>
      <c r="U24" s="95"/>
      <c r="V24" s="95" t="str">
        <v>外</v>
      </c>
      <c r="W24" s="95">
        <v>22</v>
      </c>
      <c r="X24" s="95"/>
      <c r="Y24" s="95" t="str">
        <v>筆</v>
      </c>
      <c r="Z24" s="95" t="str">
        <v>(詳細別紙)</v>
      </c>
      <c r="AA24" s="95"/>
      <c r="AB24" s="177"/>
      <c r="AC24" s="2"/>
      <c r="AD24" s="198">
        <v>1</v>
      </c>
      <c r="AE24" s="198">
        <v>1</v>
      </c>
      <c r="AF24" s="198">
        <f>IF(AD24-AE24&lt;0,"0",AD24-AE24)</f>
        <v>0</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37</v>
      </c>
      <c r="J28" s="60"/>
      <c r="K28" s="60"/>
      <c r="L28" s="103">
        <v>34</v>
      </c>
      <c r="M28" s="103"/>
      <c r="N28" s="31" t="s">
        <v>198</v>
      </c>
      <c r="O28" s="124" t="s">
        <v>80</v>
      </c>
      <c r="P28" s="124"/>
      <c r="Q28" s="124"/>
      <c r="R28" s="60" t="s">
        <v>158</v>
      </c>
      <c r="S28" s="60"/>
      <c r="T28" s="60"/>
      <c r="U28" s="103">
        <v>138</v>
      </c>
      <c r="V28" s="103"/>
      <c r="W28" s="31" t="s">
        <v>198</v>
      </c>
      <c r="X28" s="124" t="s">
        <v>343</v>
      </c>
      <c r="Y28" s="124"/>
      <c r="Z28" s="124"/>
      <c r="AA28" s="20" t="s">
        <v>134</v>
      </c>
      <c r="AB28" s="179"/>
      <c r="AC28" s="2"/>
      <c r="AD28" s="198">
        <v>4</v>
      </c>
      <c r="AE28" s="198">
        <f>COUNTA(L28,O28,U28,X28)</f>
        <v>4</v>
      </c>
      <c r="AF28" s="198">
        <f>IF(AD28-AE28&lt;0,"0",AD28-AE28)</f>
        <v>0</v>
      </c>
      <c r="AG28" s="198"/>
      <c r="AH28" s="198"/>
      <c r="AI28" s="200" t="str">
        <f>ASC(L28&amp;"."&amp;O28)</f>
        <v>34.134568</v>
      </c>
      <c r="AJ28" s="200" t="str">
        <f>ASC(U28&amp;"."&amp;X28)</f>
        <v>138.012345</v>
      </c>
      <c r="AK28" s="200"/>
      <c r="AL28" s="200" t="s">
        <v>214</v>
      </c>
      <c r="AM28" s="200"/>
      <c r="AN28" s="200"/>
    </row>
    <row r="29" spans="1:40" ht="15.75" customHeight="1">
      <c r="A29" s="12">
        <v>5</v>
      </c>
      <c r="B29" s="35"/>
      <c r="C29" s="12" t="s">
        <v>44</v>
      </c>
      <c r="D29" s="36"/>
      <c r="E29" s="36"/>
      <c r="F29" s="36"/>
      <c r="G29" s="36"/>
      <c r="H29" s="35"/>
      <c r="I29" s="12"/>
      <c r="J29" s="36"/>
      <c r="K29" s="36"/>
      <c r="L29" s="36"/>
      <c r="M29" s="36"/>
      <c r="N29" s="110">
        <v>700</v>
      </c>
      <c r="O29" s="110"/>
      <c r="P29" s="110"/>
      <c r="Q29" s="110"/>
      <c r="R29" s="110"/>
      <c r="S29" s="110"/>
      <c r="T29" s="110"/>
      <c r="U29" s="110"/>
      <c r="V29" s="110"/>
      <c r="W29" s="110"/>
      <c r="X29" s="156" t="s">
        <v>90</v>
      </c>
      <c r="Y29" s="156"/>
      <c r="Z29" s="156"/>
      <c r="AA29" s="156"/>
      <c r="AB29" s="180"/>
      <c r="AC29" s="2"/>
      <c r="AD29" s="198">
        <v>1</v>
      </c>
      <c r="AE29" s="198">
        <f>COUNTA(N29)</f>
        <v>1</v>
      </c>
      <c r="AF29" s="198">
        <f>IF(AD29-AE29&lt;0,"0",AD29-AE29)</f>
        <v>0</v>
      </c>
      <c r="AG29" s="198"/>
      <c r="AH29" s="198"/>
      <c r="AI29" s="200"/>
      <c r="AJ29" s="200"/>
      <c r="AK29" s="200"/>
      <c r="AL29" s="200" t="s">
        <v>216</v>
      </c>
      <c r="AM29" s="200"/>
      <c r="AN29" s="200"/>
    </row>
    <row r="30" spans="1:40" ht="15.75" customHeight="1">
      <c r="A30" s="12">
        <v>6</v>
      </c>
      <c r="B30" s="35"/>
      <c r="C30" s="12" t="s">
        <v>45</v>
      </c>
      <c r="D30" s="36"/>
      <c r="E30" s="36"/>
      <c r="F30" s="36"/>
      <c r="G30" s="36"/>
      <c r="H30" s="35"/>
      <c r="I30" s="81" t="s">
        <v>14</v>
      </c>
      <c r="J30" s="87"/>
      <c r="K30" s="87"/>
      <c r="L30" s="87"/>
      <c r="M30" s="87"/>
      <c r="N30" s="87"/>
      <c r="O30" s="87"/>
      <c r="P30" s="87"/>
      <c r="Q30" s="99" t="s">
        <v>188</v>
      </c>
      <c r="R30" s="99"/>
      <c r="S30" s="99"/>
      <c r="T30" s="99"/>
      <c r="U30" s="149"/>
      <c r="V30" s="149"/>
      <c r="W30" s="149"/>
      <c r="X30" s="149"/>
      <c r="Y30" s="149"/>
      <c r="Z30" s="149"/>
      <c r="AA30" s="149"/>
      <c r="AB30" s="181"/>
      <c r="AC30" s="2"/>
      <c r="AD30" s="198">
        <v>1</v>
      </c>
      <c r="AE30" s="198">
        <f>COUNTA(I30)</f>
        <v>1</v>
      </c>
      <c r="AF30" s="198">
        <f>IF(AD30-AE30&lt;0,"0",AD30-AE30)</f>
        <v>0</v>
      </c>
      <c r="AG30" s="198"/>
      <c r="AH30" s="198"/>
      <c r="AI30" s="200"/>
      <c r="AJ30" s="200"/>
      <c r="AK30" s="200"/>
      <c r="AL30" s="200" t="s">
        <v>217</v>
      </c>
      <c r="AM30" s="200"/>
      <c r="AN30" s="200"/>
    </row>
    <row r="31" spans="1:40" ht="15.75" customHeight="1">
      <c r="A31" s="12">
        <v>7</v>
      </c>
      <c r="B31" s="35"/>
      <c r="C31" s="12" t="s">
        <v>39</v>
      </c>
      <c r="D31" s="36"/>
      <c r="E31" s="36"/>
      <c r="F31" s="36"/>
      <c r="G31" s="36"/>
      <c r="H31" s="35"/>
      <c r="I31" s="81" t="s">
        <v>214</v>
      </c>
      <c r="J31" s="87"/>
      <c r="K31" s="87"/>
      <c r="L31" s="87"/>
      <c r="M31" s="87"/>
      <c r="N31" s="87"/>
      <c r="O31" s="87"/>
      <c r="P31" s="87"/>
      <c r="Q31" s="99" t="s">
        <v>188</v>
      </c>
      <c r="R31" s="99"/>
      <c r="S31" s="99"/>
      <c r="T31" s="99"/>
      <c r="U31" s="150"/>
      <c r="V31" s="150"/>
      <c r="W31" s="150"/>
      <c r="X31" s="150"/>
      <c r="Y31" s="150"/>
      <c r="Z31" s="150"/>
      <c r="AA31" s="150"/>
      <c r="AB31" s="182"/>
      <c r="AC31" s="2"/>
      <c r="AD31" s="198">
        <v>1</v>
      </c>
      <c r="AE31" s="198">
        <f>COUNTA(I31)</f>
        <v>1</v>
      </c>
      <c r="AF31" s="198">
        <f>IF(AD31-AE31&lt;0,"0",AD31-AE31)</f>
        <v>0</v>
      </c>
      <c r="AG31" s="198"/>
      <c r="AH31" s="198"/>
      <c r="AI31" s="200" t="str">
        <f>IF(I31="その他（上記に含まれないもの）","その他（"&amp;U31&amp;"）",I31)</f>
        <v>建築物（住家）</v>
      </c>
      <c r="AJ31" s="200"/>
      <c r="AK31" s="200"/>
      <c r="AL31" s="200" t="s">
        <v>218</v>
      </c>
      <c r="AM31" s="200"/>
      <c r="AN31" s="200"/>
    </row>
    <row r="32" spans="1:40" ht="15.75" customHeight="1">
      <c r="A32" s="12">
        <v>8</v>
      </c>
      <c r="B32" s="35"/>
      <c r="C32" s="12" t="s">
        <v>21</v>
      </c>
      <c r="D32" s="36"/>
      <c r="E32" s="36"/>
      <c r="F32" s="36"/>
      <c r="G32" s="36"/>
      <c r="H32" s="35"/>
      <c r="I32" s="82"/>
      <c r="J32" s="97" t="s">
        <v>42</v>
      </c>
      <c r="K32" s="102" t="s">
        <v>76</v>
      </c>
      <c r="L32" s="102"/>
      <c r="M32" s="102"/>
      <c r="N32" s="102"/>
      <c r="O32" s="125"/>
      <c r="P32" s="97" t="s">
        <v>42</v>
      </c>
      <c r="Q32" s="102" t="s">
        <v>77</v>
      </c>
      <c r="R32" s="102"/>
      <c r="S32" s="102"/>
      <c r="T32" s="102"/>
      <c r="U32" s="125"/>
      <c r="V32" s="97"/>
      <c r="W32" s="102" t="s">
        <v>11</v>
      </c>
      <c r="X32" s="102"/>
      <c r="Y32" s="102"/>
      <c r="Z32" s="102"/>
      <c r="AA32" s="99"/>
      <c r="AB32" s="105"/>
      <c r="AC32" s="2"/>
      <c r="AD32" s="3"/>
      <c r="AE32" s="3"/>
      <c r="AF32" s="198"/>
      <c r="AG32" s="3"/>
      <c r="AH32" s="3"/>
      <c r="AI32" s="200"/>
      <c r="AJ32" s="200"/>
      <c r="AK32" s="200" t="s">
        <v>42</v>
      </c>
      <c r="AL32" s="200" t="s">
        <v>178</v>
      </c>
      <c r="AM32" s="200"/>
      <c r="AN32" s="200"/>
    </row>
    <row r="33" spans="1:40" ht="15.75" customHeight="1">
      <c r="A33" s="12">
        <v>9</v>
      </c>
      <c r="B33" s="35"/>
      <c r="C33" s="12" t="s">
        <v>47</v>
      </c>
      <c r="D33" s="36"/>
      <c r="E33" s="36"/>
      <c r="F33" s="36"/>
      <c r="G33" s="36"/>
      <c r="H33" s="35"/>
      <c r="I33" s="12"/>
      <c r="J33" s="36"/>
      <c r="K33" s="36"/>
      <c r="L33" s="36"/>
      <c r="M33" s="109" t="s">
        <v>141</v>
      </c>
      <c r="N33" s="109"/>
      <c r="O33" s="109"/>
      <c r="P33" s="109"/>
      <c r="Q33" s="109"/>
      <c r="R33" s="109"/>
      <c r="S33" s="109"/>
      <c r="T33" s="109"/>
      <c r="U33" s="109"/>
      <c r="V33" s="109"/>
      <c r="W33" s="109"/>
      <c r="X33" s="36"/>
      <c r="Y33" s="36"/>
      <c r="Z33" s="36"/>
      <c r="AA33" s="36"/>
      <c r="AB33" s="35"/>
      <c r="AC33" s="2"/>
      <c r="AD33" s="198">
        <v>1</v>
      </c>
      <c r="AE33" s="198">
        <f>COUNTA(M33)</f>
        <v>1</v>
      </c>
      <c r="AF33" s="198">
        <f>IF(AD33-AE33&lt;0,"0",AD33-AE33)</f>
        <v>0</v>
      </c>
      <c r="AG33" s="198"/>
      <c r="AH33" s="198"/>
      <c r="AI33" s="202" t="str">
        <f>MID(M33,LEN(M33),1)</f>
        <v>無</v>
      </c>
      <c r="AJ33" s="200" t="s">
        <v>139</v>
      </c>
      <c r="AK33" s="200" t="s">
        <v>141</v>
      </c>
      <c r="AL33" s="200" t="s">
        <v>152</v>
      </c>
      <c r="AM33" s="200"/>
      <c r="AN33" s="200"/>
    </row>
    <row r="34" spans="1:40" ht="15.75" customHeight="1">
      <c r="A34" s="13" t="s">
        <v>33</v>
      </c>
      <c r="B34" s="13"/>
      <c r="C34" s="44" t="s">
        <v>49</v>
      </c>
      <c r="D34" s="36" t="s">
        <v>8</v>
      </c>
      <c r="E34" s="36"/>
      <c r="F34" s="36"/>
      <c r="G34" s="36"/>
      <c r="H34" s="35"/>
      <c r="I34" s="12"/>
      <c r="J34" s="36"/>
      <c r="K34" s="36"/>
      <c r="L34" s="36"/>
      <c r="M34" s="110">
        <v>6</v>
      </c>
      <c r="N34" s="110"/>
      <c r="O34" s="110"/>
      <c r="P34" s="110"/>
      <c r="Q34" s="110"/>
      <c r="R34" s="110"/>
      <c r="S34" s="110"/>
      <c r="T34" s="110"/>
      <c r="U34" s="110"/>
      <c r="V34" s="110"/>
      <c r="W34" s="110"/>
      <c r="X34" s="156" t="s">
        <v>142</v>
      </c>
      <c r="Y34" s="156"/>
      <c r="Z34" s="156"/>
      <c r="AA34" s="156"/>
      <c r="AB34" s="180"/>
      <c r="AC34" s="2"/>
      <c r="AD34" s="198">
        <v>1</v>
      </c>
      <c r="AE34" s="198">
        <f>COUNTA(M34)</f>
        <v>1</v>
      </c>
      <c r="AF34" s="198">
        <f>IF(AD34-AE34&lt;0,"0",AD34-AE34)</f>
        <v>0</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v>600</v>
      </c>
      <c r="N35" s="111"/>
      <c r="O35" s="111"/>
      <c r="P35" s="111"/>
      <c r="Q35" s="111"/>
      <c r="R35" s="111"/>
      <c r="S35" s="111"/>
      <c r="T35" s="111"/>
      <c r="U35" s="111"/>
      <c r="V35" s="111"/>
      <c r="W35" s="111"/>
      <c r="X35" s="157" t="s">
        <v>143</v>
      </c>
      <c r="Y35" s="157"/>
      <c r="Z35" s="157"/>
      <c r="AA35" s="157"/>
      <c r="AB35" s="183"/>
      <c r="AC35" s="2"/>
      <c r="AD35" s="198">
        <v>1</v>
      </c>
      <c r="AE35" s="198">
        <f>COUNTA(M35)</f>
        <v>1</v>
      </c>
      <c r="AF35" s="198">
        <f>IF(AD35-AE35&lt;0,"0",AD35-AE35)</f>
        <v>0</v>
      </c>
      <c r="AG35" s="198"/>
      <c r="AH35" s="198"/>
      <c r="AI35" s="200"/>
      <c r="AJ35" s="200"/>
      <c r="AK35" s="200"/>
      <c r="AL35" s="200" t="s">
        <v>219</v>
      </c>
      <c r="AM35" s="200"/>
      <c r="AN35" s="200"/>
    </row>
    <row r="36" spans="1:40" ht="15.75" customHeight="1">
      <c r="A36" s="13"/>
      <c r="B36" s="13"/>
      <c r="C36" s="46"/>
      <c r="D36" s="62" t="s">
        <v>44</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172</v>
      </c>
      <c r="AM36" s="200"/>
      <c r="AN36" s="200"/>
    </row>
    <row r="37" spans="1:40" ht="15.75" customHeight="1">
      <c r="A37" s="13"/>
      <c r="B37" s="13"/>
      <c r="C37" s="9" t="s">
        <v>55</v>
      </c>
      <c r="D37" s="37" t="s">
        <v>58</v>
      </c>
      <c r="E37" s="37"/>
      <c r="F37" s="37"/>
      <c r="G37" s="37"/>
      <c r="H37" s="32"/>
      <c r="I37" s="12" t="s">
        <v>59</v>
      </c>
      <c r="J37" s="36"/>
      <c r="K37" s="36"/>
      <c r="L37" s="35"/>
      <c r="M37" s="110">
        <v>1400</v>
      </c>
      <c r="N37" s="110"/>
      <c r="O37" s="110"/>
      <c r="P37" s="110"/>
      <c r="Q37" s="110"/>
      <c r="R37" s="110"/>
      <c r="S37" s="110"/>
      <c r="T37" s="110"/>
      <c r="U37" s="110"/>
      <c r="V37" s="110"/>
      <c r="W37" s="110"/>
      <c r="X37" s="156" t="s">
        <v>132</v>
      </c>
      <c r="Y37" s="156"/>
      <c r="Z37" s="156"/>
      <c r="AA37" s="156"/>
      <c r="AB37" s="180"/>
      <c r="AC37" s="2"/>
      <c r="AD37" s="3"/>
      <c r="AE37" s="3"/>
      <c r="AF37" s="198"/>
      <c r="AG37" s="3"/>
      <c r="AH37" s="3"/>
      <c r="AI37" s="200">
        <f>IF(M37&gt;0,1,0)</f>
        <v>1</v>
      </c>
      <c r="AJ37" s="200" t="str">
        <f>IF(AI37*AI38=1,"盛土・切土",IF(AI37=1,"盛土",IF(AI38=1,"切土","エラー")))</f>
        <v>盛土・切土</v>
      </c>
      <c r="AK37" s="200"/>
      <c r="AL37" s="200" t="s">
        <v>220</v>
      </c>
      <c r="AM37" s="200"/>
      <c r="AN37" s="200"/>
    </row>
    <row r="38" spans="1:40" ht="15.75" customHeight="1">
      <c r="A38" s="13"/>
      <c r="B38" s="13"/>
      <c r="C38" s="11"/>
      <c r="D38" s="60"/>
      <c r="E38" s="60"/>
      <c r="F38" s="60"/>
      <c r="G38" s="60"/>
      <c r="H38" s="34"/>
      <c r="I38" s="12" t="s">
        <v>62</v>
      </c>
      <c r="J38" s="36"/>
      <c r="K38" s="36"/>
      <c r="L38" s="35"/>
      <c r="M38" s="110">
        <v>100</v>
      </c>
      <c r="N38" s="110"/>
      <c r="O38" s="110"/>
      <c r="P38" s="110"/>
      <c r="Q38" s="110"/>
      <c r="R38" s="110"/>
      <c r="S38" s="110"/>
      <c r="T38" s="110"/>
      <c r="U38" s="110"/>
      <c r="V38" s="110"/>
      <c r="W38" s="110"/>
      <c r="X38" s="156" t="s">
        <v>280</v>
      </c>
      <c r="Y38" s="156"/>
      <c r="Z38" s="156"/>
      <c r="AA38" s="156"/>
      <c r="AB38" s="180"/>
      <c r="AC38" s="2"/>
      <c r="AD38" s="3"/>
      <c r="AE38" s="3"/>
      <c r="AF38" s="198"/>
      <c r="AG38" s="3"/>
      <c r="AH38" s="3"/>
      <c r="AI38" s="200">
        <f>IF(M38&gt;0,1,0)</f>
        <v>1</v>
      </c>
      <c r="AJ38" s="200"/>
      <c r="AK38" s="200"/>
      <c r="AL38" s="200"/>
      <c r="AM38" s="200"/>
      <c r="AN38" s="200"/>
    </row>
    <row r="39" spans="1:40" ht="15.75" customHeight="1">
      <c r="A39" s="13"/>
      <c r="B39" s="13"/>
      <c r="C39" s="9" t="s">
        <v>65</v>
      </c>
      <c r="D39" s="37" t="s">
        <v>68</v>
      </c>
      <c r="E39" s="37"/>
      <c r="F39" s="37"/>
      <c r="G39" s="37"/>
      <c r="H39" s="32"/>
      <c r="I39" s="12" t="s">
        <v>69</v>
      </c>
      <c r="J39" s="36"/>
      <c r="K39" s="36"/>
      <c r="L39" s="35"/>
      <c r="M39" s="12" t="s">
        <v>70</v>
      </c>
      <c r="N39" s="36"/>
      <c r="O39" s="36"/>
      <c r="P39" s="36"/>
      <c r="Q39" s="36"/>
      <c r="R39" s="35"/>
      <c r="S39" s="12" t="s">
        <v>71</v>
      </c>
      <c r="T39" s="36"/>
      <c r="U39" s="36"/>
      <c r="V39" s="36"/>
      <c r="W39" s="36"/>
      <c r="X39" s="12" t="s">
        <v>73</v>
      </c>
      <c r="Y39" s="36"/>
      <c r="Z39" s="36"/>
      <c r="AA39" s="36"/>
      <c r="AB39" s="35"/>
      <c r="AC39" s="2"/>
      <c r="AD39" s="3"/>
      <c r="AE39" s="3"/>
      <c r="AF39" s="198"/>
      <c r="AG39" s="3"/>
      <c r="AH39" s="3"/>
      <c r="AI39" s="200"/>
      <c r="AJ39" s="204" t="s">
        <v>186</v>
      </c>
      <c r="AK39" s="205"/>
      <c r="AL39" s="207">
        <f>_xlfn.IFS(M35&gt;AK50,AL50,M35&gt;AK49,AL49,M35&gt;AK48,AL48,M35&gt;AK47,AL47,M35&gt;AK46,AL46,M35&gt;AK45,AL45,M35&gt;AK44,AL44,M35&gt;AK43,AL43,M35&gt;AK42,AL42,M35&gt;AK41,AL41,M35&gt;AK40,AL40)</f>
        <v>28000</v>
      </c>
      <c r="AM39" s="200"/>
      <c r="AN39" s="200"/>
    </row>
    <row r="40" spans="1:40" ht="15.75" customHeight="1">
      <c r="A40" s="13"/>
      <c r="B40" s="13"/>
      <c r="C40" s="10"/>
      <c r="D40" s="30"/>
      <c r="E40" s="30"/>
      <c r="F40" s="30"/>
      <c r="G40" s="30"/>
      <c r="H40" s="33"/>
      <c r="I40" s="83">
        <f>IF(M40="","",COUNTA(M$40:R40))</f>
        <v>1</v>
      </c>
      <c r="J40" s="98"/>
      <c r="K40" s="98"/>
      <c r="L40" s="104"/>
      <c r="M40" s="113" t="s">
        <v>344</v>
      </c>
      <c r="N40" s="120"/>
      <c r="O40" s="120"/>
      <c r="P40" s="120"/>
      <c r="Q40" s="120"/>
      <c r="R40" s="128"/>
      <c r="S40" s="137">
        <v>6</v>
      </c>
      <c r="T40" s="110"/>
      <c r="U40" s="110"/>
      <c r="V40" s="36" t="s">
        <v>142</v>
      </c>
      <c r="W40" s="35"/>
      <c r="X40" s="137">
        <v>10</v>
      </c>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f>IF(M41="","",COUNTA(M$40:R41))</f>
        <v>2</v>
      </c>
      <c r="J41" s="98"/>
      <c r="K41" s="98"/>
      <c r="L41" s="104"/>
      <c r="M41" s="113" t="s">
        <v>345</v>
      </c>
      <c r="N41" s="120"/>
      <c r="O41" s="120"/>
      <c r="P41" s="120"/>
      <c r="Q41" s="120"/>
      <c r="R41" s="128"/>
      <c r="S41" s="137">
        <v>2</v>
      </c>
      <c r="T41" s="110"/>
      <c r="U41" s="110"/>
      <c r="V41" s="36" t="s">
        <v>142</v>
      </c>
      <c r="W41" s="35"/>
      <c r="X41" s="137">
        <v>10</v>
      </c>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192</v>
      </c>
      <c r="AK42" s="207">
        <v>1000</v>
      </c>
      <c r="AL42" s="207">
        <v>40000</v>
      </c>
      <c r="AM42" s="200"/>
      <c r="AN42" s="200"/>
    </row>
    <row r="43" spans="1:40" ht="15.75" customHeight="1">
      <c r="A43" s="13"/>
      <c r="B43" s="13"/>
      <c r="C43" s="9" t="s">
        <v>36</v>
      </c>
      <c r="D43" s="37" t="s">
        <v>61</v>
      </c>
      <c r="E43" s="37"/>
      <c r="F43" s="37"/>
      <c r="G43" s="37"/>
      <c r="H43" s="32"/>
      <c r="I43" s="84" t="s">
        <v>69</v>
      </c>
      <c r="J43" s="99"/>
      <c r="K43" s="99"/>
      <c r="L43" s="105"/>
      <c r="M43" s="12" t="s">
        <v>118</v>
      </c>
      <c r="N43" s="36"/>
      <c r="O43" s="36"/>
      <c r="P43" s="36"/>
      <c r="Q43" s="36"/>
      <c r="R43" s="35"/>
      <c r="S43" s="12" t="s">
        <v>71</v>
      </c>
      <c r="T43" s="36"/>
      <c r="U43" s="36"/>
      <c r="V43" s="36"/>
      <c r="W43" s="36"/>
      <c r="X43" s="12" t="s">
        <v>73</v>
      </c>
      <c r="Y43" s="36"/>
      <c r="Z43" s="36"/>
      <c r="AA43" s="36"/>
      <c r="AB43" s="35"/>
      <c r="AC43" s="2"/>
      <c r="AD43" s="3"/>
      <c r="AE43" s="3"/>
      <c r="AF43" s="198"/>
      <c r="AG43" s="3"/>
      <c r="AH43" s="3"/>
      <c r="AI43" s="200"/>
      <c r="AJ43" s="205" t="s">
        <v>140</v>
      </c>
      <c r="AK43" s="207">
        <v>2000</v>
      </c>
      <c r="AL43" s="207">
        <v>59000</v>
      </c>
      <c r="AM43" s="200"/>
      <c r="AN43" s="200"/>
    </row>
    <row r="44" spans="1:40" ht="15.75" customHeight="1">
      <c r="A44" s="13"/>
      <c r="B44" s="13"/>
      <c r="C44" s="10"/>
      <c r="D44" s="30"/>
      <c r="E44" s="30"/>
      <c r="F44" s="30"/>
      <c r="G44" s="30"/>
      <c r="H44" s="33"/>
      <c r="I44" s="83">
        <f>IF(M44="","",COUNTA(M$40:R44)-1)</f>
        <v>3</v>
      </c>
      <c r="J44" s="98"/>
      <c r="K44" s="98"/>
      <c r="L44" s="104"/>
      <c r="M44" s="113" t="s">
        <v>346</v>
      </c>
      <c r="N44" s="120"/>
      <c r="O44" s="120"/>
      <c r="P44" s="120"/>
      <c r="Q44" s="120"/>
      <c r="R44" s="128"/>
      <c r="S44" s="137">
        <v>2</v>
      </c>
      <c r="T44" s="110"/>
      <c r="U44" s="110"/>
      <c r="V44" s="36" t="s">
        <v>142</v>
      </c>
      <c r="W44" s="35"/>
      <c r="X44" s="137">
        <v>20</v>
      </c>
      <c r="Y44" s="110"/>
      <c r="Z44" s="110"/>
      <c r="AA44" s="36" t="s">
        <v>142</v>
      </c>
      <c r="AB44" s="35"/>
      <c r="AC44" s="2"/>
      <c r="AD44" s="3"/>
      <c r="AE44" s="3"/>
      <c r="AF44" s="198"/>
      <c r="AG44" s="3"/>
      <c r="AH44" s="3"/>
      <c r="AI44" s="200"/>
      <c r="AJ44" s="205" t="s">
        <v>190</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189</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41</v>
      </c>
      <c r="D47" s="36" t="s">
        <v>7</v>
      </c>
      <c r="E47" s="36"/>
      <c r="F47" s="36"/>
      <c r="G47" s="36"/>
      <c r="H47" s="35"/>
      <c r="I47" s="84" t="s">
        <v>69</v>
      </c>
      <c r="J47" s="99"/>
      <c r="K47" s="99"/>
      <c r="L47" s="105"/>
      <c r="M47" s="12" t="s">
        <v>118</v>
      </c>
      <c r="N47" s="36"/>
      <c r="O47" s="36"/>
      <c r="P47" s="36"/>
      <c r="Q47" s="36"/>
      <c r="R47" s="35"/>
      <c r="S47" s="12" t="s">
        <v>160</v>
      </c>
      <c r="T47" s="36"/>
      <c r="U47" s="36"/>
      <c r="V47" s="36"/>
      <c r="W47" s="36"/>
      <c r="X47" s="12" t="s">
        <v>73</v>
      </c>
      <c r="Y47" s="36"/>
      <c r="Z47" s="36"/>
      <c r="AA47" s="36"/>
      <c r="AB47" s="35"/>
      <c r="AC47" s="2"/>
      <c r="AD47" s="3"/>
      <c r="AE47" s="3"/>
      <c r="AF47" s="198"/>
      <c r="AG47" s="3"/>
      <c r="AH47" s="3"/>
      <c r="AI47" s="200"/>
      <c r="AJ47" s="205" t="s">
        <v>185</v>
      </c>
      <c r="AK47" s="207">
        <v>20000</v>
      </c>
      <c r="AL47" s="207">
        <v>229000</v>
      </c>
      <c r="AM47" s="200"/>
      <c r="AN47" s="200"/>
    </row>
    <row r="48" spans="1:40" ht="12" customHeight="1">
      <c r="A48" s="13"/>
      <c r="B48" s="13"/>
      <c r="C48" s="12"/>
      <c r="D48" s="36"/>
      <c r="E48" s="36"/>
      <c r="F48" s="36"/>
      <c r="G48" s="36"/>
      <c r="H48" s="35"/>
      <c r="I48" s="85">
        <f>IF(M48="","",COUNTA(M$40:R49)-2)</f>
        <v>4</v>
      </c>
      <c r="J48" s="100"/>
      <c r="K48" s="100"/>
      <c r="L48" s="100"/>
      <c r="M48" s="114" t="s">
        <v>166</v>
      </c>
      <c r="N48" s="121"/>
      <c r="O48" s="121"/>
      <c r="P48" s="121"/>
      <c r="Q48" s="121"/>
      <c r="R48" s="129"/>
      <c r="S48" s="138">
        <v>19</v>
      </c>
      <c r="T48" s="111"/>
      <c r="U48" s="111"/>
      <c r="V48" s="37" t="s">
        <v>144</v>
      </c>
      <c r="W48" s="32"/>
      <c r="X48" s="138">
        <v>20</v>
      </c>
      <c r="Y48" s="111"/>
      <c r="Z48" s="111"/>
      <c r="AA48" s="37" t="s">
        <v>142</v>
      </c>
      <c r="AB48" s="32"/>
      <c r="AC48" s="2"/>
      <c r="AD48" s="3"/>
      <c r="AE48" s="3"/>
      <c r="AF48" s="198"/>
      <c r="AG48" s="3"/>
      <c r="AH48" s="3"/>
      <c r="AI48" s="200"/>
      <c r="AJ48" s="205" t="s">
        <v>183</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144</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144</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56</v>
      </c>
      <c r="D54" s="36" t="s">
        <v>66</v>
      </c>
      <c r="E54" s="36"/>
      <c r="F54" s="36"/>
      <c r="G54" s="36"/>
      <c r="H54" s="35"/>
      <c r="I54" s="87" t="s">
        <v>347</v>
      </c>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79</v>
      </c>
      <c r="D55" s="37" t="s">
        <v>52</v>
      </c>
      <c r="E55" s="37"/>
      <c r="F55" s="37"/>
      <c r="G55" s="37"/>
      <c r="H55" s="32"/>
      <c r="I55" s="88" t="s">
        <v>168</v>
      </c>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75</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35</v>
      </c>
      <c r="D57" s="37" t="s">
        <v>85</v>
      </c>
      <c r="E57" s="37"/>
      <c r="F57" s="37"/>
      <c r="G57" s="37"/>
      <c r="H57" s="32"/>
      <c r="I57" s="88" t="s">
        <v>170</v>
      </c>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83</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19</v>
      </c>
      <c r="D59" s="37" t="s">
        <v>92</v>
      </c>
      <c r="E59" s="37"/>
      <c r="F59" s="37"/>
      <c r="G59" s="37"/>
      <c r="H59" s="32"/>
      <c r="I59" s="88" t="s">
        <v>348</v>
      </c>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t="s">
        <v>310</v>
      </c>
      <c r="J60" s="90"/>
      <c r="K60" s="90"/>
      <c r="L60" s="90"/>
      <c r="M60" s="90"/>
      <c r="N60" s="90"/>
      <c r="O60" s="90"/>
      <c r="P60" s="12" t="str">
        <f>IF(I60=AL60,"⇒","")</f>
        <v>⇒</v>
      </c>
      <c r="Q60" s="36"/>
      <c r="R60" s="36" t="s">
        <v>6</v>
      </c>
      <c r="S60" s="36"/>
      <c r="T60" s="147">
        <v>7</v>
      </c>
      <c r="U60" s="147"/>
      <c r="V60" s="47" t="s">
        <v>3</v>
      </c>
      <c r="W60" s="147">
        <v>10</v>
      </c>
      <c r="X60" s="147"/>
      <c r="Y60" s="47" t="s">
        <v>13</v>
      </c>
      <c r="Z60" s="147">
        <v>1</v>
      </c>
      <c r="AA60" s="147"/>
      <c r="AB60" s="72" t="s">
        <v>15</v>
      </c>
      <c r="AC60" s="2"/>
      <c r="AD60" s="198">
        <v>1</v>
      </c>
      <c r="AE60" s="198">
        <f>COUNTA(I60)</f>
        <v>1</v>
      </c>
      <c r="AF60" s="198">
        <f>IF(AD60-AE60&lt;0,"0",AD60-AE60)</f>
        <v>0</v>
      </c>
      <c r="AG60" s="198"/>
      <c r="AH60" s="198"/>
      <c r="AI60" s="203">
        <f>IF(I60=AL60,DATE(T60+2018,W60,Z60),"")</f>
        <v>45931</v>
      </c>
      <c r="AJ60" s="200"/>
      <c r="AK60" s="200" t="s">
        <v>320</v>
      </c>
      <c r="AL60" s="200" t="s">
        <v>310</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v>12</v>
      </c>
      <c r="U61" s="147"/>
      <c r="V61" s="47" t="s">
        <v>3</v>
      </c>
      <c r="W61" s="147">
        <v>9</v>
      </c>
      <c r="X61" s="147"/>
      <c r="Y61" s="47" t="s">
        <v>13</v>
      </c>
      <c r="Z61" s="147">
        <v>30</v>
      </c>
      <c r="AA61" s="147"/>
      <c r="AB61" s="72" t="s">
        <v>15</v>
      </c>
      <c r="AC61" s="2"/>
      <c r="AD61" s="198">
        <v>3</v>
      </c>
      <c r="AE61" s="198">
        <f>COUNTA(T61,W61,Z61)</f>
        <v>3</v>
      </c>
      <c r="AF61" s="198">
        <f>IF(AD61-AE61&lt;0,"0",AD61-AE61)</f>
        <v>0</v>
      </c>
      <c r="AG61" s="198"/>
      <c r="AH61" s="198"/>
      <c r="AI61" s="203">
        <f>DATE(T61+2018,W61,Z61)</f>
        <v>47756</v>
      </c>
      <c r="AJ61" s="200"/>
      <c r="AK61" s="200"/>
      <c r="AL61" s="200"/>
      <c r="AM61" s="200"/>
      <c r="AN61" s="200"/>
    </row>
    <row r="62" spans="1:40" ht="15.75" customHeight="1">
      <c r="A62" s="13"/>
      <c r="B62" s="13"/>
      <c r="C62" s="44" t="s">
        <v>89</v>
      </c>
      <c r="D62" s="63" t="s">
        <v>95</v>
      </c>
      <c r="E62" s="36"/>
      <c r="F62" s="36"/>
      <c r="G62" s="36"/>
      <c r="H62" s="35"/>
      <c r="I62" s="91" t="s">
        <v>60</v>
      </c>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t="s">
        <v>349</v>
      </c>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337</v>
      </c>
      <c r="D64" s="14"/>
      <c r="E64" s="14"/>
      <c r="F64" s="14"/>
      <c r="G64" s="14"/>
      <c r="H64" s="14"/>
      <c r="I64" s="92" t="s">
        <v>350</v>
      </c>
      <c r="J64" s="92"/>
      <c r="K64" s="92"/>
      <c r="L64" s="92"/>
      <c r="M64" s="92"/>
      <c r="N64" s="92"/>
      <c r="O64" s="92"/>
      <c r="P64" s="92"/>
      <c r="Q64" s="92"/>
      <c r="R64" s="92"/>
      <c r="S64" s="92"/>
      <c r="T64" s="92"/>
      <c r="U64" s="92"/>
      <c r="V64" s="92"/>
      <c r="W64" s="92"/>
      <c r="X64" s="92"/>
      <c r="Y64" s="92"/>
      <c r="Z64" s="92"/>
      <c r="AA64" s="92"/>
      <c r="AB64" s="187"/>
      <c r="AC64" s="2"/>
      <c r="AD64" s="198">
        <v>1</v>
      </c>
      <c r="AE64" s="198">
        <f>COUNTA(I64)</f>
        <v>1</v>
      </c>
      <c r="AF64" s="198">
        <f>IF(AD64-AE64&lt;0,"0",AD64-AE64)</f>
        <v>0</v>
      </c>
      <c r="AG64" s="3"/>
      <c r="AH64" s="3"/>
      <c r="AI64" s="200"/>
      <c r="AJ64" s="200"/>
      <c r="AK64" s="200"/>
      <c r="AL64" s="200"/>
      <c r="AM64" s="200"/>
      <c r="AN64" s="200"/>
    </row>
    <row r="65" spans="1:40" ht="15.75" customHeight="1">
      <c r="A65" s="14">
        <v>13</v>
      </c>
      <c r="B65" s="14"/>
      <c r="C65" s="13" t="s">
        <v>263</v>
      </c>
      <c r="D65" s="14"/>
      <c r="E65" s="14"/>
      <c r="F65" s="14"/>
      <c r="G65" s="14"/>
      <c r="H65" s="14"/>
      <c r="I65" s="92" t="s">
        <v>53</v>
      </c>
      <c r="J65" s="92"/>
      <c r="K65" s="92"/>
      <c r="L65" s="92"/>
      <c r="M65" s="92"/>
      <c r="N65" s="92"/>
      <c r="O65" s="92"/>
      <c r="P65" s="92"/>
      <c r="Q65" s="92"/>
      <c r="R65" s="92"/>
      <c r="S65" s="92"/>
      <c r="T65" s="92"/>
      <c r="U65" s="92"/>
      <c r="V65" s="92"/>
      <c r="W65" s="92"/>
      <c r="X65" s="92"/>
      <c r="Y65" s="92"/>
      <c r="Z65" s="92"/>
      <c r="AA65" s="92"/>
      <c r="AB65" s="187"/>
      <c r="AC65" s="2"/>
      <c r="AD65" s="198">
        <v>1</v>
      </c>
      <c r="AE65" s="198">
        <f>COUNTA(I65)</f>
        <v>1</v>
      </c>
      <c r="AF65" s="198">
        <f>IF(AD65-AE65&lt;0,"0",AD65-AE65)</f>
        <v>0</v>
      </c>
      <c r="AG65" s="3"/>
      <c r="AH65" s="3"/>
      <c r="AI65" s="200"/>
      <c r="AJ65" s="200"/>
      <c r="AK65" s="200"/>
      <c r="AL65" s="200"/>
      <c r="AM65" s="200"/>
      <c r="AN65" s="200"/>
    </row>
    <row r="66" spans="1:40" ht="15.75" customHeight="1">
      <c r="A66" s="12" t="s">
        <v>72</v>
      </c>
      <c r="B66" s="36"/>
      <c r="C66" s="36"/>
      <c r="D66" s="36"/>
      <c r="E66" s="36"/>
      <c r="F66" s="36"/>
      <c r="G66" s="35"/>
      <c r="H66" s="36" t="s">
        <v>99</v>
      </c>
      <c r="I66" s="36"/>
      <c r="J66" s="36"/>
      <c r="K66" s="36"/>
      <c r="L66" s="35"/>
      <c r="M66" s="116" t="s">
        <v>100</v>
      </c>
      <c r="N66" s="63"/>
      <c r="O66" s="63"/>
      <c r="P66" s="63"/>
      <c r="Q66" s="63"/>
      <c r="R66" s="63"/>
      <c r="S66" s="63"/>
      <c r="T66" s="63"/>
      <c r="U66" s="63"/>
      <c r="V66" s="151"/>
      <c r="W66" s="36" t="s">
        <v>102</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3</v>
      </c>
      <c r="D67" s="47"/>
      <c r="E67" s="47" t="s">
        <v>103</v>
      </c>
      <c r="F67" s="47"/>
      <c r="G67" s="72" t="s">
        <v>15</v>
      </c>
      <c r="H67" s="9"/>
      <c r="I67" s="37"/>
      <c r="J67" s="37"/>
      <c r="K67" s="37"/>
      <c r="L67" s="32"/>
      <c r="M67" s="9"/>
      <c r="N67" s="37"/>
      <c r="O67" s="37"/>
      <c r="P67" s="37"/>
      <c r="Q67" s="37"/>
      <c r="R67" s="37"/>
      <c r="S67" s="37"/>
      <c r="T67" s="37"/>
      <c r="U67" s="37"/>
      <c r="V67" s="32"/>
      <c r="W67" s="12"/>
      <c r="X67" s="47" t="s">
        <v>3</v>
      </c>
      <c r="Y67" s="47"/>
      <c r="Z67" s="47" t="s">
        <v>103</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107</v>
      </c>
      <c r="H68" s="10"/>
      <c r="I68" s="30"/>
      <c r="J68" s="30"/>
      <c r="K68" s="30"/>
      <c r="L68" s="33"/>
      <c r="M68" s="10"/>
      <c r="N68" s="30"/>
      <c r="O68" s="30"/>
      <c r="P68" s="30"/>
      <c r="Q68" s="30"/>
      <c r="R68" s="30"/>
      <c r="S68" s="30"/>
      <c r="T68" s="30"/>
      <c r="U68" s="30"/>
      <c r="V68" s="33"/>
      <c r="W68" s="12" t="s">
        <v>105</v>
      </c>
      <c r="X68" s="36"/>
      <c r="Y68" s="36"/>
      <c r="Z68" s="36"/>
      <c r="AA68" s="36"/>
      <c r="AB68" s="72" t="s">
        <v>107</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110</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117</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121</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125</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135</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137</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129</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133</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162</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96</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351</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147</v>
      </c>
      <c r="D90" s="64"/>
      <c r="E90" s="64"/>
      <c r="F90" s="64"/>
      <c r="G90" s="64"/>
      <c r="H90" s="64"/>
      <c r="I90" s="64"/>
      <c r="J90" s="64"/>
      <c r="K90" s="64"/>
      <c r="L90" s="64"/>
      <c r="M90" s="117" t="s">
        <v>352</v>
      </c>
      <c r="N90" s="117"/>
      <c r="O90" s="117"/>
      <c r="P90" s="117"/>
      <c r="Q90" s="126"/>
      <c r="R90" s="126"/>
      <c r="S90" s="117"/>
      <c r="T90" s="117"/>
      <c r="U90" s="117"/>
      <c r="V90" s="117"/>
      <c r="W90" s="126"/>
      <c r="X90" s="126"/>
      <c r="Y90" s="117"/>
      <c r="Z90" s="117"/>
      <c r="AA90" s="117"/>
      <c r="AB90" s="117"/>
      <c r="AC90" s="2"/>
      <c r="AD90" s="198">
        <v>1</v>
      </c>
      <c r="AE90" s="198">
        <f>COUNTA(M90)</f>
        <v>1</v>
      </c>
      <c r="AF90" s="198">
        <f>IF(AD90-AE90&lt;0,"0",AD90-AE90)</f>
        <v>0</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t="s">
        <v>130</v>
      </c>
      <c r="N91" s="117"/>
      <c r="O91" s="117"/>
      <c r="P91" s="117"/>
      <c r="Q91" s="117"/>
      <c r="R91" s="117"/>
      <c r="S91" s="117"/>
      <c r="T91" s="117"/>
      <c r="U91" s="117"/>
      <c r="V91" s="117"/>
      <c r="W91" s="117"/>
      <c r="X91" s="117"/>
      <c r="Y91" s="117"/>
      <c r="Z91" s="117"/>
      <c r="AA91" s="117"/>
      <c r="AB91" s="117"/>
      <c r="AC91" s="2"/>
      <c r="AD91" s="198">
        <v>1</v>
      </c>
      <c r="AE91" s="198">
        <f>COUNTA(M91)</f>
        <v>1</v>
      </c>
      <c r="AF91" s="198">
        <f>IF(AD91-AE91&lt;0,"0",AD91-AE91)</f>
        <v>0</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t="s">
        <v>138</v>
      </c>
      <c r="N92" s="122"/>
      <c r="O92" s="122"/>
      <c r="P92" s="122"/>
      <c r="Q92" s="127" t="s">
        <v>150</v>
      </c>
      <c r="R92" s="127"/>
      <c r="S92" s="122" t="s">
        <v>173</v>
      </c>
      <c r="T92" s="122"/>
      <c r="U92" s="122"/>
      <c r="V92" s="122"/>
      <c r="W92" s="127" t="s">
        <v>150</v>
      </c>
      <c r="X92" s="127"/>
      <c r="Y92" s="122" t="s">
        <v>353</v>
      </c>
      <c r="Z92" s="122"/>
      <c r="AA92" s="122"/>
      <c r="AB92" s="191"/>
      <c r="AC92" s="2"/>
      <c r="AD92" s="198">
        <v>3</v>
      </c>
      <c r="AE92" s="198">
        <f>COUNTA(M92,S92,Y92)</f>
        <v>3</v>
      </c>
      <c r="AF92" s="198">
        <f>IF(AD92-AE92&lt;0,"0",AD92-AE92)</f>
        <v>0</v>
      </c>
      <c r="AG92" s="198"/>
      <c r="AH92" s="198"/>
      <c r="AI92" s="200"/>
      <c r="AJ92" s="200" t="str">
        <f>_xlfn.TEXTJOIN(,,M92:AB92)</f>
        <v>054-123-4567</v>
      </c>
      <c r="AK92" s="200"/>
      <c r="AL92" s="200"/>
      <c r="AM92" s="200"/>
      <c r="AN92" s="200"/>
    </row>
    <row r="93" spans="1:40" ht="15" customHeight="1">
      <c r="A93" s="14">
        <v>4</v>
      </c>
      <c r="B93" s="14"/>
      <c r="C93" s="52" t="s">
        <v>151</v>
      </c>
      <c r="D93" s="64"/>
      <c r="E93" s="64"/>
      <c r="F93" s="64"/>
      <c r="G93" s="64"/>
      <c r="H93" s="64"/>
      <c r="I93" s="64"/>
      <c r="J93" s="64"/>
      <c r="K93" s="64"/>
      <c r="L93" s="64"/>
      <c r="M93" s="119" t="s">
        <v>23</v>
      </c>
      <c r="N93" s="123"/>
      <c r="O93" s="123"/>
      <c r="P93" s="123"/>
      <c r="Q93" s="123"/>
      <c r="R93" s="123"/>
      <c r="S93" s="123"/>
      <c r="T93" s="123"/>
      <c r="U93" s="123"/>
      <c r="V93" s="123"/>
      <c r="W93" s="123"/>
      <c r="X93" s="123"/>
      <c r="Y93" s="123"/>
      <c r="Z93" s="123"/>
      <c r="AA93" s="123"/>
      <c r="AB93" s="192"/>
      <c r="AC93" s="2"/>
      <c r="AD93" s="198">
        <v>1</v>
      </c>
      <c r="AE93" s="198">
        <f>COUNTA(M93)</f>
        <v>1</v>
      </c>
      <c r="AF93" s="198">
        <f>IF(AD93-AE93&lt;0,"0",AD93-AE93)</f>
        <v>0</v>
      </c>
      <c r="AG93" s="198"/>
      <c r="AH93" s="198"/>
      <c r="AI93" s="200"/>
      <c r="AJ93" s="200"/>
      <c r="AK93" s="200"/>
      <c r="AL93" s="200"/>
      <c r="AM93" s="200"/>
      <c r="AN93" s="200"/>
    </row>
    <row r="94" spans="1:40" ht="15" customHeight="1">
      <c r="A94" s="21" t="s">
        <v>354</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356</v>
      </c>
      <c r="D95" s="65"/>
      <c r="E95" s="65"/>
      <c r="F95" s="65"/>
      <c r="G95" s="65"/>
      <c r="H95" s="65"/>
      <c r="I95" s="65"/>
      <c r="J95" s="65"/>
      <c r="K95" s="65"/>
      <c r="L95" s="65"/>
      <c r="M95" s="65"/>
      <c r="N95" s="65"/>
      <c r="O95" s="65"/>
      <c r="P95" s="65"/>
      <c r="Q95" s="65"/>
      <c r="R95" s="131"/>
      <c r="S95" s="140" t="s">
        <v>357</v>
      </c>
      <c r="T95" s="145"/>
      <c r="U95" s="145"/>
      <c r="V95" s="145"/>
      <c r="W95" s="145"/>
      <c r="X95" s="145"/>
      <c r="Y95" s="145"/>
      <c r="Z95" s="145"/>
      <c r="AA95" s="145"/>
      <c r="AB95" s="193"/>
      <c r="AC95" s="2"/>
      <c r="AD95" s="198">
        <v>1</v>
      </c>
      <c r="AE95" s="198">
        <f>COUNTA(S95)</f>
        <v>1</v>
      </c>
      <c r="AF95" s="198">
        <f>IF(AD95-AE95&lt;0,"0",AD95-AE95)</f>
        <v>0</v>
      </c>
      <c r="AG95" s="198"/>
      <c r="AH95" s="198"/>
      <c r="AI95" s="200"/>
      <c r="AJ95" s="1" t="s">
        <v>355</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1600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新規に盛土・切土をする土地は生じず、当初の計画の盛土・切土箇所に減少が生じる設計変更にあたるか</v>
      </c>
      <c r="D97" s="67"/>
      <c r="E97" s="67"/>
      <c r="F97" s="67"/>
      <c r="G97" s="67"/>
      <c r="H97" s="67"/>
      <c r="I97" s="67"/>
      <c r="J97" s="67"/>
      <c r="K97" s="67"/>
      <c r="L97" s="67"/>
      <c r="M97" s="67"/>
      <c r="N97" s="67"/>
      <c r="O97" s="67"/>
      <c r="P97" s="67"/>
      <c r="Q97" s="67"/>
      <c r="R97" s="133"/>
      <c r="S97" s="140" t="s">
        <v>358</v>
      </c>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16000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当初の盛土・切土面積は</v>
      </c>
      <c r="D99" s="68"/>
      <c r="E99" s="68"/>
      <c r="F99" s="68"/>
      <c r="G99" s="68"/>
      <c r="H99" s="68"/>
      <c r="I99" s="68"/>
      <c r="J99" s="68"/>
      <c r="K99" s="68"/>
      <c r="L99" s="68"/>
      <c r="M99" s="68"/>
      <c r="N99" s="68"/>
      <c r="O99" s="68"/>
      <c r="P99" s="68"/>
      <c r="Q99" s="68"/>
      <c r="R99" s="134"/>
      <c r="S99" s="142">
        <v>500</v>
      </c>
      <c r="T99" s="142"/>
      <c r="U99" s="142"/>
      <c r="V99" s="142"/>
      <c r="W99" s="142"/>
      <c r="X99" s="142"/>
      <c r="Y99" s="163" t="str">
        <f>IF(S97="","","平方メートル")</f>
        <v>平方メートル</v>
      </c>
      <c r="Z99" s="165"/>
      <c r="AA99" s="165"/>
      <c r="AB99" s="165"/>
      <c r="AC99" s="2"/>
      <c r="AG99" s="198"/>
      <c r="AH99" s="198"/>
      <c r="AI99" s="200"/>
      <c r="AJ99" s="1">
        <f>IF(SUM(AJ96:AJ98)&gt;657000,657000,SUM(AJ96:AJ98))</f>
        <v>17600</v>
      </c>
      <c r="AK99" s="200"/>
      <c r="AL99" s="200"/>
      <c r="AM99" s="200"/>
      <c r="AN99" s="200"/>
    </row>
    <row r="100" spans="1:40" ht="15" customHeight="1">
      <c r="A100" s="23">
        <v>2</v>
      </c>
      <c r="B100" s="23"/>
      <c r="C100" s="57" t="s">
        <v>333</v>
      </c>
      <c r="D100" s="57"/>
      <c r="E100" s="57"/>
      <c r="F100" s="57"/>
      <c r="G100" s="57"/>
      <c r="H100" s="57"/>
      <c r="I100" s="57"/>
      <c r="J100" s="57"/>
      <c r="K100" s="57"/>
      <c r="L100" s="57"/>
      <c r="M100" s="57"/>
      <c r="N100" s="57"/>
      <c r="O100" s="57"/>
      <c r="P100" s="57"/>
      <c r="Q100" s="57"/>
      <c r="R100" s="57"/>
      <c r="S100" s="143" t="s">
        <v>357</v>
      </c>
      <c r="T100" s="143"/>
      <c r="U100" s="143"/>
      <c r="V100" s="143"/>
      <c r="W100" s="143"/>
      <c r="X100" s="143"/>
      <c r="Y100" s="143"/>
      <c r="Z100" s="143"/>
      <c r="AA100" s="143"/>
      <c r="AB100" s="143"/>
      <c r="AC100" s="2"/>
      <c r="AD100" s="198">
        <v>1</v>
      </c>
      <c r="AE100" s="198">
        <f>COUNTA(S100)</f>
        <v>1</v>
      </c>
      <c r="AF100" s="198">
        <f>IF(AD100-AE100&lt;0,"0",AD100-AE100)</f>
        <v>0</v>
      </c>
      <c r="AG100" s="198"/>
      <c r="AH100" s="198"/>
      <c r="AI100" s="200"/>
      <c r="AJ100" s="1"/>
      <c r="AK100" s="200"/>
      <c r="AL100" s="200"/>
      <c r="AM100" s="200"/>
      <c r="AN100" s="200"/>
    </row>
    <row r="101" spans="1:40" ht="15" customHeight="1">
      <c r="A101" s="23"/>
      <c r="B101" s="23"/>
      <c r="C101" s="58" t="str">
        <f>IF(S100="はい","新規に盛土・切土する土地の面積は","")</f>
        <v>新規に盛土・切土する土地の面積は</v>
      </c>
      <c r="D101" s="69"/>
      <c r="E101" s="69"/>
      <c r="F101" s="69"/>
      <c r="G101" s="69"/>
      <c r="H101" s="69"/>
      <c r="I101" s="69"/>
      <c r="J101" s="69"/>
      <c r="K101" s="69"/>
      <c r="L101" s="69"/>
      <c r="M101" s="69"/>
      <c r="N101" s="69"/>
      <c r="O101" s="69"/>
      <c r="P101" s="69"/>
      <c r="Q101" s="69"/>
      <c r="R101" s="135"/>
      <c r="S101" s="144">
        <v>100</v>
      </c>
      <c r="T101" s="144"/>
      <c r="U101" s="144"/>
      <c r="V101" s="144"/>
      <c r="W101" s="144"/>
      <c r="X101" s="144"/>
      <c r="Y101" s="164" t="str">
        <f>IF(S100="はい","平方メートル","")</f>
        <v>平方メートル</v>
      </c>
      <c r="Z101" s="166"/>
      <c r="AA101" s="166"/>
      <c r="AB101" s="166"/>
      <c r="AC101" s="2"/>
      <c r="AG101" s="198"/>
      <c r="AH101" s="198"/>
      <c r="AI101" s="200"/>
      <c r="AJ101" s="206"/>
      <c r="AK101" s="200"/>
      <c r="AL101" s="200"/>
      <c r="AM101" s="200"/>
      <c r="AN101" s="200"/>
    </row>
    <row r="102" spans="1:40" ht="15" customHeight="1">
      <c r="A102" s="24">
        <v>3</v>
      </c>
      <c r="B102" s="41"/>
      <c r="C102" s="53" t="s">
        <v>229</v>
      </c>
      <c r="D102" s="65"/>
      <c r="E102" s="65"/>
      <c r="F102" s="65"/>
      <c r="G102" s="65"/>
      <c r="H102" s="65"/>
      <c r="I102" s="65"/>
      <c r="J102" s="65"/>
      <c r="K102" s="65"/>
      <c r="L102" s="65"/>
      <c r="M102" s="65"/>
      <c r="N102" s="65"/>
      <c r="O102" s="65"/>
      <c r="P102" s="65"/>
      <c r="Q102" s="65"/>
      <c r="R102" s="131"/>
      <c r="S102" s="145" t="s">
        <v>358</v>
      </c>
      <c r="T102" s="145"/>
      <c r="U102" s="145"/>
      <c r="V102" s="145"/>
      <c r="W102" s="145"/>
      <c r="X102" s="145"/>
      <c r="Y102" s="145"/>
      <c r="Z102" s="145"/>
      <c r="AA102" s="145"/>
      <c r="AB102" s="193"/>
      <c r="AC102" s="2"/>
      <c r="AD102" s="198">
        <v>1</v>
      </c>
      <c r="AE102" s="198">
        <f>COUNTA(S102)</f>
        <v>1</v>
      </c>
      <c r="AF102" s="198">
        <f>IF(AD102-AE102&lt;0,"0",AD102-AE102)</f>
        <v>0</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17600</v>
      </c>
      <c r="T103" s="146"/>
      <c r="U103" s="146"/>
      <c r="V103" s="146"/>
      <c r="W103" s="146"/>
      <c r="X103" s="146"/>
      <c r="Y103" s="146"/>
      <c r="Z103" s="146"/>
      <c r="AA103" s="167" t="s">
        <v>267</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188</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74</v>
      </c>
      <c r="B200" s="43" t="s">
        <v>131</v>
      </c>
      <c r="C200" s="43" t="s">
        <v>266</v>
      </c>
      <c r="D200" s="43" t="s">
        <v>57</v>
      </c>
      <c r="E200" s="43" t="s">
        <v>225</v>
      </c>
      <c r="F200" s="43" t="s">
        <v>124</v>
      </c>
      <c r="G200" s="43" t="s">
        <v>265</v>
      </c>
      <c r="H200" s="43" t="s">
        <v>264</v>
      </c>
      <c r="I200" s="43" t="s">
        <v>263</v>
      </c>
      <c r="J200" s="43" t="s">
        <v>210</v>
      </c>
      <c r="K200" s="43" t="s">
        <v>261</v>
      </c>
      <c r="L200" s="43" t="s">
        <v>252</v>
      </c>
      <c r="M200" s="43" t="s">
        <v>154</v>
      </c>
      <c r="N200" s="43" t="s">
        <v>316</v>
      </c>
      <c r="O200" s="43" t="s">
        <v>88</v>
      </c>
      <c r="P200" s="43" t="s">
        <v>250</v>
      </c>
      <c r="Q200" s="43" t="s">
        <v>148</v>
      </c>
      <c r="R200" s="43" t="s">
        <v>51</v>
      </c>
      <c r="S200" s="43" t="s">
        <v>249</v>
      </c>
      <c r="T200" s="43" t="s">
        <v>247</v>
      </c>
      <c r="U200" s="43" t="s">
        <v>244</v>
      </c>
      <c r="V200" s="43" t="s">
        <v>1</v>
      </c>
      <c r="W200" s="43" t="s">
        <v>213</v>
      </c>
      <c r="X200" s="43" t="s">
        <v>260</v>
      </c>
      <c r="Y200" s="43" t="s">
        <v>317</v>
      </c>
      <c r="Z200" s="43" t="s">
        <v>308</v>
      </c>
      <c r="AA200" s="43" t="s">
        <v>84</v>
      </c>
      <c r="AB200" s="27" t="s">
        <v>31</v>
      </c>
      <c r="AC200" s="43" t="s">
        <v>196</v>
      </c>
      <c r="AD200" s="43" t="s">
        <v>81</v>
      </c>
      <c r="AE200" s="43" t="s">
        <v>44</v>
      </c>
      <c r="AF200" s="43" t="s">
        <v>45</v>
      </c>
      <c r="AG200" s="43" t="s">
        <v>122</v>
      </c>
      <c r="AH200" s="43" t="s">
        <v>271</v>
      </c>
      <c r="AI200" s="43" t="s">
        <v>156</v>
      </c>
      <c r="AJ200" s="43" t="s">
        <v>272</v>
      </c>
      <c r="AK200" s="43" t="s">
        <v>136</v>
      </c>
      <c r="AL200" s="43" t="s">
        <v>240</v>
      </c>
      <c r="AM200" s="43" t="s">
        <v>239</v>
      </c>
      <c r="AN200" s="43" t="s">
        <v>237</v>
      </c>
      <c r="AO200" s="43" t="s">
        <v>235</v>
      </c>
      <c r="AP200" s="43" t="s">
        <v>234</v>
      </c>
      <c r="AQ200" s="43" t="s">
        <v>232</v>
      </c>
      <c r="AR200" s="43" t="s">
        <v>2</v>
      </c>
      <c r="AS200" s="43" t="s">
        <v>67</v>
      </c>
      <c r="AT200" s="43" t="s">
        <v>234</v>
      </c>
      <c r="AU200" s="43" t="s">
        <v>232</v>
      </c>
      <c r="AV200" s="43" t="s">
        <v>2</v>
      </c>
      <c r="AW200" s="43" t="s">
        <v>67</v>
      </c>
      <c r="AX200" s="43" t="s">
        <v>234</v>
      </c>
      <c r="AY200" s="43" t="s">
        <v>232</v>
      </c>
      <c r="AZ200" s="43" t="s">
        <v>2</v>
      </c>
      <c r="BA200" s="43" t="s">
        <v>67</v>
      </c>
      <c r="BB200" s="43" t="s">
        <v>164</v>
      </c>
      <c r="BC200" s="43" t="s">
        <v>118</v>
      </c>
      <c r="BD200" s="43" t="s">
        <v>2</v>
      </c>
      <c r="BE200" s="43" t="s">
        <v>98</v>
      </c>
      <c r="BF200" s="43" t="s">
        <v>164</v>
      </c>
      <c r="BG200" s="43" t="s">
        <v>118</v>
      </c>
      <c r="BH200" s="43" t="s">
        <v>2</v>
      </c>
      <c r="BI200" s="43" t="s">
        <v>98</v>
      </c>
      <c r="BJ200" s="43" t="s">
        <v>164</v>
      </c>
      <c r="BK200" s="43" t="s">
        <v>118</v>
      </c>
      <c r="BL200" s="43" t="s">
        <v>2</v>
      </c>
      <c r="BM200" s="43" t="s">
        <v>98</v>
      </c>
      <c r="BN200" s="43" t="s">
        <v>233</v>
      </c>
      <c r="BO200" s="43" t="s">
        <v>118</v>
      </c>
      <c r="BP200" s="43" t="s">
        <v>160</v>
      </c>
      <c r="BQ200" s="43" t="s">
        <v>98</v>
      </c>
      <c r="BR200" s="43" t="s">
        <v>233</v>
      </c>
      <c r="BS200" s="43" t="s">
        <v>118</v>
      </c>
      <c r="BT200" s="43" t="s">
        <v>160</v>
      </c>
      <c r="BU200" s="43" t="s">
        <v>98</v>
      </c>
      <c r="BV200" s="43" t="s">
        <v>233</v>
      </c>
      <c r="BW200" s="43" t="s">
        <v>118</v>
      </c>
      <c r="BX200" s="43" t="s">
        <v>160</v>
      </c>
      <c r="BY200" s="43" t="s">
        <v>98</v>
      </c>
      <c r="BZ200" s="43" t="s">
        <v>66</v>
      </c>
      <c r="CA200" s="43" t="s">
        <v>231</v>
      </c>
      <c r="CB200" s="43" t="s">
        <v>230</v>
      </c>
      <c r="CC200" s="43" t="s">
        <v>92</v>
      </c>
      <c r="CD200" s="43" t="s">
        <v>93</v>
      </c>
      <c r="CE200" s="43" t="s">
        <v>223</v>
      </c>
      <c r="CF200" s="43" t="s">
        <v>95</v>
      </c>
      <c r="CG200" s="43" t="s">
        <v>97</v>
      </c>
      <c r="CH200" s="43" t="s">
        <v>337</v>
      </c>
      <c r="CI200" s="43" t="s">
        <v>263</v>
      </c>
      <c r="CJ200" s="43" t="s">
        <v>287</v>
      </c>
      <c r="CK200" s="43" t="s">
        <v>180</v>
      </c>
      <c r="CL200" s="43" t="s">
        <v>123</v>
      </c>
      <c r="CM200" s="43" t="s">
        <v>109</v>
      </c>
      <c r="CN200" s="43" t="s">
        <v>228</v>
      </c>
      <c r="CO200" s="43" t="s">
        <v>34</v>
      </c>
      <c r="CP200" s="43" t="s">
        <v>258</v>
      </c>
      <c r="CQ200" s="43" t="s">
        <v>257</v>
      </c>
      <c r="CR200" s="43" t="s">
        <v>159</v>
      </c>
      <c r="CS200" s="43" t="s">
        <v>256</v>
      </c>
      <c r="CT200" s="43" t="s">
        <v>175</v>
      </c>
      <c r="CU200" s="43" t="s">
        <v>255</v>
      </c>
      <c r="CV200" s="43" t="s">
        <v>253</v>
      </c>
      <c r="CW200" s="43" t="s">
        <v>104</v>
      </c>
      <c r="CX200" s="43" t="s">
        <v>288</v>
      </c>
      <c r="CY200" s="43" t="s">
        <v>289</v>
      </c>
      <c r="CZ200" s="43" t="s">
        <v>286</v>
      </c>
      <c r="DA200" s="43" t="s">
        <v>243</v>
      </c>
      <c r="DB200" s="43" t="s">
        <v>290</v>
      </c>
      <c r="DC200" s="43" t="s">
        <v>86</v>
      </c>
    </row>
    <row r="201" spans="1:107" s="2" customFormat="1" ht="13.5" customHeight="1">
      <c r="A201" s="27"/>
      <c r="B201" s="27" t="s">
        <v>274</v>
      </c>
      <c r="C201" s="27" t="s">
        <v>268</v>
      </c>
      <c r="D201" s="27"/>
      <c r="E201" s="27"/>
      <c r="F201" s="27"/>
      <c r="G201" s="73" t="e">
        <f>AJ8</f>
        <v>#VALUE!</v>
      </c>
      <c r="H201" s="27"/>
      <c r="I201" s="27"/>
      <c r="J201" s="27" t="str">
        <f>"許可申請["&amp;AI5&amp;"条]"</f>
        <v>許可申請[16条]</v>
      </c>
      <c r="K201" s="27" t="str">
        <f>AJ37</f>
        <v>盛土・切土</v>
      </c>
      <c r="L201" s="27"/>
      <c r="M201" s="27" t="str">
        <f>M12</f>
        <v>株式会社シズオカケンチョウ</v>
      </c>
      <c r="N201" s="27" t="str">
        <f>IF(M14="","",M14)</f>
        <v>代表取締役社長　静岡　太郎</v>
      </c>
      <c r="O201" s="27" t="str">
        <f>I16</f>
        <v>静岡県静岡市葵区追手町××番地</v>
      </c>
      <c r="P201" s="27" t="str">
        <f>I17</f>
        <v>株式会社シズオカケンチョウ</v>
      </c>
      <c r="Q201" s="27" t="str">
        <f>IF(U17="","",U17)</f>
        <v>代表取締役社長　静岡　太郎</v>
      </c>
      <c r="R201" s="27" t="str">
        <f>IF(I18="","",I18)</f>
        <v>静岡県静岡市駿河区有明町××番地</v>
      </c>
      <c r="S201" s="27" t="str">
        <f>IF(I19="","",I19)</f>
        <v>代表取締役社長　静岡　太郎</v>
      </c>
      <c r="T201" s="27" t="str">
        <f>I20</f>
        <v>静岡県磐田市見付×番地</v>
      </c>
      <c r="U201" s="27" t="str">
        <f>I21</f>
        <v>イワタ設計事務所　浜松　一郎</v>
      </c>
      <c r="V201" s="43" t="str">
        <f>IF(AB21="○","○","")</f>
        <v>○</v>
      </c>
      <c r="W201" s="27" t="str">
        <f>I22</f>
        <v>静岡県島田市道悦×番地</v>
      </c>
      <c r="X201" s="27" t="str">
        <f>I23</f>
        <v>有限会社シマダ</v>
      </c>
      <c r="Y201" s="27" t="str">
        <f>IF(U23="","",U23)</f>
        <v>代表取締役　菊川　二郎</v>
      </c>
      <c r="Z201" s="27" t="e">
        <f>VLOOKUP(33,エラー疑い一覧!M23:N55,2,FALSE)</f>
        <v>#N/A</v>
      </c>
      <c r="AA201" s="27" t="str">
        <f>MID(_xlfn.CONCAT($I$24:$Y$27),AA204,9999)</f>
        <v/>
      </c>
      <c r="AB201" s="27" t="str">
        <f>土地の所在地及び地番!J5</f>
        <v/>
      </c>
      <c r="AC201" s="27" t="str">
        <f>AI28</f>
        <v>34.134568</v>
      </c>
      <c r="AD201" s="27" t="str">
        <f>AJ28</f>
        <v>138.012345</v>
      </c>
      <c r="AE201" s="199">
        <f>ROUNDDOWN(N29,2)</f>
        <v>700</v>
      </c>
      <c r="AF201" s="27" t="str">
        <f>I30</f>
        <v>空き地（宅地）</v>
      </c>
      <c r="AG201" s="27" t="str">
        <f>AI31</f>
        <v>建築物（住家）</v>
      </c>
      <c r="AH201" s="27" t="str">
        <f>IF(J32="○","○","")</f>
        <v>○</v>
      </c>
      <c r="AI201" s="27" t="str">
        <f>IF(P32="○","○","")</f>
        <v>○</v>
      </c>
      <c r="AJ201" s="27" t="str">
        <f>IF(V32="○","○","")</f>
        <v/>
      </c>
      <c r="AK201" s="27" t="str">
        <f>AI33</f>
        <v>無</v>
      </c>
      <c r="AL201" s="208">
        <f>ROUNDDOWN(M34,2)</f>
        <v>6</v>
      </c>
      <c r="AM201" s="199">
        <f>ROUNDDOWN(M35,2)</f>
        <v>600</v>
      </c>
      <c r="AN201" s="199">
        <f>ROUNDDOWN(M37,2)</f>
        <v>1400</v>
      </c>
      <c r="AO201" s="199">
        <f>ROUNDDOWN(M38,2)</f>
        <v>100</v>
      </c>
      <c r="AP201" s="27">
        <v>1</v>
      </c>
      <c r="AQ201" s="27" t="str">
        <f>IF(M40="","",M40)</f>
        <v>RC構造</v>
      </c>
      <c r="AR201" s="27">
        <f>ROUNDDOWN(IF(S40="","",S40),2)</f>
        <v>6</v>
      </c>
      <c r="AS201" s="27">
        <f>ROUNDDOWN(IF(X40="","",X40),2)</f>
        <v>10</v>
      </c>
      <c r="AT201" s="27">
        <v>2</v>
      </c>
      <c r="AU201" s="27" t="str">
        <f>IF(M41="","",M41)</f>
        <v>間知石練積み造</v>
      </c>
      <c r="AV201" s="27">
        <f>ROUNDDOWN(IF(S41="","",S41),2)</f>
        <v>2</v>
      </c>
      <c r="AW201" s="27">
        <f>ROUNDDOWN(IF(X41="","",X41),2)</f>
        <v>10</v>
      </c>
      <c r="AX201" s="27">
        <v>3</v>
      </c>
      <c r="AY201" s="27" t="str">
        <f>IF(M42="","",M42)</f>
        <v/>
      </c>
      <c r="AZ201" s="27" t="e">
        <f>ROUNDDOWN(IF(S42="","",S42),2)</f>
        <v>#VALUE!</v>
      </c>
      <c r="BA201" s="27" t="e">
        <f>ROUNDDOWN(IF(X42="","",X42),2)</f>
        <v>#VALUE!</v>
      </c>
      <c r="BB201" s="27">
        <v>1</v>
      </c>
      <c r="BC201" s="27" t="str">
        <f>IF(M44="","",M44)</f>
        <v>大型かご枠工</v>
      </c>
      <c r="BD201" s="27">
        <f>ROUNDDOWN(IF(S44="","",S44),2)</f>
        <v>2</v>
      </c>
      <c r="BE201" s="27">
        <f>ROUNDDOWN(IF(X44="","",X44),2)</f>
        <v>20</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コンクリート側溝</v>
      </c>
      <c r="BP201" s="27">
        <f>ROUNDDOWN(IF(S48="","",S48),2)</f>
        <v>19</v>
      </c>
      <c r="BQ201" s="27">
        <f>ROUNDDOWN(IF(X48="","",X48),2)</f>
        <v>20</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t="str">
        <f>I54</f>
        <v>擁壁及び大型かご枠の設置</v>
      </c>
      <c r="CA201" s="27" t="str">
        <f>I55</f>
        <v>芝張</v>
      </c>
      <c r="CB201" s="27" t="str">
        <f>I57</f>
        <v>落石防止柵、防災調整池の設置</v>
      </c>
      <c r="CC201" s="27" t="str">
        <f>IF(I59="","",I59)</f>
        <v>雨水等の処理は釜場を設けポンプアップにて下水に流す</v>
      </c>
      <c r="CD201" s="73">
        <f>AI60</f>
        <v>45931</v>
      </c>
      <c r="CE201" s="73">
        <f>AI61</f>
        <v>47756</v>
      </c>
      <c r="CF201" s="27" t="str">
        <f>IF(I62="","",I62)</f>
        <v>別添工程表のとおり</v>
      </c>
      <c r="CG201" s="27" t="str">
        <f>IF(I63="","",I63)</f>
        <v>××市××条例に係る手続き中（×年×月頃許可取得予定）</v>
      </c>
      <c r="CH201" s="27" t="str">
        <f>IF(I64="","",I64)</f>
        <v>駐車場の設計変更に伴う、盛土面積の増</v>
      </c>
      <c r="CI201" s="27" t="str">
        <f>IF(I65="","",I65)</f>
        <v>第　×××　号</v>
      </c>
      <c r="CJ201" s="27"/>
      <c r="CK201" s="73"/>
      <c r="CL201" s="27"/>
      <c r="CM201" s="27"/>
      <c r="CN201" s="27"/>
      <c r="CO201" s="27"/>
      <c r="CP201" s="73"/>
      <c r="CQ201" s="27"/>
      <c r="CR201" s="27"/>
      <c r="CS201" s="27"/>
      <c r="CT201" s="73"/>
      <c r="CU201" s="27"/>
      <c r="CV201" s="27"/>
      <c r="CW201" s="27"/>
      <c r="CX201" s="27" t="str">
        <f>M90</f>
        <v>静岡　太郎</v>
      </c>
      <c r="CY201" s="27" t="str">
        <f>M91</f>
        <v>行政書士</v>
      </c>
      <c r="CZ201" s="27" t="str">
        <f>AJ92</f>
        <v>054-123-4567</v>
      </c>
      <c r="DA201" s="212" t="str">
        <f>M93</f>
        <v>shizuoka-morido@shizuoka.jp</v>
      </c>
      <c r="DB201" s="212" t="e">
        <f>#REF!</f>
        <v>#REF!</v>
      </c>
      <c r="DC201" s="27" t="e">
        <f>#REF!&amp;#REF!&amp;#REF!</f>
        <v>#REF!</v>
      </c>
    </row>
    <row r="202" spans="1:107" s="2" customFormat="1" ht="13.5" customHeight="1">
      <c r="V202" s="28"/>
    </row>
    <row r="203" spans="1:107" s="2" customFormat="1" ht="13.5" customHeight="1">
      <c r="A203" s="28"/>
      <c r="B203" s="28" t="s">
        <v>274</v>
      </c>
      <c r="C203" s="28" t="s">
        <v>268</v>
      </c>
      <c r="D203" s="28"/>
      <c r="E203" s="28"/>
      <c r="F203" s="28"/>
      <c r="G203" s="74">
        <v>45811</v>
      </c>
      <c r="H203" s="28"/>
      <c r="I203" s="28"/>
      <c r="J203" s="28" t="s">
        <v>167</v>
      </c>
      <c r="K203" s="28" t="s">
        <v>40</v>
      </c>
      <c r="L203" s="28"/>
      <c r="M203" s="28" t="s">
        <v>315</v>
      </c>
      <c r="N203" s="28" t="s">
        <v>276</v>
      </c>
      <c r="O203" s="28" t="s">
        <v>165</v>
      </c>
      <c r="P203" s="28" t="s">
        <v>315</v>
      </c>
      <c r="Q203" s="28" t="s">
        <v>276</v>
      </c>
      <c r="R203" s="28" t="s">
        <v>222</v>
      </c>
      <c r="S203" s="28" t="s">
        <v>276</v>
      </c>
      <c r="T203" s="28" t="s">
        <v>211</v>
      </c>
      <c r="U203" s="28" t="s">
        <v>25</v>
      </c>
      <c r="V203" s="28" t="s">
        <v>42</v>
      </c>
      <c r="W203" s="28" t="s">
        <v>212</v>
      </c>
      <c r="X203" s="28" t="s">
        <v>321</v>
      </c>
      <c r="Y203" s="28" t="s">
        <v>64</v>
      </c>
      <c r="Z203" s="28" t="s">
        <v>199</v>
      </c>
      <c r="AA203" s="28" t="s">
        <v>309</v>
      </c>
      <c r="AC203" s="28" t="s">
        <v>278</v>
      </c>
      <c r="AD203" s="28" t="s">
        <v>279</v>
      </c>
      <c r="AE203" s="28">
        <v>700</v>
      </c>
      <c r="AF203" s="28" t="s">
        <v>323</v>
      </c>
      <c r="AG203" s="28" t="s">
        <v>226</v>
      </c>
      <c r="AH203" s="28" t="s">
        <v>42</v>
      </c>
      <c r="AI203" s="28" t="s">
        <v>42</v>
      </c>
      <c r="AJ203" s="28" t="s">
        <v>188</v>
      </c>
      <c r="AK203" s="28" t="s">
        <v>324</v>
      </c>
      <c r="AL203" s="28">
        <v>6</v>
      </c>
      <c r="AM203" s="28">
        <v>500</v>
      </c>
      <c r="AN203" s="28">
        <v>1200</v>
      </c>
      <c r="AO203" s="28">
        <v>100</v>
      </c>
      <c r="AP203" s="28">
        <v>1</v>
      </c>
      <c r="AQ203" s="28" t="s">
        <v>325</v>
      </c>
      <c r="AR203" s="28">
        <v>6</v>
      </c>
      <c r="AS203" s="28">
        <v>10</v>
      </c>
      <c r="AT203" s="28">
        <v>2</v>
      </c>
      <c r="AU203" s="28" t="s">
        <v>115</v>
      </c>
      <c r="AV203" s="28">
        <v>2</v>
      </c>
      <c r="AW203" s="28">
        <v>10</v>
      </c>
      <c r="AX203" s="28">
        <v>3</v>
      </c>
      <c r="AY203" s="28" t="s">
        <v>188</v>
      </c>
      <c r="AZ203" s="28" t="s">
        <v>188</v>
      </c>
      <c r="BA203" s="28" t="s">
        <v>188</v>
      </c>
      <c r="BB203" s="28">
        <v>1</v>
      </c>
      <c r="BC203" s="28" t="s">
        <v>294</v>
      </c>
      <c r="BD203" s="28">
        <v>2</v>
      </c>
      <c r="BE203" s="28">
        <v>20</v>
      </c>
      <c r="BF203" s="28">
        <v>2</v>
      </c>
      <c r="BG203" s="28" t="s">
        <v>188</v>
      </c>
      <c r="BH203" s="28" t="s">
        <v>188</v>
      </c>
      <c r="BI203" s="28" t="s">
        <v>188</v>
      </c>
      <c r="BJ203" s="28">
        <v>3</v>
      </c>
      <c r="BK203" s="28" t="s">
        <v>188</v>
      </c>
      <c r="BL203" s="28" t="s">
        <v>188</v>
      </c>
      <c r="BM203" s="28" t="s">
        <v>188</v>
      </c>
      <c r="BN203" s="28">
        <v>1</v>
      </c>
      <c r="BO203" s="28" t="s">
        <v>224</v>
      </c>
      <c r="BP203" s="28">
        <v>19</v>
      </c>
      <c r="BQ203" s="28">
        <v>20</v>
      </c>
      <c r="BR203" s="28">
        <v>2</v>
      </c>
      <c r="BS203" s="28" t="s">
        <v>188</v>
      </c>
      <c r="BT203" s="28" t="s">
        <v>188</v>
      </c>
      <c r="BU203" s="28" t="s">
        <v>188</v>
      </c>
      <c r="BV203" s="28">
        <v>3</v>
      </c>
      <c r="BW203" s="28" t="s">
        <v>188</v>
      </c>
      <c r="BX203" s="28" t="s">
        <v>188</v>
      </c>
      <c r="BY203" s="28" t="s">
        <v>188</v>
      </c>
      <c r="BZ203" s="28" t="s">
        <v>318</v>
      </c>
      <c r="CA203" s="28" t="s">
        <v>179</v>
      </c>
      <c r="CB203" s="28" t="s">
        <v>313</v>
      </c>
      <c r="CC203" s="28" t="s">
        <v>12</v>
      </c>
      <c r="CD203" s="211">
        <v>45931</v>
      </c>
      <c r="CE203" s="211">
        <v>47756</v>
      </c>
      <c r="CF203" s="28" t="s">
        <v>326</v>
      </c>
      <c r="CG203" s="28" t="s">
        <v>327</v>
      </c>
      <c r="CH203" s="28"/>
      <c r="CI203" s="28"/>
      <c r="CJ203" s="28"/>
      <c r="CK203" s="28"/>
      <c r="CL203" s="28"/>
      <c r="CM203" s="28"/>
      <c r="CN203" s="28"/>
      <c r="CO203" s="28"/>
      <c r="CP203" s="28"/>
      <c r="CQ203" s="28"/>
      <c r="CR203" s="28"/>
      <c r="CS203" s="28"/>
      <c r="CT203" s="28"/>
      <c r="CU203" s="28"/>
      <c r="CV203" s="28"/>
      <c r="CW203" s="28"/>
      <c r="CX203" s="28" t="s">
        <v>63</v>
      </c>
      <c r="CY203" s="28" t="s">
        <v>328</v>
      </c>
      <c r="CZ203" s="28" t="s">
        <v>273</v>
      </c>
      <c r="DA203" s="28" t="s">
        <v>23</v>
      </c>
      <c r="DB203" s="28" t="s">
        <v>329</v>
      </c>
      <c r="DC203" s="28" t="s">
        <v>146</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S101">
    <cfRule type="expression" dxfId="47" priority="2">
      <formula>$S$101&lt;&gt;INT($S$101)</formula>
    </cfRule>
    <cfRule type="expression" dxfId="46" priority="1">
      <formula>$S$100="はい"</formula>
    </cfRule>
  </conditionalFormatting>
  <conditionalFormatting sqref="S99">
    <cfRule type="expression" dxfId="45" priority="3">
      <formula>$S$97=""</formula>
    </cfRule>
    <cfRule type="expression" dxfId="44" priority="4">
      <formula>$S$99&lt;&gt;INT($S$99)</formula>
    </cfRule>
  </conditionalFormatting>
  <conditionalFormatting sqref="S97:AB98">
    <cfRule type="expression" dxfId="43" priority="5">
      <formula>$C$97=""</formula>
    </cfRule>
  </conditionalFormatting>
  <conditionalFormatting sqref="R60:AB60">
    <cfRule type="expression" dxfId="42" priority="16">
      <formula>$I$60=""</formula>
    </cfRule>
    <cfRule type="expression" dxfId="41" priority="17">
      <formula>$I$60=+$AK$60</formula>
    </cfRule>
  </conditionalFormatting>
  <conditionalFormatting sqref="U31:AB31">
    <cfRule type="expression" dxfId="40" priority="18">
      <formula>$I$31="その他（上記に含まれないもの）"</formula>
    </cfRule>
  </conditionalFormatting>
  <conditionalFormatting sqref="U30:AB30">
    <cfRule type="expression" dxfId="39" priority="19">
      <formula>$I$30="その他（上記に含まれないもの）"</formula>
    </cfRule>
  </conditionalFormatting>
  <conditionalFormatting sqref="M34:W34">
    <cfRule type="expression" dxfId="38" priority="15">
      <formula>M34&lt;&gt;INT(M34)</formula>
    </cfRule>
  </conditionalFormatting>
  <conditionalFormatting sqref="M35:W36">
    <cfRule type="expression" dxfId="37" priority="14">
      <formula>M35&lt;&gt;INT(M35)</formula>
    </cfRule>
  </conditionalFormatting>
  <conditionalFormatting sqref="M37:W38">
    <cfRule type="expression" dxfId="36" priority="13">
      <formula>M37&lt;&gt;INT(M37)</formula>
    </cfRule>
  </conditionalFormatting>
  <conditionalFormatting sqref="S40:U42">
    <cfRule type="expression" dxfId="35" priority="12">
      <formula>S40&lt;&gt;INT(S40)</formula>
    </cfRule>
  </conditionalFormatting>
  <conditionalFormatting sqref="X40:Z42">
    <cfRule type="expression" dxfId="34" priority="11">
      <formula>X40&lt;&gt;INT(X40)</formula>
    </cfRule>
  </conditionalFormatting>
  <conditionalFormatting sqref="S44:U46">
    <cfRule type="expression" dxfId="33" priority="10">
      <formula>S44&lt;&gt;INT(S44)</formula>
    </cfRule>
  </conditionalFormatting>
  <conditionalFormatting sqref="X44:Z46">
    <cfRule type="expression" dxfId="32" priority="9">
      <formula>X44&lt;&gt;INT(X44)</formula>
    </cfRule>
  </conditionalFormatting>
  <conditionalFormatting sqref="S48:U53">
    <cfRule type="expression" dxfId="31" priority="8">
      <formula>S48&lt;&gt;INT(S48)</formula>
    </cfRule>
  </conditionalFormatting>
  <conditionalFormatting sqref="X48:Z53">
    <cfRule type="expression" dxfId="30" priority="7">
      <formula>X48&lt;&gt;INT(X48)</formula>
    </cfRule>
  </conditionalFormatting>
  <conditionalFormatting sqref="N29:W29">
    <cfRule type="expression" dxfId="29" priority="6">
      <formula>N29&lt;&gt;INT(N29)</formula>
    </cfRule>
  </conditionalFormatting>
  <conditionalFormatting sqref="C97:R98">
    <cfRule type="expression" dxfId="28" priority="24">
      <formula>$S$95="はい"</formula>
    </cfRule>
  </conditionalFormatting>
  <conditionalFormatting sqref="C99:R99">
    <cfRule type="expression" dxfId="27" priority="23">
      <formula>$S$97&lt;&gt;""</formula>
    </cfRule>
  </conditionalFormatting>
  <conditionalFormatting sqref="C101:R101">
    <cfRule type="expression" dxfId="26" priority="22">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5.e-002"/>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307</v>
      </c>
      <c r="C1" s="218" t="str">
        <f>IF(COUNTIF(B3,"*静岡県*")&gt;=1,"エラー！！(土地の所在は市町名から記載してください)","")</f>
        <v/>
      </c>
    </row>
    <row r="2" spans="1:18">
      <c r="A2" s="213"/>
      <c r="B2" s="215" t="s">
        <v>106</v>
      </c>
      <c r="C2" s="215" t="s">
        <v>4</v>
      </c>
      <c r="D2">
        <f>COUNTA(B4:B229)</f>
        <v>22</v>
      </c>
    </row>
    <row r="3" spans="1:18">
      <c r="A3" s="214">
        <v>1</v>
      </c>
      <c r="B3" s="216" t="s">
        <v>331</v>
      </c>
      <c r="C3" s="216" t="s">
        <v>330</v>
      </c>
      <c r="D3" t="str">
        <f>CONCATENATE(B4,C4)</f>
        <v>袋井市山名町字○○×-×</v>
      </c>
    </row>
    <row r="4" spans="1:18">
      <c r="A4" s="214">
        <v>2</v>
      </c>
      <c r="B4" s="216" t="s">
        <v>331</v>
      </c>
      <c r="C4" s="216" t="s">
        <v>330</v>
      </c>
      <c r="D4" t="str">
        <f t="shared" ref="D4:D67" si="0">IF(B4="","",IF(B3=B4,CONCATENATE(",",C4),CONCATENATE(",",B4,C4)))</f>
        <v>,×-×</v>
      </c>
    </row>
    <row r="5" spans="1:18">
      <c r="A5" s="214">
        <v>3</v>
      </c>
      <c r="B5" s="216" t="s">
        <v>331</v>
      </c>
      <c r="C5" s="216" t="s">
        <v>330</v>
      </c>
      <c r="D5" t="str">
        <f t="shared" si="0"/>
        <v>,×-×</v>
      </c>
      <c r="J5" s="219" t="str">
        <f>_xlfn.CONCAT(D3:D229)</f>
        <v>袋井市山名町字○○×-×,×-×,×-×,×-×,×-×,×-×,×-×,×-×,×-×,×-×,×-×,×-×,×-×,×-×,×-×,×-×,×-×,袋井市睦町字○○×-×,×-×,×-×,×-×,×-×,×-×</v>
      </c>
      <c r="K5" s="219"/>
      <c r="L5" s="219"/>
      <c r="M5" s="219"/>
      <c r="N5" s="219"/>
      <c r="O5" s="219"/>
      <c r="P5" s="219"/>
      <c r="Q5" s="219"/>
      <c r="R5" s="219"/>
    </row>
    <row r="6" spans="1:18">
      <c r="A6" s="214">
        <v>4</v>
      </c>
      <c r="B6" s="216" t="s">
        <v>331</v>
      </c>
      <c r="C6" s="216" t="s">
        <v>330</v>
      </c>
      <c r="D6" t="str">
        <f t="shared" si="0"/>
        <v>,×-×</v>
      </c>
      <c r="J6" s="219"/>
      <c r="K6" s="219"/>
      <c r="L6" s="219"/>
      <c r="M6" s="219"/>
      <c r="N6" s="219"/>
      <c r="O6" s="219"/>
      <c r="P6" s="219"/>
      <c r="Q6" s="219"/>
      <c r="R6" s="219"/>
    </row>
    <row r="7" spans="1:18">
      <c r="A7" s="214">
        <v>5</v>
      </c>
      <c r="B7" s="216" t="s">
        <v>331</v>
      </c>
      <c r="C7" s="216" t="s">
        <v>330</v>
      </c>
      <c r="D7" t="str">
        <f t="shared" si="0"/>
        <v>,×-×</v>
      </c>
      <c r="J7" s="219"/>
      <c r="K7" s="219"/>
      <c r="L7" s="219"/>
      <c r="M7" s="219"/>
      <c r="N7" s="219"/>
      <c r="O7" s="219"/>
      <c r="P7" s="219"/>
      <c r="Q7" s="219"/>
      <c r="R7" s="219"/>
    </row>
    <row r="8" spans="1:18">
      <c r="A8" s="214">
        <v>6</v>
      </c>
      <c r="B8" s="216" t="s">
        <v>331</v>
      </c>
      <c r="C8" s="216" t="s">
        <v>330</v>
      </c>
      <c r="D8" t="str">
        <f t="shared" si="0"/>
        <v>,×-×</v>
      </c>
      <c r="J8" s="219"/>
      <c r="K8" s="219"/>
      <c r="L8" s="219"/>
      <c r="M8" s="219"/>
      <c r="N8" s="219"/>
      <c r="O8" s="219"/>
      <c r="P8" s="219"/>
      <c r="Q8" s="219"/>
      <c r="R8" s="219"/>
    </row>
    <row r="9" spans="1:18">
      <c r="A9" s="214">
        <v>7</v>
      </c>
      <c r="B9" s="216" t="s">
        <v>331</v>
      </c>
      <c r="C9" s="216" t="s">
        <v>330</v>
      </c>
      <c r="D9" t="str">
        <f t="shared" si="0"/>
        <v>,×-×</v>
      </c>
      <c r="J9" s="219"/>
      <c r="K9" s="219"/>
      <c r="L9" s="219"/>
      <c r="M9" s="219"/>
      <c r="N9" s="219"/>
      <c r="O9" s="219"/>
      <c r="P9" s="219"/>
      <c r="Q9" s="219"/>
      <c r="R9" s="219"/>
    </row>
    <row r="10" spans="1:18">
      <c r="A10" s="214">
        <v>8</v>
      </c>
      <c r="B10" s="216" t="s">
        <v>331</v>
      </c>
      <c r="C10" s="216" t="s">
        <v>330</v>
      </c>
      <c r="D10" t="str">
        <f t="shared" si="0"/>
        <v>,×-×</v>
      </c>
      <c r="J10" s="219"/>
      <c r="K10" s="219"/>
      <c r="L10" s="219"/>
      <c r="M10" s="219"/>
      <c r="N10" s="219"/>
      <c r="O10" s="219"/>
      <c r="P10" s="219"/>
      <c r="Q10" s="219"/>
      <c r="R10" s="219"/>
    </row>
    <row r="11" spans="1:18">
      <c r="A11" s="214">
        <v>9</v>
      </c>
      <c r="B11" s="216" t="s">
        <v>331</v>
      </c>
      <c r="C11" s="216" t="s">
        <v>330</v>
      </c>
      <c r="D11" t="str">
        <f t="shared" si="0"/>
        <v>,×-×</v>
      </c>
      <c r="J11" s="219"/>
      <c r="K11" s="219"/>
      <c r="L11" s="219"/>
      <c r="M11" s="219"/>
      <c r="N11" s="219"/>
      <c r="O11" s="219"/>
      <c r="P11" s="219"/>
      <c r="Q11" s="219"/>
      <c r="R11" s="219"/>
    </row>
    <row r="12" spans="1:18">
      <c r="A12" s="214">
        <v>10</v>
      </c>
      <c r="B12" s="216" t="s">
        <v>331</v>
      </c>
      <c r="C12" s="216" t="s">
        <v>330</v>
      </c>
      <c r="D12" t="str">
        <f t="shared" si="0"/>
        <v>,×-×</v>
      </c>
      <c r="J12" s="219"/>
      <c r="K12" s="219"/>
      <c r="L12" s="219"/>
      <c r="M12" s="219"/>
      <c r="N12" s="219"/>
      <c r="O12" s="219"/>
      <c r="P12" s="219"/>
      <c r="Q12" s="219"/>
      <c r="R12" s="219"/>
    </row>
    <row r="13" spans="1:18">
      <c r="A13" s="214">
        <v>11</v>
      </c>
      <c r="B13" s="216" t="s">
        <v>331</v>
      </c>
      <c r="C13" s="216" t="s">
        <v>330</v>
      </c>
      <c r="D13" t="str">
        <f t="shared" si="0"/>
        <v>,×-×</v>
      </c>
      <c r="J13" s="219"/>
      <c r="K13" s="219"/>
      <c r="L13" s="219"/>
      <c r="M13" s="219"/>
      <c r="N13" s="219"/>
      <c r="O13" s="219"/>
      <c r="P13" s="219"/>
      <c r="Q13" s="219"/>
      <c r="R13" s="219"/>
    </row>
    <row r="14" spans="1:18">
      <c r="A14" s="214">
        <v>12</v>
      </c>
      <c r="B14" s="216" t="s">
        <v>331</v>
      </c>
      <c r="C14" s="216" t="s">
        <v>330</v>
      </c>
      <c r="D14" t="str">
        <f t="shared" si="0"/>
        <v>,×-×</v>
      </c>
      <c r="J14" s="219"/>
      <c r="K14" s="219"/>
      <c r="L14" s="219"/>
      <c r="M14" s="219"/>
      <c r="N14" s="219"/>
      <c r="O14" s="219"/>
      <c r="P14" s="219"/>
      <c r="Q14" s="219"/>
      <c r="R14" s="219"/>
    </row>
    <row r="15" spans="1:18">
      <c r="A15" s="214">
        <v>13</v>
      </c>
      <c r="B15" s="216" t="s">
        <v>331</v>
      </c>
      <c r="C15" s="216" t="s">
        <v>330</v>
      </c>
      <c r="D15" t="str">
        <f t="shared" si="0"/>
        <v>,×-×</v>
      </c>
      <c r="J15" s="219"/>
      <c r="K15" s="219"/>
      <c r="L15" s="219"/>
      <c r="M15" s="219"/>
      <c r="N15" s="219"/>
      <c r="O15" s="219"/>
      <c r="P15" s="219"/>
      <c r="Q15" s="219"/>
      <c r="R15" s="219"/>
    </row>
    <row r="16" spans="1:18">
      <c r="A16" s="214">
        <v>14</v>
      </c>
      <c r="B16" s="216" t="s">
        <v>331</v>
      </c>
      <c r="C16" s="216" t="s">
        <v>330</v>
      </c>
      <c r="D16" t="str">
        <f t="shared" si="0"/>
        <v>,×-×</v>
      </c>
      <c r="J16" s="219"/>
      <c r="K16" s="219"/>
      <c r="L16" s="219"/>
      <c r="M16" s="219"/>
      <c r="N16" s="219"/>
      <c r="O16" s="219"/>
      <c r="P16" s="219"/>
      <c r="Q16" s="219"/>
      <c r="R16" s="219"/>
    </row>
    <row r="17" spans="1:18">
      <c r="A17" s="214">
        <v>15</v>
      </c>
      <c r="B17" s="216" t="s">
        <v>331</v>
      </c>
      <c r="C17" s="216" t="s">
        <v>330</v>
      </c>
      <c r="D17" t="str">
        <f t="shared" si="0"/>
        <v>,×-×</v>
      </c>
      <c r="J17" s="219"/>
      <c r="K17" s="219"/>
      <c r="L17" s="219"/>
      <c r="M17" s="219"/>
      <c r="N17" s="219"/>
      <c r="O17" s="219"/>
      <c r="P17" s="219"/>
      <c r="Q17" s="219"/>
      <c r="R17" s="219"/>
    </row>
    <row r="18" spans="1:18">
      <c r="A18" s="214">
        <v>16</v>
      </c>
      <c r="B18" s="216" t="s">
        <v>331</v>
      </c>
      <c r="C18" s="216" t="s">
        <v>330</v>
      </c>
      <c r="D18" t="str">
        <f t="shared" si="0"/>
        <v>,×-×</v>
      </c>
      <c r="J18" s="219"/>
      <c r="K18" s="219"/>
      <c r="L18" s="219"/>
      <c r="M18" s="219"/>
      <c r="N18" s="219"/>
      <c r="O18" s="219"/>
      <c r="P18" s="219"/>
      <c r="Q18" s="219"/>
      <c r="R18" s="219"/>
    </row>
    <row r="19" spans="1:18">
      <c r="A19" s="214">
        <v>17</v>
      </c>
      <c r="B19" s="216" t="s">
        <v>331</v>
      </c>
      <c r="C19" s="216" t="s">
        <v>330</v>
      </c>
      <c r="D19" t="str">
        <f t="shared" si="0"/>
        <v>,×-×</v>
      </c>
      <c r="J19" s="219"/>
      <c r="K19" s="219"/>
      <c r="L19" s="219"/>
      <c r="M19" s="219"/>
      <c r="N19" s="219"/>
      <c r="O19" s="219"/>
      <c r="P19" s="219"/>
      <c r="Q19" s="219"/>
      <c r="R19" s="219"/>
    </row>
    <row r="20" spans="1:18">
      <c r="A20" s="214">
        <v>18</v>
      </c>
      <c r="B20" s="216" t="s">
        <v>155</v>
      </c>
      <c r="C20" s="216" t="s">
        <v>330</v>
      </c>
      <c r="D20" t="str">
        <f t="shared" si="0"/>
        <v>,袋井市睦町字○○×-×</v>
      </c>
      <c r="J20" s="219"/>
      <c r="K20" s="219"/>
      <c r="L20" s="219"/>
      <c r="M20" s="219"/>
      <c r="N20" s="219"/>
      <c r="O20" s="219"/>
      <c r="P20" s="219"/>
      <c r="Q20" s="219"/>
      <c r="R20" s="219"/>
    </row>
    <row r="21" spans="1:18">
      <c r="A21" s="214">
        <v>19</v>
      </c>
      <c r="B21" s="216" t="s">
        <v>155</v>
      </c>
      <c r="C21" s="216" t="s">
        <v>330</v>
      </c>
      <c r="D21" t="str">
        <f t="shared" si="0"/>
        <v>,×-×</v>
      </c>
      <c r="J21" s="219"/>
      <c r="K21" s="219"/>
      <c r="L21" s="219"/>
      <c r="M21" s="219"/>
      <c r="N21" s="219"/>
      <c r="O21" s="219"/>
      <c r="P21" s="219"/>
      <c r="Q21" s="219"/>
      <c r="R21" s="219"/>
    </row>
    <row r="22" spans="1:18">
      <c r="A22" s="214">
        <v>20</v>
      </c>
      <c r="B22" s="216" t="s">
        <v>155</v>
      </c>
      <c r="C22" s="216" t="s">
        <v>330</v>
      </c>
      <c r="D22" t="str">
        <f t="shared" si="0"/>
        <v>,×-×</v>
      </c>
      <c r="J22" s="219"/>
      <c r="K22" s="219"/>
      <c r="L22" s="219"/>
      <c r="M22" s="219"/>
      <c r="N22" s="219"/>
      <c r="O22" s="219"/>
      <c r="P22" s="219"/>
      <c r="Q22" s="219"/>
      <c r="R22" s="219"/>
    </row>
    <row r="23" spans="1:18">
      <c r="A23" s="214">
        <v>21</v>
      </c>
      <c r="B23" s="216" t="s">
        <v>155</v>
      </c>
      <c r="C23" s="216" t="s">
        <v>330</v>
      </c>
      <c r="D23" t="str">
        <f t="shared" si="0"/>
        <v>,×-×</v>
      </c>
      <c r="J23" s="219"/>
      <c r="K23" s="219"/>
      <c r="L23" s="219"/>
      <c r="M23" s="219"/>
      <c r="N23" s="219"/>
      <c r="O23" s="219"/>
      <c r="P23" s="219"/>
      <c r="Q23" s="219"/>
      <c r="R23" s="219"/>
    </row>
    <row r="24" spans="1:18">
      <c r="A24" s="214">
        <v>22</v>
      </c>
      <c r="B24" s="216" t="s">
        <v>155</v>
      </c>
      <c r="C24" s="216" t="s">
        <v>330</v>
      </c>
      <c r="D24" t="str">
        <f t="shared" si="0"/>
        <v>,×-×</v>
      </c>
      <c r="J24" s="219"/>
      <c r="K24" s="219"/>
      <c r="L24" s="219"/>
      <c r="M24" s="219"/>
      <c r="N24" s="219"/>
      <c r="O24" s="219"/>
      <c r="P24" s="219"/>
      <c r="Q24" s="219"/>
      <c r="R24" s="219"/>
    </row>
    <row r="25" spans="1:18">
      <c r="A25" s="214">
        <v>23</v>
      </c>
      <c r="B25" s="216" t="s">
        <v>155</v>
      </c>
      <c r="C25" s="216" t="s">
        <v>330</v>
      </c>
      <c r="D25" t="str">
        <f t="shared" si="0"/>
        <v>,×-×</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2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B230" s="217"/>
      <c r="C230" s="217"/>
    </row>
    <row r="231" spans="1:4">
      <c r="B231" s="217"/>
      <c r="C231" s="217"/>
    </row>
    <row r="232" spans="1:4">
      <c r="B232" s="217"/>
      <c r="C232" s="217"/>
    </row>
    <row r="233" spans="1:4">
      <c r="B233" s="217"/>
      <c r="C233" s="217"/>
    </row>
    <row r="234" spans="1:4">
      <c r="B234" s="217"/>
      <c r="C234" s="217"/>
    </row>
    <row r="235" spans="1:4">
      <c r="B235" s="217"/>
      <c r="C235" s="217"/>
    </row>
    <row r="236" spans="1:4">
      <c r="B236" s="217"/>
      <c r="C236" s="217"/>
    </row>
    <row r="237" spans="1:4">
      <c r="B237" s="217"/>
      <c r="C237" s="217"/>
    </row>
    <row r="238" spans="1:4">
      <c r="B238" s="217"/>
      <c r="C238" s="217"/>
    </row>
    <row r="239" spans="1:4">
      <c r="B239" s="217"/>
      <c r="C239" s="217"/>
    </row>
    <row r="240" spans="1:4">
      <c r="B240" s="217"/>
      <c r="C240" s="217"/>
    </row>
    <row r="241" spans="2:3">
      <c r="B241" s="217"/>
      <c r="C241" s="217"/>
    </row>
    <row r="242" spans="2:3">
      <c r="B242" s="217"/>
      <c r="C242" s="217"/>
    </row>
    <row r="243" spans="2:3">
      <c r="B243" s="217"/>
      <c r="C243" s="217"/>
    </row>
    <row r="244" spans="2:3">
      <c r="B244" s="217"/>
      <c r="C244" s="217"/>
    </row>
    <row r="245" spans="2:3">
      <c r="B245" s="217"/>
      <c r="C245" s="217"/>
    </row>
    <row r="246" spans="2:3">
      <c r="B246" s="217"/>
      <c r="C246" s="217"/>
    </row>
    <row r="247" spans="2:3">
      <c r="B247" s="217"/>
      <c r="C247" s="217"/>
    </row>
    <row r="248" spans="2:3">
      <c r="B248" s="217"/>
      <c r="C248" s="217"/>
    </row>
    <row r="249" spans="2:3">
      <c r="B249" s="217"/>
      <c r="C249" s="217"/>
    </row>
    <row r="250" spans="2:3">
      <c r="B250" s="217"/>
      <c r="C250" s="217"/>
    </row>
    <row r="251" spans="2:3">
      <c r="B251" s="217"/>
      <c r="C251" s="217"/>
    </row>
    <row r="252" spans="2:3">
      <c r="B252" s="217"/>
      <c r="C252" s="217"/>
    </row>
    <row r="253" spans="2:3">
      <c r="B253" s="217"/>
      <c r="C253" s="217"/>
    </row>
    <row r="254" spans="2:3">
      <c r="B254" s="217"/>
      <c r="C254" s="217"/>
    </row>
    <row r="255" spans="2:3">
      <c r="B255" s="217"/>
      <c r="C255" s="217"/>
    </row>
    <row r="256" spans="2:3">
      <c r="B256" s="217"/>
      <c r="C256" s="217"/>
    </row>
    <row r="257" spans="2:3">
      <c r="B257" s="217"/>
      <c r="C257" s="217"/>
    </row>
    <row r="258" spans="2:3">
      <c r="B258" s="217"/>
      <c r="C258" s="217"/>
    </row>
    <row r="259" spans="2:3">
      <c r="B259" s="217"/>
      <c r="C259" s="217"/>
    </row>
    <row r="260" spans="2:3">
      <c r="B260" s="217"/>
      <c r="C260" s="217"/>
    </row>
    <row r="261" spans="2:3">
      <c r="B261" s="217"/>
      <c r="C261" s="217"/>
    </row>
    <row r="262" spans="2:3">
      <c r="B262" s="217"/>
      <c r="C262" s="217"/>
    </row>
    <row r="263" spans="2:3">
      <c r="B263" s="217"/>
      <c r="C263" s="217"/>
    </row>
    <row r="264" spans="2:3">
      <c r="B264" s="217"/>
      <c r="C264" s="217"/>
    </row>
    <row r="265" spans="2:3">
      <c r="B265" s="217"/>
      <c r="C265" s="217"/>
    </row>
    <row r="266" spans="2:3">
      <c r="B266" s="217"/>
      <c r="C266" s="217"/>
    </row>
    <row r="267" spans="2:3">
      <c r="B267" s="217"/>
      <c r="C267" s="217"/>
    </row>
    <row r="268" spans="2:3">
      <c r="B268" s="217"/>
      <c r="C268" s="217"/>
    </row>
    <row r="269" spans="2:3">
      <c r="B269" s="217"/>
      <c r="C269" s="217"/>
    </row>
    <row r="270" spans="2:3">
      <c r="B270" s="217"/>
      <c r="C270" s="217"/>
    </row>
    <row r="271" spans="2:3">
      <c r="B271" s="217"/>
      <c r="C271" s="217"/>
    </row>
    <row r="272" spans="2:3">
      <c r="B272" s="217"/>
      <c r="C272" s="217"/>
    </row>
    <row r="273" spans="2:3">
      <c r="B273" s="217"/>
      <c r="C273" s="217"/>
    </row>
    <row r="274" spans="2:3">
      <c r="B274" s="217"/>
      <c r="C274" s="217"/>
    </row>
    <row r="275" spans="2:3">
      <c r="B275" s="217"/>
      <c r="C275" s="217"/>
    </row>
    <row r="276" spans="2:3">
      <c r="B276" s="217"/>
      <c r="C276" s="217"/>
    </row>
    <row r="277" spans="2:3">
      <c r="B277" s="217"/>
      <c r="C277" s="217"/>
    </row>
    <row r="278" spans="2:3">
      <c r="B278" s="217"/>
      <c r="C278" s="217"/>
    </row>
    <row r="279" spans="2:3">
      <c r="B279" s="217"/>
      <c r="C279" s="217"/>
    </row>
    <row r="280" spans="2:3">
      <c r="B280" s="217"/>
      <c r="C280" s="217"/>
    </row>
    <row r="281" spans="2:3">
      <c r="B281" s="217"/>
      <c r="C281" s="217"/>
    </row>
    <row r="282" spans="2:3">
      <c r="B282" s="217"/>
      <c r="C282" s="217"/>
    </row>
    <row r="283" spans="2:3">
      <c r="B283" s="217"/>
      <c r="C283" s="217"/>
    </row>
    <row r="284" spans="2:3">
      <c r="B284" s="217"/>
      <c r="C284" s="217"/>
    </row>
    <row r="285" spans="2:3">
      <c r="B285" s="217"/>
      <c r="C285" s="217"/>
    </row>
    <row r="286" spans="2:3">
      <c r="B286" s="217"/>
      <c r="C286" s="217"/>
    </row>
    <row r="287" spans="2:3">
      <c r="B287" s="217"/>
      <c r="C287" s="217"/>
    </row>
    <row r="288" spans="2:3">
      <c r="B288" s="217"/>
      <c r="C288" s="217"/>
    </row>
    <row r="289" spans="2:3">
      <c r="B289" s="217"/>
      <c r="C289" s="217"/>
    </row>
    <row r="290" spans="2:3">
      <c r="B290" s="217"/>
      <c r="C290" s="217"/>
    </row>
    <row r="291" spans="2:3">
      <c r="B291" s="217"/>
      <c r="C291" s="217"/>
    </row>
    <row r="292" spans="2:3">
      <c r="B292" s="217"/>
      <c r="C292" s="217"/>
    </row>
    <row r="293" spans="2:3">
      <c r="B293" s="217"/>
      <c r="C293" s="217"/>
    </row>
    <row r="294" spans="2:3">
      <c r="B294" s="217"/>
      <c r="C294" s="217"/>
    </row>
    <row r="295" spans="2:3">
      <c r="B295" s="217"/>
      <c r="C295" s="217"/>
    </row>
    <row r="296" spans="2:3">
      <c r="B296" s="217"/>
      <c r="C296" s="217"/>
    </row>
    <row r="297" spans="2:3">
      <c r="B297" s="217"/>
      <c r="C297" s="217"/>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FF218"/>
  <sheetViews>
    <sheetView tabSelected="1" view="pageBreakPreview" zoomScale="90" zoomScaleNormal="115" zoomScaleSheetLayoutView="90"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375" style="1" customWidth="1"/>
    <col min="35" max="39" width="0.375" style="2" customWidth="1"/>
    <col min="40" max="150" width="0.375" style="1" customWidth="1"/>
    <col min="151" max="158" width="0.375" style="3" customWidth="1"/>
    <col min="159" max="400" width="0.375" style="1" customWidth="1"/>
    <col min="401" max="16384" width="0.25" style="1" customWidth="1"/>
  </cols>
  <sheetData>
    <row r="1" spans="1:162" ht="15" customHeight="1">
      <c r="A1" s="4" t="s">
        <v>332</v>
      </c>
      <c r="B1" s="4"/>
      <c r="C1" s="4"/>
      <c r="D1" s="4"/>
      <c r="M1" s="106" t="str">
        <f>_xlfn.IFS(エラー疑い一覧!B16=エラー疑い一覧!F16,AI1,エラー疑い一覧!A5&gt;0,"「エラー疑い一覧」のシートをご覧ください！",エラー疑い一覧!A5=0,"")</f>
        <v>「エラー疑い一覧」のシートをご覧ください！</v>
      </c>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254</v>
      </c>
      <c r="AO1" s="209" t="s">
        <v>126</v>
      </c>
      <c r="AP1" s="209" t="s">
        <v>193</v>
      </c>
    </row>
    <row r="2" spans="1:162" ht="6" customHeight="1">
      <c r="AI2" s="200"/>
      <c r="AJ2" s="200"/>
      <c r="AK2" s="200"/>
      <c r="AL2" s="200"/>
      <c r="AM2" s="200"/>
      <c r="AN2" s="200"/>
    </row>
    <row r="3" spans="1:162" ht="18" customHeight="1">
      <c r="A3" s="5" t="s">
        <v>322</v>
      </c>
      <c r="B3" s="5"/>
      <c r="C3" s="5"/>
      <c r="D3" s="5"/>
      <c r="E3" s="5"/>
      <c r="F3" s="5"/>
      <c r="G3" s="5"/>
      <c r="H3" s="5"/>
      <c r="I3" s="5"/>
      <c r="J3" s="5"/>
      <c r="K3" s="5"/>
      <c r="L3" s="5"/>
      <c r="M3" s="5"/>
      <c r="N3" s="5"/>
      <c r="O3" s="5"/>
      <c r="P3" s="5"/>
      <c r="Q3" s="5"/>
      <c r="R3" s="5"/>
      <c r="S3" s="5"/>
      <c r="T3" s="5"/>
      <c r="U3" s="5"/>
      <c r="V3" s="5"/>
      <c r="W3" s="5"/>
      <c r="X3" s="5"/>
      <c r="Y3" s="5"/>
      <c r="Z3" s="5"/>
      <c r="AA3" s="5"/>
      <c r="AB3" s="5"/>
      <c r="AC3" s="2"/>
      <c r="AD3" s="3" t="s">
        <v>254</v>
      </c>
      <c r="AE3" s="3" t="s">
        <v>293</v>
      </c>
      <c r="AF3" s="3" t="s">
        <v>282</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22</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c r="N5" s="59"/>
      <c r="O5" s="59"/>
      <c r="P5" s="59"/>
      <c r="Q5" s="4" t="s">
        <v>335</v>
      </c>
      <c r="R5" s="4"/>
      <c r="S5" s="4"/>
      <c r="T5" s="4"/>
      <c r="U5" s="4"/>
      <c r="V5" s="4"/>
      <c r="W5" s="152"/>
      <c r="X5" s="153"/>
      <c r="Y5" s="160"/>
      <c r="Z5" s="160"/>
      <c r="AA5" s="160"/>
      <c r="AB5" s="169"/>
      <c r="AC5" s="2"/>
      <c r="AD5" s="198">
        <v>1</v>
      </c>
      <c r="AE5" s="198">
        <f>COUNTA(M5)</f>
        <v>0</v>
      </c>
      <c r="AF5" s="198">
        <f>IF(AD5-AE5&lt;0,"0",AD5-AE5)</f>
        <v>1</v>
      </c>
      <c r="AG5" s="198"/>
      <c r="AH5" s="198"/>
      <c r="AI5" s="200" t="str">
        <f>MID(M5,2,2)</f>
        <v/>
      </c>
      <c r="AJ5" s="200"/>
      <c r="AK5" s="200" t="s">
        <v>184</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336</v>
      </c>
      <c r="C6" s="4"/>
      <c r="D6" s="4"/>
      <c r="E6" s="4"/>
      <c r="F6" s="4"/>
      <c r="G6" s="4"/>
      <c r="H6" s="4"/>
      <c r="I6" s="4"/>
      <c r="J6" s="4"/>
      <c r="K6" s="4"/>
      <c r="X6" s="154">
        <f>AJ99</f>
        <v>0</v>
      </c>
      <c r="Y6" s="161"/>
      <c r="Z6" s="161"/>
      <c r="AA6" s="161"/>
      <c r="AB6" s="170"/>
      <c r="AC6" s="2"/>
      <c r="AD6" s="198"/>
      <c r="AE6" s="198"/>
      <c r="AF6" s="198"/>
      <c r="AG6" s="198"/>
      <c r="AH6" s="198"/>
      <c r="AI6" s="200"/>
      <c r="AJ6" s="200"/>
      <c r="AK6" s="200" t="s">
        <v>334</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c r="E8" s="59"/>
      <c r="F8" s="70" t="s">
        <v>3</v>
      </c>
      <c r="G8" s="59"/>
      <c r="H8" s="59"/>
      <c r="I8" s="70" t="s">
        <v>13</v>
      </c>
      <c r="J8" s="59"/>
      <c r="K8" s="59"/>
      <c r="L8" s="70" t="s">
        <v>15</v>
      </c>
      <c r="X8" s="154"/>
      <c r="Y8" s="161"/>
      <c r="Z8" s="161"/>
      <c r="AA8" s="161"/>
      <c r="AB8" s="170"/>
      <c r="AC8" s="2"/>
      <c r="AD8" s="198">
        <v>3</v>
      </c>
      <c r="AE8" s="198">
        <f>COUNTA(D8,G8,J8)</f>
        <v>0</v>
      </c>
      <c r="AF8" s="198">
        <f>IF(AD8-AE8&lt;0,"0",AD8-AE8)</f>
        <v>3</v>
      </c>
      <c r="AG8" s="198"/>
      <c r="AH8" s="198"/>
      <c r="AI8" s="201" t="s">
        <v>176</v>
      </c>
      <c r="AJ8" s="203">
        <f>+DATE(D8+2018,G8,J8)</f>
        <v>43069</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45873</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c r="N12" s="107"/>
      <c r="O12" s="107"/>
      <c r="P12" s="107"/>
      <c r="Q12" s="107"/>
      <c r="R12" s="107"/>
      <c r="S12" s="107"/>
      <c r="T12" s="107"/>
      <c r="U12" s="107"/>
      <c r="V12" s="107"/>
      <c r="W12" s="107"/>
      <c r="X12" s="154"/>
      <c r="Y12" s="161"/>
      <c r="Z12" s="161"/>
      <c r="AA12" s="161"/>
      <c r="AB12" s="170"/>
      <c r="AC12" s="2"/>
      <c r="AD12" s="198">
        <v>1</v>
      </c>
      <c r="AE12" s="198">
        <f>COUNTA(M12:W15)</f>
        <v>0</v>
      </c>
      <c r="AF12" s="198">
        <f>IF(AD12-AE12&lt;0,"0",AD12-AE12)</f>
        <v>1</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26</v>
      </c>
      <c r="D16" s="37"/>
      <c r="E16" s="37"/>
      <c r="F16" s="37"/>
      <c r="G16" s="37"/>
      <c r="H16" s="32"/>
      <c r="I16" s="75"/>
      <c r="J16" s="88"/>
      <c r="K16" s="88"/>
      <c r="L16" s="88"/>
      <c r="M16" s="88"/>
      <c r="N16" s="88"/>
      <c r="O16" s="88"/>
      <c r="P16" s="88"/>
      <c r="Q16" s="88"/>
      <c r="R16" s="88"/>
      <c r="S16" s="88"/>
      <c r="T16" s="88"/>
      <c r="U16" s="88"/>
      <c r="V16" s="88"/>
      <c r="W16" s="88"/>
      <c r="X16" s="88"/>
      <c r="Y16" s="88"/>
      <c r="Z16" s="88"/>
      <c r="AA16" s="88"/>
      <c r="AB16" s="172"/>
      <c r="AC16" s="2"/>
      <c r="AD16" s="198">
        <v>1</v>
      </c>
      <c r="AE16" s="198">
        <f>COUNTA(I16)</f>
        <v>0</v>
      </c>
      <c r="AF16" s="198">
        <f>IF(AD16-AE16&lt;0,"0",AD16-AE16)</f>
        <v>1</v>
      </c>
      <c r="AG16" s="198"/>
      <c r="AH16" s="198"/>
      <c r="AI16" s="200"/>
      <c r="AJ16" s="200"/>
      <c r="AK16" s="200"/>
      <c r="AL16" s="200"/>
      <c r="AM16" s="200"/>
      <c r="AN16" s="200"/>
    </row>
    <row r="17" spans="1:40" ht="15.75" customHeight="1">
      <c r="A17" s="10"/>
      <c r="B17" s="33"/>
      <c r="C17" s="10"/>
      <c r="D17" s="30"/>
      <c r="E17" s="30"/>
      <c r="F17" s="30"/>
      <c r="G17" s="30"/>
      <c r="H17" s="33"/>
      <c r="I17" s="76"/>
      <c r="J17" s="89"/>
      <c r="K17" s="89"/>
      <c r="L17" s="89"/>
      <c r="M17" s="89"/>
      <c r="N17" s="89"/>
      <c r="O17" s="89"/>
      <c r="P17" s="89"/>
      <c r="Q17" s="89"/>
      <c r="R17" s="83" t="s">
        <v>314</v>
      </c>
      <c r="S17" s="98"/>
      <c r="T17" s="104"/>
      <c r="U17" s="89"/>
      <c r="V17" s="89"/>
      <c r="W17" s="89"/>
      <c r="X17" s="89"/>
      <c r="Y17" s="89"/>
      <c r="Z17" s="89"/>
      <c r="AA17" s="89"/>
      <c r="AB17" s="173"/>
      <c r="AC17" s="2"/>
      <c r="AD17" s="198">
        <v>1</v>
      </c>
      <c r="AE17" s="198">
        <f>COUNTA(I17)</f>
        <v>0</v>
      </c>
      <c r="AF17" s="198">
        <f>IF(AD17-AE17&lt;0,"0",AD17-AE17)</f>
        <v>1</v>
      </c>
      <c r="AG17" s="198"/>
      <c r="AH17" s="198"/>
      <c r="AI17" s="200"/>
      <c r="AJ17" s="200"/>
      <c r="AK17" s="200"/>
      <c r="AL17" s="200"/>
      <c r="AM17" s="200"/>
      <c r="AN17" s="200"/>
    </row>
    <row r="18" spans="1:40" ht="15.75" customHeight="1">
      <c r="A18" s="10"/>
      <c r="B18" s="33"/>
      <c r="C18" s="10" t="s">
        <v>28</v>
      </c>
      <c r="D18" s="30"/>
      <c r="E18" s="30"/>
      <c r="F18" s="30"/>
      <c r="G18" s="30"/>
      <c r="H18" s="33"/>
      <c r="I18" s="77"/>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24</v>
      </c>
      <c r="D20" s="37"/>
      <c r="E20" s="37"/>
      <c r="F20" s="37"/>
      <c r="G20" s="37"/>
      <c r="H20" s="32"/>
      <c r="I20" s="75"/>
      <c r="J20" s="88"/>
      <c r="K20" s="88"/>
      <c r="L20" s="88"/>
      <c r="M20" s="88"/>
      <c r="N20" s="88"/>
      <c r="O20" s="88"/>
      <c r="P20" s="88"/>
      <c r="Q20" s="88"/>
      <c r="R20" s="88"/>
      <c r="S20" s="88"/>
      <c r="T20" s="88"/>
      <c r="U20" s="88"/>
      <c r="V20" s="88"/>
      <c r="W20" s="88"/>
      <c r="X20" s="88"/>
      <c r="Y20" s="88"/>
      <c r="Z20" s="88"/>
      <c r="AA20" s="88"/>
      <c r="AB20" s="172"/>
      <c r="AC20" s="2"/>
      <c r="AD20" s="198">
        <v>1</v>
      </c>
      <c r="AE20" s="198">
        <f>COUNTA(I20)</f>
        <v>0</v>
      </c>
      <c r="AF20" s="198">
        <f>IF(AD20-AE20&lt;0,"0",AD20-AE20)</f>
        <v>1</v>
      </c>
      <c r="AG20" s="198"/>
      <c r="AH20" s="198"/>
      <c r="AI20" s="200"/>
      <c r="AJ20" s="200"/>
      <c r="AK20" s="200"/>
      <c r="AL20" s="200"/>
      <c r="AM20" s="200"/>
      <c r="AN20" s="200"/>
    </row>
    <row r="21" spans="1:40" ht="15.75" customHeight="1">
      <c r="A21" s="11"/>
      <c r="B21" s="34"/>
      <c r="C21" s="11"/>
      <c r="D21" s="60"/>
      <c r="E21" s="60"/>
      <c r="F21" s="60"/>
      <c r="G21" s="60"/>
      <c r="H21" s="34"/>
      <c r="I21" s="76"/>
      <c r="J21" s="89"/>
      <c r="K21" s="89"/>
      <c r="L21" s="89"/>
      <c r="M21" s="89"/>
      <c r="N21" s="89"/>
      <c r="O21" s="89"/>
      <c r="P21" s="89"/>
      <c r="Q21" s="89"/>
      <c r="R21" s="89"/>
      <c r="S21" s="89"/>
      <c r="T21" s="89"/>
      <c r="U21" s="89"/>
      <c r="V21" s="89"/>
      <c r="W21" s="89"/>
      <c r="X21" s="89"/>
      <c r="Y21" s="84" t="s">
        <v>319</v>
      </c>
      <c r="Z21" s="99"/>
      <c r="AA21" s="99"/>
      <c r="AB21" s="176"/>
      <c r="AC21" s="2"/>
      <c r="AD21" s="198">
        <v>1</v>
      </c>
      <c r="AE21" s="198">
        <f>COUNTA(I21)</f>
        <v>0</v>
      </c>
      <c r="AF21" s="198">
        <f>IF(AD21-AE21&lt;0,"0",AD21-AE21)</f>
        <v>1</v>
      </c>
      <c r="AG21" s="198"/>
      <c r="AH21" s="198"/>
      <c r="AI21" s="200"/>
      <c r="AJ21" s="200"/>
      <c r="AK21" s="200"/>
      <c r="AL21" s="200" t="s">
        <v>42</v>
      </c>
      <c r="AM21" s="200"/>
      <c r="AN21" s="200"/>
    </row>
    <row r="22" spans="1:40" ht="15.75" customHeight="1">
      <c r="A22" s="9">
        <v>3</v>
      </c>
      <c r="B22" s="32"/>
      <c r="C22" s="9" t="s">
        <v>29</v>
      </c>
      <c r="D22" s="37"/>
      <c r="E22" s="37"/>
      <c r="F22" s="37"/>
      <c r="G22" s="37"/>
      <c r="H22" s="32"/>
      <c r="I22" s="75"/>
      <c r="J22" s="88"/>
      <c r="K22" s="88"/>
      <c r="L22" s="88"/>
      <c r="M22" s="88"/>
      <c r="N22" s="88"/>
      <c r="O22" s="88"/>
      <c r="P22" s="88"/>
      <c r="Q22" s="88"/>
      <c r="R22" s="88"/>
      <c r="S22" s="88"/>
      <c r="T22" s="88"/>
      <c r="U22" s="88"/>
      <c r="V22" s="88"/>
      <c r="W22" s="88"/>
      <c r="X22" s="88"/>
      <c r="Y22" s="88"/>
      <c r="Z22" s="88"/>
      <c r="AA22" s="88"/>
      <c r="AB22" s="172"/>
      <c r="AC22" s="2"/>
      <c r="AD22" s="198">
        <v>1</v>
      </c>
      <c r="AE22" s="198">
        <f>COUNTA(I22)</f>
        <v>0</v>
      </c>
      <c r="AF22" s="198">
        <f>IF(AD22-AE22&lt;0,"0",AD22-AE22)</f>
        <v>1</v>
      </c>
      <c r="AG22" s="198"/>
      <c r="AH22" s="198"/>
      <c r="AI22" s="200"/>
      <c r="AJ22" s="200"/>
      <c r="AK22" s="200"/>
      <c r="AL22" s="200"/>
      <c r="AM22" s="200"/>
      <c r="AN22" s="200"/>
    </row>
    <row r="23" spans="1:40" ht="15.75" customHeight="1">
      <c r="A23" s="11"/>
      <c r="B23" s="34"/>
      <c r="C23" s="11"/>
      <c r="D23" s="60"/>
      <c r="E23" s="60"/>
      <c r="F23" s="60"/>
      <c r="G23" s="60"/>
      <c r="H23" s="34"/>
      <c r="I23" s="76"/>
      <c r="J23" s="89"/>
      <c r="K23" s="89"/>
      <c r="L23" s="89"/>
      <c r="M23" s="89"/>
      <c r="N23" s="89"/>
      <c r="O23" s="89"/>
      <c r="P23" s="89"/>
      <c r="Q23" s="89"/>
      <c r="R23" s="83" t="s">
        <v>314</v>
      </c>
      <c r="S23" s="98"/>
      <c r="T23" s="104"/>
      <c r="U23" s="76"/>
      <c r="V23" s="89"/>
      <c r="W23" s="89"/>
      <c r="X23" s="89"/>
      <c r="Y23" s="89"/>
      <c r="Z23" s="89"/>
      <c r="AA23" s="89"/>
      <c r="AB23" s="173"/>
      <c r="AC23" s="2"/>
      <c r="AD23" s="198">
        <v>1</v>
      </c>
      <c r="AE23" s="198">
        <f>COUNTA(I23)</f>
        <v>0</v>
      </c>
      <c r="AF23" s="198">
        <f>IF(AD23-AE23&lt;0,"0",AD23-AE23)</f>
        <v>1</v>
      </c>
      <c r="AG23" s="198"/>
      <c r="AH23" s="198"/>
      <c r="AI23" s="200"/>
      <c r="AJ23" s="200"/>
      <c r="AK23" s="200"/>
      <c r="AL23" s="200"/>
      <c r="AM23" s="200"/>
      <c r="AN23" s="200"/>
    </row>
    <row r="24" spans="1:40" ht="15.75" customHeight="1">
      <c r="A24" s="9">
        <v>4</v>
      </c>
      <c r="B24" s="32"/>
      <c r="C24" s="9" t="s">
        <v>31</v>
      </c>
      <c r="D24" s="37"/>
      <c r="E24" s="37"/>
      <c r="F24" s="37"/>
      <c r="G24" s="37"/>
      <c r="H24" s="32"/>
      <c r="I24" s="79" t="str">
        <f>ASC(IF(土地の所在地及び地番!B3="","別タブ「土地の所在地及び地番」に入力",CONCATENATE(土地の所在地及び地番!B3,土地の所在地及び地番!C3)))</f>
        <v>別ﾀﾌﾞ｢土地の所在地及び地番｣に入力</v>
      </c>
      <c r="J24" s="95"/>
      <c r="K24" s="95"/>
      <c r="L24" s="95"/>
      <c r="M24" s="95"/>
      <c r="N24" s="95"/>
      <c r="O24" s="95"/>
      <c r="P24" s="95"/>
      <c r="Q24" s="95"/>
      <c r="R24" s="95"/>
      <c r="S24" s="95"/>
      <c r="T24" s="95"/>
      <c r="U24" s="95"/>
      <c r="V24" s="95" t="str">
        <f>IF(W24="","","外")</f>
        <v/>
      </c>
      <c r="W24" s="95" t="str">
        <f>+IF(土地の所在地及び地番!D2=0,"",土地の所在地及び地番!D2)</f>
        <v/>
      </c>
      <c r="X24" s="95"/>
      <c r="Y24" s="95" t="str">
        <f>IF(W24="","","筆")</f>
        <v/>
      </c>
      <c r="Z24" s="95" t="str">
        <f>IF(W24="","","(詳細別紙)")</f>
        <v/>
      </c>
      <c r="AA24" s="95"/>
      <c r="AB24" s="177"/>
      <c r="AC24" s="2"/>
      <c r="AD24" s="198">
        <v>1</v>
      </c>
      <c r="AE24" s="198">
        <f>COUNTA(土地の所在地及び地番!B3)</f>
        <v>0</v>
      </c>
      <c r="AF24" s="198">
        <f>IF(AD24-AE24&lt;0,"0",AD24-AE24)</f>
        <v>1</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37</v>
      </c>
      <c r="J28" s="60"/>
      <c r="K28" s="60"/>
      <c r="L28" s="103"/>
      <c r="M28" s="103"/>
      <c r="N28" s="31" t="s">
        <v>198</v>
      </c>
      <c r="O28" s="124"/>
      <c r="P28" s="124"/>
      <c r="Q28" s="124"/>
      <c r="R28" s="60" t="s">
        <v>158</v>
      </c>
      <c r="S28" s="60"/>
      <c r="T28" s="60"/>
      <c r="U28" s="103"/>
      <c r="V28" s="103"/>
      <c r="W28" s="31" t="s">
        <v>198</v>
      </c>
      <c r="X28" s="124"/>
      <c r="Y28" s="124"/>
      <c r="Z28" s="124"/>
      <c r="AA28" s="20" t="s">
        <v>134</v>
      </c>
      <c r="AB28" s="179"/>
      <c r="AC28" s="2"/>
      <c r="AD28" s="198">
        <v>4</v>
      </c>
      <c r="AE28" s="198">
        <f>COUNTA(L28,O28,U28,X28)</f>
        <v>0</v>
      </c>
      <c r="AF28" s="198">
        <f>IF(AD28-AE28&lt;0,"0",AD28-AE28)</f>
        <v>4</v>
      </c>
      <c r="AG28" s="198"/>
      <c r="AH28" s="198"/>
      <c r="AI28" s="200" t="str">
        <f>ASC(L28&amp;"."&amp;O28)</f>
        <v>.</v>
      </c>
      <c r="AJ28" s="200" t="str">
        <f>ASC(U28&amp;"."&amp;X28)</f>
        <v>.</v>
      </c>
      <c r="AK28" s="200"/>
      <c r="AL28" s="200" t="s">
        <v>214</v>
      </c>
      <c r="AM28" s="200"/>
      <c r="AN28" s="200"/>
    </row>
    <row r="29" spans="1:40" ht="15.75" customHeight="1">
      <c r="A29" s="12">
        <v>5</v>
      </c>
      <c r="B29" s="35"/>
      <c r="C29" s="12" t="s">
        <v>44</v>
      </c>
      <c r="D29" s="36"/>
      <c r="E29" s="36"/>
      <c r="F29" s="36"/>
      <c r="G29" s="36"/>
      <c r="H29" s="35"/>
      <c r="I29" s="12"/>
      <c r="J29" s="36"/>
      <c r="K29" s="36"/>
      <c r="L29" s="36"/>
      <c r="M29" s="36"/>
      <c r="N29" s="110"/>
      <c r="O29" s="110"/>
      <c r="P29" s="110"/>
      <c r="Q29" s="110"/>
      <c r="R29" s="110"/>
      <c r="S29" s="110"/>
      <c r="T29" s="110"/>
      <c r="U29" s="110"/>
      <c r="V29" s="110"/>
      <c r="W29" s="110"/>
      <c r="X29" s="156" t="s">
        <v>90</v>
      </c>
      <c r="Y29" s="156"/>
      <c r="Z29" s="156"/>
      <c r="AA29" s="156"/>
      <c r="AB29" s="180"/>
      <c r="AC29" s="2"/>
      <c r="AD29" s="198">
        <v>1</v>
      </c>
      <c r="AE29" s="198">
        <f>COUNTA(N29)</f>
        <v>0</v>
      </c>
      <c r="AF29" s="198">
        <f>IF(AD29-AE29&lt;0,"0",AD29-AE29)</f>
        <v>1</v>
      </c>
      <c r="AG29" s="198"/>
      <c r="AH29" s="198"/>
      <c r="AI29" s="200"/>
      <c r="AJ29" s="200"/>
      <c r="AK29" s="200"/>
      <c r="AL29" s="200" t="s">
        <v>216</v>
      </c>
      <c r="AM29" s="200"/>
      <c r="AN29" s="200"/>
    </row>
    <row r="30" spans="1:40" ht="15.75" customHeight="1">
      <c r="A30" s="12">
        <v>6</v>
      </c>
      <c r="B30" s="35"/>
      <c r="C30" s="12" t="s">
        <v>45</v>
      </c>
      <c r="D30" s="36"/>
      <c r="E30" s="36"/>
      <c r="F30" s="36"/>
      <c r="G30" s="36"/>
      <c r="H30" s="35"/>
      <c r="I30" s="81"/>
      <c r="J30" s="87"/>
      <c r="K30" s="87"/>
      <c r="L30" s="87"/>
      <c r="M30" s="87"/>
      <c r="N30" s="87"/>
      <c r="O30" s="87"/>
      <c r="P30" s="87"/>
      <c r="Q30" s="99" t="str">
        <f>IF(I30="その他（上記に含まれないもの）","その他の内容","")</f>
        <v/>
      </c>
      <c r="R30" s="99"/>
      <c r="S30" s="99"/>
      <c r="T30" s="99"/>
      <c r="U30" s="149"/>
      <c r="V30" s="149"/>
      <c r="W30" s="149"/>
      <c r="X30" s="149"/>
      <c r="Y30" s="149"/>
      <c r="Z30" s="149"/>
      <c r="AA30" s="149"/>
      <c r="AB30" s="181"/>
      <c r="AC30" s="2"/>
      <c r="AD30" s="198">
        <v>1</v>
      </c>
      <c r="AE30" s="198">
        <f>COUNTA(I30)</f>
        <v>0</v>
      </c>
      <c r="AF30" s="198">
        <f>IF(AD30-AE30&lt;0,"0",AD30-AE30)</f>
        <v>1</v>
      </c>
      <c r="AG30" s="198"/>
      <c r="AH30" s="198"/>
      <c r="AI30" s="200"/>
      <c r="AJ30" s="200"/>
      <c r="AK30" s="200"/>
      <c r="AL30" s="200" t="s">
        <v>217</v>
      </c>
      <c r="AM30" s="200"/>
      <c r="AN30" s="200"/>
    </row>
    <row r="31" spans="1:40" ht="15.75" customHeight="1">
      <c r="A31" s="12">
        <v>7</v>
      </c>
      <c r="B31" s="35"/>
      <c r="C31" s="12" t="s">
        <v>39</v>
      </c>
      <c r="D31" s="36"/>
      <c r="E31" s="36"/>
      <c r="F31" s="36"/>
      <c r="G31" s="36"/>
      <c r="H31" s="35"/>
      <c r="I31" s="81"/>
      <c r="J31" s="87"/>
      <c r="K31" s="87"/>
      <c r="L31" s="87"/>
      <c r="M31" s="87"/>
      <c r="N31" s="87"/>
      <c r="O31" s="87"/>
      <c r="P31" s="87"/>
      <c r="Q31" s="99" t="str">
        <f>IF(I31="その他（上記に含まれないもの）","その他の内容","")</f>
        <v/>
      </c>
      <c r="R31" s="99"/>
      <c r="S31" s="99"/>
      <c r="T31" s="99"/>
      <c r="U31" s="150"/>
      <c r="V31" s="150"/>
      <c r="W31" s="150"/>
      <c r="X31" s="150"/>
      <c r="Y31" s="150"/>
      <c r="Z31" s="150"/>
      <c r="AA31" s="150"/>
      <c r="AB31" s="182"/>
      <c r="AC31" s="2"/>
      <c r="AD31" s="198">
        <v>1</v>
      </c>
      <c r="AE31" s="198">
        <f>COUNTA(I31)</f>
        <v>0</v>
      </c>
      <c r="AF31" s="198">
        <f>IF(AD31-AE31&lt;0,"0",AD31-AE31)</f>
        <v>1</v>
      </c>
      <c r="AG31" s="198"/>
      <c r="AH31" s="198"/>
      <c r="AI31" s="200">
        <f>IF(I31="その他（上記に含まれないもの）","その他（"&amp;U31&amp;"）",I31)</f>
        <v>0</v>
      </c>
      <c r="AJ31" s="200"/>
      <c r="AK31" s="200"/>
      <c r="AL31" s="200" t="s">
        <v>218</v>
      </c>
      <c r="AM31" s="200"/>
      <c r="AN31" s="200"/>
    </row>
    <row r="32" spans="1:40" ht="15.75" customHeight="1">
      <c r="A32" s="12">
        <v>8</v>
      </c>
      <c r="B32" s="35"/>
      <c r="C32" s="12" t="s">
        <v>21</v>
      </c>
      <c r="D32" s="36"/>
      <c r="E32" s="36"/>
      <c r="F32" s="36"/>
      <c r="G32" s="36"/>
      <c r="H32" s="35"/>
      <c r="I32" s="82"/>
      <c r="J32" s="97"/>
      <c r="K32" s="102" t="s">
        <v>76</v>
      </c>
      <c r="L32" s="102"/>
      <c r="M32" s="102"/>
      <c r="N32" s="102"/>
      <c r="O32" s="125"/>
      <c r="P32" s="97"/>
      <c r="Q32" s="102" t="s">
        <v>77</v>
      </c>
      <c r="R32" s="102"/>
      <c r="S32" s="102"/>
      <c r="T32" s="102"/>
      <c r="U32" s="125"/>
      <c r="V32" s="97"/>
      <c r="W32" s="102" t="s">
        <v>11</v>
      </c>
      <c r="X32" s="102"/>
      <c r="Y32" s="102"/>
      <c r="Z32" s="102"/>
      <c r="AA32" s="99"/>
      <c r="AB32" s="105"/>
      <c r="AC32" s="2"/>
      <c r="AD32" s="3"/>
      <c r="AE32" s="3"/>
      <c r="AF32" s="198"/>
      <c r="AG32" s="3"/>
      <c r="AH32" s="3"/>
      <c r="AI32" s="200"/>
      <c r="AJ32" s="200"/>
      <c r="AK32" s="200" t="s">
        <v>42</v>
      </c>
      <c r="AL32" s="200" t="s">
        <v>178</v>
      </c>
      <c r="AM32" s="200"/>
      <c r="AN32" s="200"/>
    </row>
    <row r="33" spans="1:40" ht="15.75" customHeight="1">
      <c r="A33" s="12">
        <v>9</v>
      </c>
      <c r="B33" s="35"/>
      <c r="C33" s="12" t="s">
        <v>47</v>
      </c>
      <c r="D33" s="36"/>
      <c r="E33" s="36"/>
      <c r="F33" s="36"/>
      <c r="G33" s="36"/>
      <c r="H33" s="35"/>
      <c r="I33" s="12"/>
      <c r="J33" s="36"/>
      <c r="K33" s="36"/>
      <c r="L33" s="36"/>
      <c r="M33" s="109"/>
      <c r="N33" s="109"/>
      <c r="O33" s="109"/>
      <c r="P33" s="109"/>
      <c r="Q33" s="109"/>
      <c r="R33" s="109"/>
      <c r="S33" s="109"/>
      <c r="T33" s="109"/>
      <c r="U33" s="109"/>
      <c r="V33" s="109"/>
      <c r="W33" s="109"/>
      <c r="X33" s="36"/>
      <c r="Y33" s="36"/>
      <c r="Z33" s="36"/>
      <c r="AA33" s="36"/>
      <c r="AB33" s="35"/>
      <c r="AC33" s="2"/>
      <c r="AD33" s="198">
        <v>1</v>
      </c>
      <c r="AE33" s="198">
        <f>COUNTA(M33)</f>
        <v>0</v>
      </c>
      <c r="AF33" s="198">
        <f>IF(AD33-AE33&lt;0,"0",AD33-AE33)</f>
        <v>1</v>
      </c>
      <c r="AG33" s="198"/>
      <c r="AH33" s="198"/>
      <c r="AI33" s="202" t="e">
        <f>MID(M33,LEN(M33),1)</f>
        <v>#VALUE!</v>
      </c>
      <c r="AJ33" s="200" t="s">
        <v>139</v>
      </c>
      <c r="AK33" s="200" t="s">
        <v>141</v>
      </c>
      <c r="AL33" s="200" t="s">
        <v>152</v>
      </c>
      <c r="AM33" s="200"/>
      <c r="AN33" s="200"/>
    </row>
    <row r="34" spans="1:40" ht="15.75" customHeight="1">
      <c r="A34" s="13" t="s">
        <v>33</v>
      </c>
      <c r="B34" s="13"/>
      <c r="C34" s="44" t="s">
        <v>49</v>
      </c>
      <c r="D34" s="36" t="s">
        <v>8</v>
      </c>
      <c r="E34" s="36"/>
      <c r="F34" s="36"/>
      <c r="G34" s="36"/>
      <c r="H34" s="35"/>
      <c r="I34" s="12"/>
      <c r="J34" s="36"/>
      <c r="K34" s="36"/>
      <c r="L34" s="36"/>
      <c r="M34" s="110"/>
      <c r="N34" s="110"/>
      <c r="O34" s="110"/>
      <c r="P34" s="110"/>
      <c r="Q34" s="110"/>
      <c r="R34" s="110"/>
      <c r="S34" s="110"/>
      <c r="T34" s="110"/>
      <c r="U34" s="110"/>
      <c r="V34" s="110"/>
      <c r="W34" s="110"/>
      <c r="X34" s="156" t="s">
        <v>142</v>
      </c>
      <c r="Y34" s="156"/>
      <c r="Z34" s="156"/>
      <c r="AA34" s="156"/>
      <c r="AB34" s="180"/>
      <c r="AC34" s="2"/>
      <c r="AD34" s="198">
        <v>1</v>
      </c>
      <c r="AE34" s="198">
        <f>COUNTA(M34)</f>
        <v>0</v>
      </c>
      <c r="AF34" s="198">
        <f>IF(AD34-AE34&lt;0,"0",AD34-AE34)</f>
        <v>1</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c r="N35" s="111"/>
      <c r="O35" s="111"/>
      <c r="P35" s="111"/>
      <c r="Q35" s="111"/>
      <c r="R35" s="111"/>
      <c r="S35" s="111"/>
      <c r="T35" s="111"/>
      <c r="U35" s="111"/>
      <c r="V35" s="111"/>
      <c r="W35" s="111"/>
      <c r="X35" s="157" t="s">
        <v>143</v>
      </c>
      <c r="Y35" s="157"/>
      <c r="Z35" s="157"/>
      <c r="AA35" s="157"/>
      <c r="AB35" s="183"/>
      <c r="AC35" s="2"/>
      <c r="AD35" s="198">
        <v>1</v>
      </c>
      <c r="AE35" s="198">
        <f>COUNTA(M35)</f>
        <v>0</v>
      </c>
      <c r="AF35" s="198">
        <f>IF(AD35-AE35&lt;0,"0",AD35-AE35)</f>
        <v>1</v>
      </c>
      <c r="AG35" s="198"/>
      <c r="AH35" s="198"/>
      <c r="AI35" s="200"/>
      <c r="AJ35" s="200"/>
      <c r="AK35" s="200"/>
      <c r="AL35" s="200" t="s">
        <v>219</v>
      </c>
      <c r="AM35" s="200"/>
      <c r="AN35" s="200"/>
    </row>
    <row r="36" spans="1:40" ht="15.75" customHeight="1">
      <c r="A36" s="13"/>
      <c r="B36" s="13"/>
      <c r="C36" s="46"/>
      <c r="D36" s="62" t="s">
        <v>44</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172</v>
      </c>
      <c r="AM36" s="200"/>
      <c r="AN36" s="200"/>
    </row>
    <row r="37" spans="1:40" ht="15.75" customHeight="1">
      <c r="A37" s="13"/>
      <c r="B37" s="13"/>
      <c r="C37" s="9" t="s">
        <v>55</v>
      </c>
      <c r="D37" s="37" t="s">
        <v>58</v>
      </c>
      <c r="E37" s="37"/>
      <c r="F37" s="37"/>
      <c r="G37" s="37"/>
      <c r="H37" s="32"/>
      <c r="I37" s="12" t="s">
        <v>59</v>
      </c>
      <c r="J37" s="36"/>
      <c r="K37" s="36"/>
      <c r="L37" s="35"/>
      <c r="M37" s="110"/>
      <c r="N37" s="110"/>
      <c r="O37" s="110"/>
      <c r="P37" s="110"/>
      <c r="Q37" s="110"/>
      <c r="R37" s="110"/>
      <c r="S37" s="110"/>
      <c r="T37" s="110"/>
      <c r="U37" s="110"/>
      <c r="V37" s="110"/>
      <c r="W37" s="110"/>
      <c r="X37" s="156" t="s">
        <v>132</v>
      </c>
      <c r="Y37" s="156"/>
      <c r="Z37" s="156"/>
      <c r="AA37" s="156"/>
      <c r="AB37" s="180"/>
      <c r="AC37" s="2"/>
      <c r="AD37" s="3"/>
      <c r="AE37" s="3"/>
      <c r="AF37" s="198"/>
      <c r="AG37" s="3"/>
      <c r="AH37" s="3"/>
      <c r="AI37" s="200">
        <f>IF(M37&gt;0,1,0)</f>
        <v>0</v>
      </c>
      <c r="AJ37" s="200" t="str">
        <f>IF(AI37*AI38=1,"盛土・切土",IF(AI37=1,"盛土",IF(AI38=1,"切土","エラー")))</f>
        <v>エラー</v>
      </c>
      <c r="AK37" s="200"/>
      <c r="AL37" s="200" t="s">
        <v>220</v>
      </c>
      <c r="AM37" s="200"/>
      <c r="AN37" s="200"/>
    </row>
    <row r="38" spans="1:40" ht="15.75" customHeight="1">
      <c r="A38" s="13"/>
      <c r="B38" s="13"/>
      <c r="C38" s="11"/>
      <c r="D38" s="60"/>
      <c r="E38" s="60"/>
      <c r="F38" s="60"/>
      <c r="G38" s="60"/>
      <c r="H38" s="34"/>
      <c r="I38" s="12" t="s">
        <v>62</v>
      </c>
      <c r="J38" s="36"/>
      <c r="K38" s="36"/>
      <c r="L38" s="35"/>
      <c r="M38" s="110"/>
      <c r="N38" s="110"/>
      <c r="O38" s="110"/>
      <c r="P38" s="110"/>
      <c r="Q38" s="110"/>
      <c r="R38" s="110"/>
      <c r="S38" s="110"/>
      <c r="T38" s="110"/>
      <c r="U38" s="110"/>
      <c r="V38" s="110"/>
      <c r="W38" s="110"/>
      <c r="X38" s="156" t="s">
        <v>280</v>
      </c>
      <c r="Y38" s="156"/>
      <c r="Z38" s="156"/>
      <c r="AA38" s="156"/>
      <c r="AB38" s="180"/>
      <c r="AC38" s="2"/>
      <c r="AD38" s="3"/>
      <c r="AE38" s="3"/>
      <c r="AF38" s="198"/>
      <c r="AG38" s="3"/>
      <c r="AH38" s="3"/>
      <c r="AI38" s="200">
        <f>IF(M38&gt;0,1,0)</f>
        <v>0</v>
      </c>
      <c r="AJ38" s="200"/>
      <c r="AK38" s="200"/>
      <c r="AL38" s="200"/>
      <c r="AM38" s="200"/>
      <c r="AN38" s="200"/>
    </row>
    <row r="39" spans="1:40" ht="15.75" customHeight="1">
      <c r="A39" s="13"/>
      <c r="B39" s="13"/>
      <c r="C39" s="9" t="s">
        <v>65</v>
      </c>
      <c r="D39" s="37" t="s">
        <v>68</v>
      </c>
      <c r="E39" s="37"/>
      <c r="F39" s="37"/>
      <c r="G39" s="37"/>
      <c r="H39" s="32"/>
      <c r="I39" s="12" t="s">
        <v>69</v>
      </c>
      <c r="J39" s="36"/>
      <c r="K39" s="36"/>
      <c r="L39" s="35"/>
      <c r="M39" s="12" t="s">
        <v>70</v>
      </c>
      <c r="N39" s="36"/>
      <c r="O39" s="36"/>
      <c r="P39" s="36"/>
      <c r="Q39" s="36"/>
      <c r="R39" s="35"/>
      <c r="S39" s="12" t="s">
        <v>71</v>
      </c>
      <c r="T39" s="36"/>
      <c r="U39" s="36"/>
      <c r="V39" s="36"/>
      <c r="W39" s="36"/>
      <c r="X39" s="12" t="s">
        <v>73</v>
      </c>
      <c r="Y39" s="36"/>
      <c r="Z39" s="36"/>
      <c r="AA39" s="36"/>
      <c r="AB39" s="35"/>
      <c r="AC39" s="2"/>
      <c r="AD39" s="3"/>
      <c r="AE39" s="3"/>
      <c r="AF39" s="198"/>
      <c r="AG39" s="3"/>
      <c r="AH39" s="3"/>
      <c r="AI39" s="200"/>
      <c r="AJ39" s="204" t="s">
        <v>186</v>
      </c>
      <c r="AK39" s="205"/>
      <c r="AL39" s="207" t="e">
        <f>_xlfn.IFS(M35&gt;AK50,AL50,M35&gt;AK49,AL49,M35&gt;AK48,AL48,M35&gt;AK47,AL47,M35&gt;AK46,AL46,M35&gt;AK45,AL45,M35&gt;AK44,AL44,M35&gt;AK43,AL43,M35&gt;AK42,AL42,M35&gt;AK41,AL41,M35&gt;AK40,AL40)</f>
        <v>#N/A</v>
      </c>
      <c r="AM39" s="200"/>
      <c r="AN39" s="200"/>
    </row>
    <row r="40" spans="1:40" ht="15.75" customHeight="1">
      <c r="A40" s="13"/>
      <c r="B40" s="13"/>
      <c r="C40" s="10"/>
      <c r="D40" s="30"/>
      <c r="E40" s="30"/>
      <c r="F40" s="30"/>
      <c r="G40" s="30"/>
      <c r="H40" s="33"/>
      <c r="I40" s="83" t="str">
        <f>IF(M40="","",COUNTA(M$40:R40))</f>
        <v/>
      </c>
      <c r="J40" s="98"/>
      <c r="K40" s="98"/>
      <c r="L40" s="104"/>
      <c r="M40" s="113"/>
      <c r="N40" s="120"/>
      <c r="O40" s="120"/>
      <c r="P40" s="120"/>
      <c r="Q40" s="120"/>
      <c r="R40" s="128"/>
      <c r="S40" s="137"/>
      <c r="T40" s="110"/>
      <c r="U40" s="110"/>
      <c r="V40" s="36" t="s">
        <v>142</v>
      </c>
      <c r="W40" s="35"/>
      <c r="X40" s="137"/>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t="str">
        <f>IF(M41="","",COUNTA(M$40:R41))</f>
        <v/>
      </c>
      <c r="J41" s="98"/>
      <c r="K41" s="98"/>
      <c r="L41" s="104"/>
      <c r="M41" s="113"/>
      <c r="N41" s="120"/>
      <c r="O41" s="120"/>
      <c r="P41" s="120"/>
      <c r="Q41" s="120"/>
      <c r="R41" s="128"/>
      <c r="S41" s="137"/>
      <c r="T41" s="110"/>
      <c r="U41" s="110"/>
      <c r="V41" s="36" t="s">
        <v>142</v>
      </c>
      <c r="W41" s="35"/>
      <c r="X41" s="137"/>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192</v>
      </c>
      <c r="AK42" s="207">
        <v>1000</v>
      </c>
      <c r="AL42" s="207">
        <v>40000</v>
      </c>
      <c r="AM42" s="200"/>
      <c r="AN42" s="200"/>
    </row>
    <row r="43" spans="1:40" ht="15.75" customHeight="1">
      <c r="A43" s="13"/>
      <c r="B43" s="13"/>
      <c r="C43" s="9" t="s">
        <v>36</v>
      </c>
      <c r="D43" s="37" t="s">
        <v>61</v>
      </c>
      <c r="E43" s="37"/>
      <c r="F43" s="37"/>
      <c r="G43" s="37"/>
      <c r="H43" s="32"/>
      <c r="I43" s="84" t="s">
        <v>69</v>
      </c>
      <c r="J43" s="99"/>
      <c r="K43" s="99"/>
      <c r="L43" s="105"/>
      <c r="M43" s="12" t="s">
        <v>118</v>
      </c>
      <c r="N43" s="36"/>
      <c r="O43" s="36"/>
      <c r="P43" s="36"/>
      <c r="Q43" s="36"/>
      <c r="R43" s="35"/>
      <c r="S43" s="12" t="s">
        <v>71</v>
      </c>
      <c r="T43" s="36"/>
      <c r="U43" s="36"/>
      <c r="V43" s="36"/>
      <c r="W43" s="36"/>
      <c r="X43" s="12" t="s">
        <v>73</v>
      </c>
      <c r="Y43" s="36"/>
      <c r="Z43" s="36"/>
      <c r="AA43" s="36"/>
      <c r="AB43" s="35"/>
      <c r="AC43" s="2"/>
      <c r="AD43" s="3"/>
      <c r="AE43" s="3"/>
      <c r="AF43" s="198"/>
      <c r="AG43" s="3"/>
      <c r="AH43" s="3"/>
      <c r="AI43" s="200"/>
      <c r="AJ43" s="205" t="s">
        <v>140</v>
      </c>
      <c r="AK43" s="207">
        <v>2000</v>
      </c>
      <c r="AL43" s="207">
        <v>59000</v>
      </c>
      <c r="AM43" s="200"/>
      <c r="AN43" s="200"/>
    </row>
    <row r="44" spans="1:40" ht="15.75" customHeight="1">
      <c r="A44" s="13"/>
      <c r="B44" s="13"/>
      <c r="C44" s="10"/>
      <c r="D44" s="30"/>
      <c r="E44" s="30"/>
      <c r="F44" s="30"/>
      <c r="G44" s="30"/>
      <c r="H44" s="33"/>
      <c r="I44" s="83" t="str">
        <f>IF(M44="","",COUNTA(M$40:R44)-1)</f>
        <v/>
      </c>
      <c r="J44" s="98"/>
      <c r="K44" s="98"/>
      <c r="L44" s="104"/>
      <c r="M44" s="113"/>
      <c r="N44" s="120"/>
      <c r="O44" s="120"/>
      <c r="P44" s="120"/>
      <c r="Q44" s="120"/>
      <c r="R44" s="128"/>
      <c r="S44" s="137"/>
      <c r="T44" s="110"/>
      <c r="U44" s="110"/>
      <c r="V44" s="36" t="s">
        <v>142</v>
      </c>
      <c r="W44" s="35"/>
      <c r="X44" s="137"/>
      <c r="Y44" s="110"/>
      <c r="Z44" s="110"/>
      <c r="AA44" s="36" t="s">
        <v>142</v>
      </c>
      <c r="AB44" s="35"/>
      <c r="AC44" s="2"/>
      <c r="AD44" s="3"/>
      <c r="AE44" s="3"/>
      <c r="AF44" s="198"/>
      <c r="AG44" s="3"/>
      <c r="AH44" s="3"/>
      <c r="AI44" s="200"/>
      <c r="AJ44" s="205" t="s">
        <v>190</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189</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41</v>
      </c>
      <c r="D47" s="36" t="s">
        <v>7</v>
      </c>
      <c r="E47" s="36"/>
      <c r="F47" s="36"/>
      <c r="G47" s="36"/>
      <c r="H47" s="35"/>
      <c r="I47" s="84" t="s">
        <v>69</v>
      </c>
      <c r="J47" s="99"/>
      <c r="K47" s="99"/>
      <c r="L47" s="105"/>
      <c r="M47" s="12" t="s">
        <v>118</v>
      </c>
      <c r="N47" s="36"/>
      <c r="O47" s="36"/>
      <c r="P47" s="36"/>
      <c r="Q47" s="36"/>
      <c r="R47" s="35"/>
      <c r="S47" s="12" t="s">
        <v>160</v>
      </c>
      <c r="T47" s="36"/>
      <c r="U47" s="36"/>
      <c r="V47" s="36"/>
      <c r="W47" s="36"/>
      <c r="X47" s="12" t="s">
        <v>73</v>
      </c>
      <c r="Y47" s="36"/>
      <c r="Z47" s="36"/>
      <c r="AA47" s="36"/>
      <c r="AB47" s="35"/>
      <c r="AC47" s="2"/>
      <c r="AD47" s="3"/>
      <c r="AE47" s="3"/>
      <c r="AF47" s="198"/>
      <c r="AG47" s="3"/>
      <c r="AH47" s="3"/>
      <c r="AI47" s="200"/>
      <c r="AJ47" s="205" t="s">
        <v>185</v>
      </c>
      <c r="AK47" s="207">
        <v>20000</v>
      </c>
      <c r="AL47" s="207">
        <v>229000</v>
      </c>
      <c r="AM47" s="200"/>
      <c r="AN47" s="200"/>
    </row>
    <row r="48" spans="1:40" ht="12" customHeight="1">
      <c r="A48" s="13"/>
      <c r="B48" s="13"/>
      <c r="C48" s="12"/>
      <c r="D48" s="36"/>
      <c r="E48" s="36"/>
      <c r="F48" s="36"/>
      <c r="G48" s="36"/>
      <c r="H48" s="35"/>
      <c r="I48" s="85" t="str">
        <f>IF(M48="","",COUNTA(M$40:R49)-2)</f>
        <v/>
      </c>
      <c r="J48" s="100"/>
      <c r="K48" s="100"/>
      <c r="L48" s="100"/>
      <c r="M48" s="114"/>
      <c r="N48" s="121"/>
      <c r="O48" s="121"/>
      <c r="P48" s="121"/>
      <c r="Q48" s="121"/>
      <c r="R48" s="129"/>
      <c r="S48" s="138"/>
      <c r="T48" s="111"/>
      <c r="U48" s="111"/>
      <c r="V48" s="37" t="s">
        <v>144</v>
      </c>
      <c r="W48" s="32"/>
      <c r="X48" s="138"/>
      <c r="Y48" s="111"/>
      <c r="Z48" s="111"/>
      <c r="AA48" s="37" t="s">
        <v>142</v>
      </c>
      <c r="AB48" s="32"/>
      <c r="AC48" s="2"/>
      <c r="AD48" s="3"/>
      <c r="AE48" s="3"/>
      <c r="AF48" s="198"/>
      <c r="AG48" s="3"/>
      <c r="AH48" s="3"/>
      <c r="AI48" s="200"/>
      <c r="AJ48" s="205" t="s">
        <v>183</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144</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144</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56</v>
      </c>
      <c r="D54" s="36" t="s">
        <v>66</v>
      </c>
      <c r="E54" s="36"/>
      <c r="F54" s="36"/>
      <c r="G54" s="36"/>
      <c r="H54" s="35"/>
      <c r="I54" s="87"/>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79</v>
      </c>
      <c r="D55" s="37" t="s">
        <v>52</v>
      </c>
      <c r="E55" s="37"/>
      <c r="F55" s="37"/>
      <c r="G55" s="37"/>
      <c r="H55" s="32"/>
      <c r="I55" s="88"/>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75</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35</v>
      </c>
      <c r="D57" s="37" t="s">
        <v>85</v>
      </c>
      <c r="E57" s="37"/>
      <c r="F57" s="37"/>
      <c r="G57" s="37"/>
      <c r="H57" s="32"/>
      <c r="I57" s="88"/>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83</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19</v>
      </c>
      <c r="D59" s="37" t="s">
        <v>92</v>
      </c>
      <c r="E59" s="37"/>
      <c r="F59" s="37"/>
      <c r="G59" s="37"/>
      <c r="H59" s="32"/>
      <c r="I59" s="88"/>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c r="J60" s="90"/>
      <c r="K60" s="90"/>
      <c r="L60" s="90"/>
      <c r="M60" s="90"/>
      <c r="N60" s="90"/>
      <c r="O60" s="90"/>
      <c r="P60" s="12" t="str">
        <f>IF(I60=AL60,"⇒","")</f>
        <v/>
      </c>
      <c r="Q60" s="36"/>
      <c r="R60" s="36" t="s">
        <v>6</v>
      </c>
      <c r="S60" s="36"/>
      <c r="T60" s="147"/>
      <c r="U60" s="147"/>
      <c r="V60" s="47" t="s">
        <v>3</v>
      </c>
      <c r="W60" s="147"/>
      <c r="X60" s="147"/>
      <c r="Y60" s="47" t="s">
        <v>13</v>
      </c>
      <c r="Z60" s="147"/>
      <c r="AA60" s="147"/>
      <c r="AB60" s="72" t="s">
        <v>15</v>
      </c>
      <c r="AC60" s="2"/>
      <c r="AD60" s="198">
        <v>1</v>
      </c>
      <c r="AE60" s="198">
        <f>COUNTA(I60)</f>
        <v>0</v>
      </c>
      <c r="AF60" s="198">
        <f>IF(AD60-AE60&lt;0,"0",AD60-AE60)</f>
        <v>1</v>
      </c>
      <c r="AG60" s="198"/>
      <c r="AH60" s="198"/>
      <c r="AI60" s="203" t="str">
        <f>IF(I60=AL60,DATE(T60+2018,W60,Z60),"")</f>
        <v/>
      </c>
      <c r="AJ60" s="200"/>
      <c r="AK60" s="200" t="s">
        <v>320</v>
      </c>
      <c r="AL60" s="200" t="s">
        <v>310</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c r="U61" s="147"/>
      <c r="V61" s="47" t="s">
        <v>3</v>
      </c>
      <c r="W61" s="147"/>
      <c r="X61" s="147"/>
      <c r="Y61" s="47" t="s">
        <v>13</v>
      </c>
      <c r="Z61" s="147"/>
      <c r="AA61" s="147"/>
      <c r="AB61" s="72" t="s">
        <v>15</v>
      </c>
      <c r="AC61" s="2"/>
      <c r="AD61" s="198">
        <v>3</v>
      </c>
      <c r="AE61" s="198">
        <f>COUNTA(T61,W61,Z61)</f>
        <v>0</v>
      </c>
      <c r="AF61" s="198">
        <f>IF(AD61-AE61&lt;0,"0",AD61-AE61)</f>
        <v>3</v>
      </c>
      <c r="AG61" s="198"/>
      <c r="AH61" s="198"/>
      <c r="AI61" s="203">
        <f>DATE(T61+2018,W61,Z61)</f>
        <v>43069</v>
      </c>
      <c r="AJ61" s="200"/>
      <c r="AK61" s="200"/>
      <c r="AL61" s="200"/>
      <c r="AM61" s="200"/>
      <c r="AN61" s="200"/>
    </row>
    <row r="62" spans="1:40" ht="15.75" customHeight="1">
      <c r="A62" s="13"/>
      <c r="B62" s="13"/>
      <c r="C62" s="44" t="s">
        <v>89</v>
      </c>
      <c r="D62" s="63" t="s">
        <v>95</v>
      </c>
      <c r="E62" s="36"/>
      <c r="F62" s="36"/>
      <c r="G62" s="36"/>
      <c r="H62" s="35"/>
      <c r="I62" s="91"/>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337</v>
      </c>
      <c r="D64" s="14"/>
      <c r="E64" s="14"/>
      <c r="F64" s="14"/>
      <c r="G64" s="14"/>
      <c r="H64" s="14"/>
      <c r="I64" s="92"/>
      <c r="J64" s="92"/>
      <c r="K64" s="92"/>
      <c r="L64" s="92"/>
      <c r="M64" s="92"/>
      <c r="N64" s="92"/>
      <c r="O64" s="92"/>
      <c r="P64" s="92"/>
      <c r="Q64" s="92"/>
      <c r="R64" s="92"/>
      <c r="S64" s="92"/>
      <c r="T64" s="92"/>
      <c r="U64" s="92"/>
      <c r="V64" s="92"/>
      <c r="W64" s="92"/>
      <c r="X64" s="92"/>
      <c r="Y64" s="92"/>
      <c r="Z64" s="92"/>
      <c r="AA64" s="92"/>
      <c r="AB64" s="187"/>
      <c r="AC64" s="2"/>
      <c r="AD64" s="198">
        <v>1</v>
      </c>
      <c r="AE64" s="198">
        <f>COUNTA(I64)</f>
        <v>0</v>
      </c>
      <c r="AF64" s="198">
        <f>IF(AD64-AE64&lt;0,"0",AD64-AE64)</f>
        <v>1</v>
      </c>
      <c r="AG64" s="3"/>
      <c r="AH64" s="3"/>
      <c r="AI64" s="200"/>
      <c r="AJ64" s="200"/>
      <c r="AK64" s="200"/>
      <c r="AL64" s="200"/>
      <c r="AM64" s="200"/>
      <c r="AN64" s="200"/>
    </row>
    <row r="65" spans="1:40" ht="15.75" customHeight="1">
      <c r="A65" s="14">
        <v>13</v>
      </c>
      <c r="B65" s="14"/>
      <c r="C65" s="13" t="s">
        <v>263</v>
      </c>
      <c r="D65" s="14"/>
      <c r="E65" s="14"/>
      <c r="F65" s="14"/>
      <c r="G65" s="14"/>
      <c r="H65" s="14"/>
      <c r="I65" s="92"/>
      <c r="J65" s="92"/>
      <c r="K65" s="92"/>
      <c r="L65" s="92"/>
      <c r="M65" s="92"/>
      <c r="N65" s="92"/>
      <c r="O65" s="92"/>
      <c r="P65" s="92"/>
      <c r="Q65" s="92"/>
      <c r="R65" s="92"/>
      <c r="S65" s="92"/>
      <c r="T65" s="92"/>
      <c r="U65" s="92"/>
      <c r="V65" s="92"/>
      <c r="W65" s="92"/>
      <c r="X65" s="92"/>
      <c r="Y65" s="92"/>
      <c r="Z65" s="92"/>
      <c r="AA65" s="92"/>
      <c r="AB65" s="187"/>
      <c r="AC65" s="2"/>
      <c r="AD65" s="198">
        <v>1</v>
      </c>
      <c r="AE65" s="198">
        <f>COUNTA(I65)</f>
        <v>0</v>
      </c>
      <c r="AF65" s="198">
        <f>IF(AD65-AE65&lt;0,"0",AD65-AE65)</f>
        <v>1</v>
      </c>
      <c r="AG65" s="3"/>
      <c r="AH65" s="3"/>
      <c r="AI65" s="200"/>
      <c r="AJ65" s="200"/>
      <c r="AK65" s="200"/>
      <c r="AL65" s="200"/>
      <c r="AM65" s="200"/>
      <c r="AN65" s="200"/>
    </row>
    <row r="66" spans="1:40" ht="15.75" customHeight="1">
      <c r="A66" s="12" t="s">
        <v>72</v>
      </c>
      <c r="B66" s="36"/>
      <c r="C66" s="36"/>
      <c r="D66" s="36"/>
      <c r="E66" s="36"/>
      <c r="F66" s="36"/>
      <c r="G66" s="35"/>
      <c r="H66" s="36" t="s">
        <v>99</v>
      </c>
      <c r="I66" s="36"/>
      <c r="J66" s="36"/>
      <c r="K66" s="36"/>
      <c r="L66" s="35"/>
      <c r="M66" s="116" t="s">
        <v>100</v>
      </c>
      <c r="N66" s="63"/>
      <c r="O66" s="63"/>
      <c r="P66" s="63"/>
      <c r="Q66" s="63"/>
      <c r="R66" s="63"/>
      <c r="S66" s="63"/>
      <c r="T66" s="63"/>
      <c r="U66" s="63"/>
      <c r="V66" s="151"/>
      <c r="W66" s="36" t="s">
        <v>102</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3</v>
      </c>
      <c r="D67" s="47"/>
      <c r="E67" s="47" t="s">
        <v>103</v>
      </c>
      <c r="F67" s="47"/>
      <c r="G67" s="72" t="s">
        <v>15</v>
      </c>
      <c r="H67" s="9"/>
      <c r="I67" s="37"/>
      <c r="J67" s="37"/>
      <c r="K67" s="37"/>
      <c r="L67" s="32"/>
      <c r="M67" s="9"/>
      <c r="N67" s="37"/>
      <c r="O67" s="37"/>
      <c r="P67" s="37"/>
      <c r="Q67" s="37"/>
      <c r="R67" s="37"/>
      <c r="S67" s="37"/>
      <c r="T67" s="37"/>
      <c r="U67" s="37"/>
      <c r="V67" s="32"/>
      <c r="W67" s="12"/>
      <c r="X67" s="47" t="s">
        <v>3</v>
      </c>
      <c r="Y67" s="47"/>
      <c r="Z67" s="47" t="s">
        <v>103</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107</v>
      </c>
      <c r="H68" s="10"/>
      <c r="I68" s="30"/>
      <c r="J68" s="30"/>
      <c r="K68" s="30"/>
      <c r="L68" s="33"/>
      <c r="M68" s="10"/>
      <c r="N68" s="30"/>
      <c r="O68" s="30"/>
      <c r="P68" s="30"/>
      <c r="Q68" s="30"/>
      <c r="R68" s="30"/>
      <c r="S68" s="30"/>
      <c r="T68" s="30"/>
      <c r="U68" s="30"/>
      <c r="V68" s="33"/>
      <c r="W68" s="12" t="s">
        <v>105</v>
      </c>
      <c r="X68" s="36"/>
      <c r="Y68" s="36"/>
      <c r="Z68" s="36"/>
      <c r="AA68" s="36"/>
      <c r="AB68" s="72" t="s">
        <v>107</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110</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117</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121</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125</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135</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137</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129</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133</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162</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96</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351</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147</v>
      </c>
      <c r="D90" s="64"/>
      <c r="E90" s="64"/>
      <c r="F90" s="64"/>
      <c r="G90" s="64"/>
      <c r="H90" s="64"/>
      <c r="I90" s="64"/>
      <c r="J90" s="64"/>
      <c r="K90" s="64"/>
      <c r="L90" s="64"/>
      <c r="M90" s="117"/>
      <c r="N90" s="117"/>
      <c r="O90" s="117"/>
      <c r="P90" s="117"/>
      <c r="Q90" s="126"/>
      <c r="R90" s="126"/>
      <c r="S90" s="117"/>
      <c r="T90" s="117"/>
      <c r="U90" s="117"/>
      <c r="V90" s="117"/>
      <c r="W90" s="126"/>
      <c r="X90" s="126"/>
      <c r="Y90" s="117"/>
      <c r="Z90" s="117"/>
      <c r="AA90" s="117"/>
      <c r="AB90" s="117"/>
      <c r="AC90" s="2"/>
      <c r="AD90" s="198">
        <v>1</v>
      </c>
      <c r="AE90" s="198">
        <f>COUNTA(M90)</f>
        <v>0</v>
      </c>
      <c r="AF90" s="198">
        <f>IF(AD90-AE90&lt;0,"0",AD90-AE90)</f>
        <v>1</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c r="N91" s="117"/>
      <c r="O91" s="117"/>
      <c r="P91" s="117"/>
      <c r="Q91" s="117"/>
      <c r="R91" s="117"/>
      <c r="S91" s="117"/>
      <c r="T91" s="117"/>
      <c r="U91" s="117"/>
      <c r="V91" s="117"/>
      <c r="W91" s="117"/>
      <c r="X91" s="117"/>
      <c r="Y91" s="117"/>
      <c r="Z91" s="117"/>
      <c r="AA91" s="117"/>
      <c r="AB91" s="117"/>
      <c r="AC91" s="2"/>
      <c r="AD91" s="198">
        <v>1</v>
      </c>
      <c r="AE91" s="198">
        <f>COUNTA(M91)</f>
        <v>0</v>
      </c>
      <c r="AF91" s="198">
        <f>IF(AD91-AE91&lt;0,"0",AD91-AE91)</f>
        <v>1</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c r="N92" s="122"/>
      <c r="O92" s="122"/>
      <c r="P92" s="122"/>
      <c r="Q92" s="127" t="s">
        <v>150</v>
      </c>
      <c r="R92" s="127"/>
      <c r="S92" s="122"/>
      <c r="T92" s="122"/>
      <c r="U92" s="122"/>
      <c r="V92" s="122"/>
      <c r="W92" s="127" t="s">
        <v>150</v>
      </c>
      <c r="X92" s="127"/>
      <c r="Y92" s="122"/>
      <c r="Z92" s="122"/>
      <c r="AA92" s="122"/>
      <c r="AB92" s="191"/>
      <c r="AC92" s="2"/>
      <c r="AD92" s="198">
        <v>3</v>
      </c>
      <c r="AE92" s="198">
        <f>COUNTA(M92,S92,Y92)</f>
        <v>0</v>
      </c>
      <c r="AF92" s="198">
        <f>IF(AD92-AE92&lt;0,"0",AD92-AE92)</f>
        <v>3</v>
      </c>
      <c r="AG92" s="198"/>
      <c r="AH92" s="198"/>
      <c r="AI92" s="200"/>
      <c r="AJ92" s="200" t="str">
        <f>_xlfn.TEXTJOIN(,,M92:AB92)</f>
        <v>--</v>
      </c>
      <c r="AK92" s="200"/>
      <c r="AL92" s="200"/>
      <c r="AM92" s="200"/>
      <c r="AN92" s="200"/>
    </row>
    <row r="93" spans="1:40" ht="15" customHeight="1">
      <c r="A93" s="14">
        <v>4</v>
      </c>
      <c r="B93" s="14"/>
      <c r="C93" s="52" t="s">
        <v>151</v>
      </c>
      <c r="D93" s="64"/>
      <c r="E93" s="64"/>
      <c r="F93" s="64"/>
      <c r="G93" s="64"/>
      <c r="H93" s="64"/>
      <c r="I93" s="64"/>
      <c r="J93" s="64"/>
      <c r="K93" s="64"/>
      <c r="L93" s="64"/>
      <c r="M93" s="119"/>
      <c r="N93" s="123"/>
      <c r="O93" s="123"/>
      <c r="P93" s="123"/>
      <c r="Q93" s="123"/>
      <c r="R93" s="123"/>
      <c r="S93" s="123"/>
      <c r="T93" s="123"/>
      <c r="U93" s="123"/>
      <c r="V93" s="123"/>
      <c r="W93" s="123"/>
      <c r="X93" s="123"/>
      <c r="Y93" s="123"/>
      <c r="Z93" s="123"/>
      <c r="AA93" s="123"/>
      <c r="AB93" s="192"/>
      <c r="AC93" s="2"/>
      <c r="AD93" s="198">
        <v>1</v>
      </c>
      <c r="AE93" s="198">
        <f>COUNTA(M93)</f>
        <v>0</v>
      </c>
      <c r="AF93" s="198">
        <f>IF(AD93-AE93&lt;0,"0",AD93-AE93)</f>
        <v>1</v>
      </c>
      <c r="AG93" s="198"/>
      <c r="AH93" s="198"/>
      <c r="AI93" s="200"/>
      <c r="AJ93" s="200"/>
      <c r="AK93" s="200"/>
      <c r="AL93" s="200"/>
      <c r="AM93" s="200"/>
      <c r="AN93" s="200"/>
    </row>
    <row r="94" spans="1:40" ht="15" customHeight="1">
      <c r="A94" s="21" t="s">
        <v>354</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356</v>
      </c>
      <c r="D95" s="65"/>
      <c r="E95" s="65"/>
      <c r="F95" s="65"/>
      <c r="G95" s="65"/>
      <c r="H95" s="65"/>
      <c r="I95" s="65"/>
      <c r="J95" s="65"/>
      <c r="K95" s="65"/>
      <c r="L95" s="65"/>
      <c r="M95" s="65"/>
      <c r="N95" s="65"/>
      <c r="O95" s="65"/>
      <c r="P95" s="65"/>
      <c r="Q95" s="65"/>
      <c r="R95" s="131"/>
      <c r="S95" s="140"/>
      <c r="T95" s="145"/>
      <c r="U95" s="145"/>
      <c r="V95" s="145"/>
      <c r="W95" s="145"/>
      <c r="X95" s="145"/>
      <c r="Y95" s="145"/>
      <c r="Z95" s="145"/>
      <c r="AA95" s="145"/>
      <c r="AB95" s="193"/>
      <c r="AC95" s="2"/>
      <c r="AD95" s="198">
        <v>1</v>
      </c>
      <c r="AE95" s="198">
        <f>COUNTA(S95)</f>
        <v>0</v>
      </c>
      <c r="AF95" s="198">
        <f>IF(AD95-AE95&lt;0,"0",AD95-AE95)</f>
        <v>1</v>
      </c>
      <c r="AG95" s="198"/>
      <c r="AH95" s="198"/>
      <c r="AI95" s="200"/>
      <c r="AJ95" s="1" t="s">
        <v>355</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
      </c>
      <c r="D97" s="67"/>
      <c r="E97" s="67"/>
      <c r="F97" s="67"/>
      <c r="G97" s="67"/>
      <c r="H97" s="67"/>
      <c r="I97" s="67"/>
      <c r="J97" s="67"/>
      <c r="K97" s="67"/>
      <c r="L97" s="67"/>
      <c r="M97" s="67"/>
      <c r="N97" s="67"/>
      <c r="O97" s="67"/>
      <c r="P97" s="67"/>
      <c r="Q97" s="67"/>
      <c r="R97" s="133"/>
      <c r="S97" s="140"/>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
      </c>
      <c r="D99" s="68"/>
      <c r="E99" s="68"/>
      <c r="F99" s="68"/>
      <c r="G99" s="68"/>
      <c r="H99" s="68"/>
      <c r="I99" s="68"/>
      <c r="J99" s="68"/>
      <c r="K99" s="68"/>
      <c r="L99" s="68"/>
      <c r="M99" s="68"/>
      <c r="N99" s="68"/>
      <c r="O99" s="68"/>
      <c r="P99" s="68"/>
      <c r="Q99" s="68"/>
      <c r="R99" s="134"/>
      <c r="S99" s="142"/>
      <c r="T99" s="142"/>
      <c r="U99" s="142"/>
      <c r="V99" s="142"/>
      <c r="W99" s="142"/>
      <c r="X99" s="142"/>
      <c r="Y99" s="163" t="str">
        <f>IF(S97="","","平方メートル")</f>
        <v/>
      </c>
      <c r="Z99" s="165"/>
      <c r="AA99" s="165"/>
      <c r="AB99" s="165"/>
      <c r="AC99" s="2"/>
      <c r="AG99" s="198"/>
      <c r="AH99" s="198"/>
      <c r="AI99" s="200"/>
      <c r="AJ99" s="1">
        <f>IF(SUM(AJ96:AJ98)&gt;657000,657000,SUM(AJ96:AJ98))</f>
        <v>0</v>
      </c>
      <c r="AK99" s="200"/>
      <c r="AL99" s="200"/>
      <c r="AM99" s="200"/>
      <c r="AN99" s="200"/>
    </row>
    <row r="100" spans="1:40" ht="15" customHeight="1">
      <c r="A100" s="23">
        <v>2</v>
      </c>
      <c r="B100" s="23"/>
      <c r="C100" s="57" t="s">
        <v>333</v>
      </c>
      <c r="D100" s="57"/>
      <c r="E100" s="57"/>
      <c r="F100" s="57"/>
      <c r="G100" s="57"/>
      <c r="H100" s="57"/>
      <c r="I100" s="57"/>
      <c r="J100" s="57"/>
      <c r="K100" s="57"/>
      <c r="L100" s="57"/>
      <c r="M100" s="57"/>
      <c r="N100" s="57"/>
      <c r="O100" s="57"/>
      <c r="P100" s="57"/>
      <c r="Q100" s="57"/>
      <c r="R100" s="57"/>
      <c r="S100" s="143"/>
      <c r="T100" s="143"/>
      <c r="U100" s="143"/>
      <c r="V100" s="143"/>
      <c r="W100" s="143"/>
      <c r="X100" s="143"/>
      <c r="Y100" s="143"/>
      <c r="Z100" s="143"/>
      <c r="AA100" s="143"/>
      <c r="AB100" s="143"/>
      <c r="AC100" s="2"/>
      <c r="AD100" s="198">
        <v>1</v>
      </c>
      <c r="AE100" s="198">
        <f>COUNTA(S100)</f>
        <v>0</v>
      </c>
      <c r="AF100" s="198">
        <f>IF(AD100-AE100&lt;0,"0",AD100-AE100)</f>
        <v>1</v>
      </c>
      <c r="AG100" s="198"/>
      <c r="AH100" s="198"/>
      <c r="AI100" s="200"/>
      <c r="AJ100" s="1"/>
      <c r="AK100" s="200"/>
      <c r="AL100" s="200"/>
      <c r="AM100" s="200"/>
      <c r="AN100" s="200"/>
    </row>
    <row r="101" spans="1:40" ht="15" customHeight="1">
      <c r="A101" s="23"/>
      <c r="B101" s="23"/>
      <c r="C101" s="58" t="str">
        <f>IF(S100="はい","新規に盛土・切土する土地の面積は","")</f>
        <v/>
      </c>
      <c r="D101" s="69"/>
      <c r="E101" s="69"/>
      <c r="F101" s="69"/>
      <c r="G101" s="69"/>
      <c r="H101" s="69"/>
      <c r="I101" s="69"/>
      <c r="J101" s="69"/>
      <c r="K101" s="69"/>
      <c r="L101" s="69"/>
      <c r="M101" s="69"/>
      <c r="N101" s="69"/>
      <c r="O101" s="69"/>
      <c r="P101" s="69"/>
      <c r="Q101" s="69"/>
      <c r="R101" s="135"/>
      <c r="S101" s="144"/>
      <c r="T101" s="144"/>
      <c r="U101" s="144"/>
      <c r="V101" s="144"/>
      <c r="W101" s="144"/>
      <c r="X101" s="144"/>
      <c r="Y101" s="164" t="str">
        <f>IF(S100="はい","平方メートル","")</f>
        <v/>
      </c>
      <c r="Z101" s="166"/>
      <c r="AA101" s="166"/>
      <c r="AB101" s="166"/>
      <c r="AC101" s="2"/>
      <c r="AG101" s="198"/>
      <c r="AH101" s="198"/>
      <c r="AI101" s="200"/>
      <c r="AJ101" s="206"/>
      <c r="AK101" s="200"/>
      <c r="AL101" s="200"/>
      <c r="AM101" s="200"/>
      <c r="AN101" s="200"/>
    </row>
    <row r="102" spans="1:40" ht="15" customHeight="1">
      <c r="A102" s="24">
        <v>3</v>
      </c>
      <c r="B102" s="41"/>
      <c r="C102" s="53" t="s">
        <v>229</v>
      </c>
      <c r="D102" s="65"/>
      <c r="E102" s="65"/>
      <c r="F102" s="65"/>
      <c r="G102" s="65"/>
      <c r="H102" s="65"/>
      <c r="I102" s="65"/>
      <c r="J102" s="65"/>
      <c r="K102" s="65"/>
      <c r="L102" s="65"/>
      <c r="M102" s="65"/>
      <c r="N102" s="65"/>
      <c r="O102" s="65"/>
      <c r="P102" s="65"/>
      <c r="Q102" s="65"/>
      <c r="R102" s="131"/>
      <c r="S102" s="145"/>
      <c r="T102" s="145"/>
      <c r="U102" s="145"/>
      <c r="V102" s="145"/>
      <c r="W102" s="145"/>
      <c r="X102" s="145"/>
      <c r="Y102" s="145"/>
      <c r="Z102" s="145"/>
      <c r="AA102" s="145"/>
      <c r="AB102" s="193"/>
      <c r="AC102" s="2"/>
      <c r="AD102" s="198">
        <v>1</v>
      </c>
      <c r="AE102" s="198">
        <f>COUNTA(S102)</f>
        <v>0</v>
      </c>
      <c r="AF102" s="198">
        <f>IF(AD102-AE102&lt;0,"0",AD102-AE102)</f>
        <v>1</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0</v>
      </c>
      <c r="T103" s="146"/>
      <c r="U103" s="146"/>
      <c r="V103" s="146"/>
      <c r="W103" s="146"/>
      <c r="X103" s="146"/>
      <c r="Y103" s="146"/>
      <c r="Z103" s="146"/>
      <c r="AA103" s="167" t="s">
        <v>267</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188</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74</v>
      </c>
      <c r="B200" s="43" t="s">
        <v>131</v>
      </c>
      <c r="C200" s="43" t="s">
        <v>266</v>
      </c>
      <c r="D200" s="43" t="s">
        <v>57</v>
      </c>
      <c r="E200" s="43" t="s">
        <v>225</v>
      </c>
      <c r="F200" s="43" t="s">
        <v>124</v>
      </c>
      <c r="G200" s="43" t="s">
        <v>265</v>
      </c>
      <c r="H200" s="43" t="s">
        <v>264</v>
      </c>
      <c r="I200" s="43" t="s">
        <v>263</v>
      </c>
      <c r="J200" s="43" t="s">
        <v>210</v>
      </c>
      <c r="K200" s="43" t="s">
        <v>261</v>
      </c>
      <c r="L200" s="43" t="s">
        <v>252</v>
      </c>
      <c r="M200" s="43" t="s">
        <v>154</v>
      </c>
      <c r="N200" s="43" t="s">
        <v>316</v>
      </c>
      <c r="O200" s="43" t="s">
        <v>88</v>
      </c>
      <c r="P200" s="43" t="s">
        <v>250</v>
      </c>
      <c r="Q200" s="43" t="s">
        <v>148</v>
      </c>
      <c r="R200" s="43" t="s">
        <v>51</v>
      </c>
      <c r="S200" s="43" t="s">
        <v>249</v>
      </c>
      <c r="T200" s="43" t="s">
        <v>247</v>
      </c>
      <c r="U200" s="43" t="s">
        <v>244</v>
      </c>
      <c r="V200" s="43" t="s">
        <v>1</v>
      </c>
      <c r="W200" s="43" t="s">
        <v>213</v>
      </c>
      <c r="X200" s="43" t="s">
        <v>260</v>
      </c>
      <c r="Y200" s="43" t="s">
        <v>317</v>
      </c>
      <c r="Z200" s="43" t="s">
        <v>308</v>
      </c>
      <c r="AA200" s="43" t="s">
        <v>84</v>
      </c>
      <c r="AB200" s="27" t="s">
        <v>31</v>
      </c>
      <c r="AC200" s="43" t="s">
        <v>196</v>
      </c>
      <c r="AD200" s="43" t="s">
        <v>81</v>
      </c>
      <c r="AE200" s="43" t="s">
        <v>44</v>
      </c>
      <c r="AF200" s="43" t="s">
        <v>45</v>
      </c>
      <c r="AG200" s="43" t="s">
        <v>122</v>
      </c>
      <c r="AH200" s="43" t="s">
        <v>271</v>
      </c>
      <c r="AI200" s="43" t="s">
        <v>156</v>
      </c>
      <c r="AJ200" s="43" t="s">
        <v>272</v>
      </c>
      <c r="AK200" s="43" t="s">
        <v>136</v>
      </c>
      <c r="AL200" s="43" t="s">
        <v>240</v>
      </c>
      <c r="AM200" s="43" t="s">
        <v>239</v>
      </c>
      <c r="AN200" s="43" t="s">
        <v>237</v>
      </c>
      <c r="AO200" s="43" t="s">
        <v>235</v>
      </c>
      <c r="AP200" s="43" t="s">
        <v>234</v>
      </c>
      <c r="AQ200" s="43" t="s">
        <v>232</v>
      </c>
      <c r="AR200" s="43" t="s">
        <v>2</v>
      </c>
      <c r="AS200" s="43" t="s">
        <v>67</v>
      </c>
      <c r="AT200" s="43" t="s">
        <v>234</v>
      </c>
      <c r="AU200" s="43" t="s">
        <v>232</v>
      </c>
      <c r="AV200" s="43" t="s">
        <v>2</v>
      </c>
      <c r="AW200" s="43" t="s">
        <v>67</v>
      </c>
      <c r="AX200" s="43" t="s">
        <v>234</v>
      </c>
      <c r="AY200" s="43" t="s">
        <v>232</v>
      </c>
      <c r="AZ200" s="43" t="s">
        <v>2</v>
      </c>
      <c r="BA200" s="43" t="s">
        <v>67</v>
      </c>
      <c r="BB200" s="43" t="s">
        <v>164</v>
      </c>
      <c r="BC200" s="43" t="s">
        <v>118</v>
      </c>
      <c r="BD200" s="43" t="s">
        <v>2</v>
      </c>
      <c r="BE200" s="43" t="s">
        <v>98</v>
      </c>
      <c r="BF200" s="43" t="s">
        <v>164</v>
      </c>
      <c r="BG200" s="43" t="s">
        <v>118</v>
      </c>
      <c r="BH200" s="43" t="s">
        <v>2</v>
      </c>
      <c r="BI200" s="43" t="s">
        <v>98</v>
      </c>
      <c r="BJ200" s="43" t="s">
        <v>164</v>
      </c>
      <c r="BK200" s="43" t="s">
        <v>118</v>
      </c>
      <c r="BL200" s="43" t="s">
        <v>2</v>
      </c>
      <c r="BM200" s="43" t="s">
        <v>98</v>
      </c>
      <c r="BN200" s="43" t="s">
        <v>233</v>
      </c>
      <c r="BO200" s="43" t="s">
        <v>118</v>
      </c>
      <c r="BP200" s="43" t="s">
        <v>160</v>
      </c>
      <c r="BQ200" s="43" t="s">
        <v>98</v>
      </c>
      <c r="BR200" s="43" t="s">
        <v>233</v>
      </c>
      <c r="BS200" s="43" t="s">
        <v>118</v>
      </c>
      <c r="BT200" s="43" t="s">
        <v>160</v>
      </c>
      <c r="BU200" s="43" t="s">
        <v>98</v>
      </c>
      <c r="BV200" s="43" t="s">
        <v>233</v>
      </c>
      <c r="BW200" s="43" t="s">
        <v>118</v>
      </c>
      <c r="BX200" s="43" t="s">
        <v>160</v>
      </c>
      <c r="BY200" s="43" t="s">
        <v>98</v>
      </c>
      <c r="BZ200" s="43" t="s">
        <v>66</v>
      </c>
      <c r="CA200" s="43" t="s">
        <v>231</v>
      </c>
      <c r="CB200" s="43" t="s">
        <v>230</v>
      </c>
      <c r="CC200" s="43" t="s">
        <v>92</v>
      </c>
      <c r="CD200" s="43" t="s">
        <v>93</v>
      </c>
      <c r="CE200" s="43" t="s">
        <v>223</v>
      </c>
      <c r="CF200" s="43" t="s">
        <v>95</v>
      </c>
      <c r="CG200" s="43" t="s">
        <v>97</v>
      </c>
      <c r="CH200" s="43" t="s">
        <v>337</v>
      </c>
      <c r="CI200" s="43" t="s">
        <v>263</v>
      </c>
      <c r="CJ200" s="43" t="s">
        <v>287</v>
      </c>
      <c r="CK200" s="43" t="s">
        <v>180</v>
      </c>
      <c r="CL200" s="43" t="s">
        <v>123</v>
      </c>
      <c r="CM200" s="43" t="s">
        <v>109</v>
      </c>
      <c r="CN200" s="43" t="s">
        <v>228</v>
      </c>
      <c r="CO200" s="43" t="s">
        <v>34</v>
      </c>
      <c r="CP200" s="43" t="s">
        <v>258</v>
      </c>
      <c r="CQ200" s="43" t="s">
        <v>257</v>
      </c>
      <c r="CR200" s="43" t="s">
        <v>159</v>
      </c>
      <c r="CS200" s="43" t="s">
        <v>256</v>
      </c>
      <c r="CT200" s="43" t="s">
        <v>175</v>
      </c>
      <c r="CU200" s="43" t="s">
        <v>255</v>
      </c>
      <c r="CV200" s="43" t="s">
        <v>253</v>
      </c>
      <c r="CW200" s="43" t="s">
        <v>104</v>
      </c>
      <c r="CX200" s="43" t="s">
        <v>288</v>
      </c>
      <c r="CY200" s="43" t="s">
        <v>289</v>
      </c>
      <c r="CZ200" s="43" t="s">
        <v>286</v>
      </c>
      <c r="DA200" s="43" t="s">
        <v>243</v>
      </c>
      <c r="DB200" s="43" t="s">
        <v>290</v>
      </c>
      <c r="DC200" s="43" t="s">
        <v>86</v>
      </c>
    </row>
    <row r="201" spans="1:107" s="2" customFormat="1" ht="13.5" customHeight="1">
      <c r="A201" s="27"/>
      <c r="B201" s="27" t="s">
        <v>274</v>
      </c>
      <c r="C201" s="27" t="s">
        <v>268</v>
      </c>
      <c r="D201" s="27"/>
      <c r="E201" s="27"/>
      <c r="F201" s="27"/>
      <c r="G201" s="73">
        <f>AJ8</f>
        <v>43069</v>
      </c>
      <c r="H201" s="27"/>
      <c r="I201" s="27"/>
      <c r="J201" s="27" t="str">
        <f>"許可申請["&amp;AI5&amp;"条]"</f>
        <v>許可申請[条]</v>
      </c>
      <c r="K201" s="27" t="str">
        <f>AJ37</f>
        <v>エラー</v>
      </c>
      <c r="L201" s="27"/>
      <c r="M201" s="27">
        <f>M12</f>
        <v>0</v>
      </c>
      <c r="N201" s="27" t="str">
        <f>IF(M14="","",M14)</f>
        <v/>
      </c>
      <c r="O201" s="27">
        <f>I16</f>
        <v>0</v>
      </c>
      <c r="P201" s="27">
        <f>I17</f>
        <v>0</v>
      </c>
      <c r="Q201" s="27" t="str">
        <f>IF(U17="","",U17)</f>
        <v/>
      </c>
      <c r="R201" s="27" t="str">
        <f>IF(I18="","",I18)</f>
        <v/>
      </c>
      <c r="S201" s="27" t="str">
        <f>IF(I19="","",I19)</f>
        <v/>
      </c>
      <c r="T201" s="27">
        <f>I20</f>
        <v>0</v>
      </c>
      <c r="U201" s="27">
        <f>I21</f>
        <v>0</v>
      </c>
      <c r="V201" s="43" t="str">
        <f>IF(AB21="○","○","")</f>
        <v/>
      </c>
      <c r="W201" s="27">
        <f>I22</f>
        <v>0</v>
      </c>
      <c r="X201" s="27">
        <f>I23</f>
        <v>0</v>
      </c>
      <c r="Y201" s="27" t="str">
        <f>IF(U23="","",U23)</f>
        <v/>
      </c>
      <c r="Z201" s="27" t="e">
        <f>VLOOKUP(33,エラー疑い一覧!M23:N55,2,FALSE)</f>
        <v>#N/A</v>
      </c>
      <c r="AA201" s="27" t="str">
        <f>MID(_xlfn.CONCAT($I$24:$Y$27),AA204,9999)</f>
        <v/>
      </c>
      <c r="AB201" s="27" t="str">
        <f>土地の所在地及び地番!J5</f>
        <v/>
      </c>
      <c r="AC201" s="27" t="str">
        <f>AI28</f>
        <v>.</v>
      </c>
      <c r="AD201" s="27" t="str">
        <f>AJ28</f>
        <v>.</v>
      </c>
      <c r="AE201" s="199">
        <f>ROUNDDOWN(N29,2)</f>
        <v>0</v>
      </c>
      <c r="AF201" s="27">
        <f>I30</f>
        <v>0</v>
      </c>
      <c r="AG201" s="27">
        <f>AI31</f>
        <v>0</v>
      </c>
      <c r="AH201" s="27" t="str">
        <f>IF(J32="○","○","")</f>
        <v/>
      </c>
      <c r="AI201" s="27" t="str">
        <f>IF(P32="○","○","")</f>
        <v/>
      </c>
      <c r="AJ201" s="27" t="str">
        <f>IF(V32="○","○","")</f>
        <v/>
      </c>
      <c r="AK201" s="27" t="e">
        <f>AI33</f>
        <v>#VALUE!</v>
      </c>
      <c r="AL201" s="208">
        <f>ROUNDDOWN(M34,2)</f>
        <v>0</v>
      </c>
      <c r="AM201" s="199">
        <f>ROUNDDOWN(M35,2)</f>
        <v>0</v>
      </c>
      <c r="AN201" s="199">
        <f>ROUNDDOWN(M37,2)</f>
        <v>0</v>
      </c>
      <c r="AO201" s="199">
        <f>ROUNDDOWN(M38,2)</f>
        <v>0</v>
      </c>
      <c r="AP201" s="27">
        <v>1</v>
      </c>
      <c r="AQ201" s="27" t="str">
        <f>IF(M40="","",M40)</f>
        <v/>
      </c>
      <c r="AR201" s="27" t="e">
        <f>ROUNDDOWN(IF(S40="","",S40),2)</f>
        <v>#VALUE!</v>
      </c>
      <c r="AS201" s="27" t="e">
        <f>ROUNDDOWN(IF(X40="","",X40),2)</f>
        <v>#VALUE!</v>
      </c>
      <c r="AT201" s="27">
        <v>2</v>
      </c>
      <c r="AU201" s="27" t="str">
        <f>IF(M41="","",M41)</f>
        <v/>
      </c>
      <c r="AV201" s="27" t="e">
        <f>ROUNDDOWN(IF(S41="","",S41),2)</f>
        <v>#VALUE!</v>
      </c>
      <c r="AW201" s="27" t="e">
        <f>ROUNDDOWN(IF(X41="","",X41),2)</f>
        <v>#VALUE!</v>
      </c>
      <c r="AX201" s="27">
        <v>3</v>
      </c>
      <c r="AY201" s="27" t="str">
        <f>IF(M42="","",M42)</f>
        <v/>
      </c>
      <c r="AZ201" s="27" t="e">
        <f>ROUNDDOWN(IF(S42="","",S42),2)</f>
        <v>#VALUE!</v>
      </c>
      <c r="BA201" s="27" t="e">
        <f>ROUNDDOWN(IF(X42="","",X42),2)</f>
        <v>#VALUE!</v>
      </c>
      <c r="BB201" s="27">
        <v>1</v>
      </c>
      <c r="BC201" s="27" t="str">
        <f>IF(M44="","",M44)</f>
        <v/>
      </c>
      <c r="BD201" s="27" t="e">
        <f>ROUNDDOWN(IF(S44="","",S44),2)</f>
        <v>#VALUE!</v>
      </c>
      <c r="BE201" s="27" t="e">
        <f>ROUNDDOWN(IF(X44="","",X44),2)</f>
        <v>#VALUE!</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
      </c>
      <c r="BP201" s="27" t="e">
        <f>ROUNDDOWN(IF(S48="","",S48),2)</f>
        <v>#VALUE!</v>
      </c>
      <c r="BQ201" s="27" t="e">
        <f>ROUNDDOWN(IF(X48="","",X48),2)</f>
        <v>#VALUE!</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f>I54</f>
        <v>0</v>
      </c>
      <c r="CA201" s="27">
        <f>I55</f>
        <v>0</v>
      </c>
      <c r="CB201" s="27">
        <f>I57</f>
        <v>0</v>
      </c>
      <c r="CC201" s="27" t="str">
        <f>IF(I59="","",I59)</f>
        <v/>
      </c>
      <c r="CD201" s="73" t="str">
        <f>AI60</f>
        <v/>
      </c>
      <c r="CE201" s="73">
        <f>AI61</f>
        <v>43069</v>
      </c>
      <c r="CF201" s="27" t="str">
        <f>IF(I62="","",I62)</f>
        <v/>
      </c>
      <c r="CG201" s="27" t="str">
        <f>IF(I63="","",I63)</f>
        <v/>
      </c>
      <c r="CH201" s="27" t="str">
        <f>IF(I64="","",I64)</f>
        <v/>
      </c>
      <c r="CI201" s="27" t="str">
        <f>IF(I65="","",I65)</f>
        <v/>
      </c>
      <c r="CJ201" s="27"/>
      <c r="CK201" s="73"/>
      <c r="CL201" s="27"/>
      <c r="CM201" s="27"/>
      <c r="CN201" s="27"/>
      <c r="CO201" s="27"/>
      <c r="CP201" s="73"/>
      <c r="CQ201" s="27"/>
      <c r="CR201" s="27"/>
      <c r="CS201" s="27"/>
      <c r="CT201" s="73"/>
      <c r="CU201" s="27"/>
      <c r="CV201" s="27"/>
      <c r="CW201" s="27"/>
      <c r="CX201" s="27">
        <f>M90</f>
        <v>0</v>
      </c>
      <c r="CY201" s="27">
        <f>M91</f>
        <v>0</v>
      </c>
      <c r="CZ201" s="27" t="str">
        <f>AJ92</f>
        <v>--</v>
      </c>
      <c r="DA201" s="212">
        <f>M93</f>
        <v>0</v>
      </c>
      <c r="DB201" s="212" t="e">
        <f>#REF!</f>
        <v>#REF!</v>
      </c>
      <c r="DC201" s="27" t="e">
        <f>#REF!&amp;#REF!&amp;#REF!</f>
        <v>#REF!</v>
      </c>
    </row>
    <row r="202" spans="1:107" s="2" customFormat="1" ht="13.5" customHeight="1">
      <c r="V202" s="28"/>
    </row>
    <row r="203" spans="1:107" s="2" customFormat="1" ht="13.5" customHeight="1">
      <c r="A203" s="28"/>
      <c r="B203" s="28" t="s">
        <v>274</v>
      </c>
      <c r="C203" s="28" t="s">
        <v>268</v>
      </c>
      <c r="D203" s="28"/>
      <c r="E203" s="28"/>
      <c r="F203" s="28"/>
      <c r="G203" s="74">
        <v>45811</v>
      </c>
      <c r="H203" s="28"/>
      <c r="I203" s="28"/>
      <c r="J203" s="28" t="s">
        <v>167</v>
      </c>
      <c r="K203" s="28" t="s">
        <v>40</v>
      </c>
      <c r="L203" s="28"/>
      <c r="M203" s="28" t="s">
        <v>315</v>
      </c>
      <c r="N203" s="28" t="s">
        <v>276</v>
      </c>
      <c r="O203" s="28" t="s">
        <v>165</v>
      </c>
      <c r="P203" s="28" t="s">
        <v>315</v>
      </c>
      <c r="Q203" s="28" t="s">
        <v>276</v>
      </c>
      <c r="R203" s="28" t="s">
        <v>222</v>
      </c>
      <c r="S203" s="28" t="s">
        <v>276</v>
      </c>
      <c r="T203" s="28" t="s">
        <v>211</v>
      </c>
      <c r="U203" s="28" t="s">
        <v>25</v>
      </c>
      <c r="V203" s="28" t="s">
        <v>42</v>
      </c>
      <c r="W203" s="28" t="s">
        <v>212</v>
      </c>
      <c r="X203" s="28" t="s">
        <v>321</v>
      </c>
      <c r="Y203" s="28" t="s">
        <v>64</v>
      </c>
      <c r="Z203" s="28" t="s">
        <v>199</v>
      </c>
      <c r="AA203" s="28" t="s">
        <v>309</v>
      </c>
      <c r="AC203" s="28" t="s">
        <v>278</v>
      </c>
      <c r="AD203" s="28" t="s">
        <v>279</v>
      </c>
      <c r="AE203" s="28">
        <v>700</v>
      </c>
      <c r="AF203" s="28" t="s">
        <v>323</v>
      </c>
      <c r="AG203" s="28" t="s">
        <v>226</v>
      </c>
      <c r="AH203" s="28" t="s">
        <v>42</v>
      </c>
      <c r="AI203" s="28" t="s">
        <v>42</v>
      </c>
      <c r="AJ203" s="28" t="s">
        <v>188</v>
      </c>
      <c r="AK203" s="28" t="s">
        <v>324</v>
      </c>
      <c r="AL203" s="28">
        <v>6</v>
      </c>
      <c r="AM203" s="28">
        <v>500</v>
      </c>
      <c r="AN203" s="28">
        <v>1200</v>
      </c>
      <c r="AO203" s="28">
        <v>100</v>
      </c>
      <c r="AP203" s="28">
        <v>1</v>
      </c>
      <c r="AQ203" s="28" t="s">
        <v>325</v>
      </c>
      <c r="AR203" s="28">
        <v>6</v>
      </c>
      <c r="AS203" s="28">
        <v>10</v>
      </c>
      <c r="AT203" s="28">
        <v>2</v>
      </c>
      <c r="AU203" s="28" t="s">
        <v>115</v>
      </c>
      <c r="AV203" s="28">
        <v>2</v>
      </c>
      <c r="AW203" s="28">
        <v>10</v>
      </c>
      <c r="AX203" s="28">
        <v>3</v>
      </c>
      <c r="AY203" s="28" t="s">
        <v>188</v>
      </c>
      <c r="AZ203" s="28" t="s">
        <v>188</v>
      </c>
      <c r="BA203" s="28" t="s">
        <v>188</v>
      </c>
      <c r="BB203" s="28">
        <v>1</v>
      </c>
      <c r="BC203" s="28" t="s">
        <v>294</v>
      </c>
      <c r="BD203" s="28">
        <v>2</v>
      </c>
      <c r="BE203" s="28">
        <v>20</v>
      </c>
      <c r="BF203" s="28">
        <v>2</v>
      </c>
      <c r="BG203" s="28" t="s">
        <v>188</v>
      </c>
      <c r="BH203" s="28" t="s">
        <v>188</v>
      </c>
      <c r="BI203" s="28" t="s">
        <v>188</v>
      </c>
      <c r="BJ203" s="28">
        <v>3</v>
      </c>
      <c r="BK203" s="28" t="s">
        <v>188</v>
      </c>
      <c r="BL203" s="28" t="s">
        <v>188</v>
      </c>
      <c r="BM203" s="28" t="s">
        <v>188</v>
      </c>
      <c r="BN203" s="28">
        <v>1</v>
      </c>
      <c r="BO203" s="28" t="s">
        <v>224</v>
      </c>
      <c r="BP203" s="28">
        <v>19</v>
      </c>
      <c r="BQ203" s="28">
        <v>20</v>
      </c>
      <c r="BR203" s="28">
        <v>2</v>
      </c>
      <c r="BS203" s="28" t="s">
        <v>188</v>
      </c>
      <c r="BT203" s="28" t="s">
        <v>188</v>
      </c>
      <c r="BU203" s="28" t="s">
        <v>188</v>
      </c>
      <c r="BV203" s="28">
        <v>3</v>
      </c>
      <c r="BW203" s="28" t="s">
        <v>188</v>
      </c>
      <c r="BX203" s="28" t="s">
        <v>188</v>
      </c>
      <c r="BY203" s="28" t="s">
        <v>188</v>
      </c>
      <c r="BZ203" s="28" t="s">
        <v>318</v>
      </c>
      <c r="CA203" s="28" t="s">
        <v>179</v>
      </c>
      <c r="CB203" s="28" t="s">
        <v>313</v>
      </c>
      <c r="CC203" s="28" t="s">
        <v>12</v>
      </c>
      <c r="CD203" s="211">
        <v>45931</v>
      </c>
      <c r="CE203" s="211">
        <v>47756</v>
      </c>
      <c r="CF203" s="28" t="s">
        <v>326</v>
      </c>
      <c r="CG203" s="28" t="s">
        <v>327</v>
      </c>
      <c r="CH203" s="28"/>
      <c r="CI203" s="28"/>
      <c r="CJ203" s="28"/>
      <c r="CK203" s="28"/>
      <c r="CL203" s="28"/>
      <c r="CM203" s="28"/>
      <c r="CN203" s="28"/>
      <c r="CO203" s="28"/>
      <c r="CP203" s="28"/>
      <c r="CQ203" s="28"/>
      <c r="CR203" s="28"/>
      <c r="CS203" s="28"/>
      <c r="CT203" s="28"/>
      <c r="CU203" s="28"/>
      <c r="CV203" s="28"/>
      <c r="CW203" s="28"/>
      <c r="CX203" s="28" t="s">
        <v>63</v>
      </c>
      <c r="CY203" s="28" t="s">
        <v>328</v>
      </c>
      <c r="CZ203" s="28" t="s">
        <v>273</v>
      </c>
      <c r="DA203" s="28" t="s">
        <v>23</v>
      </c>
      <c r="DB203" s="28" t="s">
        <v>329</v>
      </c>
      <c r="DC203" s="28" t="s">
        <v>146</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R60:AB60">
    <cfRule type="expression" dxfId="25" priority="19">
      <formula>$I$60=""</formula>
    </cfRule>
    <cfRule type="expression" dxfId="24" priority="20">
      <formula>$I$60=+$AK$60</formula>
    </cfRule>
  </conditionalFormatting>
  <conditionalFormatting sqref="U31:AB31">
    <cfRule type="expression" dxfId="23" priority="21">
      <formula>$I$31="その他（上記に含まれないもの）"</formula>
    </cfRule>
  </conditionalFormatting>
  <conditionalFormatting sqref="U30:AB30">
    <cfRule type="expression" dxfId="22" priority="22">
      <formula>$I$30="その他（上記に含まれないもの）"</formula>
    </cfRule>
  </conditionalFormatting>
  <conditionalFormatting sqref="M34:W34">
    <cfRule type="expression" dxfId="21" priority="18">
      <formula>M34&lt;&gt;INT(M34)</formula>
    </cfRule>
  </conditionalFormatting>
  <conditionalFormatting sqref="M35:W36">
    <cfRule type="expression" dxfId="20" priority="17">
      <formula>M35&lt;&gt;INT(M35)</formula>
    </cfRule>
  </conditionalFormatting>
  <conditionalFormatting sqref="M37:W38">
    <cfRule type="expression" dxfId="19" priority="16">
      <formula>M37&lt;&gt;INT(M37)</formula>
    </cfRule>
  </conditionalFormatting>
  <conditionalFormatting sqref="S40:U42">
    <cfRule type="expression" dxfId="18" priority="15">
      <formula>S40&lt;&gt;INT(S40)</formula>
    </cfRule>
  </conditionalFormatting>
  <conditionalFormatting sqref="X40:Z42">
    <cfRule type="expression" dxfId="17" priority="14">
      <formula>X40&lt;&gt;INT(X40)</formula>
    </cfRule>
  </conditionalFormatting>
  <conditionalFormatting sqref="S44:U46">
    <cfRule type="expression" dxfId="16" priority="13">
      <formula>S44&lt;&gt;INT(S44)</formula>
    </cfRule>
  </conditionalFormatting>
  <conditionalFormatting sqref="X44:Z46">
    <cfRule type="expression" dxfId="15" priority="12">
      <formula>X44&lt;&gt;INT(X44)</formula>
    </cfRule>
  </conditionalFormatting>
  <conditionalFormatting sqref="S48:U53">
    <cfRule type="expression" dxfId="14" priority="11">
      <formula>S48&lt;&gt;INT(S48)</formula>
    </cfRule>
  </conditionalFormatting>
  <conditionalFormatting sqref="X48:Z53">
    <cfRule type="expression" dxfId="13" priority="10">
      <formula>X48&lt;&gt;INT(X48)</formula>
    </cfRule>
  </conditionalFormatting>
  <conditionalFormatting sqref="N29:W29">
    <cfRule type="expression" dxfId="12" priority="9">
      <formula>N29&lt;&gt;INT(N29)</formula>
    </cfRule>
  </conditionalFormatting>
  <conditionalFormatting sqref="S101">
    <cfRule type="expression" dxfId="11" priority="2">
      <formula>$S$101&lt;&gt;INT($S$101)</formula>
    </cfRule>
    <cfRule type="expression" dxfId="10" priority="1">
      <formula>$S$100="はい"</formula>
    </cfRule>
  </conditionalFormatting>
  <conditionalFormatting sqref="S99">
    <cfRule type="expression" dxfId="9" priority="6">
      <formula>$S$97=""</formula>
    </cfRule>
    <cfRule type="expression" dxfId="8" priority="7">
      <formula>$S$99&lt;&gt;INT($S$99)</formula>
    </cfRule>
  </conditionalFormatting>
  <conditionalFormatting sqref="S97:AB98">
    <cfRule type="expression" dxfId="7" priority="8">
      <formula>$C$97=""</formula>
    </cfRule>
  </conditionalFormatting>
  <conditionalFormatting sqref="C97:R98">
    <cfRule type="expression" dxfId="6" priority="5">
      <formula>$S$95="はい"</formula>
    </cfRule>
  </conditionalFormatting>
  <conditionalFormatting sqref="C99:R99">
    <cfRule type="expression" dxfId="5" priority="4">
      <formula>$S$97&lt;&gt;""</formula>
    </cfRule>
  </conditionalFormatting>
  <conditionalFormatting sqref="C101:R101">
    <cfRule type="expression" dxfId="4" priority="3">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R1038"/>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307</v>
      </c>
      <c r="C1" s="218" t="str">
        <f>IF(COUNTIF(B3,"*静岡県*")&gt;=1,"エラー！！(土地の所在は市町名から記載してください)","")</f>
        <v/>
      </c>
    </row>
    <row r="2" spans="1:18">
      <c r="A2" s="213"/>
      <c r="B2" s="215" t="s">
        <v>106</v>
      </c>
      <c r="C2" s="215" t="s">
        <v>4</v>
      </c>
      <c r="D2">
        <f>COUNTA(B4:B1027)</f>
        <v>0</v>
      </c>
    </row>
    <row r="3" spans="1:18">
      <c r="A3" s="214">
        <v>1</v>
      </c>
      <c r="B3" s="216"/>
      <c r="C3" s="216"/>
      <c r="D3" t="str">
        <f>CONCATENATE(B3,C3)</f>
        <v/>
      </c>
    </row>
    <row r="4" spans="1:18">
      <c r="A4" s="214">
        <v>2</v>
      </c>
      <c r="B4" s="216"/>
      <c r="C4" s="216"/>
      <c r="D4" t="str">
        <f t="shared" ref="D4:D67" si="0">IF(B4="","",IF(B3=B4,CONCATENATE(",",C4),CONCATENATE(",",B4,C4)))</f>
        <v/>
      </c>
    </row>
    <row r="5" spans="1:18">
      <c r="A5" s="214">
        <v>3</v>
      </c>
      <c r="B5" s="216"/>
      <c r="C5" s="216"/>
      <c r="D5" t="str">
        <f t="shared" si="0"/>
        <v/>
      </c>
      <c r="J5" s="219" t="str">
        <f>ASC(_xlfn.CONCAT(D3:D1027))</f>
        <v/>
      </c>
      <c r="K5" s="219"/>
      <c r="L5" s="219"/>
      <c r="M5" s="219"/>
      <c r="N5" s="219"/>
      <c r="O5" s="219"/>
      <c r="P5" s="219"/>
      <c r="Q5" s="219"/>
      <c r="R5" s="219"/>
    </row>
    <row r="6" spans="1:18">
      <c r="A6" s="214">
        <v>4</v>
      </c>
      <c r="B6" s="216"/>
      <c r="C6" s="216"/>
      <c r="D6" t="str">
        <f t="shared" si="0"/>
        <v/>
      </c>
      <c r="J6" s="219"/>
      <c r="K6" s="219"/>
      <c r="L6" s="219"/>
      <c r="M6" s="219"/>
      <c r="N6" s="219"/>
      <c r="O6" s="219"/>
      <c r="P6" s="219"/>
      <c r="Q6" s="219"/>
      <c r="R6" s="219"/>
    </row>
    <row r="7" spans="1:18">
      <c r="A7" s="214">
        <v>5</v>
      </c>
      <c r="B7" s="216"/>
      <c r="C7" s="216"/>
      <c r="D7" t="str">
        <f t="shared" si="0"/>
        <v/>
      </c>
      <c r="J7" s="219"/>
      <c r="K7" s="219"/>
      <c r="L7" s="219"/>
      <c r="M7" s="219"/>
      <c r="N7" s="219"/>
      <c r="O7" s="219"/>
      <c r="P7" s="219"/>
      <c r="Q7" s="219"/>
      <c r="R7" s="219"/>
    </row>
    <row r="8" spans="1:18">
      <c r="A8" s="214">
        <v>6</v>
      </c>
      <c r="B8" s="216"/>
      <c r="C8" s="216"/>
      <c r="D8" t="str">
        <f t="shared" si="0"/>
        <v/>
      </c>
      <c r="J8" s="219"/>
      <c r="K8" s="219"/>
      <c r="L8" s="219"/>
      <c r="M8" s="219"/>
      <c r="N8" s="219"/>
      <c r="O8" s="219"/>
      <c r="P8" s="219"/>
      <c r="Q8" s="219"/>
      <c r="R8" s="219"/>
    </row>
    <row r="9" spans="1:18">
      <c r="A9" s="214">
        <v>7</v>
      </c>
      <c r="B9" s="216"/>
      <c r="C9" s="216"/>
      <c r="D9" t="str">
        <f t="shared" si="0"/>
        <v/>
      </c>
      <c r="J9" s="219"/>
      <c r="K9" s="219"/>
      <c r="L9" s="219"/>
      <c r="M9" s="219"/>
      <c r="N9" s="219"/>
      <c r="O9" s="219"/>
      <c r="P9" s="219"/>
      <c r="Q9" s="219"/>
      <c r="R9" s="219"/>
    </row>
    <row r="10" spans="1:18">
      <c r="A10" s="214">
        <v>8</v>
      </c>
      <c r="B10" s="216"/>
      <c r="C10" s="216"/>
      <c r="D10" t="str">
        <f t="shared" si="0"/>
        <v/>
      </c>
      <c r="J10" s="219"/>
      <c r="K10" s="219"/>
      <c r="L10" s="219"/>
      <c r="M10" s="219"/>
      <c r="N10" s="219"/>
      <c r="O10" s="219"/>
      <c r="P10" s="219"/>
      <c r="Q10" s="219"/>
      <c r="R10" s="219"/>
    </row>
    <row r="11" spans="1:18">
      <c r="A11" s="214">
        <v>9</v>
      </c>
      <c r="B11" s="216"/>
      <c r="C11" s="216"/>
      <c r="D11" t="str">
        <f t="shared" si="0"/>
        <v/>
      </c>
      <c r="J11" s="219"/>
      <c r="K11" s="219"/>
      <c r="L11" s="219"/>
      <c r="M11" s="219"/>
      <c r="N11" s="219"/>
      <c r="O11" s="219"/>
      <c r="P11" s="219"/>
      <c r="Q11" s="219"/>
      <c r="R11" s="219"/>
    </row>
    <row r="12" spans="1:18">
      <c r="A12" s="214">
        <v>10</v>
      </c>
      <c r="B12" s="216"/>
      <c r="C12" s="216"/>
      <c r="D12" t="str">
        <f t="shared" si="0"/>
        <v/>
      </c>
      <c r="J12" s="219"/>
      <c r="K12" s="219"/>
      <c r="L12" s="219"/>
      <c r="M12" s="219"/>
      <c r="N12" s="219"/>
      <c r="O12" s="219"/>
      <c r="P12" s="219"/>
      <c r="Q12" s="219"/>
      <c r="R12" s="219"/>
    </row>
    <row r="13" spans="1:18">
      <c r="A13" s="214">
        <v>11</v>
      </c>
      <c r="B13" s="216"/>
      <c r="C13" s="216"/>
      <c r="D13" t="str">
        <f t="shared" si="0"/>
        <v/>
      </c>
      <c r="J13" s="219"/>
      <c r="K13" s="219"/>
      <c r="L13" s="219"/>
      <c r="M13" s="219"/>
      <c r="N13" s="219"/>
      <c r="O13" s="219"/>
      <c r="P13" s="219"/>
      <c r="Q13" s="219"/>
      <c r="R13" s="219"/>
    </row>
    <row r="14" spans="1:18">
      <c r="A14" s="214">
        <v>12</v>
      </c>
      <c r="B14" s="216"/>
      <c r="C14" s="216"/>
      <c r="D14" t="str">
        <f t="shared" si="0"/>
        <v/>
      </c>
      <c r="J14" s="219"/>
      <c r="K14" s="219"/>
      <c r="L14" s="219"/>
      <c r="M14" s="219"/>
      <c r="N14" s="219"/>
      <c r="O14" s="219"/>
      <c r="P14" s="219"/>
      <c r="Q14" s="219"/>
      <c r="R14" s="219"/>
    </row>
    <row r="15" spans="1:18">
      <c r="A15" s="214">
        <v>13</v>
      </c>
      <c r="B15" s="216"/>
      <c r="C15" s="216"/>
      <c r="D15" t="str">
        <f t="shared" si="0"/>
        <v/>
      </c>
      <c r="J15" s="219"/>
      <c r="K15" s="219"/>
      <c r="L15" s="219"/>
      <c r="M15" s="219"/>
      <c r="N15" s="219"/>
      <c r="O15" s="219"/>
      <c r="P15" s="219"/>
      <c r="Q15" s="219"/>
      <c r="R15" s="219"/>
    </row>
    <row r="16" spans="1:18">
      <c r="A16" s="214">
        <v>14</v>
      </c>
      <c r="B16" s="216"/>
      <c r="C16" s="216"/>
      <c r="D16" t="str">
        <f t="shared" si="0"/>
        <v/>
      </c>
      <c r="J16" s="219"/>
      <c r="K16" s="219"/>
      <c r="L16" s="219"/>
      <c r="M16" s="219"/>
      <c r="N16" s="219"/>
      <c r="O16" s="219"/>
      <c r="P16" s="219"/>
      <c r="Q16" s="219"/>
      <c r="R16" s="219"/>
    </row>
    <row r="17" spans="1:18">
      <c r="A17" s="214">
        <v>15</v>
      </c>
      <c r="B17" s="216"/>
      <c r="C17" s="216"/>
      <c r="D17" t="str">
        <f t="shared" si="0"/>
        <v/>
      </c>
      <c r="J17" s="219"/>
      <c r="K17" s="219"/>
      <c r="L17" s="219"/>
      <c r="M17" s="219"/>
      <c r="N17" s="219"/>
      <c r="O17" s="219"/>
      <c r="P17" s="219"/>
      <c r="Q17" s="219"/>
      <c r="R17" s="219"/>
    </row>
    <row r="18" spans="1:18">
      <c r="A18" s="214">
        <v>16</v>
      </c>
      <c r="B18" s="216"/>
      <c r="C18" s="216"/>
      <c r="D18" t="str">
        <f t="shared" si="0"/>
        <v/>
      </c>
      <c r="J18" s="219"/>
      <c r="K18" s="219"/>
      <c r="L18" s="219"/>
      <c r="M18" s="219"/>
      <c r="N18" s="219"/>
      <c r="O18" s="219"/>
      <c r="P18" s="219"/>
      <c r="Q18" s="219"/>
      <c r="R18" s="219"/>
    </row>
    <row r="19" spans="1:18">
      <c r="A19" s="214">
        <v>17</v>
      </c>
      <c r="B19" s="216"/>
      <c r="C19" s="216"/>
      <c r="D19" t="str">
        <f t="shared" si="0"/>
        <v/>
      </c>
      <c r="J19" s="219"/>
      <c r="K19" s="219"/>
      <c r="L19" s="219"/>
      <c r="M19" s="219"/>
      <c r="N19" s="219"/>
      <c r="O19" s="219"/>
      <c r="P19" s="219"/>
      <c r="Q19" s="219"/>
      <c r="R19" s="219"/>
    </row>
    <row r="20" spans="1:18">
      <c r="A20" s="214">
        <v>18</v>
      </c>
      <c r="B20" s="216"/>
      <c r="C20" s="216"/>
      <c r="D20" t="str">
        <f t="shared" si="0"/>
        <v/>
      </c>
      <c r="J20" s="219"/>
      <c r="K20" s="219"/>
      <c r="L20" s="219"/>
      <c r="M20" s="219"/>
      <c r="N20" s="219"/>
      <c r="O20" s="219"/>
      <c r="P20" s="219"/>
      <c r="Q20" s="219"/>
      <c r="R20" s="219"/>
    </row>
    <row r="21" spans="1:18">
      <c r="A21" s="214">
        <v>19</v>
      </c>
      <c r="B21" s="216"/>
      <c r="C21" s="216"/>
      <c r="D21" t="str">
        <f t="shared" si="0"/>
        <v/>
      </c>
      <c r="J21" s="219"/>
      <c r="K21" s="219"/>
      <c r="L21" s="219"/>
      <c r="M21" s="219"/>
      <c r="N21" s="219"/>
      <c r="O21" s="219"/>
      <c r="P21" s="219"/>
      <c r="Q21" s="219"/>
      <c r="R21" s="219"/>
    </row>
    <row r="22" spans="1:18">
      <c r="A22" s="214">
        <v>20</v>
      </c>
      <c r="B22" s="216"/>
      <c r="C22" s="216"/>
      <c r="D22" t="str">
        <f t="shared" si="0"/>
        <v/>
      </c>
      <c r="J22" s="219"/>
      <c r="K22" s="219"/>
      <c r="L22" s="219"/>
      <c r="M22" s="219"/>
      <c r="N22" s="219"/>
      <c r="O22" s="219"/>
      <c r="P22" s="219"/>
      <c r="Q22" s="219"/>
      <c r="R22" s="219"/>
    </row>
    <row r="23" spans="1:18">
      <c r="A23" s="214">
        <v>21</v>
      </c>
      <c r="B23" s="216"/>
      <c r="C23" s="216"/>
      <c r="D23" t="str">
        <f t="shared" si="0"/>
        <v/>
      </c>
      <c r="J23" s="219"/>
      <c r="K23" s="219"/>
      <c r="L23" s="219"/>
      <c r="M23" s="219"/>
      <c r="N23" s="219"/>
      <c r="O23" s="219"/>
      <c r="P23" s="219"/>
      <c r="Q23" s="219"/>
      <c r="R23" s="219"/>
    </row>
    <row r="24" spans="1:18">
      <c r="A24" s="214">
        <v>22</v>
      </c>
      <c r="B24" s="216"/>
      <c r="C24" s="216"/>
      <c r="D24" t="str">
        <f t="shared" si="0"/>
        <v/>
      </c>
      <c r="J24" s="219"/>
      <c r="K24" s="219"/>
      <c r="L24" s="219"/>
      <c r="M24" s="219"/>
      <c r="N24" s="219"/>
      <c r="O24" s="219"/>
      <c r="P24" s="219"/>
      <c r="Q24" s="219"/>
      <c r="R24" s="219"/>
    </row>
    <row r="25" spans="1:18">
      <c r="A25" s="214">
        <v>23</v>
      </c>
      <c r="B25" s="216"/>
      <c r="C25" s="216"/>
      <c r="D25" t="str">
        <f t="shared" si="0"/>
        <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5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A230" s="214">
        <v>228</v>
      </c>
      <c r="B230" s="216"/>
      <c r="C230" s="216"/>
      <c r="D230" t="str">
        <f t="shared" si="3"/>
        <v/>
      </c>
    </row>
    <row r="231" spans="1:4">
      <c r="A231" s="214">
        <v>229</v>
      </c>
      <c r="B231" s="216"/>
      <c r="C231" s="216"/>
      <c r="D231" t="str">
        <f t="shared" si="3"/>
        <v/>
      </c>
    </row>
    <row r="232" spans="1:4">
      <c r="A232" s="214">
        <v>230</v>
      </c>
      <c r="B232" s="216"/>
      <c r="C232" s="216"/>
      <c r="D232" t="str">
        <f t="shared" si="3"/>
        <v/>
      </c>
    </row>
    <row r="233" spans="1:4">
      <c r="A233" s="214">
        <v>231</v>
      </c>
      <c r="B233" s="216"/>
      <c r="C233" s="216"/>
      <c r="D233" t="str">
        <f t="shared" si="3"/>
        <v/>
      </c>
    </row>
    <row r="234" spans="1:4">
      <c r="A234" s="214">
        <v>232</v>
      </c>
      <c r="B234" s="216"/>
      <c r="C234" s="216"/>
      <c r="D234" t="str">
        <f t="shared" si="3"/>
        <v/>
      </c>
    </row>
    <row r="235" spans="1:4">
      <c r="A235" s="214">
        <v>233</v>
      </c>
      <c r="B235" s="216"/>
      <c r="C235" s="216"/>
      <c r="D235" t="str">
        <f t="shared" si="3"/>
        <v/>
      </c>
    </row>
    <row r="236" spans="1:4">
      <c r="A236" s="214">
        <v>234</v>
      </c>
      <c r="B236" s="216"/>
      <c r="C236" s="216"/>
      <c r="D236" t="str">
        <f t="shared" si="3"/>
        <v/>
      </c>
    </row>
    <row r="237" spans="1:4">
      <c r="A237" s="214">
        <v>235</v>
      </c>
      <c r="B237" s="216"/>
      <c r="C237" s="216"/>
      <c r="D237" t="str">
        <f t="shared" si="3"/>
        <v/>
      </c>
    </row>
    <row r="238" spans="1:4">
      <c r="A238" s="214">
        <v>236</v>
      </c>
      <c r="B238" s="216"/>
      <c r="C238" s="216"/>
      <c r="D238" t="str">
        <f t="shared" si="3"/>
        <v/>
      </c>
    </row>
    <row r="239" spans="1:4">
      <c r="A239" s="214">
        <v>237</v>
      </c>
      <c r="B239" s="216"/>
      <c r="C239" s="216"/>
      <c r="D239" t="str">
        <f t="shared" si="3"/>
        <v/>
      </c>
    </row>
    <row r="240" spans="1:4">
      <c r="A240" s="214">
        <v>238</v>
      </c>
      <c r="B240" s="216"/>
      <c r="C240" s="216"/>
      <c r="D240" t="str">
        <f t="shared" si="3"/>
        <v/>
      </c>
    </row>
    <row r="241" spans="1:4">
      <c r="A241" s="214">
        <v>239</v>
      </c>
      <c r="B241" s="216"/>
      <c r="C241" s="216"/>
      <c r="D241" t="str">
        <f t="shared" si="3"/>
        <v/>
      </c>
    </row>
    <row r="242" spans="1:4">
      <c r="A242" s="214">
        <v>240</v>
      </c>
      <c r="B242" s="216"/>
      <c r="C242" s="216"/>
      <c r="D242" t="str">
        <f t="shared" si="3"/>
        <v/>
      </c>
    </row>
    <row r="243" spans="1:4">
      <c r="A243" s="214">
        <v>241</v>
      </c>
      <c r="B243" s="216"/>
      <c r="C243" s="216"/>
      <c r="D243" t="str">
        <f t="shared" si="3"/>
        <v/>
      </c>
    </row>
    <row r="244" spans="1:4">
      <c r="A244" s="214">
        <v>242</v>
      </c>
      <c r="B244" s="216"/>
      <c r="C244" s="216"/>
      <c r="D244" t="str">
        <f t="shared" si="3"/>
        <v/>
      </c>
    </row>
    <row r="245" spans="1:4">
      <c r="A245" s="214">
        <v>243</v>
      </c>
      <c r="B245" s="216"/>
      <c r="C245" s="216"/>
      <c r="D245" t="str">
        <f t="shared" si="3"/>
        <v/>
      </c>
    </row>
    <row r="246" spans="1:4">
      <c r="A246" s="214">
        <v>244</v>
      </c>
      <c r="B246" s="216"/>
      <c r="C246" s="216"/>
      <c r="D246" t="str">
        <f t="shared" si="3"/>
        <v/>
      </c>
    </row>
    <row r="247" spans="1:4">
      <c r="A247" s="214">
        <v>245</v>
      </c>
      <c r="B247" s="216"/>
      <c r="C247" s="216"/>
      <c r="D247" t="str">
        <f t="shared" si="3"/>
        <v/>
      </c>
    </row>
    <row r="248" spans="1:4">
      <c r="A248" s="214">
        <v>246</v>
      </c>
      <c r="B248" s="216"/>
      <c r="C248" s="216"/>
      <c r="D248" t="str">
        <f t="shared" si="3"/>
        <v/>
      </c>
    </row>
    <row r="249" spans="1:4">
      <c r="A249" s="214">
        <v>247</v>
      </c>
      <c r="B249" s="216"/>
      <c r="C249" s="216"/>
      <c r="D249" t="str">
        <f t="shared" si="3"/>
        <v/>
      </c>
    </row>
    <row r="250" spans="1:4">
      <c r="A250" s="214">
        <v>248</v>
      </c>
      <c r="B250" s="216"/>
      <c r="C250" s="216"/>
      <c r="D250" t="str">
        <f t="shared" si="3"/>
        <v/>
      </c>
    </row>
    <row r="251" spans="1:4">
      <c r="A251" s="214">
        <v>249</v>
      </c>
      <c r="B251" s="216"/>
      <c r="C251" s="216"/>
      <c r="D251" t="str">
        <f t="shared" si="3"/>
        <v/>
      </c>
    </row>
    <row r="252" spans="1:4">
      <c r="A252" s="214">
        <v>250</v>
      </c>
      <c r="B252" s="216"/>
      <c r="C252" s="216"/>
      <c r="D252" t="str">
        <f t="shared" si="3"/>
        <v/>
      </c>
    </row>
    <row r="253" spans="1:4">
      <c r="A253" s="214">
        <v>251</v>
      </c>
      <c r="B253" s="216"/>
      <c r="C253" s="216"/>
      <c r="D253" t="str">
        <f t="shared" si="3"/>
        <v/>
      </c>
    </row>
    <row r="254" spans="1:4">
      <c r="A254" s="214">
        <v>252</v>
      </c>
      <c r="B254" s="216"/>
      <c r="C254" s="216"/>
      <c r="D254" t="str">
        <f t="shared" si="3"/>
        <v/>
      </c>
    </row>
    <row r="255" spans="1:4">
      <c r="A255" s="214">
        <v>253</v>
      </c>
      <c r="B255" s="216"/>
      <c r="C255" s="216"/>
      <c r="D255" t="str">
        <f t="shared" si="3"/>
        <v/>
      </c>
    </row>
    <row r="256" spans="1:4">
      <c r="A256" s="214">
        <v>254</v>
      </c>
      <c r="B256" s="216"/>
      <c r="C256" s="216"/>
      <c r="D256" t="str">
        <f t="shared" si="3"/>
        <v/>
      </c>
    </row>
    <row r="257" spans="1:4">
      <c r="A257" s="214">
        <v>255</v>
      </c>
      <c r="B257" s="216"/>
      <c r="C257" s="216"/>
      <c r="D257" t="str">
        <f t="shared" si="3"/>
        <v/>
      </c>
    </row>
    <row r="258" spans="1:4">
      <c r="A258" s="214">
        <v>256</v>
      </c>
      <c r="B258" s="216"/>
      <c r="C258" s="216"/>
      <c r="D258" t="str">
        <f t="shared" si="3"/>
        <v/>
      </c>
    </row>
    <row r="259" spans="1:4">
      <c r="A259" s="214">
        <v>257</v>
      </c>
      <c r="B259" s="216"/>
      <c r="C259" s="216"/>
      <c r="D259" t="str">
        <f t="shared" si="3"/>
        <v/>
      </c>
    </row>
    <row r="260" spans="1:4">
      <c r="A260" s="214">
        <v>258</v>
      </c>
      <c r="B260" s="216"/>
      <c r="C260" s="216"/>
      <c r="D260" t="str">
        <f t="shared" ref="D260:D323" si="4">IF(B260="","",IF(B259=B260,CONCATENATE(",",C260),CONCATENATE(",",B260,C260)))</f>
        <v/>
      </c>
    </row>
    <row r="261" spans="1:4">
      <c r="A261" s="214">
        <v>259</v>
      </c>
      <c r="B261" s="216"/>
      <c r="C261" s="216"/>
      <c r="D261" t="str">
        <f t="shared" si="4"/>
        <v/>
      </c>
    </row>
    <row r="262" spans="1:4">
      <c r="A262" s="214">
        <v>260</v>
      </c>
      <c r="B262" s="216"/>
      <c r="C262" s="216"/>
      <c r="D262" t="str">
        <f t="shared" si="4"/>
        <v/>
      </c>
    </row>
    <row r="263" spans="1:4">
      <c r="A263" s="214">
        <v>261</v>
      </c>
      <c r="B263" s="216"/>
      <c r="C263" s="216"/>
      <c r="D263" t="str">
        <f t="shared" si="4"/>
        <v/>
      </c>
    </row>
    <row r="264" spans="1:4">
      <c r="A264" s="214">
        <v>262</v>
      </c>
      <c r="B264" s="216"/>
      <c r="C264" s="216"/>
      <c r="D264" t="str">
        <f t="shared" si="4"/>
        <v/>
      </c>
    </row>
    <row r="265" spans="1:4">
      <c r="A265" s="214">
        <v>263</v>
      </c>
      <c r="B265" s="216"/>
      <c r="C265" s="216"/>
      <c r="D265" t="str">
        <f t="shared" si="4"/>
        <v/>
      </c>
    </row>
    <row r="266" spans="1:4">
      <c r="A266" s="214">
        <v>264</v>
      </c>
      <c r="B266" s="216"/>
      <c r="C266" s="216"/>
      <c r="D266" t="str">
        <f t="shared" si="4"/>
        <v/>
      </c>
    </row>
    <row r="267" spans="1:4">
      <c r="A267" s="214">
        <v>265</v>
      </c>
      <c r="B267" s="216"/>
      <c r="C267" s="216"/>
      <c r="D267" t="str">
        <f t="shared" si="4"/>
        <v/>
      </c>
    </row>
    <row r="268" spans="1:4">
      <c r="A268" s="214">
        <v>266</v>
      </c>
      <c r="B268" s="216"/>
      <c r="C268" s="216"/>
      <c r="D268" t="str">
        <f t="shared" si="4"/>
        <v/>
      </c>
    </row>
    <row r="269" spans="1:4">
      <c r="A269" s="214">
        <v>267</v>
      </c>
      <c r="B269" s="216"/>
      <c r="C269" s="216"/>
      <c r="D269" t="str">
        <f t="shared" si="4"/>
        <v/>
      </c>
    </row>
    <row r="270" spans="1:4">
      <c r="A270" s="214">
        <v>268</v>
      </c>
      <c r="B270" s="216"/>
      <c r="C270" s="216"/>
      <c r="D270" t="str">
        <f t="shared" si="4"/>
        <v/>
      </c>
    </row>
    <row r="271" spans="1:4">
      <c r="A271" s="214">
        <v>269</v>
      </c>
      <c r="B271" s="216"/>
      <c r="C271" s="216"/>
      <c r="D271" t="str">
        <f t="shared" si="4"/>
        <v/>
      </c>
    </row>
    <row r="272" spans="1:4">
      <c r="A272" s="214">
        <v>270</v>
      </c>
      <c r="B272" s="216"/>
      <c r="C272" s="216"/>
      <c r="D272" t="str">
        <f t="shared" si="4"/>
        <v/>
      </c>
    </row>
    <row r="273" spans="1:4">
      <c r="A273" s="214">
        <v>271</v>
      </c>
      <c r="B273" s="216"/>
      <c r="C273" s="216"/>
      <c r="D273" t="str">
        <f t="shared" si="4"/>
        <v/>
      </c>
    </row>
    <row r="274" spans="1:4">
      <c r="A274" s="214">
        <v>272</v>
      </c>
      <c r="B274" s="216"/>
      <c r="C274" s="216"/>
      <c r="D274" t="str">
        <f t="shared" si="4"/>
        <v/>
      </c>
    </row>
    <row r="275" spans="1:4">
      <c r="A275" s="214">
        <v>273</v>
      </c>
      <c r="B275" s="216"/>
      <c r="C275" s="216"/>
      <c r="D275" t="str">
        <f t="shared" si="4"/>
        <v/>
      </c>
    </row>
    <row r="276" spans="1:4">
      <c r="A276" s="214">
        <v>274</v>
      </c>
      <c r="B276" s="216"/>
      <c r="C276" s="216"/>
      <c r="D276" t="str">
        <f t="shared" si="4"/>
        <v/>
      </c>
    </row>
    <row r="277" spans="1:4">
      <c r="A277" s="214">
        <v>275</v>
      </c>
      <c r="B277" s="216"/>
      <c r="C277" s="216"/>
      <c r="D277" t="str">
        <f t="shared" si="4"/>
        <v/>
      </c>
    </row>
    <row r="278" spans="1:4">
      <c r="A278" s="214">
        <v>276</v>
      </c>
      <c r="B278" s="216"/>
      <c r="C278" s="216"/>
      <c r="D278" t="str">
        <f t="shared" si="4"/>
        <v/>
      </c>
    </row>
    <row r="279" spans="1:4">
      <c r="A279" s="214">
        <v>277</v>
      </c>
      <c r="B279" s="216"/>
      <c r="C279" s="216"/>
      <c r="D279" t="str">
        <f t="shared" si="4"/>
        <v/>
      </c>
    </row>
    <row r="280" spans="1:4">
      <c r="A280" s="214">
        <v>278</v>
      </c>
      <c r="B280" s="216"/>
      <c r="C280" s="216"/>
      <c r="D280" t="str">
        <f t="shared" si="4"/>
        <v/>
      </c>
    </row>
    <row r="281" spans="1:4">
      <c r="A281" s="214">
        <v>279</v>
      </c>
      <c r="B281" s="216"/>
      <c r="C281" s="216"/>
      <c r="D281" t="str">
        <f t="shared" si="4"/>
        <v/>
      </c>
    </row>
    <row r="282" spans="1:4">
      <c r="A282" s="214">
        <v>280</v>
      </c>
      <c r="B282" s="216"/>
      <c r="C282" s="216"/>
      <c r="D282" t="str">
        <f t="shared" si="4"/>
        <v/>
      </c>
    </row>
    <row r="283" spans="1:4">
      <c r="A283" s="214">
        <v>281</v>
      </c>
      <c r="B283" s="216"/>
      <c r="C283" s="216"/>
      <c r="D283" t="str">
        <f t="shared" si="4"/>
        <v/>
      </c>
    </row>
    <row r="284" spans="1:4">
      <c r="A284" s="214">
        <v>282</v>
      </c>
      <c r="B284" s="216"/>
      <c r="C284" s="216"/>
      <c r="D284" t="str">
        <f t="shared" si="4"/>
        <v/>
      </c>
    </row>
    <row r="285" spans="1:4">
      <c r="A285" s="214">
        <v>283</v>
      </c>
      <c r="B285" s="216"/>
      <c r="C285" s="216"/>
      <c r="D285" t="str">
        <f t="shared" si="4"/>
        <v/>
      </c>
    </row>
    <row r="286" spans="1:4">
      <c r="A286" s="214">
        <v>284</v>
      </c>
      <c r="B286" s="216"/>
      <c r="C286" s="216"/>
      <c r="D286" t="str">
        <f t="shared" si="4"/>
        <v/>
      </c>
    </row>
    <row r="287" spans="1:4">
      <c r="A287" s="214">
        <v>285</v>
      </c>
      <c r="B287" s="216"/>
      <c r="C287" s="216"/>
      <c r="D287" t="str">
        <f t="shared" si="4"/>
        <v/>
      </c>
    </row>
    <row r="288" spans="1:4">
      <c r="A288" s="214">
        <v>286</v>
      </c>
      <c r="B288" s="216"/>
      <c r="C288" s="216"/>
      <c r="D288" t="str">
        <f t="shared" si="4"/>
        <v/>
      </c>
    </row>
    <row r="289" spans="1:4">
      <c r="A289" s="214">
        <v>287</v>
      </c>
      <c r="B289" s="216"/>
      <c r="C289" s="216"/>
      <c r="D289" t="str">
        <f t="shared" si="4"/>
        <v/>
      </c>
    </row>
    <row r="290" spans="1:4">
      <c r="A290" s="214">
        <v>288</v>
      </c>
      <c r="B290" s="216"/>
      <c r="C290" s="216"/>
      <c r="D290" t="str">
        <f t="shared" si="4"/>
        <v/>
      </c>
    </row>
    <row r="291" spans="1:4">
      <c r="A291" s="214">
        <v>289</v>
      </c>
      <c r="B291" s="216"/>
      <c r="C291" s="216"/>
      <c r="D291" t="str">
        <f t="shared" si="4"/>
        <v/>
      </c>
    </row>
    <row r="292" spans="1:4">
      <c r="A292" s="214">
        <v>290</v>
      </c>
      <c r="B292" s="216"/>
      <c r="C292" s="216"/>
      <c r="D292" t="str">
        <f t="shared" si="4"/>
        <v/>
      </c>
    </row>
    <row r="293" spans="1:4">
      <c r="A293" s="214">
        <v>291</v>
      </c>
      <c r="B293" s="216"/>
      <c r="C293" s="216"/>
      <c r="D293" t="str">
        <f t="shared" si="4"/>
        <v/>
      </c>
    </row>
    <row r="294" spans="1:4">
      <c r="A294" s="214">
        <v>292</v>
      </c>
      <c r="B294" s="216"/>
      <c r="C294" s="216"/>
      <c r="D294" t="str">
        <f t="shared" si="4"/>
        <v/>
      </c>
    </row>
    <row r="295" spans="1:4">
      <c r="A295" s="214">
        <v>293</v>
      </c>
      <c r="B295" s="216"/>
      <c r="C295" s="216"/>
      <c r="D295" t="str">
        <f t="shared" si="4"/>
        <v/>
      </c>
    </row>
    <row r="296" spans="1:4">
      <c r="A296" s="214">
        <v>294</v>
      </c>
      <c r="B296" s="216"/>
      <c r="C296" s="216"/>
      <c r="D296" t="str">
        <f t="shared" si="4"/>
        <v/>
      </c>
    </row>
    <row r="297" spans="1:4">
      <c r="A297" s="214">
        <v>295</v>
      </c>
      <c r="B297" s="216"/>
      <c r="C297" s="216"/>
      <c r="D297" t="str">
        <f t="shared" si="4"/>
        <v/>
      </c>
    </row>
    <row r="298" spans="1:4">
      <c r="A298" s="214">
        <v>296</v>
      </c>
      <c r="B298" s="216"/>
      <c r="C298" s="216"/>
      <c r="D298" t="str">
        <f t="shared" si="4"/>
        <v/>
      </c>
    </row>
    <row r="299" spans="1:4">
      <c r="A299" s="214">
        <v>297</v>
      </c>
      <c r="B299" s="216"/>
      <c r="C299" s="216"/>
      <c r="D299" t="str">
        <f t="shared" si="4"/>
        <v/>
      </c>
    </row>
    <row r="300" spans="1:4">
      <c r="A300" s="214">
        <v>298</v>
      </c>
      <c r="B300" s="216"/>
      <c r="C300" s="216"/>
      <c r="D300" t="str">
        <f t="shared" si="4"/>
        <v/>
      </c>
    </row>
    <row r="301" spans="1:4">
      <c r="A301" s="214">
        <v>299</v>
      </c>
      <c r="B301" s="216"/>
      <c r="C301" s="216"/>
      <c r="D301" t="str">
        <f t="shared" si="4"/>
        <v/>
      </c>
    </row>
    <row r="302" spans="1:4">
      <c r="A302" s="214">
        <v>300</v>
      </c>
      <c r="B302" s="216"/>
      <c r="C302" s="216"/>
      <c r="D302" t="str">
        <f t="shared" si="4"/>
        <v/>
      </c>
    </row>
    <row r="303" spans="1:4">
      <c r="A303" s="214">
        <v>301</v>
      </c>
      <c r="B303" s="216"/>
      <c r="C303" s="216"/>
      <c r="D303" t="str">
        <f t="shared" si="4"/>
        <v/>
      </c>
    </row>
    <row r="304" spans="1:4">
      <c r="A304" s="214">
        <v>302</v>
      </c>
      <c r="B304" s="216"/>
      <c r="C304" s="216"/>
      <c r="D304" t="str">
        <f t="shared" si="4"/>
        <v/>
      </c>
    </row>
    <row r="305" spans="1:4">
      <c r="A305" s="214">
        <v>303</v>
      </c>
      <c r="B305" s="216"/>
      <c r="C305" s="216"/>
      <c r="D305" t="str">
        <f t="shared" si="4"/>
        <v/>
      </c>
    </row>
    <row r="306" spans="1:4">
      <c r="A306" s="214">
        <v>304</v>
      </c>
      <c r="B306" s="216"/>
      <c r="C306" s="216"/>
      <c r="D306" t="str">
        <f t="shared" si="4"/>
        <v/>
      </c>
    </row>
    <row r="307" spans="1:4">
      <c r="A307" s="214">
        <v>305</v>
      </c>
      <c r="B307" s="216"/>
      <c r="C307" s="216"/>
      <c r="D307" t="str">
        <f t="shared" si="4"/>
        <v/>
      </c>
    </row>
    <row r="308" spans="1:4">
      <c r="A308" s="214">
        <v>306</v>
      </c>
      <c r="B308" s="216"/>
      <c r="C308" s="216"/>
      <c r="D308" t="str">
        <f t="shared" si="4"/>
        <v/>
      </c>
    </row>
    <row r="309" spans="1:4">
      <c r="A309" s="214">
        <v>307</v>
      </c>
      <c r="B309" s="216"/>
      <c r="C309" s="216"/>
      <c r="D309" t="str">
        <f t="shared" si="4"/>
        <v/>
      </c>
    </row>
    <row r="310" spans="1:4">
      <c r="A310" s="214">
        <v>308</v>
      </c>
      <c r="B310" s="216"/>
      <c r="C310" s="216"/>
      <c r="D310" t="str">
        <f t="shared" si="4"/>
        <v/>
      </c>
    </row>
    <row r="311" spans="1:4">
      <c r="A311" s="214">
        <v>309</v>
      </c>
      <c r="B311" s="216"/>
      <c r="C311" s="216"/>
      <c r="D311" t="str">
        <f t="shared" si="4"/>
        <v/>
      </c>
    </row>
    <row r="312" spans="1:4">
      <c r="A312" s="214">
        <v>310</v>
      </c>
      <c r="B312" s="216"/>
      <c r="C312" s="216"/>
      <c r="D312" t="str">
        <f t="shared" si="4"/>
        <v/>
      </c>
    </row>
    <row r="313" spans="1:4">
      <c r="A313" s="214">
        <v>311</v>
      </c>
      <c r="B313" s="216"/>
      <c r="C313" s="216"/>
      <c r="D313" t="str">
        <f t="shared" si="4"/>
        <v/>
      </c>
    </row>
    <row r="314" spans="1:4">
      <c r="A314" s="214">
        <v>312</v>
      </c>
      <c r="B314" s="216"/>
      <c r="C314" s="216"/>
      <c r="D314" t="str">
        <f t="shared" si="4"/>
        <v/>
      </c>
    </row>
    <row r="315" spans="1:4">
      <c r="A315" s="214">
        <v>313</v>
      </c>
      <c r="B315" s="216"/>
      <c r="C315" s="216"/>
      <c r="D315" t="str">
        <f t="shared" si="4"/>
        <v/>
      </c>
    </row>
    <row r="316" spans="1:4">
      <c r="A316" s="214">
        <v>314</v>
      </c>
      <c r="B316" s="216"/>
      <c r="C316" s="216"/>
      <c r="D316" t="str">
        <f t="shared" si="4"/>
        <v/>
      </c>
    </row>
    <row r="317" spans="1:4">
      <c r="A317" s="214">
        <v>315</v>
      </c>
      <c r="B317" s="216"/>
      <c r="C317" s="216"/>
      <c r="D317" t="str">
        <f t="shared" si="4"/>
        <v/>
      </c>
    </row>
    <row r="318" spans="1:4">
      <c r="A318" s="214">
        <v>316</v>
      </c>
      <c r="B318" s="216"/>
      <c r="C318" s="216"/>
      <c r="D318" t="str">
        <f t="shared" si="4"/>
        <v/>
      </c>
    </row>
    <row r="319" spans="1:4">
      <c r="A319" s="214">
        <v>317</v>
      </c>
      <c r="B319" s="216"/>
      <c r="C319" s="216"/>
      <c r="D319" t="str">
        <f t="shared" si="4"/>
        <v/>
      </c>
    </row>
    <row r="320" spans="1:4">
      <c r="A320" s="214">
        <v>318</v>
      </c>
      <c r="B320" s="216"/>
      <c r="C320" s="216"/>
      <c r="D320" t="str">
        <f t="shared" si="4"/>
        <v/>
      </c>
    </row>
    <row r="321" spans="1:4">
      <c r="A321" s="214">
        <v>319</v>
      </c>
      <c r="B321" s="216"/>
      <c r="C321" s="216"/>
      <c r="D321" t="str">
        <f t="shared" si="4"/>
        <v/>
      </c>
    </row>
    <row r="322" spans="1:4">
      <c r="A322" s="214">
        <v>320</v>
      </c>
      <c r="B322" s="216"/>
      <c r="C322" s="216"/>
      <c r="D322" t="str">
        <f t="shared" si="4"/>
        <v/>
      </c>
    </row>
    <row r="323" spans="1:4">
      <c r="A323" s="214">
        <v>321</v>
      </c>
      <c r="B323" s="216"/>
      <c r="C323" s="216"/>
      <c r="D323" t="str">
        <f t="shared" si="4"/>
        <v/>
      </c>
    </row>
    <row r="324" spans="1:4">
      <c r="A324" s="214">
        <v>322</v>
      </c>
      <c r="B324" s="216"/>
      <c r="C324" s="216"/>
      <c r="D324" t="str">
        <f t="shared" ref="D324:D387" si="5">IF(B324="","",IF(B323=B324,CONCATENATE(",",C324),CONCATENATE(",",B324,C324)))</f>
        <v/>
      </c>
    </row>
    <row r="325" spans="1:4">
      <c r="A325" s="214">
        <v>323</v>
      </c>
      <c r="B325" s="216"/>
      <c r="C325" s="216"/>
      <c r="D325" t="str">
        <f t="shared" si="5"/>
        <v/>
      </c>
    </row>
    <row r="326" spans="1:4">
      <c r="A326" s="214">
        <v>324</v>
      </c>
      <c r="B326" s="216"/>
      <c r="C326" s="216"/>
      <c r="D326" t="str">
        <f t="shared" si="5"/>
        <v/>
      </c>
    </row>
    <row r="327" spans="1:4">
      <c r="A327" s="214">
        <v>325</v>
      </c>
      <c r="B327" s="216"/>
      <c r="C327" s="216"/>
      <c r="D327" t="str">
        <f t="shared" si="5"/>
        <v/>
      </c>
    </row>
    <row r="328" spans="1:4">
      <c r="A328" s="214">
        <v>326</v>
      </c>
      <c r="B328" s="216"/>
      <c r="C328" s="216"/>
      <c r="D328" t="str">
        <f t="shared" si="5"/>
        <v/>
      </c>
    </row>
    <row r="329" spans="1:4">
      <c r="A329" s="214">
        <v>327</v>
      </c>
      <c r="B329" s="216"/>
      <c r="C329" s="216"/>
      <c r="D329" t="str">
        <f t="shared" si="5"/>
        <v/>
      </c>
    </row>
    <row r="330" spans="1:4">
      <c r="A330" s="214">
        <v>328</v>
      </c>
      <c r="B330" s="216"/>
      <c r="C330" s="216"/>
      <c r="D330" t="str">
        <f t="shared" si="5"/>
        <v/>
      </c>
    </row>
    <row r="331" spans="1:4">
      <c r="A331" s="214">
        <v>329</v>
      </c>
      <c r="B331" s="216"/>
      <c r="C331" s="216"/>
      <c r="D331" t="str">
        <f t="shared" si="5"/>
        <v/>
      </c>
    </row>
    <row r="332" spans="1:4">
      <c r="A332" s="214">
        <v>330</v>
      </c>
      <c r="B332" s="216"/>
      <c r="C332" s="216"/>
      <c r="D332" t="str">
        <f t="shared" si="5"/>
        <v/>
      </c>
    </row>
    <row r="333" spans="1:4">
      <c r="A333" s="214">
        <v>331</v>
      </c>
      <c r="B333" s="216"/>
      <c r="C333" s="216"/>
      <c r="D333" t="str">
        <f t="shared" si="5"/>
        <v/>
      </c>
    </row>
    <row r="334" spans="1:4">
      <c r="A334" s="214">
        <v>332</v>
      </c>
      <c r="B334" s="216"/>
      <c r="C334" s="216"/>
      <c r="D334" t="str">
        <f t="shared" si="5"/>
        <v/>
      </c>
    </row>
    <row r="335" spans="1:4">
      <c r="A335" s="214">
        <v>333</v>
      </c>
      <c r="B335" s="216"/>
      <c r="C335" s="216"/>
      <c r="D335" t="str">
        <f t="shared" si="5"/>
        <v/>
      </c>
    </row>
    <row r="336" spans="1:4">
      <c r="A336" s="214">
        <v>334</v>
      </c>
      <c r="B336" s="216"/>
      <c r="C336" s="216"/>
      <c r="D336" t="str">
        <f t="shared" si="5"/>
        <v/>
      </c>
    </row>
    <row r="337" spans="1:4">
      <c r="A337" s="214">
        <v>335</v>
      </c>
      <c r="B337" s="216"/>
      <c r="C337" s="216"/>
      <c r="D337" t="str">
        <f t="shared" si="5"/>
        <v/>
      </c>
    </row>
    <row r="338" spans="1:4">
      <c r="A338" s="214">
        <v>336</v>
      </c>
      <c r="B338" s="216"/>
      <c r="C338" s="216"/>
      <c r="D338" t="str">
        <f t="shared" si="5"/>
        <v/>
      </c>
    </row>
    <row r="339" spans="1:4">
      <c r="A339" s="214">
        <v>337</v>
      </c>
      <c r="B339" s="216"/>
      <c r="C339" s="216"/>
      <c r="D339" t="str">
        <f t="shared" si="5"/>
        <v/>
      </c>
    </row>
    <row r="340" spans="1:4">
      <c r="A340" s="214">
        <v>338</v>
      </c>
      <c r="B340" s="216"/>
      <c r="C340" s="216"/>
      <c r="D340" t="str">
        <f t="shared" si="5"/>
        <v/>
      </c>
    </row>
    <row r="341" spans="1:4">
      <c r="A341" s="214">
        <v>339</v>
      </c>
      <c r="B341" s="216"/>
      <c r="C341" s="216"/>
      <c r="D341" t="str">
        <f t="shared" si="5"/>
        <v/>
      </c>
    </row>
    <row r="342" spans="1:4">
      <c r="A342" s="214">
        <v>340</v>
      </c>
      <c r="B342" s="216"/>
      <c r="C342" s="216"/>
      <c r="D342" t="str">
        <f t="shared" si="5"/>
        <v/>
      </c>
    </row>
    <row r="343" spans="1:4">
      <c r="A343" s="214">
        <v>341</v>
      </c>
      <c r="B343" s="216"/>
      <c r="C343" s="216"/>
      <c r="D343" t="str">
        <f t="shared" si="5"/>
        <v/>
      </c>
    </row>
    <row r="344" spans="1:4">
      <c r="A344" s="214">
        <v>342</v>
      </c>
      <c r="B344" s="216"/>
      <c r="C344" s="216"/>
      <c r="D344" t="str">
        <f t="shared" si="5"/>
        <v/>
      </c>
    </row>
    <row r="345" spans="1:4">
      <c r="A345" s="214">
        <v>343</v>
      </c>
      <c r="B345" s="216"/>
      <c r="C345" s="216"/>
      <c r="D345" t="str">
        <f t="shared" si="5"/>
        <v/>
      </c>
    </row>
    <row r="346" spans="1:4">
      <c r="A346" s="214">
        <v>344</v>
      </c>
      <c r="B346" s="216"/>
      <c r="C346" s="216"/>
      <c r="D346" t="str">
        <f t="shared" si="5"/>
        <v/>
      </c>
    </row>
    <row r="347" spans="1:4">
      <c r="A347" s="214">
        <v>345</v>
      </c>
      <c r="B347" s="216"/>
      <c r="C347" s="216"/>
      <c r="D347" t="str">
        <f t="shared" si="5"/>
        <v/>
      </c>
    </row>
    <row r="348" spans="1:4">
      <c r="A348" s="214">
        <v>346</v>
      </c>
      <c r="B348" s="216"/>
      <c r="C348" s="216"/>
      <c r="D348" t="str">
        <f t="shared" si="5"/>
        <v/>
      </c>
    </row>
    <row r="349" spans="1:4">
      <c r="A349" s="214">
        <v>347</v>
      </c>
      <c r="B349" s="216"/>
      <c r="C349" s="216"/>
      <c r="D349" t="str">
        <f t="shared" si="5"/>
        <v/>
      </c>
    </row>
    <row r="350" spans="1:4">
      <c r="A350" s="214">
        <v>348</v>
      </c>
      <c r="B350" s="216"/>
      <c r="C350" s="216"/>
      <c r="D350" t="str">
        <f t="shared" si="5"/>
        <v/>
      </c>
    </row>
    <row r="351" spans="1:4">
      <c r="A351" s="214">
        <v>349</v>
      </c>
      <c r="B351" s="216"/>
      <c r="C351" s="216"/>
      <c r="D351" t="str">
        <f t="shared" si="5"/>
        <v/>
      </c>
    </row>
    <row r="352" spans="1:4">
      <c r="A352" s="214">
        <v>350</v>
      </c>
      <c r="B352" s="216"/>
      <c r="C352" s="216"/>
      <c r="D352" t="str">
        <f t="shared" si="5"/>
        <v/>
      </c>
    </row>
    <row r="353" spans="1:4">
      <c r="A353" s="214">
        <v>351</v>
      </c>
      <c r="B353" s="216"/>
      <c r="C353" s="216"/>
      <c r="D353" t="str">
        <f t="shared" si="5"/>
        <v/>
      </c>
    </row>
    <row r="354" spans="1:4">
      <c r="A354" s="214">
        <v>352</v>
      </c>
      <c r="B354" s="216"/>
      <c r="C354" s="216"/>
      <c r="D354" t="str">
        <f t="shared" si="5"/>
        <v/>
      </c>
    </row>
    <row r="355" spans="1:4">
      <c r="A355" s="214">
        <v>353</v>
      </c>
      <c r="B355" s="216"/>
      <c r="C355" s="216"/>
      <c r="D355" t="str">
        <f t="shared" si="5"/>
        <v/>
      </c>
    </row>
    <row r="356" spans="1:4">
      <c r="A356" s="214">
        <v>354</v>
      </c>
      <c r="B356" s="216"/>
      <c r="C356" s="216"/>
      <c r="D356" t="str">
        <f t="shared" si="5"/>
        <v/>
      </c>
    </row>
    <row r="357" spans="1:4">
      <c r="A357" s="214">
        <v>355</v>
      </c>
      <c r="B357" s="216"/>
      <c r="C357" s="216"/>
      <c r="D357" t="str">
        <f t="shared" si="5"/>
        <v/>
      </c>
    </row>
    <row r="358" spans="1:4">
      <c r="A358" s="214">
        <v>356</v>
      </c>
      <c r="B358" s="216"/>
      <c r="C358" s="216"/>
      <c r="D358" t="str">
        <f t="shared" si="5"/>
        <v/>
      </c>
    </row>
    <row r="359" spans="1:4">
      <c r="A359" s="214">
        <v>357</v>
      </c>
      <c r="B359" s="216"/>
      <c r="C359" s="216"/>
      <c r="D359" t="str">
        <f t="shared" si="5"/>
        <v/>
      </c>
    </row>
    <row r="360" spans="1:4">
      <c r="A360" s="214">
        <v>358</v>
      </c>
      <c r="B360" s="216"/>
      <c r="C360" s="216"/>
      <c r="D360" t="str">
        <f t="shared" si="5"/>
        <v/>
      </c>
    </row>
    <row r="361" spans="1:4">
      <c r="A361" s="214">
        <v>359</v>
      </c>
      <c r="B361" s="216"/>
      <c r="C361" s="216"/>
      <c r="D361" t="str">
        <f t="shared" si="5"/>
        <v/>
      </c>
    </row>
    <row r="362" spans="1:4">
      <c r="A362" s="214">
        <v>360</v>
      </c>
      <c r="B362" s="216"/>
      <c r="C362" s="216"/>
      <c r="D362" t="str">
        <f t="shared" si="5"/>
        <v/>
      </c>
    </row>
    <row r="363" spans="1:4">
      <c r="A363" s="214">
        <v>361</v>
      </c>
      <c r="B363" s="216"/>
      <c r="C363" s="216"/>
      <c r="D363" t="str">
        <f t="shared" si="5"/>
        <v/>
      </c>
    </row>
    <row r="364" spans="1:4">
      <c r="A364" s="214">
        <v>362</v>
      </c>
      <c r="B364" s="216"/>
      <c r="C364" s="216"/>
      <c r="D364" t="str">
        <f t="shared" si="5"/>
        <v/>
      </c>
    </row>
    <row r="365" spans="1:4">
      <c r="A365" s="214">
        <v>363</v>
      </c>
      <c r="B365" s="216"/>
      <c r="C365" s="216"/>
      <c r="D365" t="str">
        <f t="shared" si="5"/>
        <v/>
      </c>
    </row>
    <row r="366" spans="1:4">
      <c r="A366" s="214">
        <v>364</v>
      </c>
      <c r="B366" s="216"/>
      <c r="C366" s="216"/>
      <c r="D366" t="str">
        <f t="shared" si="5"/>
        <v/>
      </c>
    </row>
    <row r="367" spans="1:4">
      <c r="A367" s="214">
        <v>365</v>
      </c>
      <c r="B367" s="216"/>
      <c r="C367" s="216"/>
      <c r="D367" t="str">
        <f t="shared" si="5"/>
        <v/>
      </c>
    </row>
    <row r="368" spans="1:4">
      <c r="A368" s="214">
        <v>366</v>
      </c>
      <c r="B368" s="216"/>
      <c r="C368" s="216"/>
      <c r="D368" t="str">
        <f t="shared" si="5"/>
        <v/>
      </c>
    </row>
    <row r="369" spans="1:4">
      <c r="A369" s="214">
        <v>367</v>
      </c>
      <c r="B369" s="216"/>
      <c r="C369" s="216"/>
      <c r="D369" t="str">
        <f t="shared" si="5"/>
        <v/>
      </c>
    </row>
    <row r="370" spans="1:4">
      <c r="A370" s="214">
        <v>368</v>
      </c>
      <c r="B370" s="216"/>
      <c r="C370" s="216"/>
      <c r="D370" t="str">
        <f t="shared" si="5"/>
        <v/>
      </c>
    </row>
    <row r="371" spans="1:4">
      <c r="A371" s="214">
        <v>369</v>
      </c>
      <c r="B371" s="216"/>
      <c r="C371" s="216"/>
      <c r="D371" t="str">
        <f t="shared" si="5"/>
        <v/>
      </c>
    </row>
    <row r="372" spans="1:4">
      <c r="A372" s="214">
        <v>370</v>
      </c>
      <c r="B372" s="216"/>
      <c r="C372" s="216"/>
      <c r="D372" t="str">
        <f t="shared" si="5"/>
        <v/>
      </c>
    </row>
    <row r="373" spans="1:4">
      <c r="A373" s="214">
        <v>371</v>
      </c>
      <c r="B373" s="216"/>
      <c r="C373" s="216"/>
      <c r="D373" t="str">
        <f t="shared" si="5"/>
        <v/>
      </c>
    </row>
    <row r="374" spans="1:4">
      <c r="A374" s="214">
        <v>372</v>
      </c>
      <c r="B374" s="216"/>
      <c r="C374" s="216"/>
      <c r="D374" t="str">
        <f t="shared" si="5"/>
        <v/>
      </c>
    </row>
    <row r="375" spans="1:4">
      <c r="A375" s="214">
        <v>373</v>
      </c>
      <c r="B375" s="216"/>
      <c r="C375" s="216"/>
      <c r="D375" t="str">
        <f t="shared" si="5"/>
        <v/>
      </c>
    </row>
    <row r="376" spans="1:4">
      <c r="A376" s="214">
        <v>374</v>
      </c>
      <c r="B376" s="216"/>
      <c r="C376" s="216"/>
      <c r="D376" t="str">
        <f t="shared" si="5"/>
        <v/>
      </c>
    </row>
    <row r="377" spans="1:4">
      <c r="A377" s="214">
        <v>375</v>
      </c>
      <c r="B377" s="216"/>
      <c r="C377" s="216"/>
      <c r="D377" t="str">
        <f t="shared" si="5"/>
        <v/>
      </c>
    </row>
    <row r="378" spans="1:4">
      <c r="A378" s="214">
        <v>376</v>
      </c>
      <c r="B378" s="216"/>
      <c r="C378" s="216"/>
      <c r="D378" t="str">
        <f t="shared" si="5"/>
        <v/>
      </c>
    </row>
    <row r="379" spans="1:4">
      <c r="A379" s="214">
        <v>377</v>
      </c>
      <c r="B379" s="216"/>
      <c r="C379" s="216"/>
      <c r="D379" t="str">
        <f t="shared" si="5"/>
        <v/>
      </c>
    </row>
    <row r="380" spans="1:4">
      <c r="A380" s="214">
        <v>378</v>
      </c>
      <c r="B380" s="216"/>
      <c r="C380" s="216"/>
      <c r="D380" t="str">
        <f t="shared" si="5"/>
        <v/>
      </c>
    </row>
    <row r="381" spans="1:4">
      <c r="A381" s="214">
        <v>379</v>
      </c>
      <c r="B381" s="216"/>
      <c r="C381" s="216"/>
      <c r="D381" t="str">
        <f t="shared" si="5"/>
        <v/>
      </c>
    </row>
    <row r="382" spans="1:4">
      <c r="A382" s="214">
        <v>380</v>
      </c>
      <c r="B382" s="216"/>
      <c r="C382" s="216"/>
      <c r="D382" t="str">
        <f t="shared" si="5"/>
        <v/>
      </c>
    </row>
    <row r="383" spans="1:4">
      <c r="A383" s="214">
        <v>381</v>
      </c>
      <c r="B383" s="216"/>
      <c r="C383" s="216"/>
      <c r="D383" t="str">
        <f t="shared" si="5"/>
        <v/>
      </c>
    </row>
    <row r="384" spans="1:4">
      <c r="A384" s="214">
        <v>382</v>
      </c>
      <c r="B384" s="216"/>
      <c r="C384" s="216"/>
      <c r="D384" t="str">
        <f t="shared" si="5"/>
        <v/>
      </c>
    </row>
    <row r="385" spans="1:4">
      <c r="A385" s="214">
        <v>383</v>
      </c>
      <c r="B385" s="216"/>
      <c r="C385" s="216"/>
      <c r="D385" t="str">
        <f t="shared" si="5"/>
        <v/>
      </c>
    </row>
    <row r="386" spans="1:4">
      <c r="A386" s="214">
        <v>384</v>
      </c>
      <c r="B386" s="216"/>
      <c r="C386" s="216"/>
      <c r="D386" t="str">
        <f t="shared" si="5"/>
        <v/>
      </c>
    </row>
    <row r="387" spans="1:4">
      <c r="A387" s="214">
        <v>385</v>
      </c>
      <c r="B387" s="216"/>
      <c r="C387" s="216"/>
      <c r="D387" t="str">
        <f t="shared" si="5"/>
        <v/>
      </c>
    </row>
    <row r="388" spans="1:4">
      <c r="A388" s="214">
        <v>386</v>
      </c>
      <c r="B388" s="216"/>
      <c r="C388" s="216"/>
      <c r="D388" t="str">
        <f t="shared" ref="D388:D451" si="6">IF(B388="","",IF(B387=B388,CONCATENATE(",",C388),CONCATENATE(",",B388,C388)))</f>
        <v/>
      </c>
    </row>
    <row r="389" spans="1:4">
      <c r="A389" s="214">
        <v>387</v>
      </c>
      <c r="B389" s="216"/>
      <c r="C389" s="216"/>
      <c r="D389" t="str">
        <f t="shared" si="6"/>
        <v/>
      </c>
    </row>
    <row r="390" spans="1:4">
      <c r="A390" s="214">
        <v>388</v>
      </c>
      <c r="B390" s="216"/>
      <c r="C390" s="216"/>
      <c r="D390" t="str">
        <f t="shared" si="6"/>
        <v/>
      </c>
    </row>
    <row r="391" spans="1:4">
      <c r="A391" s="214">
        <v>389</v>
      </c>
      <c r="B391" s="216"/>
      <c r="C391" s="216"/>
      <c r="D391" t="str">
        <f t="shared" si="6"/>
        <v/>
      </c>
    </row>
    <row r="392" spans="1:4">
      <c r="A392" s="214">
        <v>390</v>
      </c>
      <c r="B392" s="216"/>
      <c r="C392" s="216"/>
      <c r="D392" t="str">
        <f t="shared" si="6"/>
        <v/>
      </c>
    </row>
    <row r="393" spans="1:4">
      <c r="A393" s="214">
        <v>391</v>
      </c>
      <c r="B393" s="216"/>
      <c r="C393" s="216"/>
      <c r="D393" t="str">
        <f t="shared" si="6"/>
        <v/>
      </c>
    </row>
    <row r="394" spans="1:4">
      <c r="A394" s="214">
        <v>392</v>
      </c>
      <c r="B394" s="216"/>
      <c r="C394" s="216"/>
      <c r="D394" t="str">
        <f t="shared" si="6"/>
        <v/>
      </c>
    </row>
    <row r="395" spans="1:4">
      <c r="A395" s="214">
        <v>393</v>
      </c>
      <c r="B395" s="216"/>
      <c r="C395" s="216"/>
      <c r="D395" t="str">
        <f t="shared" si="6"/>
        <v/>
      </c>
    </row>
    <row r="396" spans="1:4">
      <c r="A396" s="214">
        <v>394</v>
      </c>
      <c r="B396" s="216"/>
      <c r="C396" s="216"/>
      <c r="D396" t="str">
        <f t="shared" si="6"/>
        <v/>
      </c>
    </row>
    <row r="397" spans="1:4">
      <c r="A397" s="214">
        <v>395</v>
      </c>
      <c r="B397" s="216"/>
      <c r="C397" s="216"/>
      <c r="D397" t="str">
        <f t="shared" si="6"/>
        <v/>
      </c>
    </row>
    <row r="398" spans="1:4">
      <c r="A398" s="214">
        <v>396</v>
      </c>
      <c r="B398" s="216"/>
      <c r="C398" s="216"/>
      <c r="D398" t="str">
        <f t="shared" si="6"/>
        <v/>
      </c>
    </row>
    <row r="399" spans="1:4">
      <c r="A399" s="214">
        <v>397</v>
      </c>
      <c r="B399" s="216"/>
      <c r="C399" s="216"/>
      <c r="D399" t="str">
        <f t="shared" si="6"/>
        <v/>
      </c>
    </row>
    <row r="400" spans="1:4">
      <c r="A400" s="214">
        <v>398</v>
      </c>
      <c r="B400" s="216"/>
      <c r="C400" s="216"/>
      <c r="D400" t="str">
        <f t="shared" si="6"/>
        <v/>
      </c>
    </row>
    <row r="401" spans="1:4">
      <c r="A401" s="214">
        <v>399</v>
      </c>
      <c r="B401" s="216"/>
      <c r="C401" s="216"/>
      <c r="D401" t="str">
        <f t="shared" si="6"/>
        <v/>
      </c>
    </row>
    <row r="402" spans="1:4">
      <c r="A402" s="214">
        <v>400</v>
      </c>
      <c r="B402" s="216"/>
      <c r="C402" s="216"/>
      <c r="D402" t="str">
        <f t="shared" si="6"/>
        <v/>
      </c>
    </row>
    <row r="403" spans="1:4">
      <c r="A403" s="214">
        <v>401</v>
      </c>
      <c r="B403" s="216"/>
      <c r="C403" s="216"/>
      <c r="D403" t="str">
        <f t="shared" si="6"/>
        <v/>
      </c>
    </row>
    <row r="404" spans="1:4">
      <c r="A404" s="214">
        <v>402</v>
      </c>
      <c r="B404" s="216"/>
      <c r="C404" s="216"/>
      <c r="D404" t="str">
        <f t="shared" si="6"/>
        <v/>
      </c>
    </row>
    <row r="405" spans="1:4">
      <c r="A405" s="214">
        <v>403</v>
      </c>
      <c r="B405" s="216"/>
      <c r="C405" s="216"/>
      <c r="D405" t="str">
        <f t="shared" si="6"/>
        <v/>
      </c>
    </row>
    <row r="406" spans="1:4">
      <c r="A406" s="214">
        <v>404</v>
      </c>
      <c r="B406" s="216"/>
      <c r="C406" s="216"/>
      <c r="D406" t="str">
        <f t="shared" si="6"/>
        <v/>
      </c>
    </row>
    <row r="407" spans="1:4">
      <c r="A407" s="214">
        <v>405</v>
      </c>
      <c r="B407" s="216"/>
      <c r="C407" s="216"/>
      <c r="D407" t="str">
        <f t="shared" si="6"/>
        <v/>
      </c>
    </row>
    <row r="408" spans="1:4">
      <c r="A408" s="214">
        <v>406</v>
      </c>
      <c r="B408" s="216"/>
      <c r="C408" s="216"/>
      <c r="D408" t="str">
        <f t="shared" si="6"/>
        <v/>
      </c>
    </row>
    <row r="409" spans="1:4">
      <c r="A409" s="214">
        <v>407</v>
      </c>
      <c r="B409" s="216"/>
      <c r="C409" s="216"/>
      <c r="D409" t="str">
        <f t="shared" si="6"/>
        <v/>
      </c>
    </row>
    <row r="410" spans="1:4">
      <c r="A410" s="214">
        <v>408</v>
      </c>
      <c r="B410" s="216"/>
      <c r="C410" s="216"/>
      <c r="D410" t="str">
        <f t="shared" si="6"/>
        <v/>
      </c>
    </row>
    <row r="411" spans="1:4">
      <c r="A411" s="214">
        <v>409</v>
      </c>
      <c r="B411" s="216"/>
      <c r="C411" s="216"/>
      <c r="D411" t="str">
        <f t="shared" si="6"/>
        <v/>
      </c>
    </row>
    <row r="412" spans="1:4">
      <c r="A412" s="214">
        <v>410</v>
      </c>
      <c r="B412" s="216"/>
      <c r="C412" s="216"/>
      <c r="D412" t="str">
        <f t="shared" si="6"/>
        <v/>
      </c>
    </row>
    <row r="413" spans="1:4">
      <c r="A413" s="214">
        <v>411</v>
      </c>
      <c r="B413" s="216"/>
      <c r="C413" s="216"/>
      <c r="D413" t="str">
        <f t="shared" si="6"/>
        <v/>
      </c>
    </row>
    <row r="414" spans="1:4">
      <c r="A414" s="214">
        <v>412</v>
      </c>
      <c r="B414" s="216"/>
      <c r="C414" s="216"/>
      <c r="D414" t="str">
        <f t="shared" si="6"/>
        <v/>
      </c>
    </row>
    <row r="415" spans="1:4">
      <c r="A415" s="214">
        <v>413</v>
      </c>
      <c r="B415" s="216"/>
      <c r="C415" s="216"/>
      <c r="D415" t="str">
        <f t="shared" si="6"/>
        <v/>
      </c>
    </row>
    <row r="416" spans="1:4">
      <c r="A416" s="214">
        <v>414</v>
      </c>
      <c r="B416" s="216"/>
      <c r="C416" s="216"/>
      <c r="D416" t="str">
        <f t="shared" si="6"/>
        <v/>
      </c>
    </row>
    <row r="417" spans="1:4">
      <c r="A417" s="214">
        <v>415</v>
      </c>
      <c r="B417" s="216"/>
      <c r="C417" s="216"/>
      <c r="D417" t="str">
        <f t="shared" si="6"/>
        <v/>
      </c>
    </row>
    <row r="418" spans="1:4">
      <c r="A418" s="214">
        <v>416</v>
      </c>
      <c r="B418" s="216"/>
      <c r="C418" s="216"/>
      <c r="D418" t="str">
        <f t="shared" si="6"/>
        <v/>
      </c>
    </row>
    <row r="419" spans="1:4">
      <c r="A419" s="214">
        <v>417</v>
      </c>
      <c r="B419" s="216"/>
      <c r="C419" s="216"/>
      <c r="D419" t="str">
        <f t="shared" si="6"/>
        <v/>
      </c>
    </row>
    <row r="420" spans="1:4">
      <c r="A420" s="214">
        <v>418</v>
      </c>
      <c r="B420" s="216"/>
      <c r="C420" s="216"/>
      <c r="D420" t="str">
        <f t="shared" si="6"/>
        <v/>
      </c>
    </row>
    <row r="421" spans="1:4">
      <c r="A421" s="214">
        <v>419</v>
      </c>
      <c r="B421" s="216"/>
      <c r="C421" s="216"/>
      <c r="D421" t="str">
        <f t="shared" si="6"/>
        <v/>
      </c>
    </row>
    <row r="422" spans="1:4">
      <c r="A422" s="214">
        <v>420</v>
      </c>
      <c r="B422" s="216"/>
      <c r="C422" s="216"/>
      <c r="D422" t="str">
        <f t="shared" si="6"/>
        <v/>
      </c>
    </row>
    <row r="423" spans="1:4">
      <c r="A423" s="214">
        <v>421</v>
      </c>
      <c r="B423" s="216"/>
      <c r="C423" s="216"/>
      <c r="D423" t="str">
        <f t="shared" si="6"/>
        <v/>
      </c>
    </row>
    <row r="424" spans="1:4">
      <c r="A424" s="214">
        <v>422</v>
      </c>
      <c r="B424" s="216"/>
      <c r="C424" s="216"/>
      <c r="D424" t="str">
        <f t="shared" si="6"/>
        <v/>
      </c>
    </row>
    <row r="425" spans="1:4">
      <c r="A425" s="214">
        <v>423</v>
      </c>
      <c r="B425" s="216"/>
      <c r="C425" s="216"/>
      <c r="D425" t="str">
        <f t="shared" si="6"/>
        <v/>
      </c>
    </row>
    <row r="426" spans="1:4">
      <c r="A426" s="214">
        <v>424</v>
      </c>
      <c r="B426" s="216"/>
      <c r="C426" s="216"/>
      <c r="D426" t="str">
        <f t="shared" si="6"/>
        <v/>
      </c>
    </row>
    <row r="427" spans="1:4">
      <c r="A427" s="214">
        <v>425</v>
      </c>
      <c r="B427" s="216"/>
      <c r="C427" s="216"/>
      <c r="D427" t="str">
        <f t="shared" si="6"/>
        <v/>
      </c>
    </row>
    <row r="428" spans="1:4">
      <c r="A428" s="214">
        <v>426</v>
      </c>
      <c r="B428" s="216"/>
      <c r="C428" s="216"/>
      <c r="D428" t="str">
        <f t="shared" si="6"/>
        <v/>
      </c>
    </row>
    <row r="429" spans="1:4">
      <c r="A429" s="214">
        <v>427</v>
      </c>
      <c r="B429" s="216"/>
      <c r="C429" s="216"/>
      <c r="D429" t="str">
        <f t="shared" si="6"/>
        <v/>
      </c>
    </row>
    <row r="430" spans="1:4">
      <c r="A430" s="214">
        <v>428</v>
      </c>
      <c r="B430" s="216"/>
      <c r="C430" s="216"/>
      <c r="D430" t="str">
        <f t="shared" si="6"/>
        <v/>
      </c>
    </row>
    <row r="431" spans="1:4">
      <c r="A431" s="214">
        <v>429</v>
      </c>
      <c r="B431" s="216"/>
      <c r="C431" s="216"/>
      <c r="D431" t="str">
        <f t="shared" si="6"/>
        <v/>
      </c>
    </row>
    <row r="432" spans="1:4">
      <c r="A432" s="214">
        <v>430</v>
      </c>
      <c r="B432" s="216"/>
      <c r="C432" s="216"/>
      <c r="D432" t="str">
        <f t="shared" si="6"/>
        <v/>
      </c>
    </row>
    <row r="433" spans="1:4">
      <c r="A433" s="214">
        <v>431</v>
      </c>
      <c r="B433" s="216"/>
      <c r="C433" s="216"/>
      <c r="D433" t="str">
        <f t="shared" si="6"/>
        <v/>
      </c>
    </row>
    <row r="434" spans="1:4">
      <c r="A434" s="214">
        <v>432</v>
      </c>
      <c r="B434" s="216"/>
      <c r="C434" s="216"/>
      <c r="D434" t="str">
        <f t="shared" si="6"/>
        <v/>
      </c>
    </row>
    <row r="435" spans="1:4">
      <c r="A435" s="214">
        <v>433</v>
      </c>
      <c r="B435" s="216"/>
      <c r="C435" s="216"/>
      <c r="D435" t="str">
        <f t="shared" si="6"/>
        <v/>
      </c>
    </row>
    <row r="436" spans="1:4">
      <c r="A436" s="214">
        <v>434</v>
      </c>
      <c r="B436" s="216"/>
      <c r="C436" s="216"/>
      <c r="D436" t="str">
        <f t="shared" si="6"/>
        <v/>
      </c>
    </row>
    <row r="437" spans="1:4">
      <c r="A437" s="214">
        <v>435</v>
      </c>
      <c r="B437" s="216"/>
      <c r="C437" s="216"/>
      <c r="D437" t="str">
        <f t="shared" si="6"/>
        <v/>
      </c>
    </row>
    <row r="438" spans="1:4">
      <c r="A438" s="214">
        <v>436</v>
      </c>
      <c r="B438" s="216"/>
      <c r="C438" s="216"/>
      <c r="D438" t="str">
        <f t="shared" si="6"/>
        <v/>
      </c>
    </row>
    <row r="439" spans="1:4">
      <c r="A439" s="214">
        <v>437</v>
      </c>
      <c r="B439" s="216"/>
      <c r="C439" s="216"/>
      <c r="D439" t="str">
        <f t="shared" si="6"/>
        <v/>
      </c>
    </row>
    <row r="440" spans="1:4">
      <c r="A440" s="214">
        <v>438</v>
      </c>
      <c r="B440" s="216"/>
      <c r="C440" s="216"/>
      <c r="D440" t="str">
        <f t="shared" si="6"/>
        <v/>
      </c>
    </row>
    <row r="441" spans="1:4">
      <c r="A441" s="214">
        <v>439</v>
      </c>
      <c r="B441" s="216"/>
      <c r="C441" s="216"/>
      <c r="D441" t="str">
        <f t="shared" si="6"/>
        <v/>
      </c>
    </row>
    <row r="442" spans="1:4">
      <c r="A442" s="214">
        <v>440</v>
      </c>
      <c r="B442" s="216"/>
      <c r="C442" s="216"/>
      <c r="D442" t="str">
        <f t="shared" si="6"/>
        <v/>
      </c>
    </row>
    <row r="443" spans="1:4">
      <c r="A443" s="214">
        <v>441</v>
      </c>
      <c r="B443" s="216"/>
      <c r="C443" s="216"/>
      <c r="D443" t="str">
        <f t="shared" si="6"/>
        <v/>
      </c>
    </row>
    <row r="444" spans="1:4">
      <c r="A444" s="214">
        <v>442</v>
      </c>
      <c r="B444" s="216"/>
      <c r="C444" s="216"/>
      <c r="D444" t="str">
        <f t="shared" si="6"/>
        <v/>
      </c>
    </row>
    <row r="445" spans="1:4">
      <c r="A445" s="214">
        <v>443</v>
      </c>
      <c r="B445" s="216"/>
      <c r="C445" s="216"/>
      <c r="D445" t="str">
        <f t="shared" si="6"/>
        <v/>
      </c>
    </row>
    <row r="446" spans="1:4">
      <c r="A446" s="214">
        <v>444</v>
      </c>
      <c r="B446" s="216"/>
      <c r="C446" s="216"/>
      <c r="D446" t="str">
        <f t="shared" si="6"/>
        <v/>
      </c>
    </row>
    <row r="447" spans="1:4">
      <c r="A447" s="214">
        <v>445</v>
      </c>
      <c r="B447" s="216"/>
      <c r="C447" s="216"/>
      <c r="D447" t="str">
        <f t="shared" si="6"/>
        <v/>
      </c>
    </row>
    <row r="448" spans="1:4">
      <c r="A448" s="214">
        <v>446</v>
      </c>
      <c r="B448" s="216"/>
      <c r="C448" s="216"/>
      <c r="D448" t="str">
        <f t="shared" si="6"/>
        <v/>
      </c>
    </row>
    <row r="449" spans="1:4">
      <c r="A449" s="214">
        <v>447</v>
      </c>
      <c r="B449" s="216"/>
      <c r="C449" s="216"/>
      <c r="D449" t="str">
        <f t="shared" si="6"/>
        <v/>
      </c>
    </row>
    <row r="450" spans="1:4">
      <c r="A450" s="214">
        <v>448</v>
      </c>
      <c r="B450" s="216"/>
      <c r="C450" s="216"/>
      <c r="D450" t="str">
        <f t="shared" si="6"/>
        <v/>
      </c>
    </row>
    <row r="451" spans="1:4">
      <c r="A451" s="214">
        <v>449</v>
      </c>
      <c r="B451" s="216"/>
      <c r="C451" s="216"/>
      <c r="D451" t="str">
        <f t="shared" si="6"/>
        <v/>
      </c>
    </row>
    <row r="452" spans="1:4">
      <c r="A452" s="214">
        <v>450</v>
      </c>
      <c r="B452" s="216"/>
      <c r="C452" s="216"/>
      <c r="D452" t="str">
        <f t="shared" ref="D452:D515" si="7">IF(B452="","",IF(B451=B452,CONCATENATE(",",C452),CONCATENATE(",",B452,C452)))</f>
        <v/>
      </c>
    </row>
    <row r="453" spans="1:4">
      <c r="A453" s="214">
        <v>451</v>
      </c>
      <c r="B453" s="216"/>
      <c r="C453" s="216"/>
      <c r="D453" t="str">
        <f t="shared" si="7"/>
        <v/>
      </c>
    </row>
    <row r="454" spans="1:4">
      <c r="A454" s="214">
        <v>452</v>
      </c>
      <c r="B454" s="216"/>
      <c r="C454" s="216"/>
      <c r="D454" t="str">
        <f t="shared" si="7"/>
        <v/>
      </c>
    </row>
    <row r="455" spans="1:4">
      <c r="A455" s="214">
        <v>453</v>
      </c>
      <c r="B455" s="216"/>
      <c r="C455" s="216"/>
      <c r="D455" t="str">
        <f t="shared" si="7"/>
        <v/>
      </c>
    </row>
    <row r="456" spans="1:4">
      <c r="A456" s="214">
        <v>454</v>
      </c>
      <c r="B456" s="216"/>
      <c r="C456" s="216"/>
      <c r="D456" t="str">
        <f t="shared" si="7"/>
        <v/>
      </c>
    </row>
    <row r="457" spans="1:4">
      <c r="A457" s="214">
        <v>455</v>
      </c>
      <c r="B457" s="216"/>
      <c r="C457" s="216"/>
      <c r="D457" t="str">
        <f t="shared" si="7"/>
        <v/>
      </c>
    </row>
    <row r="458" spans="1:4">
      <c r="A458" s="214">
        <v>456</v>
      </c>
      <c r="B458" s="216"/>
      <c r="C458" s="216"/>
      <c r="D458" t="str">
        <f t="shared" si="7"/>
        <v/>
      </c>
    </row>
    <row r="459" spans="1:4">
      <c r="A459" s="214">
        <v>457</v>
      </c>
      <c r="B459" s="216"/>
      <c r="C459" s="216"/>
      <c r="D459" t="str">
        <f t="shared" si="7"/>
        <v/>
      </c>
    </row>
    <row r="460" spans="1:4">
      <c r="A460" s="214">
        <v>458</v>
      </c>
      <c r="B460" s="216"/>
      <c r="C460" s="216"/>
      <c r="D460" t="str">
        <f t="shared" si="7"/>
        <v/>
      </c>
    </row>
    <row r="461" spans="1:4">
      <c r="A461" s="214">
        <v>459</v>
      </c>
      <c r="B461" s="216"/>
      <c r="C461" s="216"/>
      <c r="D461" t="str">
        <f t="shared" si="7"/>
        <v/>
      </c>
    </row>
    <row r="462" spans="1:4">
      <c r="A462" s="214">
        <v>460</v>
      </c>
      <c r="B462" s="216"/>
      <c r="C462" s="216"/>
      <c r="D462" t="str">
        <f t="shared" si="7"/>
        <v/>
      </c>
    </row>
    <row r="463" spans="1:4">
      <c r="A463" s="214">
        <v>461</v>
      </c>
      <c r="B463" s="216"/>
      <c r="C463" s="216"/>
      <c r="D463" t="str">
        <f t="shared" si="7"/>
        <v/>
      </c>
    </row>
    <row r="464" spans="1:4">
      <c r="A464" s="214">
        <v>462</v>
      </c>
      <c r="B464" s="216"/>
      <c r="C464" s="216"/>
      <c r="D464" t="str">
        <f t="shared" si="7"/>
        <v/>
      </c>
    </row>
    <row r="465" spans="1:4">
      <c r="A465" s="214">
        <v>463</v>
      </c>
      <c r="B465" s="216"/>
      <c r="C465" s="216"/>
      <c r="D465" t="str">
        <f t="shared" si="7"/>
        <v/>
      </c>
    </row>
    <row r="466" spans="1:4">
      <c r="A466" s="214">
        <v>464</v>
      </c>
      <c r="B466" s="216"/>
      <c r="C466" s="216"/>
      <c r="D466" t="str">
        <f t="shared" si="7"/>
        <v/>
      </c>
    </row>
    <row r="467" spans="1:4">
      <c r="A467" s="214">
        <v>465</v>
      </c>
      <c r="B467" s="216"/>
      <c r="C467" s="216"/>
      <c r="D467" t="str">
        <f t="shared" si="7"/>
        <v/>
      </c>
    </row>
    <row r="468" spans="1:4">
      <c r="A468" s="214">
        <v>466</v>
      </c>
      <c r="B468" s="216"/>
      <c r="C468" s="216"/>
      <c r="D468" t="str">
        <f t="shared" si="7"/>
        <v/>
      </c>
    </row>
    <row r="469" spans="1:4">
      <c r="A469" s="214">
        <v>467</v>
      </c>
      <c r="B469" s="216"/>
      <c r="C469" s="216"/>
      <c r="D469" t="str">
        <f t="shared" si="7"/>
        <v/>
      </c>
    </row>
    <row r="470" spans="1:4">
      <c r="A470" s="214">
        <v>468</v>
      </c>
      <c r="B470" s="216"/>
      <c r="C470" s="216"/>
      <c r="D470" t="str">
        <f t="shared" si="7"/>
        <v/>
      </c>
    </row>
    <row r="471" spans="1:4">
      <c r="A471" s="214">
        <v>469</v>
      </c>
      <c r="B471" s="216"/>
      <c r="C471" s="216"/>
      <c r="D471" t="str">
        <f t="shared" si="7"/>
        <v/>
      </c>
    </row>
    <row r="472" spans="1:4">
      <c r="A472" s="214">
        <v>470</v>
      </c>
      <c r="B472" s="216"/>
      <c r="C472" s="216"/>
      <c r="D472" t="str">
        <f t="shared" si="7"/>
        <v/>
      </c>
    </row>
    <row r="473" spans="1:4">
      <c r="A473" s="214">
        <v>471</v>
      </c>
      <c r="B473" s="216"/>
      <c r="C473" s="216"/>
      <c r="D473" t="str">
        <f t="shared" si="7"/>
        <v/>
      </c>
    </row>
    <row r="474" spans="1:4">
      <c r="A474" s="214">
        <v>472</v>
      </c>
      <c r="B474" s="216"/>
      <c r="C474" s="216"/>
      <c r="D474" t="str">
        <f t="shared" si="7"/>
        <v/>
      </c>
    </row>
    <row r="475" spans="1:4">
      <c r="A475" s="214">
        <v>473</v>
      </c>
      <c r="B475" s="216"/>
      <c r="C475" s="216"/>
      <c r="D475" t="str">
        <f t="shared" si="7"/>
        <v/>
      </c>
    </row>
    <row r="476" spans="1:4">
      <c r="A476" s="214">
        <v>474</v>
      </c>
      <c r="B476" s="216"/>
      <c r="C476" s="216"/>
      <c r="D476" t="str">
        <f t="shared" si="7"/>
        <v/>
      </c>
    </row>
    <row r="477" spans="1:4">
      <c r="A477" s="214">
        <v>475</v>
      </c>
      <c r="B477" s="216"/>
      <c r="C477" s="216"/>
      <c r="D477" t="str">
        <f t="shared" si="7"/>
        <v/>
      </c>
    </row>
    <row r="478" spans="1:4">
      <c r="A478" s="214">
        <v>476</v>
      </c>
      <c r="B478" s="216"/>
      <c r="C478" s="216"/>
      <c r="D478" t="str">
        <f t="shared" si="7"/>
        <v/>
      </c>
    </row>
    <row r="479" spans="1:4">
      <c r="A479" s="214">
        <v>477</v>
      </c>
      <c r="B479" s="216"/>
      <c r="C479" s="216"/>
      <c r="D479" t="str">
        <f t="shared" si="7"/>
        <v/>
      </c>
    </row>
    <row r="480" spans="1:4">
      <c r="A480" s="214">
        <v>478</v>
      </c>
      <c r="B480" s="216"/>
      <c r="C480" s="216"/>
      <c r="D480" t="str">
        <f t="shared" si="7"/>
        <v/>
      </c>
    </row>
    <row r="481" spans="1:4">
      <c r="A481" s="214">
        <v>479</v>
      </c>
      <c r="B481" s="216"/>
      <c r="C481" s="216"/>
      <c r="D481" t="str">
        <f t="shared" si="7"/>
        <v/>
      </c>
    </row>
    <row r="482" spans="1:4">
      <c r="A482" s="214">
        <v>480</v>
      </c>
      <c r="B482" s="216"/>
      <c r="C482" s="216"/>
      <c r="D482" t="str">
        <f t="shared" si="7"/>
        <v/>
      </c>
    </row>
    <row r="483" spans="1:4">
      <c r="A483" s="214">
        <v>481</v>
      </c>
      <c r="B483" s="216"/>
      <c r="C483" s="216"/>
      <c r="D483" t="str">
        <f t="shared" si="7"/>
        <v/>
      </c>
    </row>
    <row r="484" spans="1:4">
      <c r="A484" s="214">
        <v>482</v>
      </c>
      <c r="B484" s="216"/>
      <c r="C484" s="216"/>
      <c r="D484" t="str">
        <f t="shared" si="7"/>
        <v/>
      </c>
    </row>
    <row r="485" spans="1:4">
      <c r="A485" s="214">
        <v>483</v>
      </c>
      <c r="B485" s="216"/>
      <c r="C485" s="216"/>
      <c r="D485" t="str">
        <f t="shared" si="7"/>
        <v/>
      </c>
    </row>
    <row r="486" spans="1:4">
      <c r="A486" s="214">
        <v>484</v>
      </c>
      <c r="B486" s="216"/>
      <c r="C486" s="216"/>
      <c r="D486" t="str">
        <f t="shared" si="7"/>
        <v/>
      </c>
    </row>
    <row r="487" spans="1:4">
      <c r="A487" s="214">
        <v>485</v>
      </c>
      <c r="B487" s="216"/>
      <c r="C487" s="216"/>
      <c r="D487" t="str">
        <f t="shared" si="7"/>
        <v/>
      </c>
    </row>
    <row r="488" spans="1:4">
      <c r="A488" s="214">
        <v>486</v>
      </c>
      <c r="B488" s="216"/>
      <c r="C488" s="216"/>
      <c r="D488" t="str">
        <f t="shared" si="7"/>
        <v/>
      </c>
    </row>
    <row r="489" spans="1:4">
      <c r="A489" s="214">
        <v>487</v>
      </c>
      <c r="B489" s="216"/>
      <c r="C489" s="216"/>
      <c r="D489" t="str">
        <f t="shared" si="7"/>
        <v/>
      </c>
    </row>
    <row r="490" spans="1:4">
      <c r="A490" s="214">
        <v>488</v>
      </c>
      <c r="B490" s="216"/>
      <c r="C490" s="216"/>
      <c r="D490" t="str">
        <f t="shared" si="7"/>
        <v/>
      </c>
    </row>
    <row r="491" spans="1:4">
      <c r="A491" s="214">
        <v>489</v>
      </c>
      <c r="B491" s="216"/>
      <c r="C491" s="216"/>
      <c r="D491" t="str">
        <f t="shared" si="7"/>
        <v/>
      </c>
    </row>
    <row r="492" spans="1:4">
      <c r="A492" s="214">
        <v>490</v>
      </c>
      <c r="B492" s="216"/>
      <c r="C492" s="216"/>
      <c r="D492" t="str">
        <f t="shared" si="7"/>
        <v/>
      </c>
    </row>
    <row r="493" spans="1:4">
      <c r="A493" s="214">
        <v>491</v>
      </c>
      <c r="B493" s="216"/>
      <c r="C493" s="216"/>
      <c r="D493" t="str">
        <f t="shared" si="7"/>
        <v/>
      </c>
    </row>
    <row r="494" spans="1:4">
      <c r="A494" s="214">
        <v>492</v>
      </c>
      <c r="B494" s="216"/>
      <c r="C494" s="216"/>
      <c r="D494" t="str">
        <f t="shared" si="7"/>
        <v/>
      </c>
    </row>
    <row r="495" spans="1:4">
      <c r="A495" s="214">
        <v>493</v>
      </c>
      <c r="B495" s="216"/>
      <c r="C495" s="216"/>
      <c r="D495" t="str">
        <f t="shared" si="7"/>
        <v/>
      </c>
    </row>
    <row r="496" spans="1:4">
      <c r="A496" s="214">
        <v>494</v>
      </c>
      <c r="B496" s="216"/>
      <c r="C496" s="216"/>
      <c r="D496" t="str">
        <f t="shared" si="7"/>
        <v/>
      </c>
    </row>
    <row r="497" spans="1:4">
      <c r="A497" s="214">
        <v>495</v>
      </c>
      <c r="B497" s="216"/>
      <c r="C497" s="216"/>
      <c r="D497" t="str">
        <f t="shared" si="7"/>
        <v/>
      </c>
    </row>
    <row r="498" spans="1:4">
      <c r="A498" s="214">
        <v>496</v>
      </c>
      <c r="B498" s="216"/>
      <c r="C498" s="216"/>
      <c r="D498" t="str">
        <f t="shared" si="7"/>
        <v/>
      </c>
    </row>
    <row r="499" spans="1:4">
      <c r="A499" s="214">
        <v>497</v>
      </c>
      <c r="B499" s="216"/>
      <c r="C499" s="216"/>
      <c r="D499" t="str">
        <f t="shared" si="7"/>
        <v/>
      </c>
    </row>
    <row r="500" spans="1:4">
      <c r="A500" s="214">
        <v>498</v>
      </c>
      <c r="B500" s="216"/>
      <c r="C500" s="216"/>
      <c r="D500" t="str">
        <f t="shared" si="7"/>
        <v/>
      </c>
    </row>
    <row r="501" spans="1:4">
      <c r="A501" s="214">
        <v>499</v>
      </c>
      <c r="B501" s="216"/>
      <c r="C501" s="216"/>
      <c r="D501" t="str">
        <f t="shared" si="7"/>
        <v/>
      </c>
    </row>
    <row r="502" spans="1:4">
      <c r="A502" s="214">
        <v>500</v>
      </c>
      <c r="B502" s="216"/>
      <c r="C502" s="216"/>
      <c r="D502" t="str">
        <f t="shared" si="7"/>
        <v/>
      </c>
    </row>
    <row r="503" spans="1:4">
      <c r="A503" s="214">
        <v>501</v>
      </c>
      <c r="B503" s="216"/>
      <c r="C503" s="216"/>
      <c r="D503" t="str">
        <f t="shared" si="7"/>
        <v/>
      </c>
    </row>
    <row r="504" spans="1:4">
      <c r="A504" s="214">
        <v>502</v>
      </c>
      <c r="B504" s="216"/>
      <c r="C504" s="216"/>
      <c r="D504" t="str">
        <f t="shared" si="7"/>
        <v/>
      </c>
    </row>
    <row r="505" spans="1:4">
      <c r="A505" s="214">
        <v>503</v>
      </c>
      <c r="B505" s="216"/>
      <c r="C505" s="216"/>
      <c r="D505" t="str">
        <f t="shared" si="7"/>
        <v/>
      </c>
    </row>
    <row r="506" spans="1:4">
      <c r="A506" s="214">
        <v>504</v>
      </c>
      <c r="B506" s="216"/>
      <c r="C506" s="216"/>
      <c r="D506" t="str">
        <f t="shared" si="7"/>
        <v/>
      </c>
    </row>
    <row r="507" spans="1:4">
      <c r="A507" s="214">
        <v>505</v>
      </c>
      <c r="B507" s="216"/>
      <c r="C507" s="216"/>
      <c r="D507" t="str">
        <f t="shared" si="7"/>
        <v/>
      </c>
    </row>
    <row r="508" spans="1:4">
      <c r="A508" s="214">
        <v>506</v>
      </c>
      <c r="B508" s="216"/>
      <c r="C508" s="216"/>
      <c r="D508" t="str">
        <f t="shared" si="7"/>
        <v/>
      </c>
    </row>
    <row r="509" spans="1:4">
      <c r="A509" s="214">
        <v>507</v>
      </c>
      <c r="B509" s="216"/>
      <c r="C509" s="216"/>
      <c r="D509" t="str">
        <f t="shared" si="7"/>
        <v/>
      </c>
    </row>
    <row r="510" spans="1:4">
      <c r="A510" s="214">
        <v>508</v>
      </c>
      <c r="B510" s="216"/>
      <c r="C510" s="216"/>
      <c r="D510" t="str">
        <f t="shared" si="7"/>
        <v/>
      </c>
    </row>
    <row r="511" spans="1:4">
      <c r="A511" s="214">
        <v>509</v>
      </c>
      <c r="B511" s="216"/>
      <c r="C511" s="216"/>
      <c r="D511" t="str">
        <f t="shared" si="7"/>
        <v/>
      </c>
    </row>
    <row r="512" spans="1:4">
      <c r="A512" s="214">
        <v>510</v>
      </c>
      <c r="B512" s="216"/>
      <c r="C512" s="216"/>
      <c r="D512" t="str">
        <f t="shared" si="7"/>
        <v/>
      </c>
    </row>
    <row r="513" spans="1:4">
      <c r="A513" s="214">
        <v>511</v>
      </c>
      <c r="B513" s="216"/>
      <c r="C513" s="216"/>
      <c r="D513" t="str">
        <f t="shared" si="7"/>
        <v/>
      </c>
    </row>
    <row r="514" spans="1:4">
      <c r="A514" s="214">
        <v>512</v>
      </c>
      <c r="B514" s="216"/>
      <c r="C514" s="216"/>
      <c r="D514" t="str">
        <f t="shared" si="7"/>
        <v/>
      </c>
    </row>
    <row r="515" spans="1:4">
      <c r="A515" s="214">
        <v>513</v>
      </c>
      <c r="B515" s="216"/>
      <c r="C515" s="216"/>
      <c r="D515" t="str">
        <f t="shared" si="7"/>
        <v/>
      </c>
    </row>
    <row r="516" spans="1:4">
      <c r="A516" s="214">
        <v>514</v>
      </c>
      <c r="B516" s="216"/>
      <c r="C516" s="216"/>
      <c r="D516" t="str">
        <f t="shared" ref="D516:D579" si="8">IF(B516="","",IF(B515=B516,CONCATENATE(",",C516),CONCATENATE(",",B516,C516)))</f>
        <v/>
      </c>
    </row>
    <row r="517" spans="1:4">
      <c r="A517" s="214">
        <v>515</v>
      </c>
      <c r="B517" s="216"/>
      <c r="C517" s="216"/>
      <c r="D517" t="str">
        <f t="shared" si="8"/>
        <v/>
      </c>
    </row>
    <row r="518" spans="1:4">
      <c r="A518" s="214">
        <v>516</v>
      </c>
      <c r="B518" s="216"/>
      <c r="C518" s="216"/>
      <c r="D518" t="str">
        <f t="shared" si="8"/>
        <v/>
      </c>
    </row>
    <row r="519" spans="1:4">
      <c r="A519" s="214">
        <v>517</v>
      </c>
      <c r="B519" s="216"/>
      <c r="C519" s="216"/>
      <c r="D519" t="str">
        <f t="shared" si="8"/>
        <v/>
      </c>
    </row>
    <row r="520" spans="1:4">
      <c r="A520" s="214">
        <v>518</v>
      </c>
      <c r="B520" s="216"/>
      <c r="C520" s="216"/>
      <c r="D520" t="str">
        <f t="shared" si="8"/>
        <v/>
      </c>
    </row>
    <row r="521" spans="1:4">
      <c r="A521" s="214">
        <v>519</v>
      </c>
      <c r="B521" s="216"/>
      <c r="C521" s="216"/>
      <c r="D521" t="str">
        <f t="shared" si="8"/>
        <v/>
      </c>
    </row>
    <row r="522" spans="1:4">
      <c r="A522" s="214">
        <v>520</v>
      </c>
      <c r="B522" s="216"/>
      <c r="C522" s="216"/>
      <c r="D522" t="str">
        <f t="shared" si="8"/>
        <v/>
      </c>
    </row>
    <row r="523" spans="1:4">
      <c r="A523" s="214">
        <v>521</v>
      </c>
      <c r="B523" s="216"/>
      <c r="C523" s="216"/>
      <c r="D523" t="str">
        <f t="shared" si="8"/>
        <v/>
      </c>
    </row>
    <row r="524" spans="1:4">
      <c r="A524" s="214">
        <v>522</v>
      </c>
      <c r="B524" s="216"/>
      <c r="C524" s="216"/>
      <c r="D524" t="str">
        <f t="shared" si="8"/>
        <v/>
      </c>
    </row>
    <row r="525" spans="1:4">
      <c r="A525" s="214">
        <v>523</v>
      </c>
      <c r="B525" s="216"/>
      <c r="C525" s="216"/>
      <c r="D525" t="str">
        <f t="shared" si="8"/>
        <v/>
      </c>
    </row>
    <row r="526" spans="1:4">
      <c r="A526" s="214">
        <v>524</v>
      </c>
      <c r="B526" s="216"/>
      <c r="C526" s="216"/>
      <c r="D526" t="str">
        <f t="shared" si="8"/>
        <v/>
      </c>
    </row>
    <row r="527" spans="1:4">
      <c r="A527" s="214">
        <v>525</v>
      </c>
      <c r="B527" s="216"/>
      <c r="C527" s="216"/>
      <c r="D527" t="str">
        <f t="shared" si="8"/>
        <v/>
      </c>
    </row>
    <row r="528" spans="1:4">
      <c r="A528" s="214">
        <v>526</v>
      </c>
      <c r="B528" s="216"/>
      <c r="C528" s="216"/>
      <c r="D528" t="str">
        <f t="shared" si="8"/>
        <v/>
      </c>
    </row>
    <row r="529" spans="1:4">
      <c r="A529" s="214">
        <v>527</v>
      </c>
      <c r="B529" s="216"/>
      <c r="C529" s="216"/>
      <c r="D529" t="str">
        <f t="shared" si="8"/>
        <v/>
      </c>
    </row>
    <row r="530" spans="1:4">
      <c r="A530" s="214">
        <v>528</v>
      </c>
      <c r="B530" s="216"/>
      <c r="C530" s="216"/>
      <c r="D530" t="str">
        <f t="shared" si="8"/>
        <v/>
      </c>
    </row>
    <row r="531" spans="1:4">
      <c r="A531" s="214">
        <v>529</v>
      </c>
      <c r="B531" s="216"/>
      <c r="C531" s="216"/>
      <c r="D531" t="str">
        <f t="shared" si="8"/>
        <v/>
      </c>
    </row>
    <row r="532" spans="1:4">
      <c r="A532" s="214">
        <v>530</v>
      </c>
      <c r="B532" s="216"/>
      <c r="C532" s="216"/>
      <c r="D532" t="str">
        <f t="shared" si="8"/>
        <v/>
      </c>
    </row>
    <row r="533" spans="1:4">
      <c r="A533" s="214">
        <v>531</v>
      </c>
      <c r="B533" s="216"/>
      <c r="C533" s="216"/>
      <c r="D533" t="str">
        <f t="shared" si="8"/>
        <v/>
      </c>
    </row>
    <row r="534" spans="1:4">
      <c r="A534" s="214">
        <v>532</v>
      </c>
      <c r="B534" s="216"/>
      <c r="C534" s="216"/>
      <c r="D534" t="str">
        <f t="shared" si="8"/>
        <v/>
      </c>
    </row>
    <row r="535" spans="1:4">
      <c r="A535" s="214">
        <v>533</v>
      </c>
      <c r="B535" s="216"/>
      <c r="C535" s="216"/>
      <c r="D535" t="str">
        <f t="shared" si="8"/>
        <v/>
      </c>
    </row>
    <row r="536" spans="1:4">
      <c r="A536" s="214">
        <v>534</v>
      </c>
      <c r="B536" s="216"/>
      <c r="C536" s="216"/>
      <c r="D536" t="str">
        <f t="shared" si="8"/>
        <v/>
      </c>
    </row>
    <row r="537" spans="1:4">
      <c r="A537" s="214">
        <v>535</v>
      </c>
      <c r="B537" s="216"/>
      <c r="C537" s="216"/>
      <c r="D537" t="str">
        <f t="shared" si="8"/>
        <v/>
      </c>
    </row>
    <row r="538" spans="1:4">
      <c r="A538" s="214">
        <v>536</v>
      </c>
      <c r="B538" s="216"/>
      <c r="C538" s="216"/>
      <c r="D538" t="str">
        <f t="shared" si="8"/>
        <v/>
      </c>
    </row>
    <row r="539" spans="1:4">
      <c r="A539" s="214">
        <v>537</v>
      </c>
      <c r="B539" s="216"/>
      <c r="C539" s="216"/>
      <c r="D539" t="str">
        <f t="shared" si="8"/>
        <v/>
      </c>
    </row>
    <row r="540" spans="1:4">
      <c r="A540" s="214">
        <v>538</v>
      </c>
      <c r="B540" s="216"/>
      <c r="C540" s="216"/>
      <c r="D540" t="str">
        <f t="shared" si="8"/>
        <v/>
      </c>
    </row>
    <row r="541" spans="1:4">
      <c r="A541" s="214">
        <v>539</v>
      </c>
      <c r="B541" s="216"/>
      <c r="C541" s="216"/>
      <c r="D541" t="str">
        <f t="shared" si="8"/>
        <v/>
      </c>
    </row>
    <row r="542" spans="1:4">
      <c r="A542" s="214">
        <v>540</v>
      </c>
      <c r="B542" s="216"/>
      <c r="C542" s="216"/>
      <c r="D542" t="str">
        <f t="shared" si="8"/>
        <v/>
      </c>
    </row>
    <row r="543" spans="1:4">
      <c r="A543" s="214">
        <v>541</v>
      </c>
      <c r="B543" s="216"/>
      <c r="C543" s="216"/>
      <c r="D543" t="str">
        <f t="shared" si="8"/>
        <v/>
      </c>
    </row>
    <row r="544" spans="1:4">
      <c r="A544" s="214">
        <v>542</v>
      </c>
      <c r="B544" s="216"/>
      <c r="C544" s="216"/>
      <c r="D544" t="str">
        <f t="shared" si="8"/>
        <v/>
      </c>
    </row>
    <row r="545" spans="1:4">
      <c r="A545" s="214">
        <v>543</v>
      </c>
      <c r="B545" s="216"/>
      <c r="C545" s="216"/>
      <c r="D545" t="str">
        <f t="shared" si="8"/>
        <v/>
      </c>
    </row>
    <row r="546" spans="1:4">
      <c r="A546" s="214">
        <v>544</v>
      </c>
      <c r="B546" s="216"/>
      <c r="C546" s="216"/>
      <c r="D546" t="str">
        <f t="shared" si="8"/>
        <v/>
      </c>
    </row>
    <row r="547" spans="1:4">
      <c r="A547" s="214">
        <v>545</v>
      </c>
      <c r="B547" s="216"/>
      <c r="C547" s="216"/>
      <c r="D547" t="str">
        <f t="shared" si="8"/>
        <v/>
      </c>
    </row>
    <row r="548" spans="1:4">
      <c r="A548" s="214">
        <v>546</v>
      </c>
      <c r="B548" s="216"/>
      <c r="C548" s="216"/>
      <c r="D548" t="str">
        <f t="shared" si="8"/>
        <v/>
      </c>
    </row>
    <row r="549" spans="1:4">
      <c r="A549" s="214">
        <v>547</v>
      </c>
      <c r="B549" s="216"/>
      <c r="C549" s="216"/>
      <c r="D549" t="str">
        <f t="shared" si="8"/>
        <v/>
      </c>
    </row>
    <row r="550" spans="1:4">
      <c r="A550" s="214">
        <v>548</v>
      </c>
      <c r="B550" s="216"/>
      <c r="C550" s="216"/>
      <c r="D550" t="str">
        <f t="shared" si="8"/>
        <v/>
      </c>
    </row>
    <row r="551" spans="1:4">
      <c r="A551" s="214">
        <v>549</v>
      </c>
      <c r="B551" s="216"/>
      <c r="C551" s="216"/>
      <c r="D551" t="str">
        <f t="shared" si="8"/>
        <v/>
      </c>
    </row>
    <row r="552" spans="1:4">
      <c r="A552" s="214">
        <v>550</v>
      </c>
      <c r="B552" s="216"/>
      <c r="C552" s="216"/>
      <c r="D552" t="str">
        <f t="shared" si="8"/>
        <v/>
      </c>
    </row>
    <row r="553" spans="1:4">
      <c r="A553" s="214">
        <v>551</v>
      </c>
      <c r="B553" s="216"/>
      <c r="C553" s="216"/>
      <c r="D553" t="str">
        <f t="shared" si="8"/>
        <v/>
      </c>
    </row>
    <row r="554" spans="1:4">
      <c r="A554" s="214">
        <v>552</v>
      </c>
      <c r="B554" s="216"/>
      <c r="C554" s="216"/>
      <c r="D554" t="str">
        <f t="shared" si="8"/>
        <v/>
      </c>
    </row>
    <row r="555" spans="1:4">
      <c r="A555" s="214">
        <v>553</v>
      </c>
      <c r="B555" s="216"/>
      <c r="C555" s="216"/>
      <c r="D555" t="str">
        <f t="shared" si="8"/>
        <v/>
      </c>
    </row>
    <row r="556" spans="1:4">
      <c r="A556" s="214">
        <v>554</v>
      </c>
      <c r="B556" s="216"/>
      <c r="C556" s="216"/>
      <c r="D556" t="str">
        <f t="shared" si="8"/>
        <v/>
      </c>
    </row>
    <row r="557" spans="1:4">
      <c r="A557" s="214">
        <v>555</v>
      </c>
      <c r="B557" s="216"/>
      <c r="C557" s="216"/>
      <c r="D557" t="str">
        <f t="shared" si="8"/>
        <v/>
      </c>
    </row>
    <row r="558" spans="1:4">
      <c r="A558" s="214">
        <v>556</v>
      </c>
      <c r="B558" s="216"/>
      <c r="C558" s="216"/>
      <c r="D558" t="str">
        <f t="shared" si="8"/>
        <v/>
      </c>
    </row>
    <row r="559" spans="1:4">
      <c r="A559" s="214">
        <v>557</v>
      </c>
      <c r="B559" s="216"/>
      <c r="C559" s="216"/>
      <c r="D559" t="str">
        <f t="shared" si="8"/>
        <v/>
      </c>
    </row>
    <row r="560" spans="1:4">
      <c r="A560" s="214">
        <v>558</v>
      </c>
      <c r="B560" s="216"/>
      <c r="C560" s="216"/>
      <c r="D560" t="str">
        <f t="shared" si="8"/>
        <v/>
      </c>
    </row>
    <row r="561" spans="1:4">
      <c r="A561" s="214">
        <v>559</v>
      </c>
      <c r="B561" s="216"/>
      <c r="C561" s="216"/>
      <c r="D561" t="str">
        <f t="shared" si="8"/>
        <v/>
      </c>
    </row>
    <row r="562" spans="1:4">
      <c r="A562" s="214">
        <v>560</v>
      </c>
      <c r="B562" s="216"/>
      <c r="C562" s="216"/>
      <c r="D562" t="str">
        <f t="shared" si="8"/>
        <v/>
      </c>
    </row>
    <row r="563" spans="1:4">
      <c r="A563" s="214">
        <v>561</v>
      </c>
      <c r="B563" s="216"/>
      <c r="C563" s="216"/>
      <c r="D563" t="str">
        <f t="shared" si="8"/>
        <v/>
      </c>
    </row>
    <row r="564" spans="1:4">
      <c r="A564" s="214">
        <v>562</v>
      </c>
      <c r="B564" s="216"/>
      <c r="C564" s="216"/>
      <c r="D564" t="str">
        <f t="shared" si="8"/>
        <v/>
      </c>
    </row>
    <row r="565" spans="1:4">
      <c r="A565" s="214">
        <v>563</v>
      </c>
      <c r="B565" s="216"/>
      <c r="C565" s="216"/>
      <c r="D565" t="str">
        <f t="shared" si="8"/>
        <v/>
      </c>
    </row>
    <row r="566" spans="1:4">
      <c r="A566" s="214">
        <v>564</v>
      </c>
      <c r="B566" s="216"/>
      <c r="C566" s="216"/>
      <c r="D566" t="str">
        <f t="shared" si="8"/>
        <v/>
      </c>
    </row>
    <row r="567" spans="1:4">
      <c r="A567" s="214">
        <v>565</v>
      </c>
      <c r="B567" s="216"/>
      <c r="C567" s="216"/>
      <c r="D567" t="str">
        <f t="shared" si="8"/>
        <v/>
      </c>
    </row>
    <row r="568" spans="1:4">
      <c r="A568" s="214">
        <v>566</v>
      </c>
      <c r="B568" s="216"/>
      <c r="C568" s="216"/>
      <c r="D568" t="str">
        <f t="shared" si="8"/>
        <v/>
      </c>
    </row>
    <row r="569" spans="1:4">
      <c r="A569" s="214">
        <v>567</v>
      </c>
      <c r="B569" s="216"/>
      <c r="C569" s="216"/>
      <c r="D569" t="str">
        <f t="shared" si="8"/>
        <v/>
      </c>
    </row>
    <row r="570" spans="1:4">
      <c r="A570" s="214">
        <v>568</v>
      </c>
      <c r="B570" s="216"/>
      <c r="C570" s="216"/>
      <c r="D570" t="str">
        <f t="shared" si="8"/>
        <v/>
      </c>
    </row>
    <row r="571" spans="1:4">
      <c r="A571" s="214">
        <v>569</v>
      </c>
      <c r="B571" s="216"/>
      <c r="C571" s="216"/>
      <c r="D571" t="str">
        <f t="shared" si="8"/>
        <v/>
      </c>
    </row>
    <row r="572" spans="1:4">
      <c r="A572" s="214">
        <v>570</v>
      </c>
      <c r="B572" s="216"/>
      <c r="C572" s="216"/>
      <c r="D572" t="str">
        <f t="shared" si="8"/>
        <v/>
      </c>
    </row>
    <row r="573" spans="1:4">
      <c r="A573" s="214">
        <v>571</v>
      </c>
      <c r="B573" s="216"/>
      <c r="C573" s="216"/>
      <c r="D573" t="str">
        <f t="shared" si="8"/>
        <v/>
      </c>
    </row>
    <row r="574" spans="1:4">
      <c r="A574" s="214">
        <v>572</v>
      </c>
      <c r="B574" s="216"/>
      <c r="C574" s="216"/>
      <c r="D574" t="str">
        <f t="shared" si="8"/>
        <v/>
      </c>
    </row>
    <row r="575" spans="1:4">
      <c r="A575" s="214">
        <v>573</v>
      </c>
      <c r="B575" s="216"/>
      <c r="C575" s="216"/>
      <c r="D575" t="str">
        <f t="shared" si="8"/>
        <v/>
      </c>
    </row>
    <row r="576" spans="1:4">
      <c r="A576" s="214">
        <v>574</v>
      </c>
      <c r="B576" s="216"/>
      <c r="C576" s="216"/>
      <c r="D576" t="str">
        <f t="shared" si="8"/>
        <v/>
      </c>
    </row>
    <row r="577" spans="1:4">
      <c r="A577" s="214">
        <v>575</v>
      </c>
      <c r="B577" s="216"/>
      <c r="C577" s="216"/>
      <c r="D577" t="str">
        <f t="shared" si="8"/>
        <v/>
      </c>
    </row>
    <row r="578" spans="1:4">
      <c r="A578" s="214">
        <v>576</v>
      </c>
      <c r="B578" s="216"/>
      <c r="C578" s="216"/>
      <c r="D578" t="str">
        <f t="shared" si="8"/>
        <v/>
      </c>
    </row>
    <row r="579" spans="1:4">
      <c r="A579" s="214">
        <v>577</v>
      </c>
      <c r="B579" s="216"/>
      <c r="C579" s="216"/>
      <c r="D579" t="str">
        <f t="shared" si="8"/>
        <v/>
      </c>
    </row>
    <row r="580" spans="1:4">
      <c r="A580" s="214">
        <v>578</v>
      </c>
      <c r="B580" s="216"/>
      <c r="C580" s="216"/>
      <c r="D580" t="str">
        <f t="shared" ref="D580:D643" si="9">IF(B580="","",IF(B579=B580,CONCATENATE(",",C580),CONCATENATE(",",B580,C580)))</f>
        <v/>
      </c>
    </row>
    <row r="581" spans="1:4">
      <c r="A581" s="214">
        <v>579</v>
      </c>
      <c r="B581" s="216"/>
      <c r="C581" s="216"/>
      <c r="D581" t="str">
        <f t="shared" si="9"/>
        <v/>
      </c>
    </row>
    <row r="582" spans="1:4">
      <c r="A582" s="214">
        <v>580</v>
      </c>
      <c r="B582" s="216"/>
      <c r="C582" s="216"/>
      <c r="D582" t="str">
        <f t="shared" si="9"/>
        <v/>
      </c>
    </row>
    <row r="583" spans="1:4">
      <c r="A583" s="214">
        <v>581</v>
      </c>
      <c r="B583" s="216"/>
      <c r="C583" s="216"/>
      <c r="D583" t="str">
        <f t="shared" si="9"/>
        <v/>
      </c>
    </row>
    <row r="584" spans="1:4">
      <c r="A584" s="214">
        <v>582</v>
      </c>
      <c r="B584" s="216"/>
      <c r="C584" s="216"/>
      <c r="D584" t="str">
        <f t="shared" si="9"/>
        <v/>
      </c>
    </row>
    <row r="585" spans="1:4">
      <c r="A585" s="214">
        <v>583</v>
      </c>
      <c r="B585" s="216"/>
      <c r="C585" s="216"/>
      <c r="D585" t="str">
        <f t="shared" si="9"/>
        <v/>
      </c>
    </row>
    <row r="586" spans="1:4">
      <c r="A586" s="214">
        <v>584</v>
      </c>
      <c r="B586" s="216"/>
      <c r="C586" s="216"/>
      <c r="D586" t="str">
        <f t="shared" si="9"/>
        <v/>
      </c>
    </row>
    <row r="587" spans="1:4">
      <c r="A587" s="214">
        <v>585</v>
      </c>
      <c r="B587" s="216"/>
      <c r="C587" s="216"/>
      <c r="D587" t="str">
        <f t="shared" si="9"/>
        <v/>
      </c>
    </row>
    <row r="588" spans="1:4">
      <c r="A588" s="214">
        <v>586</v>
      </c>
      <c r="B588" s="216"/>
      <c r="C588" s="216"/>
      <c r="D588" t="str">
        <f t="shared" si="9"/>
        <v/>
      </c>
    </row>
    <row r="589" spans="1:4">
      <c r="A589" s="214">
        <v>587</v>
      </c>
      <c r="B589" s="216"/>
      <c r="C589" s="216"/>
      <c r="D589" t="str">
        <f t="shared" si="9"/>
        <v/>
      </c>
    </row>
    <row r="590" spans="1:4">
      <c r="A590" s="214">
        <v>588</v>
      </c>
      <c r="B590" s="216"/>
      <c r="C590" s="216"/>
      <c r="D590" t="str">
        <f t="shared" si="9"/>
        <v/>
      </c>
    </row>
    <row r="591" spans="1:4">
      <c r="A591" s="214">
        <v>589</v>
      </c>
      <c r="B591" s="216"/>
      <c r="C591" s="216"/>
      <c r="D591" t="str">
        <f t="shared" si="9"/>
        <v/>
      </c>
    </row>
    <row r="592" spans="1:4">
      <c r="A592" s="214">
        <v>590</v>
      </c>
      <c r="B592" s="216"/>
      <c r="C592" s="216"/>
      <c r="D592" t="str">
        <f t="shared" si="9"/>
        <v/>
      </c>
    </row>
    <row r="593" spans="1:4">
      <c r="A593" s="214">
        <v>591</v>
      </c>
      <c r="B593" s="216"/>
      <c r="C593" s="216"/>
      <c r="D593" t="str">
        <f t="shared" si="9"/>
        <v/>
      </c>
    </row>
    <row r="594" spans="1:4">
      <c r="A594" s="214">
        <v>592</v>
      </c>
      <c r="B594" s="216"/>
      <c r="C594" s="216"/>
      <c r="D594" t="str">
        <f t="shared" si="9"/>
        <v/>
      </c>
    </row>
    <row r="595" spans="1:4">
      <c r="A595" s="214">
        <v>593</v>
      </c>
      <c r="B595" s="216"/>
      <c r="C595" s="216"/>
      <c r="D595" t="str">
        <f t="shared" si="9"/>
        <v/>
      </c>
    </row>
    <row r="596" spans="1:4">
      <c r="A596" s="214">
        <v>594</v>
      </c>
      <c r="B596" s="216"/>
      <c r="C596" s="216"/>
      <c r="D596" t="str">
        <f t="shared" si="9"/>
        <v/>
      </c>
    </row>
    <row r="597" spans="1:4">
      <c r="A597" s="214">
        <v>595</v>
      </c>
      <c r="B597" s="216"/>
      <c r="C597" s="216"/>
      <c r="D597" t="str">
        <f t="shared" si="9"/>
        <v/>
      </c>
    </row>
    <row r="598" spans="1:4">
      <c r="A598" s="214">
        <v>596</v>
      </c>
      <c r="B598" s="216"/>
      <c r="C598" s="216"/>
      <c r="D598" t="str">
        <f t="shared" si="9"/>
        <v/>
      </c>
    </row>
    <row r="599" spans="1:4">
      <c r="A599" s="214">
        <v>597</v>
      </c>
      <c r="B599" s="216"/>
      <c r="C599" s="216"/>
      <c r="D599" t="str">
        <f t="shared" si="9"/>
        <v/>
      </c>
    </row>
    <row r="600" spans="1:4">
      <c r="A600" s="214">
        <v>598</v>
      </c>
      <c r="B600" s="216"/>
      <c r="C600" s="216"/>
      <c r="D600" t="str">
        <f t="shared" si="9"/>
        <v/>
      </c>
    </row>
    <row r="601" spans="1:4">
      <c r="A601" s="214">
        <v>599</v>
      </c>
      <c r="B601" s="216"/>
      <c r="C601" s="216"/>
      <c r="D601" t="str">
        <f t="shared" si="9"/>
        <v/>
      </c>
    </row>
    <row r="602" spans="1:4">
      <c r="A602" s="214">
        <v>600</v>
      </c>
      <c r="B602" s="216"/>
      <c r="C602" s="216"/>
      <c r="D602" t="str">
        <f t="shared" si="9"/>
        <v/>
      </c>
    </row>
    <row r="603" spans="1:4">
      <c r="A603" s="214">
        <v>601</v>
      </c>
      <c r="B603" s="216"/>
      <c r="C603" s="216"/>
      <c r="D603" t="str">
        <f t="shared" si="9"/>
        <v/>
      </c>
    </row>
    <row r="604" spans="1:4">
      <c r="A604" s="214">
        <v>602</v>
      </c>
      <c r="B604" s="216"/>
      <c r="C604" s="216"/>
      <c r="D604" t="str">
        <f t="shared" si="9"/>
        <v/>
      </c>
    </row>
    <row r="605" spans="1:4">
      <c r="A605" s="214">
        <v>603</v>
      </c>
      <c r="B605" s="216"/>
      <c r="C605" s="216"/>
      <c r="D605" t="str">
        <f t="shared" si="9"/>
        <v/>
      </c>
    </row>
    <row r="606" spans="1:4">
      <c r="A606" s="214">
        <v>604</v>
      </c>
      <c r="B606" s="216"/>
      <c r="C606" s="216"/>
      <c r="D606" t="str">
        <f t="shared" si="9"/>
        <v/>
      </c>
    </row>
    <row r="607" spans="1:4">
      <c r="A607" s="214">
        <v>605</v>
      </c>
      <c r="B607" s="216"/>
      <c r="C607" s="216"/>
      <c r="D607" t="str">
        <f t="shared" si="9"/>
        <v/>
      </c>
    </row>
    <row r="608" spans="1:4">
      <c r="A608" s="214">
        <v>606</v>
      </c>
      <c r="B608" s="216"/>
      <c r="C608" s="216"/>
      <c r="D608" t="str">
        <f t="shared" si="9"/>
        <v/>
      </c>
    </row>
    <row r="609" spans="1:4">
      <c r="A609" s="214">
        <v>607</v>
      </c>
      <c r="B609" s="216"/>
      <c r="C609" s="216"/>
      <c r="D609" t="str">
        <f t="shared" si="9"/>
        <v/>
      </c>
    </row>
    <row r="610" spans="1:4">
      <c r="A610" s="214">
        <v>608</v>
      </c>
      <c r="B610" s="216"/>
      <c r="C610" s="216"/>
      <c r="D610" t="str">
        <f t="shared" si="9"/>
        <v/>
      </c>
    </row>
    <row r="611" spans="1:4">
      <c r="A611" s="214">
        <v>609</v>
      </c>
      <c r="B611" s="216"/>
      <c r="C611" s="216"/>
      <c r="D611" t="str">
        <f t="shared" si="9"/>
        <v/>
      </c>
    </row>
    <row r="612" spans="1:4">
      <c r="A612" s="214">
        <v>610</v>
      </c>
      <c r="B612" s="216"/>
      <c r="C612" s="216"/>
      <c r="D612" t="str">
        <f t="shared" si="9"/>
        <v/>
      </c>
    </row>
    <row r="613" spans="1:4">
      <c r="A613" s="214">
        <v>611</v>
      </c>
      <c r="B613" s="216"/>
      <c r="C613" s="216"/>
      <c r="D613" t="str">
        <f t="shared" si="9"/>
        <v/>
      </c>
    </row>
    <row r="614" spans="1:4">
      <c r="A614" s="214">
        <v>612</v>
      </c>
      <c r="B614" s="216"/>
      <c r="C614" s="216"/>
      <c r="D614" t="str">
        <f t="shared" si="9"/>
        <v/>
      </c>
    </row>
    <row r="615" spans="1:4">
      <c r="A615" s="214">
        <v>613</v>
      </c>
      <c r="B615" s="216"/>
      <c r="C615" s="216"/>
      <c r="D615" t="str">
        <f t="shared" si="9"/>
        <v/>
      </c>
    </row>
    <row r="616" spans="1:4">
      <c r="A616" s="214">
        <v>614</v>
      </c>
      <c r="B616" s="216"/>
      <c r="C616" s="216"/>
      <c r="D616" t="str">
        <f t="shared" si="9"/>
        <v/>
      </c>
    </row>
    <row r="617" spans="1:4">
      <c r="A617" s="214">
        <v>615</v>
      </c>
      <c r="B617" s="216"/>
      <c r="C617" s="216"/>
      <c r="D617" t="str">
        <f t="shared" si="9"/>
        <v/>
      </c>
    </row>
    <row r="618" spans="1:4">
      <c r="A618" s="214">
        <v>616</v>
      </c>
      <c r="B618" s="216"/>
      <c r="C618" s="216"/>
      <c r="D618" t="str">
        <f t="shared" si="9"/>
        <v/>
      </c>
    </row>
    <row r="619" spans="1:4">
      <c r="A619" s="214">
        <v>617</v>
      </c>
      <c r="B619" s="216"/>
      <c r="C619" s="216"/>
      <c r="D619" t="str">
        <f t="shared" si="9"/>
        <v/>
      </c>
    </row>
    <row r="620" spans="1:4">
      <c r="A620" s="214">
        <v>618</v>
      </c>
      <c r="B620" s="216"/>
      <c r="C620" s="216"/>
      <c r="D620" t="str">
        <f t="shared" si="9"/>
        <v/>
      </c>
    </row>
    <row r="621" spans="1:4">
      <c r="A621" s="214">
        <v>619</v>
      </c>
      <c r="B621" s="216"/>
      <c r="C621" s="216"/>
      <c r="D621" t="str">
        <f t="shared" si="9"/>
        <v/>
      </c>
    </row>
    <row r="622" spans="1:4">
      <c r="A622" s="214">
        <v>620</v>
      </c>
      <c r="B622" s="216"/>
      <c r="C622" s="216"/>
      <c r="D622" t="str">
        <f t="shared" si="9"/>
        <v/>
      </c>
    </row>
    <row r="623" spans="1:4">
      <c r="A623" s="214">
        <v>621</v>
      </c>
      <c r="B623" s="216"/>
      <c r="C623" s="216"/>
      <c r="D623" t="str">
        <f t="shared" si="9"/>
        <v/>
      </c>
    </row>
    <row r="624" spans="1:4">
      <c r="A624" s="214">
        <v>622</v>
      </c>
      <c r="B624" s="216"/>
      <c r="C624" s="216"/>
      <c r="D624" t="str">
        <f t="shared" si="9"/>
        <v/>
      </c>
    </row>
    <row r="625" spans="1:4">
      <c r="A625" s="214">
        <v>623</v>
      </c>
      <c r="B625" s="216"/>
      <c r="C625" s="216"/>
      <c r="D625" t="str">
        <f t="shared" si="9"/>
        <v/>
      </c>
    </row>
    <row r="626" spans="1:4">
      <c r="A626" s="214">
        <v>624</v>
      </c>
      <c r="B626" s="216"/>
      <c r="C626" s="216"/>
      <c r="D626" t="str">
        <f t="shared" si="9"/>
        <v/>
      </c>
    </row>
    <row r="627" spans="1:4">
      <c r="A627" s="214">
        <v>625</v>
      </c>
      <c r="B627" s="216"/>
      <c r="C627" s="216"/>
      <c r="D627" t="str">
        <f t="shared" si="9"/>
        <v/>
      </c>
    </row>
    <row r="628" spans="1:4">
      <c r="A628" s="214">
        <v>626</v>
      </c>
      <c r="B628" s="216"/>
      <c r="C628" s="216"/>
      <c r="D628" t="str">
        <f t="shared" si="9"/>
        <v/>
      </c>
    </row>
    <row r="629" spans="1:4">
      <c r="A629" s="214">
        <v>627</v>
      </c>
      <c r="B629" s="216"/>
      <c r="C629" s="216"/>
      <c r="D629" t="str">
        <f t="shared" si="9"/>
        <v/>
      </c>
    </row>
    <row r="630" spans="1:4">
      <c r="A630" s="214">
        <v>628</v>
      </c>
      <c r="B630" s="216"/>
      <c r="C630" s="216"/>
      <c r="D630" t="str">
        <f t="shared" si="9"/>
        <v/>
      </c>
    </row>
    <row r="631" spans="1:4">
      <c r="A631" s="214">
        <v>629</v>
      </c>
      <c r="B631" s="216"/>
      <c r="C631" s="216"/>
      <c r="D631" t="str">
        <f t="shared" si="9"/>
        <v/>
      </c>
    </row>
    <row r="632" spans="1:4">
      <c r="A632" s="214">
        <v>630</v>
      </c>
      <c r="B632" s="216"/>
      <c r="C632" s="216"/>
      <c r="D632" t="str">
        <f t="shared" si="9"/>
        <v/>
      </c>
    </row>
    <row r="633" spans="1:4">
      <c r="A633" s="214">
        <v>631</v>
      </c>
      <c r="B633" s="216"/>
      <c r="C633" s="216"/>
      <c r="D633" t="str">
        <f t="shared" si="9"/>
        <v/>
      </c>
    </row>
    <row r="634" spans="1:4">
      <c r="A634" s="214">
        <v>632</v>
      </c>
      <c r="B634" s="216"/>
      <c r="C634" s="216"/>
      <c r="D634" t="str">
        <f t="shared" si="9"/>
        <v/>
      </c>
    </row>
    <row r="635" spans="1:4">
      <c r="A635" s="214">
        <v>633</v>
      </c>
      <c r="B635" s="216"/>
      <c r="C635" s="216"/>
      <c r="D635" t="str">
        <f t="shared" si="9"/>
        <v/>
      </c>
    </row>
    <row r="636" spans="1:4">
      <c r="A636" s="214">
        <v>634</v>
      </c>
      <c r="B636" s="216"/>
      <c r="C636" s="216"/>
      <c r="D636" t="str">
        <f t="shared" si="9"/>
        <v/>
      </c>
    </row>
    <row r="637" spans="1:4">
      <c r="A637" s="214">
        <v>635</v>
      </c>
      <c r="B637" s="216"/>
      <c r="C637" s="216"/>
      <c r="D637" t="str">
        <f t="shared" si="9"/>
        <v/>
      </c>
    </row>
    <row r="638" spans="1:4">
      <c r="A638" s="214">
        <v>636</v>
      </c>
      <c r="B638" s="216"/>
      <c r="C638" s="216"/>
      <c r="D638" t="str">
        <f t="shared" si="9"/>
        <v/>
      </c>
    </row>
    <row r="639" spans="1:4">
      <c r="A639" s="214">
        <v>637</v>
      </c>
      <c r="B639" s="216"/>
      <c r="C639" s="216"/>
      <c r="D639" t="str">
        <f t="shared" si="9"/>
        <v/>
      </c>
    </row>
    <row r="640" spans="1:4">
      <c r="A640" s="214">
        <v>638</v>
      </c>
      <c r="B640" s="216"/>
      <c r="C640" s="216"/>
      <c r="D640" t="str">
        <f t="shared" si="9"/>
        <v/>
      </c>
    </row>
    <row r="641" spans="1:4">
      <c r="A641" s="214">
        <v>639</v>
      </c>
      <c r="B641" s="216"/>
      <c r="C641" s="216"/>
      <c r="D641" t="str">
        <f t="shared" si="9"/>
        <v/>
      </c>
    </row>
    <row r="642" spans="1:4">
      <c r="A642" s="214">
        <v>640</v>
      </c>
      <c r="B642" s="216"/>
      <c r="C642" s="216"/>
      <c r="D642" t="str">
        <f t="shared" si="9"/>
        <v/>
      </c>
    </row>
    <row r="643" spans="1:4">
      <c r="A643" s="214">
        <v>641</v>
      </c>
      <c r="B643" s="216"/>
      <c r="C643" s="216"/>
      <c r="D643" t="str">
        <f t="shared" si="9"/>
        <v/>
      </c>
    </row>
    <row r="644" spans="1:4">
      <c r="A644" s="214">
        <v>642</v>
      </c>
      <c r="B644" s="216"/>
      <c r="C644" s="216"/>
      <c r="D644" t="str">
        <f t="shared" ref="D644:D707" si="10">IF(B644="","",IF(B643=B644,CONCATENATE(",",C644),CONCATENATE(",",B644,C644)))</f>
        <v/>
      </c>
    </row>
    <row r="645" spans="1:4">
      <c r="A645" s="214">
        <v>643</v>
      </c>
      <c r="B645" s="216"/>
      <c r="C645" s="216"/>
      <c r="D645" t="str">
        <f t="shared" si="10"/>
        <v/>
      </c>
    </row>
    <row r="646" spans="1:4">
      <c r="A646" s="214">
        <v>644</v>
      </c>
      <c r="B646" s="216"/>
      <c r="C646" s="216"/>
      <c r="D646" t="str">
        <f t="shared" si="10"/>
        <v/>
      </c>
    </row>
    <row r="647" spans="1:4">
      <c r="A647" s="214">
        <v>645</v>
      </c>
      <c r="B647" s="216"/>
      <c r="C647" s="216"/>
      <c r="D647" t="str">
        <f t="shared" si="10"/>
        <v/>
      </c>
    </row>
    <row r="648" spans="1:4">
      <c r="A648" s="214">
        <v>646</v>
      </c>
      <c r="B648" s="216"/>
      <c r="C648" s="216"/>
      <c r="D648" t="str">
        <f t="shared" si="10"/>
        <v/>
      </c>
    </row>
    <row r="649" spans="1:4">
      <c r="A649" s="214">
        <v>647</v>
      </c>
      <c r="B649" s="216"/>
      <c r="C649" s="216"/>
      <c r="D649" t="str">
        <f t="shared" si="10"/>
        <v/>
      </c>
    </row>
    <row r="650" spans="1:4">
      <c r="A650" s="214">
        <v>648</v>
      </c>
      <c r="B650" s="216"/>
      <c r="C650" s="216"/>
      <c r="D650" t="str">
        <f t="shared" si="10"/>
        <v/>
      </c>
    </row>
    <row r="651" spans="1:4">
      <c r="A651" s="214">
        <v>649</v>
      </c>
      <c r="B651" s="216"/>
      <c r="C651" s="216"/>
      <c r="D651" t="str">
        <f t="shared" si="10"/>
        <v/>
      </c>
    </row>
    <row r="652" spans="1:4">
      <c r="A652" s="214">
        <v>650</v>
      </c>
      <c r="B652" s="216"/>
      <c r="C652" s="216"/>
      <c r="D652" t="str">
        <f t="shared" si="10"/>
        <v/>
      </c>
    </row>
    <row r="653" spans="1:4">
      <c r="A653" s="214">
        <v>651</v>
      </c>
      <c r="B653" s="216"/>
      <c r="C653" s="216"/>
      <c r="D653" t="str">
        <f t="shared" si="10"/>
        <v/>
      </c>
    </row>
    <row r="654" spans="1:4">
      <c r="A654" s="214">
        <v>652</v>
      </c>
      <c r="B654" s="216"/>
      <c r="C654" s="216"/>
      <c r="D654" t="str">
        <f t="shared" si="10"/>
        <v/>
      </c>
    </row>
    <row r="655" spans="1:4">
      <c r="A655" s="214">
        <v>653</v>
      </c>
      <c r="B655" s="216"/>
      <c r="C655" s="216"/>
      <c r="D655" t="str">
        <f t="shared" si="10"/>
        <v/>
      </c>
    </row>
    <row r="656" spans="1:4">
      <c r="A656" s="214">
        <v>654</v>
      </c>
      <c r="B656" s="216"/>
      <c r="C656" s="216"/>
      <c r="D656" t="str">
        <f t="shared" si="10"/>
        <v/>
      </c>
    </row>
    <row r="657" spans="1:4">
      <c r="A657" s="214">
        <v>655</v>
      </c>
      <c r="B657" s="216"/>
      <c r="C657" s="216"/>
      <c r="D657" t="str">
        <f t="shared" si="10"/>
        <v/>
      </c>
    </row>
    <row r="658" spans="1:4">
      <c r="A658" s="214">
        <v>656</v>
      </c>
      <c r="B658" s="216"/>
      <c r="C658" s="216"/>
      <c r="D658" t="str">
        <f t="shared" si="10"/>
        <v/>
      </c>
    </row>
    <row r="659" spans="1:4">
      <c r="A659" s="214">
        <v>657</v>
      </c>
      <c r="B659" s="216"/>
      <c r="C659" s="216"/>
      <c r="D659" t="str">
        <f t="shared" si="10"/>
        <v/>
      </c>
    </row>
    <row r="660" spans="1:4">
      <c r="A660" s="214">
        <v>658</v>
      </c>
      <c r="B660" s="216"/>
      <c r="C660" s="216"/>
      <c r="D660" t="str">
        <f t="shared" si="10"/>
        <v/>
      </c>
    </row>
    <row r="661" spans="1:4">
      <c r="A661" s="214">
        <v>659</v>
      </c>
      <c r="B661" s="216"/>
      <c r="C661" s="216"/>
      <c r="D661" t="str">
        <f t="shared" si="10"/>
        <v/>
      </c>
    </row>
    <row r="662" spans="1:4">
      <c r="A662" s="214">
        <v>660</v>
      </c>
      <c r="B662" s="216"/>
      <c r="C662" s="216"/>
      <c r="D662" t="str">
        <f t="shared" si="10"/>
        <v/>
      </c>
    </row>
    <row r="663" spans="1:4">
      <c r="A663" s="214">
        <v>661</v>
      </c>
      <c r="B663" s="216"/>
      <c r="C663" s="216"/>
      <c r="D663" t="str">
        <f t="shared" si="10"/>
        <v/>
      </c>
    </row>
    <row r="664" spans="1:4">
      <c r="A664" s="214">
        <v>662</v>
      </c>
      <c r="B664" s="216"/>
      <c r="C664" s="216"/>
      <c r="D664" t="str">
        <f t="shared" si="10"/>
        <v/>
      </c>
    </row>
    <row r="665" spans="1:4">
      <c r="A665" s="214">
        <v>663</v>
      </c>
      <c r="B665" s="216"/>
      <c r="C665" s="216"/>
      <c r="D665" t="str">
        <f t="shared" si="10"/>
        <v/>
      </c>
    </row>
    <row r="666" spans="1:4">
      <c r="A666" s="214">
        <v>664</v>
      </c>
      <c r="B666" s="216"/>
      <c r="C666" s="216"/>
      <c r="D666" t="str">
        <f t="shared" si="10"/>
        <v/>
      </c>
    </row>
    <row r="667" spans="1:4">
      <c r="A667" s="214">
        <v>665</v>
      </c>
      <c r="B667" s="216"/>
      <c r="C667" s="216"/>
      <c r="D667" t="str">
        <f t="shared" si="10"/>
        <v/>
      </c>
    </row>
    <row r="668" spans="1:4">
      <c r="A668" s="214">
        <v>666</v>
      </c>
      <c r="B668" s="216"/>
      <c r="C668" s="216"/>
      <c r="D668" t="str">
        <f t="shared" si="10"/>
        <v/>
      </c>
    </row>
    <row r="669" spans="1:4">
      <c r="A669" s="214">
        <v>667</v>
      </c>
      <c r="B669" s="216"/>
      <c r="C669" s="216"/>
      <c r="D669" t="str">
        <f t="shared" si="10"/>
        <v/>
      </c>
    </row>
    <row r="670" spans="1:4">
      <c r="A670" s="214">
        <v>668</v>
      </c>
      <c r="B670" s="216"/>
      <c r="C670" s="216"/>
      <c r="D670" t="str">
        <f t="shared" si="10"/>
        <v/>
      </c>
    </row>
    <row r="671" spans="1:4">
      <c r="A671" s="214">
        <v>669</v>
      </c>
      <c r="B671" s="216"/>
      <c r="C671" s="216"/>
      <c r="D671" t="str">
        <f t="shared" si="10"/>
        <v/>
      </c>
    </row>
    <row r="672" spans="1:4">
      <c r="A672" s="214">
        <v>670</v>
      </c>
      <c r="B672" s="216"/>
      <c r="C672" s="216"/>
      <c r="D672" t="str">
        <f t="shared" si="10"/>
        <v/>
      </c>
    </row>
    <row r="673" spans="1:4">
      <c r="A673" s="214">
        <v>671</v>
      </c>
      <c r="B673" s="216"/>
      <c r="C673" s="216"/>
      <c r="D673" t="str">
        <f t="shared" si="10"/>
        <v/>
      </c>
    </row>
    <row r="674" spans="1:4">
      <c r="A674" s="214">
        <v>672</v>
      </c>
      <c r="B674" s="216"/>
      <c r="C674" s="216"/>
      <c r="D674" t="str">
        <f t="shared" si="10"/>
        <v/>
      </c>
    </row>
    <row r="675" spans="1:4">
      <c r="A675" s="214">
        <v>673</v>
      </c>
      <c r="B675" s="216"/>
      <c r="C675" s="216"/>
      <c r="D675" t="str">
        <f t="shared" si="10"/>
        <v/>
      </c>
    </row>
    <row r="676" spans="1:4">
      <c r="A676" s="214">
        <v>674</v>
      </c>
      <c r="B676" s="216"/>
      <c r="C676" s="216"/>
      <c r="D676" t="str">
        <f t="shared" si="10"/>
        <v/>
      </c>
    </row>
    <row r="677" spans="1:4">
      <c r="A677" s="214">
        <v>675</v>
      </c>
      <c r="B677" s="216"/>
      <c r="C677" s="216"/>
      <c r="D677" t="str">
        <f t="shared" si="10"/>
        <v/>
      </c>
    </row>
    <row r="678" spans="1:4">
      <c r="A678" s="214">
        <v>676</v>
      </c>
      <c r="B678" s="216"/>
      <c r="C678" s="216"/>
      <c r="D678" t="str">
        <f t="shared" si="10"/>
        <v/>
      </c>
    </row>
    <row r="679" spans="1:4">
      <c r="A679" s="214">
        <v>677</v>
      </c>
      <c r="B679" s="216"/>
      <c r="C679" s="216"/>
      <c r="D679" t="str">
        <f t="shared" si="10"/>
        <v/>
      </c>
    </row>
    <row r="680" spans="1:4">
      <c r="A680" s="214">
        <v>678</v>
      </c>
      <c r="B680" s="216"/>
      <c r="C680" s="216"/>
      <c r="D680" t="str">
        <f t="shared" si="10"/>
        <v/>
      </c>
    </row>
    <row r="681" spans="1:4">
      <c r="A681" s="214">
        <v>679</v>
      </c>
      <c r="B681" s="216"/>
      <c r="C681" s="216"/>
      <c r="D681" t="str">
        <f t="shared" si="10"/>
        <v/>
      </c>
    </row>
    <row r="682" spans="1:4">
      <c r="A682" s="214">
        <v>680</v>
      </c>
      <c r="B682" s="216"/>
      <c r="C682" s="216"/>
      <c r="D682" t="str">
        <f t="shared" si="10"/>
        <v/>
      </c>
    </row>
    <row r="683" spans="1:4">
      <c r="A683" s="214">
        <v>681</v>
      </c>
      <c r="B683" s="216"/>
      <c r="C683" s="216"/>
      <c r="D683" t="str">
        <f t="shared" si="10"/>
        <v/>
      </c>
    </row>
    <row r="684" spans="1:4">
      <c r="A684" s="214">
        <v>682</v>
      </c>
      <c r="B684" s="216"/>
      <c r="C684" s="216"/>
      <c r="D684" t="str">
        <f t="shared" si="10"/>
        <v/>
      </c>
    </row>
    <row r="685" spans="1:4">
      <c r="A685" s="214">
        <v>683</v>
      </c>
      <c r="B685" s="216"/>
      <c r="C685" s="216"/>
      <c r="D685" t="str">
        <f t="shared" si="10"/>
        <v/>
      </c>
    </row>
    <row r="686" spans="1:4">
      <c r="A686" s="214">
        <v>684</v>
      </c>
      <c r="B686" s="216"/>
      <c r="C686" s="216"/>
      <c r="D686" t="str">
        <f t="shared" si="10"/>
        <v/>
      </c>
    </row>
    <row r="687" spans="1:4">
      <c r="A687" s="214">
        <v>685</v>
      </c>
      <c r="B687" s="216"/>
      <c r="C687" s="216"/>
      <c r="D687" t="str">
        <f t="shared" si="10"/>
        <v/>
      </c>
    </row>
    <row r="688" spans="1:4">
      <c r="A688" s="214">
        <v>686</v>
      </c>
      <c r="B688" s="216"/>
      <c r="C688" s="216"/>
      <c r="D688" t="str">
        <f t="shared" si="10"/>
        <v/>
      </c>
    </row>
    <row r="689" spans="1:4">
      <c r="A689" s="214">
        <v>687</v>
      </c>
      <c r="B689" s="216"/>
      <c r="C689" s="216"/>
      <c r="D689" t="str">
        <f t="shared" si="10"/>
        <v/>
      </c>
    </row>
    <row r="690" spans="1:4">
      <c r="A690" s="214">
        <v>688</v>
      </c>
      <c r="B690" s="216"/>
      <c r="C690" s="216"/>
      <c r="D690" t="str">
        <f t="shared" si="10"/>
        <v/>
      </c>
    </row>
    <row r="691" spans="1:4">
      <c r="A691" s="214">
        <v>689</v>
      </c>
      <c r="B691" s="216"/>
      <c r="C691" s="216"/>
      <c r="D691" t="str">
        <f t="shared" si="10"/>
        <v/>
      </c>
    </row>
    <row r="692" spans="1:4">
      <c r="A692" s="214">
        <v>690</v>
      </c>
      <c r="B692" s="216"/>
      <c r="C692" s="216"/>
      <c r="D692" t="str">
        <f t="shared" si="10"/>
        <v/>
      </c>
    </row>
    <row r="693" spans="1:4">
      <c r="A693" s="214">
        <v>691</v>
      </c>
      <c r="B693" s="216"/>
      <c r="C693" s="216"/>
      <c r="D693" t="str">
        <f t="shared" si="10"/>
        <v/>
      </c>
    </row>
    <row r="694" spans="1:4">
      <c r="A694" s="214">
        <v>692</v>
      </c>
      <c r="B694" s="216"/>
      <c r="C694" s="216"/>
      <c r="D694" t="str">
        <f t="shared" si="10"/>
        <v/>
      </c>
    </row>
    <row r="695" spans="1:4">
      <c r="A695" s="214">
        <v>693</v>
      </c>
      <c r="B695" s="216"/>
      <c r="C695" s="216"/>
      <c r="D695" t="str">
        <f t="shared" si="10"/>
        <v/>
      </c>
    </row>
    <row r="696" spans="1:4">
      <c r="A696" s="214">
        <v>694</v>
      </c>
      <c r="B696" s="216"/>
      <c r="C696" s="216"/>
      <c r="D696" t="str">
        <f t="shared" si="10"/>
        <v/>
      </c>
    </row>
    <row r="697" spans="1:4">
      <c r="A697" s="214">
        <v>695</v>
      </c>
      <c r="B697" s="216"/>
      <c r="C697" s="216"/>
      <c r="D697" t="str">
        <f t="shared" si="10"/>
        <v/>
      </c>
    </row>
    <row r="698" spans="1:4">
      <c r="A698" s="214">
        <v>696</v>
      </c>
      <c r="B698" s="216"/>
      <c r="C698" s="216"/>
      <c r="D698" t="str">
        <f t="shared" si="10"/>
        <v/>
      </c>
    </row>
    <row r="699" spans="1:4">
      <c r="A699" s="214">
        <v>697</v>
      </c>
      <c r="B699" s="216"/>
      <c r="C699" s="216"/>
      <c r="D699" t="str">
        <f t="shared" si="10"/>
        <v/>
      </c>
    </row>
    <row r="700" spans="1:4">
      <c r="A700" s="214">
        <v>698</v>
      </c>
      <c r="B700" s="216"/>
      <c r="C700" s="216"/>
      <c r="D700" t="str">
        <f t="shared" si="10"/>
        <v/>
      </c>
    </row>
    <row r="701" spans="1:4">
      <c r="A701" s="214">
        <v>699</v>
      </c>
      <c r="B701" s="216"/>
      <c r="C701" s="216"/>
      <c r="D701" t="str">
        <f t="shared" si="10"/>
        <v/>
      </c>
    </row>
    <row r="702" spans="1:4">
      <c r="A702" s="214">
        <v>700</v>
      </c>
      <c r="B702" s="216"/>
      <c r="C702" s="216"/>
      <c r="D702" t="str">
        <f t="shared" si="10"/>
        <v/>
      </c>
    </row>
    <row r="703" spans="1:4">
      <c r="A703" s="214">
        <v>701</v>
      </c>
      <c r="B703" s="216"/>
      <c r="C703" s="216"/>
      <c r="D703" t="str">
        <f t="shared" si="10"/>
        <v/>
      </c>
    </row>
    <row r="704" spans="1:4">
      <c r="A704" s="214">
        <v>702</v>
      </c>
      <c r="B704" s="216"/>
      <c r="C704" s="216"/>
      <c r="D704" t="str">
        <f t="shared" si="10"/>
        <v/>
      </c>
    </row>
    <row r="705" spans="1:4">
      <c r="A705" s="214">
        <v>703</v>
      </c>
      <c r="B705" s="216"/>
      <c r="C705" s="216"/>
      <c r="D705" t="str">
        <f t="shared" si="10"/>
        <v/>
      </c>
    </row>
    <row r="706" spans="1:4">
      <c r="A706" s="214">
        <v>704</v>
      </c>
      <c r="B706" s="216"/>
      <c r="C706" s="216"/>
      <c r="D706" t="str">
        <f t="shared" si="10"/>
        <v/>
      </c>
    </row>
    <row r="707" spans="1:4">
      <c r="A707" s="214">
        <v>705</v>
      </c>
      <c r="B707" s="216"/>
      <c r="C707" s="216"/>
      <c r="D707" t="str">
        <f t="shared" si="10"/>
        <v/>
      </c>
    </row>
    <row r="708" spans="1:4">
      <c r="A708" s="214">
        <v>706</v>
      </c>
      <c r="B708" s="216"/>
      <c r="C708" s="216"/>
      <c r="D708" t="str">
        <f t="shared" ref="D708:D771" si="11">IF(B708="","",IF(B707=B708,CONCATENATE(",",C708),CONCATENATE(",",B708,C708)))</f>
        <v/>
      </c>
    </row>
    <row r="709" spans="1:4">
      <c r="A709" s="214">
        <v>707</v>
      </c>
      <c r="B709" s="216"/>
      <c r="C709" s="216"/>
      <c r="D709" t="str">
        <f t="shared" si="11"/>
        <v/>
      </c>
    </row>
    <row r="710" spans="1:4">
      <c r="A710" s="214">
        <v>708</v>
      </c>
      <c r="B710" s="216"/>
      <c r="C710" s="216"/>
      <c r="D710" t="str">
        <f t="shared" si="11"/>
        <v/>
      </c>
    </row>
    <row r="711" spans="1:4">
      <c r="A711" s="214">
        <v>709</v>
      </c>
      <c r="B711" s="216"/>
      <c r="C711" s="216"/>
      <c r="D711" t="str">
        <f t="shared" si="11"/>
        <v/>
      </c>
    </row>
    <row r="712" spans="1:4">
      <c r="A712" s="214">
        <v>710</v>
      </c>
      <c r="B712" s="216"/>
      <c r="C712" s="216"/>
      <c r="D712" t="str">
        <f t="shared" si="11"/>
        <v/>
      </c>
    </row>
    <row r="713" spans="1:4">
      <c r="A713" s="214">
        <v>711</v>
      </c>
      <c r="B713" s="216"/>
      <c r="C713" s="216"/>
      <c r="D713" t="str">
        <f t="shared" si="11"/>
        <v/>
      </c>
    </row>
    <row r="714" spans="1:4">
      <c r="A714" s="214">
        <v>712</v>
      </c>
      <c r="B714" s="216"/>
      <c r="C714" s="216"/>
      <c r="D714" t="str">
        <f t="shared" si="11"/>
        <v/>
      </c>
    </row>
    <row r="715" spans="1:4">
      <c r="A715" s="214">
        <v>713</v>
      </c>
      <c r="B715" s="216"/>
      <c r="C715" s="216"/>
      <c r="D715" t="str">
        <f t="shared" si="11"/>
        <v/>
      </c>
    </row>
    <row r="716" spans="1:4">
      <c r="A716" s="214">
        <v>714</v>
      </c>
      <c r="B716" s="216"/>
      <c r="C716" s="216"/>
      <c r="D716" t="str">
        <f t="shared" si="11"/>
        <v/>
      </c>
    </row>
    <row r="717" spans="1:4">
      <c r="A717" s="214">
        <v>715</v>
      </c>
      <c r="B717" s="216"/>
      <c r="C717" s="216"/>
      <c r="D717" t="str">
        <f t="shared" si="11"/>
        <v/>
      </c>
    </row>
    <row r="718" spans="1:4">
      <c r="A718" s="214">
        <v>716</v>
      </c>
      <c r="B718" s="216"/>
      <c r="C718" s="216"/>
      <c r="D718" t="str">
        <f t="shared" si="11"/>
        <v/>
      </c>
    </row>
    <row r="719" spans="1:4">
      <c r="A719" s="214">
        <v>717</v>
      </c>
      <c r="B719" s="216"/>
      <c r="C719" s="216"/>
      <c r="D719" t="str">
        <f t="shared" si="11"/>
        <v/>
      </c>
    </row>
    <row r="720" spans="1:4">
      <c r="A720" s="214">
        <v>718</v>
      </c>
      <c r="B720" s="216"/>
      <c r="C720" s="216"/>
      <c r="D720" t="str">
        <f t="shared" si="11"/>
        <v/>
      </c>
    </row>
    <row r="721" spans="1:4">
      <c r="A721" s="214">
        <v>719</v>
      </c>
      <c r="B721" s="216"/>
      <c r="C721" s="216"/>
      <c r="D721" t="str">
        <f t="shared" si="11"/>
        <v/>
      </c>
    </row>
    <row r="722" spans="1:4">
      <c r="A722" s="214">
        <v>720</v>
      </c>
      <c r="B722" s="216"/>
      <c r="C722" s="216"/>
      <c r="D722" t="str">
        <f t="shared" si="11"/>
        <v/>
      </c>
    </row>
    <row r="723" spans="1:4">
      <c r="A723" s="214">
        <v>721</v>
      </c>
      <c r="B723" s="216"/>
      <c r="C723" s="216"/>
      <c r="D723" t="str">
        <f t="shared" si="11"/>
        <v/>
      </c>
    </row>
    <row r="724" spans="1:4">
      <c r="A724" s="214">
        <v>722</v>
      </c>
      <c r="B724" s="216"/>
      <c r="C724" s="216"/>
      <c r="D724" t="str">
        <f t="shared" si="11"/>
        <v/>
      </c>
    </row>
    <row r="725" spans="1:4">
      <c r="A725" s="214">
        <v>723</v>
      </c>
      <c r="B725" s="216"/>
      <c r="C725" s="216"/>
      <c r="D725" t="str">
        <f t="shared" si="11"/>
        <v/>
      </c>
    </row>
    <row r="726" spans="1:4">
      <c r="A726" s="214">
        <v>724</v>
      </c>
      <c r="B726" s="216"/>
      <c r="C726" s="216"/>
      <c r="D726" t="str">
        <f t="shared" si="11"/>
        <v/>
      </c>
    </row>
    <row r="727" spans="1:4">
      <c r="A727" s="214">
        <v>725</v>
      </c>
      <c r="B727" s="216"/>
      <c r="C727" s="216"/>
      <c r="D727" t="str">
        <f t="shared" si="11"/>
        <v/>
      </c>
    </row>
    <row r="728" spans="1:4">
      <c r="A728" s="214">
        <v>726</v>
      </c>
      <c r="B728" s="216"/>
      <c r="C728" s="216"/>
      <c r="D728" t="str">
        <f t="shared" si="11"/>
        <v/>
      </c>
    </row>
    <row r="729" spans="1:4">
      <c r="A729" s="214">
        <v>727</v>
      </c>
      <c r="B729" s="216"/>
      <c r="C729" s="216"/>
      <c r="D729" t="str">
        <f t="shared" si="11"/>
        <v/>
      </c>
    </row>
    <row r="730" spans="1:4">
      <c r="A730" s="214">
        <v>728</v>
      </c>
      <c r="B730" s="216"/>
      <c r="C730" s="216"/>
      <c r="D730" t="str">
        <f t="shared" si="11"/>
        <v/>
      </c>
    </row>
    <row r="731" spans="1:4">
      <c r="A731" s="214">
        <v>729</v>
      </c>
      <c r="B731" s="216"/>
      <c r="C731" s="216"/>
      <c r="D731" t="str">
        <f t="shared" si="11"/>
        <v/>
      </c>
    </row>
    <row r="732" spans="1:4">
      <c r="A732" s="214">
        <v>730</v>
      </c>
      <c r="B732" s="216"/>
      <c r="C732" s="216"/>
      <c r="D732" t="str">
        <f t="shared" si="11"/>
        <v/>
      </c>
    </row>
    <row r="733" spans="1:4">
      <c r="A733" s="214">
        <v>731</v>
      </c>
      <c r="B733" s="216"/>
      <c r="C733" s="216"/>
      <c r="D733" t="str">
        <f t="shared" si="11"/>
        <v/>
      </c>
    </row>
    <row r="734" spans="1:4">
      <c r="A734" s="214">
        <v>732</v>
      </c>
      <c r="B734" s="216"/>
      <c r="C734" s="216"/>
      <c r="D734" t="str">
        <f t="shared" si="11"/>
        <v/>
      </c>
    </row>
    <row r="735" spans="1:4">
      <c r="A735" s="214">
        <v>733</v>
      </c>
      <c r="B735" s="216"/>
      <c r="C735" s="216"/>
      <c r="D735" t="str">
        <f t="shared" si="11"/>
        <v/>
      </c>
    </row>
    <row r="736" spans="1:4">
      <c r="A736" s="214">
        <v>734</v>
      </c>
      <c r="B736" s="216"/>
      <c r="C736" s="216"/>
      <c r="D736" t="str">
        <f t="shared" si="11"/>
        <v/>
      </c>
    </row>
    <row r="737" spans="1:4">
      <c r="A737" s="214">
        <v>735</v>
      </c>
      <c r="B737" s="216"/>
      <c r="C737" s="216"/>
      <c r="D737" t="str">
        <f t="shared" si="11"/>
        <v/>
      </c>
    </row>
    <row r="738" spans="1:4">
      <c r="A738" s="214">
        <v>736</v>
      </c>
      <c r="B738" s="216"/>
      <c r="C738" s="216"/>
      <c r="D738" t="str">
        <f t="shared" si="11"/>
        <v/>
      </c>
    </row>
    <row r="739" spans="1:4">
      <c r="A739" s="214">
        <v>737</v>
      </c>
      <c r="B739" s="216"/>
      <c r="C739" s="216"/>
      <c r="D739" t="str">
        <f t="shared" si="11"/>
        <v/>
      </c>
    </row>
    <row r="740" spans="1:4">
      <c r="A740" s="214">
        <v>738</v>
      </c>
      <c r="B740" s="216"/>
      <c r="C740" s="216"/>
      <c r="D740" t="str">
        <f t="shared" si="11"/>
        <v/>
      </c>
    </row>
    <row r="741" spans="1:4">
      <c r="A741" s="214">
        <v>739</v>
      </c>
      <c r="B741" s="216"/>
      <c r="C741" s="216"/>
      <c r="D741" t="str">
        <f t="shared" si="11"/>
        <v/>
      </c>
    </row>
    <row r="742" spans="1:4">
      <c r="A742" s="214">
        <v>740</v>
      </c>
      <c r="B742" s="216"/>
      <c r="C742" s="216"/>
      <c r="D742" t="str">
        <f t="shared" si="11"/>
        <v/>
      </c>
    </row>
    <row r="743" spans="1:4">
      <c r="A743" s="214">
        <v>741</v>
      </c>
      <c r="B743" s="216"/>
      <c r="C743" s="216"/>
      <c r="D743" t="str">
        <f t="shared" si="11"/>
        <v/>
      </c>
    </row>
    <row r="744" spans="1:4">
      <c r="A744" s="214">
        <v>742</v>
      </c>
      <c r="B744" s="216"/>
      <c r="C744" s="216"/>
      <c r="D744" t="str">
        <f t="shared" si="11"/>
        <v/>
      </c>
    </row>
    <row r="745" spans="1:4">
      <c r="A745" s="214">
        <v>743</v>
      </c>
      <c r="B745" s="216"/>
      <c r="C745" s="216"/>
      <c r="D745" t="str">
        <f t="shared" si="11"/>
        <v/>
      </c>
    </row>
    <row r="746" spans="1:4">
      <c r="A746" s="214">
        <v>744</v>
      </c>
      <c r="B746" s="216"/>
      <c r="C746" s="216"/>
      <c r="D746" t="str">
        <f t="shared" si="11"/>
        <v/>
      </c>
    </row>
    <row r="747" spans="1:4">
      <c r="A747" s="214">
        <v>745</v>
      </c>
      <c r="B747" s="216"/>
      <c r="C747" s="216"/>
      <c r="D747" t="str">
        <f t="shared" si="11"/>
        <v/>
      </c>
    </row>
    <row r="748" spans="1:4">
      <c r="A748" s="214">
        <v>746</v>
      </c>
      <c r="B748" s="216"/>
      <c r="C748" s="216"/>
      <c r="D748" t="str">
        <f t="shared" si="11"/>
        <v/>
      </c>
    </row>
    <row r="749" spans="1:4">
      <c r="A749" s="214">
        <v>747</v>
      </c>
      <c r="B749" s="216"/>
      <c r="C749" s="216"/>
      <c r="D749" t="str">
        <f t="shared" si="11"/>
        <v/>
      </c>
    </row>
    <row r="750" spans="1:4">
      <c r="A750" s="214">
        <v>748</v>
      </c>
      <c r="B750" s="216"/>
      <c r="C750" s="216"/>
      <c r="D750" t="str">
        <f t="shared" si="11"/>
        <v/>
      </c>
    </row>
    <row r="751" spans="1:4">
      <c r="A751" s="214">
        <v>749</v>
      </c>
      <c r="B751" s="216"/>
      <c r="C751" s="216"/>
      <c r="D751" t="str">
        <f t="shared" si="11"/>
        <v/>
      </c>
    </row>
    <row r="752" spans="1:4">
      <c r="A752" s="214">
        <v>750</v>
      </c>
      <c r="B752" s="216"/>
      <c r="C752" s="216"/>
      <c r="D752" t="str">
        <f t="shared" si="11"/>
        <v/>
      </c>
    </row>
    <row r="753" spans="1:4">
      <c r="A753" s="214">
        <v>751</v>
      </c>
      <c r="B753" s="216"/>
      <c r="C753" s="216"/>
      <c r="D753" t="str">
        <f t="shared" si="11"/>
        <v/>
      </c>
    </row>
    <row r="754" spans="1:4">
      <c r="A754" s="214">
        <v>752</v>
      </c>
      <c r="B754" s="216"/>
      <c r="C754" s="216"/>
      <c r="D754" t="str">
        <f t="shared" si="11"/>
        <v/>
      </c>
    </row>
    <row r="755" spans="1:4">
      <c r="A755" s="214">
        <v>753</v>
      </c>
      <c r="B755" s="216"/>
      <c r="C755" s="216"/>
      <c r="D755" t="str">
        <f t="shared" si="11"/>
        <v/>
      </c>
    </row>
    <row r="756" spans="1:4">
      <c r="A756" s="214">
        <v>754</v>
      </c>
      <c r="B756" s="216"/>
      <c r="C756" s="216"/>
      <c r="D756" t="str">
        <f t="shared" si="11"/>
        <v/>
      </c>
    </row>
    <row r="757" spans="1:4">
      <c r="A757" s="214">
        <v>755</v>
      </c>
      <c r="B757" s="216"/>
      <c r="C757" s="216"/>
      <c r="D757" t="str">
        <f t="shared" si="11"/>
        <v/>
      </c>
    </row>
    <row r="758" spans="1:4">
      <c r="A758" s="214">
        <v>756</v>
      </c>
      <c r="B758" s="216"/>
      <c r="C758" s="216"/>
      <c r="D758" t="str">
        <f t="shared" si="11"/>
        <v/>
      </c>
    </row>
    <row r="759" spans="1:4">
      <c r="A759" s="214">
        <v>757</v>
      </c>
      <c r="B759" s="216"/>
      <c r="C759" s="216"/>
      <c r="D759" t="str">
        <f t="shared" si="11"/>
        <v/>
      </c>
    </row>
    <row r="760" spans="1:4">
      <c r="A760" s="214">
        <v>758</v>
      </c>
      <c r="B760" s="216"/>
      <c r="C760" s="216"/>
      <c r="D760" t="str">
        <f t="shared" si="11"/>
        <v/>
      </c>
    </row>
    <row r="761" spans="1:4">
      <c r="A761" s="214">
        <v>759</v>
      </c>
      <c r="B761" s="216"/>
      <c r="C761" s="216"/>
      <c r="D761" t="str">
        <f t="shared" si="11"/>
        <v/>
      </c>
    </row>
    <row r="762" spans="1:4">
      <c r="A762" s="214">
        <v>760</v>
      </c>
      <c r="B762" s="216"/>
      <c r="C762" s="216"/>
      <c r="D762" t="str">
        <f t="shared" si="11"/>
        <v/>
      </c>
    </row>
    <row r="763" spans="1:4">
      <c r="A763" s="214">
        <v>761</v>
      </c>
      <c r="B763" s="216"/>
      <c r="C763" s="216"/>
      <c r="D763" t="str">
        <f t="shared" si="11"/>
        <v/>
      </c>
    </row>
    <row r="764" spans="1:4">
      <c r="A764" s="214">
        <v>762</v>
      </c>
      <c r="B764" s="216"/>
      <c r="C764" s="216"/>
      <c r="D764" t="str">
        <f t="shared" si="11"/>
        <v/>
      </c>
    </row>
    <row r="765" spans="1:4">
      <c r="A765" s="214">
        <v>763</v>
      </c>
      <c r="B765" s="216"/>
      <c r="C765" s="216"/>
      <c r="D765" t="str">
        <f t="shared" si="11"/>
        <v/>
      </c>
    </row>
    <row r="766" spans="1:4">
      <c r="A766" s="214">
        <v>764</v>
      </c>
      <c r="B766" s="216"/>
      <c r="C766" s="216"/>
      <c r="D766" t="str">
        <f t="shared" si="11"/>
        <v/>
      </c>
    </row>
    <row r="767" spans="1:4">
      <c r="A767" s="214">
        <v>765</v>
      </c>
      <c r="B767" s="216"/>
      <c r="C767" s="216"/>
      <c r="D767" t="str">
        <f t="shared" si="11"/>
        <v/>
      </c>
    </row>
    <row r="768" spans="1:4">
      <c r="A768" s="214">
        <v>766</v>
      </c>
      <c r="B768" s="216"/>
      <c r="C768" s="216"/>
      <c r="D768" t="str">
        <f t="shared" si="11"/>
        <v/>
      </c>
    </row>
    <row r="769" spans="1:4">
      <c r="A769" s="214">
        <v>767</v>
      </c>
      <c r="B769" s="216"/>
      <c r="C769" s="216"/>
      <c r="D769" t="str">
        <f t="shared" si="11"/>
        <v/>
      </c>
    </row>
    <row r="770" spans="1:4">
      <c r="A770" s="214">
        <v>768</v>
      </c>
      <c r="B770" s="216"/>
      <c r="C770" s="216"/>
      <c r="D770" t="str">
        <f t="shared" si="11"/>
        <v/>
      </c>
    </row>
    <row r="771" spans="1:4">
      <c r="A771" s="214">
        <v>769</v>
      </c>
      <c r="B771" s="216"/>
      <c r="C771" s="216"/>
      <c r="D771" t="str">
        <f t="shared" si="11"/>
        <v/>
      </c>
    </row>
    <row r="772" spans="1:4">
      <c r="A772" s="214">
        <v>770</v>
      </c>
      <c r="B772" s="216"/>
      <c r="C772" s="216"/>
      <c r="D772" t="str">
        <f t="shared" ref="D772:D835" si="12">IF(B772="","",IF(B771=B772,CONCATENATE(",",C772),CONCATENATE(",",B772,C772)))</f>
        <v/>
      </c>
    </row>
    <row r="773" spans="1:4">
      <c r="A773" s="214">
        <v>771</v>
      </c>
      <c r="B773" s="216"/>
      <c r="C773" s="216"/>
      <c r="D773" t="str">
        <f t="shared" si="12"/>
        <v/>
      </c>
    </row>
    <row r="774" spans="1:4">
      <c r="A774" s="214">
        <v>772</v>
      </c>
      <c r="B774" s="216"/>
      <c r="C774" s="216"/>
      <c r="D774" t="str">
        <f t="shared" si="12"/>
        <v/>
      </c>
    </row>
    <row r="775" spans="1:4">
      <c r="A775" s="214">
        <v>773</v>
      </c>
      <c r="B775" s="216"/>
      <c r="C775" s="216"/>
      <c r="D775" t="str">
        <f t="shared" si="12"/>
        <v/>
      </c>
    </row>
    <row r="776" spans="1:4">
      <c r="A776" s="214">
        <v>774</v>
      </c>
      <c r="B776" s="216"/>
      <c r="C776" s="216"/>
      <c r="D776" t="str">
        <f t="shared" si="12"/>
        <v/>
      </c>
    </row>
    <row r="777" spans="1:4">
      <c r="A777" s="214">
        <v>775</v>
      </c>
      <c r="B777" s="216"/>
      <c r="C777" s="216"/>
      <c r="D777" t="str">
        <f t="shared" si="12"/>
        <v/>
      </c>
    </row>
    <row r="778" spans="1:4">
      <c r="A778" s="214">
        <v>776</v>
      </c>
      <c r="B778" s="216"/>
      <c r="C778" s="216"/>
      <c r="D778" t="str">
        <f t="shared" si="12"/>
        <v/>
      </c>
    </row>
    <row r="779" spans="1:4">
      <c r="A779" s="214">
        <v>777</v>
      </c>
      <c r="B779" s="216"/>
      <c r="C779" s="216"/>
      <c r="D779" t="str">
        <f t="shared" si="12"/>
        <v/>
      </c>
    </row>
    <row r="780" spans="1:4">
      <c r="A780" s="214">
        <v>778</v>
      </c>
      <c r="B780" s="216"/>
      <c r="C780" s="216"/>
      <c r="D780" t="str">
        <f t="shared" si="12"/>
        <v/>
      </c>
    </row>
    <row r="781" spans="1:4">
      <c r="A781" s="214">
        <v>779</v>
      </c>
      <c r="B781" s="216"/>
      <c r="C781" s="216"/>
      <c r="D781" t="str">
        <f t="shared" si="12"/>
        <v/>
      </c>
    </row>
    <row r="782" spans="1:4">
      <c r="A782" s="214">
        <v>780</v>
      </c>
      <c r="B782" s="216"/>
      <c r="C782" s="216"/>
      <c r="D782" t="str">
        <f t="shared" si="12"/>
        <v/>
      </c>
    </row>
    <row r="783" spans="1:4">
      <c r="A783" s="214">
        <v>781</v>
      </c>
      <c r="B783" s="216"/>
      <c r="C783" s="216"/>
      <c r="D783" t="str">
        <f t="shared" si="12"/>
        <v/>
      </c>
    </row>
    <row r="784" spans="1:4">
      <c r="A784" s="214">
        <v>782</v>
      </c>
      <c r="B784" s="216"/>
      <c r="C784" s="216"/>
      <c r="D784" t="str">
        <f t="shared" si="12"/>
        <v/>
      </c>
    </row>
    <row r="785" spans="1:4">
      <c r="A785" s="214">
        <v>783</v>
      </c>
      <c r="B785" s="216"/>
      <c r="C785" s="216"/>
      <c r="D785" t="str">
        <f t="shared" si="12"/>
        <v/>
      </c>
    </row>
    <row r="786" spans="1:4">
      <c r="A786" s="214">
        <v>784</v>
      </c>
      <c r="B786" s="216"/>
      <c r="C786" s="216"/>
      <c r="D786" t="str">
        <f t="shared" si="12"/>
        <v/>
      </c>
    </row>
    <row r="787" spans="1:4">
      <c r="A787" s="214">
        <v>785</v>
      </c>
      <c r="B787" s="216"/>
      <c r="C787" s="216"/>
      <c r="D787" t="str">
        <f t="shared" si="12"/>
        <v/>
      </c>
    </row>
    <row r="788" spans="1:4">
      <c r="A788" s="214">
        <v>786</v>
      </c>
      <c r="B788" s="216"/>
      <c r="C788" s="216"/>
      <c r="D788" t="str">
        <f t="shared" si="12"/>
        <v/>
      </c>
    </row>
    <row r="789" spans="1:4">
      <c r="A789" s="214">
        <v>787</v>
      </c>
      <c r="B789" s="216"/>
      <c r="C789" s="216"/>
      <c r="D789" t="str">
        <f t="shared" si="12"/>
        <v/>
      </c>
    </row>
    <row r="790" spans="1:4">
      <c r="A790" s="214">
        <v>788</v>
      </c>
      <c r="B790" s="216"/>
      <c r="C790" s="216"/>
      <c r="D790" t="str">
        <f t="shared" si="12"/>
        <v/>
      </c>
    </row>
    <row r="791" spans="1:4">
      <c r="A791" s="214">
        <v>789</v>
      </c>
      <c r="B791" s="216"/>
      <c r="C791" s="216"/>
      <c r="D791" t="str">
        <f t="shared" si="12"/>
        <v/>
      </c>
    </row>
    <row r="792" spans="1:4">
      <c r="A792" s="214">
        <v>790</v>
      </c>
      <c r="B792" s="216"/>
      <c r="C792" s="216"/>
      <c r="D792" t="str">
        <f t="shared" si="12"/>
        <v/>
      </c>
    </row>
    <row r="793" spans="1:4">
      <c r="A793" s="214">
        <v>791</v>
      </c>
      <c r="B793" s="216"/>
      <c r="C793" s="216"/>
      <c r="D793" t="str">
        <f t="shared" si="12"/>
        <v/>
      </c>
    </row>
    <row r="794" spans="1:4">
      <c r="A794" s="214">
        <v>792</v>
      </c>
      <c r="B794" s="216"/>
      <c r="C794" s="216"/>
      <c r="D794" t="str">
        <f t="shared" si="12"/>
        <v/>
      </c>
    </row>
    <row r="795" spans="1:4">
      <c r="A795" s="214">
        <v>793</v>
      </c>
      <c r="B795" s="216"/>
      <c r="C795" s="216"/>
      <c r="D795" t="str">
        <f t="shared" si="12"/>
        <v/>
      </c>
    </row>
    <row r="796" spans="1:4">
      <c r="A796" s="214">
        <v>794</v>
      </c>
      <c r="B796" s="216"/>
      <c r="C796" s="216"/>
      <c r="D796" t="str">
        <f t="shared" si="12"/>
        <v/>
      </c>
    </row>
    <row r="797" spans="1:4">
      <c r="A797" s="214">
        <v>795</v>
      </c>
      <c r="B797" s="216"/>
      <c r="C797" s="216"/>
      <c r="D797" t="str">
        <f t="shared" si="12"/>
        <v/>
      </c>
    </row>
    <row r="798" spans="1:4">
      <c r="A798" s="214">
        <v>796</v>
      </c>
      <c r="B798" s="216"/>
      <c r="C798" s="216"/>
      <c r="D798" t="str">
        <f t="shared" si="12"/>
        <v/>
      </c>
    </row>
    <row r="799" spans="1:4">
      <c r="A799" s="214">
        <v>797</v>
      </c>
      <c r="B799" s="216"/>
      <c r="C799" s="216"/>
      <c r="D799" t="str">
        <f t="shared" si="12"/>
        <v/>
      </c>
    </row>
    <row r="800" spans="1:4">
      <c r="A800" s="214">
        <v>798</v>
      </c>
      <c r="B800" s="216"/>
      <c r="C800" s="216"/>
      <c r="D800" t="str">
        <f t="shared" si="12"/>
        <v/>
      </c>
    </row>
    <row r="801" spans="1:4">
      <c r="A801" s="214">
        <v>799</v>
      </c>
      <c r="B801" s="216"/>
      <c r="C801" s="216"/>
      <c r="D801" t="str">
        <f t="shared" si="12"/>
        <v/>
      </c>
    </row>
    <row r="802" spans="1:4">
      <c r="A802" s="214">
        <v>800</v>
      </c>
      <c r="B802" s="216"/>
      <c r="C802" s="216"/>
      <c r="D802" t="str">
        <f t="shared" si="12"/>
        <v/>
      </c>
    </row>
    <row r="803" spans="1:4">
      <c r="A803" s="214">
        <v>801</v>
      </c>
      <c r="B803" s="216"/>
      <c r="C803" s="216"/>
      <c r="D803" t="str">
        <f t="shared" si="12"/>
        <v/>
      </c>
    </row>
    <row r="804" spans="1:4">
      <c r="A804" s="214">
        <v>802</v>
      </c>
      <c r="B804" s="216"/>
      <c r="C804" s="216"/>
      <c r="D804" t="str">
        <f t="shared" si="12"/>
        <v/>
      </c>
    </row>
    <row r="805" spans="1:4">
      <c r="A805" s="214">
        <v>803</v>
      </c>
      <c r="B805" s="216"/>
      <c r="C805" s="216"/>
      <c r="D805" t="str">
        <f t="shared" si="12"/>
        <v/>
      </c>
    </row>
    <row r="806" spans="1:4">
      <c r="A806" s="214">
        <v>804</v>
      </c>
      <c r="B806" s="216"/>
      <c r="C806" s="216"/>
      <c r="D806" t="str">
        <f t="shared" si="12"/>
        <v/>
      </c>
    </row>
    <row r="807" spans="1:4">
      <c r="A807" s="214">
        <v>805</v>
      </c>
      <c r="B807" s="216"/>
      <c r="C807" s="216"/>
      <c r="D807" t="str">
        <f t="shared" si="12"/>
        <v/>
      </c>
    </row>
    <row r="808" spans="1:4">
      <c r="A808" s="214">
        <v>806</v>
      </c>
      <c r="B808" s="216"/>
      <c r="C808" s="216"/>
      <c r="D808" t="str">
        <f t="shared" si="12"/>
        <v/>
      </c>
    </row>
    <row r="809" spans="1:4">
      <c r="A809" s="214">
        <v>807</v>
      </c>
      <c r="B809" s="216"/>
      <c r="C809" s="216"/>
      <c r="D809" t="str">
        <f t="shared" si="12"/>
        <v/>
      </c>
    </row>
    <row r="810" spans="1:4">
      <c r="A810" s="214">
        <v>808</v>
      </c>
      <c r="B810" s="216"/>
      <c r="C810" s="216"/>
      <c r="D810" t="str">
        <f t="shared" si="12"/>
        <v/>
      </c>
    </row>
    <row r="811" spans="1:4">
      <c r="A811" s="214">
        <v>809</v>
      </c>
      <c r="B811" s="216"/>
      <c r="C811" s="216"/>
      <c r="D811" t="str">
        <f t="shared" si="12"/>
        <v/>
      </c>
    </row>
    <row r="812" spans="1:4">
      <c r="A812" s="214">
        <v>810</v>
      </c>
      <c r="B812" s="216"/>
      <c r="C812" s="216"/>
      <c r="D812" t="str">
        <f t="shared" si="12"/>
        <v/>
      </c>
    </row>
    <row r="813" spans="1:4">
      <c r="A813" s="214">
        <v>811</v>
      </c>
      <c r="B813" s="216"/>
      <c r="C813" s="216"/>
      <c r="D813" t="str">
        <f t="shared" si="12"/>
        <v/>
      </c>
    </row>
    <row r="814" spans="1:4">
      <c r="A814" s="214">
        <v>812</v>
      </c>
      <c r="B814" s="216"/>
      <c r="C814" s="216"/>
      <c r="D814" t="str">
        <f t="shared" si="12"/>
        <v/>
      </c>
    </row>
    <row r="815" spans="1:4">
      <c r="A815" s="214">
        <v>813</v>
      </c>
      <c r="B815" s="216"/>
      <c r="C815" s="216"/>
      <c r="D815" t="str">
        <f t="shared" si="12"/>
        <v/>
      </c>
    </row>
    <row r="816" spans="1:4">
      <c r="A816" s="214">
        <v>814</v>
      </c>
      <c r="B816" s="216"/>
      <c r="C816" s="216"/>
      <c r="D816" t="str">
        <f t="shared" si="12"/>
        <v/>
      </c>
    </row>
    <row r="817" spans="1:4">
      <c r="A817" s="214">
        <v>815</v>
      </c>
      <c r="B817" s="216"/>
      <c r="C817" s="216"/>
      <c r="D817" t="str">
        <f t="shared" si="12"/>
        <v/>
      </c>
    </row>
    <row r="818" spans="1:4">
      <c r="A818" s="214">
        <v>816</v>
      </c>
      <c r="B818" s="216"/>
      <c r="C818" s="216"/>
      <c r="D818" t="str">
        <f t="shared" si="12"/>
        <v/>
      </c>
    </row>
    <row r="819" spans="1:4">
      <c r="A819" s="214">
        <v>817</v>
      </c>
      <c r="B819" s="216"/>
      <c r="C819" s="216"/>
      <c r="D819" t="str">
        <f t="shared" si="12"/>
        <v/>
      </c>
    </row>
    <row r="820" spans="1:4">
      <c r="A820" s="214">
        <v>818</v>
      </c>
      <c r="B820" s="216"/>
      <c r="C820" s="216"/>
      <c r="D820" t="str">
        <f t="shared" si="12"/>
        <v/>
      </c>
    </row>
    <row r="821" spans="1:4">
      <c r="A821" s="214">
        <v>819</v>
      </c>
      <c r="B821" s="216"/>
      <c r="C821" s="216"/>
      <c r="D821" t="str">
        <f t="shared" si="12"/>
        <v/>
      </c>
    </row>
    <row r="822" spans="1:4">
      <c r="A822" s="214">
        <v>820</v>
      </c>
      <c r="B822" s="216"/>
      <c r="C822" s="216"/>
      <c r="D822" t="str">
        <f t="shared" si="12"/>
        <v/>
      </c>
    </row>
    <row r="823" spans="1:4">
      <c r="A823" s="214">
        <v>821</v>
      </c>
      <c r="B823" s="216"/>
      <c r="C823" s="216"/>
      <c r="D823" t="str">
        <f t="shared" si="12"/>
        <v/>
      </c>
    </row>
    <row r="824" spans="1:4">
      <c r="A824" s="214">
        <v>822</v>
      </c>
      <c r="B824" s="216"/>
      <c r="C824" s="216"/>
      <c r="D824" t="str">
        <f t="shared" si="12"/>
        <v/>
      </c>
    </row>
    <row r="825" spans="1:4">
      <c r="A825" s="214">
        <v>823</v>
      </c>
      <c r="B825" s="216"/>
      <c r="C825" s="216"/>
      <c r="D825" t="str">
        <f t="shared" si="12"/>
        <v/>
      </c>
    </row>
    <row r="826" spans="1:4">
      <c r="A826" s="214">
        <v>824</v>
      </c>
      <c r="B826" s="216"/>
      <c r="C826" s="216"/>
      <c r="D826" t="str">
        <f t="shared" si="12"/>
        <v/>
      </c>
    </row>
    <row r="827" spans="1:4">
      <c r="A827" s="214">
        <v>825</v>
      </c>
      <c r="B827" s="216"/>
      <c r="C827" s="216"/>
      <c r="D827" t="str">
        <f t="shared" si="12"/>
        <v/>
      </c>
    </row>
    <row r="828" spans="1:4">
      <c r="A828" s="214">
        <v>826</v>
      </c>
      <c r="B828" s="216"/>
      <c r="C828" s="216"/>
      <c r="D828" t="str">
        <f t="shared" si="12"/>
        <v/>
      </c>
    </row>
    <row r="829" spans="1:4">
      <c r="A829" s="214">
        <v>827</v>
      </c>
      <c r="B829" s="216"/>
      <c r="C829" s="216"/>
      <c r="D829" t="str">
        <f t="shared" si="12"/>
        <v/>
      </c>
    </row>
    <row r="830" spans="1:4">
      <c r="A830" s="214">
        <v>828</v>
      </c>
      <c r="B830" s="216"/>
      <c r="C830" s="216"/>
      <c r="D830" t="str">
        <f t="shared" si="12"/>
        <v/>
      </c>
    </row>
    <row r="831" spans="1:4">
      <c r="A831" s="214">
        <v>829</v>
      </c>
      <c r="B831" s="216"/>
      <c r="C831" s="216"/>
      <c r="D831" t="str">
        <f t="shared" si="12"/>
        <v/>
      </c>
    </row>
    <row r="832" spans="1:4">
      <c r="A832" s="214">
        <v>830</v>
      </c>
      <c r="B832" s="216"/>
      <c r="C832" s="216"/>
      <c r="D832" t="str">
        <f t="shared" si="12"/>
        <v/>
      </c>
    </row>
    <row r="833" spans="1:4">
      <c r="A833" s="214">
        <v>831</v>
      </c>
      <c r="B833" s="216"/>
      <c r="C833" s="216"/>
      <c r="D833" t="str">
        <f t="shared" si="12"/>
        <v/>
      </c>
    </row>
    <row r="834" spans="1:4">
      <c r="A834" s="214">
        <v>832</v>
      </c>
      <c r="B834" s="216"/>
      <c r="C834" s="216"/>
      <c r="D834" t="str">
        <f t="shared" si="12"/>
        <v/>
      </c>
    </row>
    <row r="835" spans="1:4">
      <c r="A835" s="214">
        <v>833</v>
      </c>
      <c r="B835" s="216"/>
      <c r="C835" s="216"/>
      <c r="D835" t="str">
        <f t="shared" si="12"/>
        <v/>
      </c>
    </row>
    <row r="836" spans="1:4">
      <c r="A836" s="214">
        <v>834</v>
      </c>
      <c r="B836" s="216"/>
      <c r="C836" s="216"/>
      <c r="D836" t="str">
        <f t="shared" ref="D836:D899" si="13">IF(B836="","",IF(B835=B836,CONCATENATE(",",C836),CONCATENATE(",",B836,C836)))</f>
        <v/>
      </c>
    </row>
    <row r="837" spans="1:4">
      <c r="A837" s="214">
        <v>835</v>
      </c>
      <c r="B837" s="216"/>
      <c r="C837" s="216"/>
      <c r="D837" t="str">
        <f t="shared" si="13"/>
        <v/>
      </c>
    </row>
    <row r="838" spans="1:4">
      <c r="A838" s="214">
        <v>836</v>
      </c>
      <c r="B838" s="216"/>
      <c r="C838" s="216"/>
      <c r="D838" t="str">
        <f t="shared" si="13"/>
        <v/>
      </c>
    </row>
    <row r="839" spans="1:4">
      <c r="A839" s="214">
        <v>837</v>
      </c>
      <c r="B839" s="216"/>
      <c r="C839" s="216"/>
      <c r="D839" t="str">
        <f t="shared" si="13"/>
        <v/>
      </c>
    </row>
    <row r="840" spans="1:4">
      <c r="A840" s="214">
        <v>838</v>
      </c>
      <c r="B840" s="216"/>
      <c r="C840" s="216"/>
      <c r="D840" t="str">
        <f t="shared" si="13"/>
        <v/>
      </c>
    </row>
    <row r="841" spans="1:4">
      <c r="A841" s="214">
        <v>839</v>
      </c>
      <c r="B841" s="216"/>
      <c r="C841" s="216"/>
      <c r="D841" t="str">
        <f t="shared" si="13"/>
        <v/>
      </c>
    </row>
    <row r="842" spans="1:4">
      <c r="A842" s="214">
        <v>840</v>
      </c>
      <c r="B842" s="216"/>
      <c r="C842" s="216"/>
      <c r="D842" t="str">
        <f t="shared" si="13"/>
        <v/>
      </c>
    </row>
    <row r="843" spans="1:4">
      <c r="A843" s="214">
        <v>841</v>
      </c>
      <c r="B843" s="216"/>
      <c r="C843" s="216"/>
      <c r="D843" t="str">
        <f t="shared" si="13"/>
        <v/>
      </c>
    </row>
    <row r="844" spans="1:4">
      <c r="A844" s="214">
        <v>842</v>
      </c>
      <c r="B844" s="216"/>
      <c r="C844" s="216"/>
      <c r="D844" t="str">
        <f t="shared" si="13"/>
        <v/>
      </c>
    </row>
    <row r="845" spans="1:4">
      <c r="A845" s="214">
        <v>843</v>
      </c>
      <c r="B845" s="216"/>
      <c r="C845" s="216"/>
      <c r="D845" t="str">
        <f t="shared" si="13"/>
        <v/>
      </c>
    </row>
    <row r="846" spans="1:4">
      <c r="A846" s="214">
        <v>844</v>
      </c>
      <c r="B846" s="216"/>
      <c r="C846" s="216"/>
      <c r="D846" t="str">
        <f t="shared" si="13"/>
        <v/>
      </c>
    </row>
    <row r="847" spans="1:4">
      <c r="A847" s="214">
        <v>845</v>
      </c>
      <c r="B847" s="216"/>
      <c r="C847" s="216"/>
      <c r="D847" t="str">
        <f t="shared" si="13"/>
        <v/>
      </c>
    </row>
    <row r="848" spans="1:4">
      <c r="A848" s="214">
        <v>846</v>
      </c>
      <c r="B848" s="216"/>
      <c r="C848" s="216"/>
      <c r="D848" t="str">
        <f t="shared" si="13"/>
        <v/>
      </c>
    </row>
    <row r="849" spans="1:4">
      <c r="A849" s="214">
        <v>847</v>
      </c>
      <c r="B849" s="216"/>
      <c r="C849" s="216"/>
      <c r="D849" t="str">
        <f t="shared" si="13"/>
        <v/>
      </c>
    </row>
    <row r="850" spans="1:4">
      <c r="A850" s="214">
        <v>848</v>
      </c>
      <c r="B850" s="216"/>
      <c r="C850" s="216"/>
      <c r="D850" t="str">
        <f t="shared" si="13"/>
        <v/>
      </c>
    </row>
    <row r="851" spans="1:4">
      <c r="A851" s="214">
        <v>849</v>
      </c>
      <c r="B851" s="216"/>
      <c r="C851" s="216"/>
      <c r="D851" t="str">
        <f t="shared" si="13"/>
        <v/>
      </c>
    </row>
    <row r="852" spans="1:4">
      <c r="A852" s="214">
        <v>850</v>
      </c>
      <c r="B852" s="216"/>
      <c r="C852" s="216"/>
      <c r="D852" t="str">
        <f t="shared" si="13"/>
        <v/>
      </c>
    </row>
    <row r="853" spans="1:4">
      <c r="A853" s="214">
        <v>851</v>
      </c>
      <c r="B853" s="216"/>
      <c r="C853" s="216"/>
      <c r="D853" t="str">
        <f t="shared" si="13"/>
        <v/>
      </c>
    </row>
    <row r="854" spans="1:4">
      <c r="A854" s="214">
        <v>852</v>
      </c>
      <c r="B854" s="216"/>
      <c r="C854" s="216"/>
      <c r="D854" t="str">
        <f t="shared" si="13"/>
        <v/>
      </c>
    </row>
    <row r="855" spans="1:4">
      <c r="A855" s="214">
        <v>853</v>
      </c>
      <c r="B855" s="216"/>
      <c r="C855" s="216"/>
      <c r="D855" t="str">
        <f t="shared" si="13"/>
        <v/>
      </c>
    </row>
    <row r="856" spans="1:4">
      <c r="A856" s="214">
        <v>854</v>
      </c>
      <c r="B856" s="216"/>
      <c r="C856" s="216"/>
      <c r="D856" t="str">
        <f t="shared" si="13"/>
        <v/>
      </c>
    </row>
    <row r="857" spans="1:4">
      <c r="A857" s="214">
        <v>855</v>
      </c>
      <c r="B857" s="216"/>
      <c r="C857" s="216"/>
      <c r="D857" t="str">
        <f t="shared" si="13"/>
        <v/>
      </c>
    </row>
    <row r="858" spans="1:4">
      <c r="A858" s="214">
        <v>856</v>
      </c>
      <c r="B858" s="216"/>
      <c r="C858" s="216"/>
      <c r="D858" t="str">
        <f t="shared" si="13"/>
        <v/>
      </c>
    </row>
    <row r="859" spans="1:4">
      <c r="A859" s="214">
        <v>857</v>
      </c>
      <c r="B859" s="216"/>
      <c r="C859" s="216"/>
      <c r="D859" t="str">
        <f t="shared" si="13"/>
        <v/>
      </c>
    </row>
    <row r="860" spans="1:4">
      <c r="A860" s="214">
        <v>858</v>
      </c>
      <c r="B860" s="216"/>
      <c r="C860" s="216"/>
      <c r="D860" t="str">
        <f t="shared" si="13"/>
        <v/>
      </c>
    </row>
    <row r="861" spans="1:4">
      <c r="A861" s="214">
        <v>859</v>
      </c>
      <c r="B861" s="216"/>
      <c r="C861" s="216"/>
      <c r="D861" t="str">
        <f t="shared" si="13"/>
        <v/>
      </c>
    </row>
    <row r="862" spans="1:4">
      <c r="A862" s="214">
        <v>860</v>
      </c>
      <c r="B862" s="216"/>
      <c r="C862" s="216"/>
      <c r="D862" t="str">
        <f t="shared" si="13"/>
        <v/>
      </c>
    </row>
    <row r="863" spans="1:4">
      <c r="A863" s="214">
        <v>861</v>
      </c>
      <c r="B863" s="216"/>
      <c r="C863" s="216"/>
      <c r="D863" t="str">
        <f t="shared" si="13"/>
        <v/>
      </c>
    </row>
    <row r="864" spans="1:4">
      <c r="A864" s="214">
        <v>862</v>
      </c>
      <c r="B864" s="216"/>
      <c r="C864" s="216"/>
      <c r="D864" t="str">
        <f t="shared" si="13"/>
        <v/>
      </c>
    </row>
    <row r="865" spans="1:4">
      <c r="A865" s="214">
        <v>863</v>
      </c>
      <c r="B865" s="216"/>
      <c r="C865" s="216"/>
      <c r="D865" t="str">
        <f t="shared" si="13"/>
        <v/>
      </c>
    </row>
    <row r="866" spans="1:4">
      <c r="A866" s="214">
        <v>864</v>
      </c>
      <c r="B866" s="216"/>
      <c r="C866" s="216"/>
      <c r="D866" t="str">
        <f t="shared" si="13"/>
        <v/>
      </c>
    </row>
    <row r="867" spans="1:4">
      <c r="A867" s="214">
        <v>865</v>
      </c>
      <c r="B867" s="216"/>
      <c r="C867" s="216"/>
      <c r="D867" t="str">
        <f t="shared" si="13"/>
        <v/>
      </c>
    </row>
    <row r="868" spans="1:4">
      <c r="A868" s="214">
        <v>866</v>
      </c>
      <c r="B868" s="216"/>
      <c r="C868" s="216"/>
      <c r="D868" t="str">
        <f t="shared" si="13"/>
        <v/>
      </c>
    </row>
    <row r="869" spans="1:4">
      <c r="A869" s="214">
        <v>867</v>
      </c>
      <c r="B869" s="216"/>
      <c r="C869" s="216"/>
      <c r="D869" t="str">
        <f t="shared" si="13"/>
        <v/>
      </c>
    </row>
    <row r="870" spans="1:4">
      <c r="A870" s="214">
        <v>868</v>
      </c>
      <c r="B870" s="216"/>
      <c r="C870" s="216"/>
      <c r="D870" t="str">
        <f t="shared" si="13"/>
        <v/>
      </c>
    </row>
    <row r="871" spans="1:4">
      <c r="A871" s="214">
        <v>869</v>
      </c>
      <c r="B871" s="216"/>
      <c r="C871" s="216"/>
      <c r="D871" t="str">
        <f t="shared" si="13"/>
        <v/>
      </c>
    </row>
    <row r="872" spans="1:4">
      <c r="A872" s="214">
        <v>870</v>
      </c>
      <c r="B872" s="216"/>
      <c r="C872" s="216"/>
      <c r="D872" t="str">
        <f t="shared" si="13"/>
        <v/>
      </c>
    </row>
    <row r="873" spans="1:4">
      <c r="A873" s="214">
        <v>871</v>
      </c>
      <c r="B873" s="216"/>
      <c r="C873" s="216"/>
      <c r="D873" t="str">
        <f t="shared" si="13"/>
        <v/>
      </c>
    </row>
    <row r="874" spans="1:4">
      <c r="A874" s="214">
        <v>872</v>
      </c>
      <c r="B874" s="216"/>
      <c r="C874" s="216"/>
      <c r="D874" t="str">
        <f t="shared" si="13"/>
        <v/>
      </c>
    </row>
    <row r="875" spans="1:4">
      <c r="A875" s="214">
        <v>873</v>
      </c>
      <c r="B875" s="216"/>
      <c r="C875" s="216"/>
      <c r="D875" t="str">
        <f t="shared" si="13"/>
        <v/>
      </c>
    </row>
    <row r="876" spans="1:4">
      <c r="A876" s="214">
        <v>874</v>
      </c>
      <c r="B876" s="216"/>
      <c r="C876" s="216"/>
      <c r="D876" t="str">
        <f t="shared" si="13"/>
        <v/>
      </c>
    </row>
    <row r="877" spans="1:4">
      <c r="A877" s="214">
        <v>875</v>
      </c>
      <c r="B877" s="216"/>
      <c r="C877" s="216"/>
      <c r="D877" t="str">
        <f t="shared" si="13"/>
        <v/>
      </c>
    </row>
    <row r="878" spans="1:4">
      <c r="A878" s="214">
        <v>876</v>
      </c>
      <c r="B878" s="216"/>
      <c r="C878" s="216"/>
      <c r="D878" t="str">
        <f t="shared" si="13"/>
        <v/>
      </c>
    </row>
    <row r="879" spans="1:4">
      <c r="A879" s="214">
        <v>877</v>
      </c>
      <c r="B879" s="216"/>
      <c r="C879" s="216"/>
      <c r="D879" t="str">
        <f t="shared" si="13"/>
        <v/>
      </c>
    </row>
    <row r="880" spans="1:4">
      <c r="A880" s="214">
        <v>878</v>
      </c>
      <c r="B880" s="216"/>
      <c r="C880" s="216"/>
      <c r="D880" t="str">
        <f t="shared" si="13"/>
        <v/>
      </c>
    </row>
    <row r="881" spans="1:4">
      <c r="A881" s="214">
        <v>879</v>
      </c>
      <c r="B881" s="216"/>
      <c r="C881" s="216"/>
      <c r="D881" t="str">
        <f t="shared" si="13"/>
        <v/>
      </c>
    </row>
    <row r="882" spans="1:4">
      <c r="A882" s="214">
        <v>880</v>
      </c>
      <c r="B882" s="216"/>
      <c r="C882" s="216"/>
      <c r="D882" t="str">
        <f t="shared" si="13"/>
        <v/>
      </c>
    </row>
    <row r="883" spans="1:4">
      <c r="A883" s="214">
        <v>881</v>
      </c>
      <c r="B883" s="216"/>
      <c r="C883" s="216"/>
      <c r="D883" t="str">
        <f t="shared" si="13"/>
        <v/>
      </c>
    </row>
    <row r="884" spans="1:4">
      <c r="A884" s="214">
        <v>882</v>
      </c>
      <c r="B884" s="216"/>
      <c r="C884" s="216"/>
      <c r="D884" t="str">
        <f t="shared" si="13"/>
        <v/>
      </c>
    </row>
    <row r="885" spans="1:4">
      <c r="A885" s="214">
        <v>883</v>
      </c>
      <c r="B885" s="216"/>
      <c r="C885" s="216"/>
      <c r="D885" t="str">
        <f t="shared" si="13"/>
        <v/>
      </c>
    </row>
    <row r="886" spans="1:4">
      <c r="A886" s="214">
        <v>884</v>
      </c>
      <c r="B886" s="216"/>
      <c r="C886" s="216"/>
      <c r="D886" t="str">
        <f t="shared" si="13"/>
        <v/>
      </c>
    </row>
    <row r="887" spans="1:4">
      <c r="A887" s="214">
        <v>885</v>
      </c>
      <c r="B887" s="216"/>
      <c r="C887" s="216"/>
      <c r="D887" t="str">
        <f t="shared" si="13"/>
        <v/>
      </c>
    </row>
    <row r="888" spans="1:4">
      <c r="A888" s="214">
        <v>886</v>
      </c>
      <c r="B888" s="216"/>
      <c r="C888" s="216"/>
      <c r="D888" t="str">
        <f t="shared" si="13"/>
        <v/>
      </c>
    </row>
    <row r="889" spans="1:4">
      <c r="A889" s="214">
        <v>887</v>
      </c>
      <c r="B889" s="216"/>
      <c r="C889" s="216"/>
      <c r="D889" t="str">
        <f t="shared" si="13"/>
        <v/>
      </c>
    </row>
    <row r="890" spans="1:4">
      <c r="A890" s="214">
        <v>888</v>
      </c>
      <c r="B890" s="216"/>
      <c r="C890" s="216"/>
      <c r="D890" t="str">
        <f t="shared" si="13"/>
        <v/>
      </c>
    </row>
    <row r="891" spans="1:4">
      <c r="A891" s="214">
        <v>889</v>
      </c>
      <c r="B891" s="216"/>
      <c r="C891" s="216"/>
      <c r="D891" t="str">
        <f t="shared" si="13"/>
        <v/>
      </c>
    </row>
    <row r="892" spans="1:4">
      <c r="A892" s="214">
        <v>890</v>
      </c>
      <c r="B892" s="216"/>
      <c r="C892" s="216"/>
      <c r="D892" t="str">
        <f t="shared" si="13"/>
        <v/>
      </c>
    </row>
    <row r="893" spans="1:4">
      <c r="A893" s="214">
        <v>891</v>
      </c>
      <c r="B893" s="216"/>
      <c r="C893" s="216"/>
      <c r="D893" t="str">
        <f t="shared" si="13"/>
        <v/>
      </c>
    </row>
    <row r="894" spans="1:4">
      <c r="A894" s="214">
        <v>892</v>
      </c>
      <c r="B894" s="216"/>
      <c r="C894" s="216"/>
      <c r="D894" t="str">
        <f t="shared" si="13"/>
        <v/>
      </c>
    </row>
    <row r="895" spans="1:4">
      <c r="A895" s="214">
        <v>893</v>
      </c>
      <c r="B895" s="216"/>
      <c r="C895" s="216"/>
      <c r="D895" t="str">
        <f t="shared" si="13"/>
        <v/>
      </c>
    </row>
    <row r="896" spans="1:4">
      <c r="A896" s="214">
        <v>894</v>
      </c>
      <c r="B896" s="216"/>
      <c r="C896" s="216"/>
      <c r="D896" t="str">
        <f t="shared" si="13"/>
        <v/>
      </c>
    </row>
    <row r="897" spans="1:4">
      <c r="A897" s="214">
        <v>895</v>
      </c>
      <c r="B897" s="216"/>
      <c r="C897" s="216"/>
      <c r="D897" t="str">
        <f t="shared" si="13"/>
        <v/>
      </c>
    </row>
    <row r="898" spans="1:4">
      <c r="A898" s="214">
        <v>896</v>
      </c>
      <c r="B898" s="216"/>
      <c r="C898" s="216"/>
      <c r="D898" t="str">
        <f t="shared" si="13"/>
        <v/>
      </c>
    </row>
    <row r="899" spans="1:4">
      <c r="A899" s="214">
        <v>897</v>
      </c>
      <c r="B899" s="216"/>
      <c r="C899" s="216"/>
      <c r="D899" t="str">
        <f t="shared" si="13"/>
        <v/>
      </c>
    </row>
    <row r="900" spans="1:4">
      <c r="A900" s="214">
        <v>898</v>
      </c>
      <c r="B900" s="216"/>
      <c r="C900" s="216"/>
      <c r="D900" t="str">
        <f t="shared" ref="D900:D963" si="14">IF(B900="","",IF(B899=B900,CONCATENATE(",",C900),CONCATENATE(",",B900,C900)))</f>
        <v/>
      </c>
    </row>
    <row r="901" spans="1:4">
      <c r="A901" s="214">
        <v>899</v>
      </c>
      <c r="B901" s="216"/>
      <c r="C901" s="216"/>
      <c r="D901" t="str">
        <f t="shared" si="14"/>
        <v/>
      </c>
    </row>
    <row r="902" spans="1:4">
      <c r="A902" s="214">
        <v>900</v>
      </c>
      <c r="B902" s="216"/>
      <c r="C902" s="216"/>
      <c r="D902" t="str">
        <f t="shared" si="14"/>
        <v/>
      </c>
    </row>
    <row r="903" spans="1:4">
      <c r="A903" s="214">
        <v>901</v>
      </c>
      <c r="B903" s="216"/>
      <c r="C903" s="216"/>
      <c r="D903" t="str">
        <f t="shared" si="14"/>
        <v/>
      </c>
    </row>
    <row r="904" spans="1:4">
      <c r="A904" s="214">
        <v>902</v>
      </c>
      <c r="B904" s="216"/>
      <c r="C904" s="216"/>
      <c r="D904" t="str">
        <f t="shared" si="14"/>
        <v/>
      </c>
    </row>
    <row r="905" spans="1:4">
      <c r="A905" s="214">
        <v>903</v>
      </c>
      <c r="B905" s="216"/>
      <c r="C905" s="216"/>
      <c r="D905" t="str">
        <f t="shared" si="14"/>
        <v/>
      </c>
    </row>
    <row r="906" spans="1:4">
      <c r="A906" s="214">
        <v>904</v>
      </c>
      <c r="B906" s="216"/>
      <c r="C906" s="216"/>
      <c r="D906" t="str">
        <f t="shared" si="14"/>
        <v/>
      </c>
    </row>
    <row r="907" spans="1:4">
      <c r="A907" s="214">
        <v>905</v>
      </c>
      <c r="B907" s="216"/>
      <c r="C907" s="216"/>
      <c r="D907" t="str">
        <f t="shared" si="14"/>
        <v/>
      </c>
    </row>
    <row r="908" spans="1:4">
      <c r="A908" s="214">
        <v>906</v>
      </c>
      <c r="B908" s="216"/>
      <c r="C908" s="216"/>
      <c r="D908" t="str">
        <f t="shared" si="14"/>
        <v/>
      </c>
    </row>
    <row r="909" spans="1:4">
      <c r="A909" s="214">
        <v>907</v>
      </c>
      <c r="B909" s="216"/>
      <c r="C909" s="216"/>
      <c r="D909" t="str">
        <f t="shared" si="14"/>
        <v/>
      </c>
    </row>
    <row r="910" spans="1:4">
      <c r="A910" s="214">
        <v>908</v>
      </c>
      <c r="B910" s="216"/>
      <c r="C910" s="216"/>
      <c r="D910" t="str">
        <f t="shared" si="14"/>
        <v/>
      </c>
    </row>
    <row r="911" spans="1:4">
      <c r="A911" s="214">
        <v>909</v>
      </c>
      <c r="B911" s="216"/>
      <c r="C911" s="216"/>
      <c r="D911" t="str">
        <f t="shared" si="14"/>
        <v/>
      </c>
    </row>
    <row r="912" spans="1:4">
      <c r="A912" s="214">
        <v>910</v>
      </c>
      <c r="B912" s="216"/>
      <c r="C912" s="216"/>
      <c r="D912" t="str">
        <f t="shared" si="14"/>
        <v/>
      </c>
    </row>
    <row r="913" spans="1:4">
      <c r="A913" s="214">
        <v>911</v>
      </c>
      <c r="B913" s="216"/>
      <c r="C913" s="216"/>
      <c r="D913" t="str">
        <f t="shared" si="14"/>
        <v/>
      </c>
    </row>
    <row r="914" spans="1:4">
      <c r="A914" s="214">
        <v>912</v>
      </c>
      <c r="B914" s="216"/>
      <c r="C914" s="216"/>
      <c r="D914" t="str">
        <f t="shared" si="14"/>
        <v/>
      </c>
    </row>
    <row r="915" spans="1:4">
      <c r="A915" s="214">
        <v>913</v>
      </c>
      <c r="B915" s="216"/>
      <c r="C915" s="216"/>
      <c r="D915" t="str">
        <f t="shared" si="14"/>
        <v/>
      </c>
    </row>
    <row r="916" spans="1:4">
      <c r="A916" s="214">
        <v>914</v>
      </c>
      <c r="B916" s="216"/>
      <c r="C916" s="216"/>
      <c r="D916" t="str">
        <f t="shared" si="14"/>
        <v/>
      </c>
    </row>
    <row r="917" spans="1:4">
      <c r="A917" s="214">
        <v>915</v>
      </c>
      <c r="B917" s="216"/>
      <c r="C917" s="216"/>
      <c r="D917" t="str">
        <f t="shared" si="14"/>
        <v/>
      </c>
    </row>
    <row r="918" spans="1:4">
      <c r="A918" s="214">
        <v>916</v>
      </c>
      <c r="B918" s="216"/>
      <c r="C918" s="216"/>
      <c r="D918" t="str">
        <f t="shared" si="14"/>
        <v/>
      </c>
    </row>
    <row r="919" spans="1:4">
      <c r="A919" s="214">
        <v>917</v>
      </c>
      <c r="B919" s="216"/>
      <c r="C919" s="216"/>
      <c r="D919" t="str">
        <f t="shared" si="14"/>
        <v/>
      </c>
    </row>
    <row r="920" spans="1:4">
      <c r="A920" s="214">
        <v>918</v>
      </c>
      <c r="B920" s="216"/>
      <c r="C920" s="216"/>
      <c r="D920" t="str">
        <f t="shared" si="14"/>
        <v/>
      </c>
    </row>
    <row r="921" spans="1:4">
      <c r="A921" s="214">
        <v>919</v>
      </c>
      <c r="B921" s="216"/>
      <c r="C921" s="216"/>
      <c r="D921" t="str">
        <f t="shared" si="14"/>
        <v/>
      </c>
    </row>
    <row r="922" spans="1:4">
      <c r="A922" s="214">
        <v>920</v>
      </c>
      <c r="B922" s="216"/>
      <c r="C922" s="216"/>
      <c r="D922" t="str">
        <f t="shared" si="14"/>
        <v/>
      </c>
    </row>
    <row r="923" spans="1:4">
      <c r="A923" s="214">
        <v>921</v>
      </c>
      <c r="B923" s="216"/>
      <c r="C923" s="216"/>
      <c r="D923" t="str">
        <f t="shared" si="14"/>
        <v/>
      </c>
    </row>
    <row r="924" spans="1:4">
      <c r="A924" s="214">
        <v>922</v>
      </c>
      <c r="B924" s="216"/>
      <c r="C924" s="216"/>
      <c r="D924" t="str">
        <f t="shared" si="14"/>
        <v/>
      </c>
    </row>
    <row r="925" spans="1:4">
      <c r="A925" s="214">
        <v>923</v>
      </c>
      <c r="B925" s="216"/>
      <c r="C925" s="216"/>
      <c r="D925" t="str">
        <f t="shared" si="14"/>
        <v/>
      </c>
    </row>
    <row r="926" spans="1:4">
      <c r="A926" s="214">
        <v>924</v>
      </c>
      <c r="B926" s="216"/>
      <c r="C926" s="216"/>
      <c r="D926" t="str">
        <f t="shared" si="14"/>
        <v/>
      </c>
    </row>
    <row r="927" spans="1:4">
      <c r="A927" s="214">
        <v>925</v>
      </c>
      <c r="B927" s="216"/>
      <c r="C927" s="216"/>
      <c r="D927" t="str">
        <f t="shared" si="14"/>
        <v/>
      </c>
    </row>
    <row r="928" spans="1:4">
      <c r="A928" s="214">
        <v>926</v>
      </c>
      <c r="B928" s="216"/>
      <c r="C928" s="216"/>
      <c r="D928" t="str">
        <f t="shared" si="14"/>
        <v/>
      </c>
    </row>
    <row r="929" spans="1:4">
      <c r="A929" s="214">
        <v>927</v>
      </c>
      <c r="B929" s="216"/>
      <c r="C929" s="216"/>
      <c r="D929" t="str">
        <f t="shared" si="14"/>
        <v/>
      </c>
    </row>
    <row r="930" spans="1:4">
      <c r="A930" s="214">
        <v>928</v>
      </c>
      <c r="B930" s="216"/>
      <c r="C930" s="216"/>
      <c r="D930" t="str">
        <f t="shared" si="14"/>
        <v/>
      </c>
    </row>
    <row r="931" spans="1:4">
      <c r="A931" s="214">
        <v>929</v>
      </c>
      <c r="B931" s="216"/>
      <c r="C931" s="216"/>
      <c r="D931" t="str">
        <f t="shared" si="14"/>
        <v/>
      </c>
    </row>
    <row r="932" spans="1:4">
      <c r="A932" s="214">
        <v>930</v>
      </c>
      <c r="B932" s="216"/>
      <c r="C932" s="216"/>
      <c r="D932" t="str">
        <f t="shared" si="14"/>
        <v/>
      </c>
    </row>
    <row r="933" spans="1:4">
      <c r="A933" s="214">
        <v>931</v>
      </c>
      <c r="B933" s="216"/>
      <c r="C933" s="216"/>
      <c r="D933" t="str">
        <f t="shared" si="14"/>
        <v/>
      </c>
    </row>
    <row r="934" spans="1:4">
      <c r="A934" s="214">
        <v>932</v>
      </c>
      <c r="B934" s="216"/>
      <c r="C934" s="216"/>
      <c r="D934" t="str">
        <f t="shared" si="14"/>
        <v/>
      </c>
    </row>
    <row r="935" spans="1:4">
      <c r="A935" s="214">
        <v>933</v>
      </c>
      <c r="B935" s="216"/>
      <c r="C935" s="216"/>
      <c r="D935" t="str">
        <f t="shared" si="14"/>
        <v/>
      </c>
    </row>
    <row r="936" spans="1:4">
      <c r="A936" s="214">
        <v>934</v>
      </c>
      <c r="B936" s="216"/>
      <c r="C936" s="216"/>
      <c r="D936" t="str">
        <f t="shared" si="14"/>
        <v/>
      </c>
    </row>
    <row r="937" spans="1:4">
      <c r="A937" s="214">
        <v>935</v>
      </c>
      <c r="B937" s="216"/>
      <c r="C937" s="216"/>
      <c r="D937" t="str">
        <f t="shared" si="14"/>
        <v/>
      </c>
    </row>
    <row r="938" spans="1:4">
      <c r="A938" s="214">
        <v>936</v>
      </c>
      <c r="B938" s="216"/>
      <c r="C938" s="216"/>
      <c r="D938" t="str">
        <f t="shared" si="14"/>
        <v/>
      </c>
    </row>
    <row r="939" spans="1:4">
      <c r="A939" s="214">
        <v>937</v>
      </c>
      <c r="B939" s="216"/>
      <c r="C939" s="216"/>
      <c r="D939" t="str">
        <f t="shared" si="14"/>
        <v/>
      </c>
    </row>
    <row r="940" spans="1:4">
      <c r="A940" s="214">
        <v>938</v>
      </c>
      <c r="B940" s="216"/>
      <c r="C940" s="216"/>
      <c r="D940" t="str">
        <f t="shared" si="14"/>
        <v/>
      </c>
    </row>
    <row r="941" spans="1:4">
      <c r="A941" s="214">
        <v>939</v>
      </c>
      <c r="B941" s="216"/>
      <c r="C941" s="216"/>
      <c r="D941" t="str">
        <f t="shared" si="14"/>
        <v/>
      </c>
    </row>
    <row r="942" spans="1:4">
      <c r="A942" s="214">
        <v>940</v>
      </c>
      <c r="B942" s="216"/>
      <c r="C942" s="216"/>
      <c r="D942" t="str">
        <f t="shared" si="14"/>
        <v/>
      </c>
    </row>
    <row r="943" spans="1:4">
      <c r="A943" s="214">
        <v>941</v>
      </c>
      <c r="B943" s="216"/>
      <c r="C943" s="216"/>
      <c r="D943" t="str">
        <f t="shared" si="14"/>
        <v/>
      </c>
    </row>
    <row r="944" spans="1:4">
      <c r="A944" s="214">
        <v>942</v>
      </c>
      <c r="B944" s="216"/>
      <c r="C944" s="216"/>
      <c r="D944" t="str">
        <f t="shared" si="14"/>
        <v/>
      </c>
    </row>
    <row r="945" spans="1:4">
      <c r="A945" s="214">
        <v>943</v>
      </c>
      <c r="B945" s="216"/>
      <c r="C945" s="216"/>
      <c r="D945" t="str">
        <f t="shared" si="14"/>
        <v/>
      </c>
    </row>
    <row r="946" spans="1:4">
      <c r="A946" s="214">
        <v>944</v>
      </c>
      <c r="B946" s="216"/>
      <c r="C946" s="216"/>
      <c r="D946" t="str">
        <f t="shared" si="14"/>
        <v/>
      </c>
    </row>
    <row r="947" spans="1:4">
      <c r="A947" s="214">
        <v>945</v>
      </c>
      <c r="B947" s="216"/>
      <c r="C947" s="216"/>
      <c r="D947" t="str">
        <f t="shared" si="14"/>
        <v/>
      </c>
    </row>
    <row r="948" spans="1:4">
      <c r="A948" s="214">
        <v>946</v>
      </c>
      <c r="B948" s="216"/>
      <c r="C948" s="216"/>
      <c r="D948" t="str">
        <f t="shared" si="14"/>
        <v/>
      </c>
    </row>
    <row r="949" spans="1:4">
      <c r="A949" s="214">
        <v>947</v>
      </c>
      <c r="B949" s="216"/>
      <c r="C949" s="216"/>
      <c r="D949" t="str">
        <f t="shared" si="14"/>
        <v/>
      </c>
    </row>
    <row r="950" spans="1:4">
      <c r="A950" s="214">
        <v>948</v>
      </c>
      <c r="B950" s="216"/>
      <c r="C950" s="216"/>
      <c r="D950" t="str">
        <f t="shared" si="14"/>
        <v/>
      </c>
    </row>
    <row r="951" spans="1:4">
      <c r="A951" s="214">
        <v>949</v>
      </c>
      <c r="B951" s="216"/>
      <c r="C951" s="216"/>
      <c r="D951" t="str">
        <f t="shared" si="14"/>
        <v/>
      </c>
    </row>
    <row r="952" spans="1:4">
      <c r="A952" s="214">
        <v>950</v>
      </c>
      <c r="B952" s="216"/>
      <c r="C952" s="216"/>
      <c r="D952" t="str">
        <f t="shared" si="14"/>
        <v/>
      </c>
    </row>
    <row r="953" spans="1:4">
      <c r="A953" s="214">
        <v>951</v>
      </c>
      <c r="B953" s="216"/>
      <c r="C953" s="216"/>
      <c r="D953" t="str">
        <f t="shared" si="14"/>
        <v/>
      </c>
    </row>
    <row r="954" spans="1:4">
      <c r="A954" s="214">
        <v>952</v>
      </c>
      <c r="B954" s="216"/>
      <c r="C954" s="216"/>
      <c r="D954" t="str">
        <f t="shared" si="14"/>
        <v/>
      </c>
    </row>
    <row r="955" spans="1:4">
      <c r="A955" s="214">
        <v>953</v>
      </c>
      <c r="B955" s="216"/>
      <c r="C955" s="216"/>
      <c r="D955" t="str">
        <f t="shared" si="14"/>
        <v/>
      </c>
    </row>
    <row r="956" spans="1:4">
      <c r="A956" s="214">
        <v>954</v>
      </c>
      <c r="B956" s="216"/>
      <c r="C956" s="216"/>
      <c r="D956" t="str">
        <f t="shared" si="14"/>
        <v/>
      </c>
    </row>
    <row r="957" spans="1:4">
      <c r="A957" s="214">
        <v>955</v>
      </c>
      <c r="B957" s="216"/>
      <c r="C957" s="216"/>
      <c r="D957" t="str">
        <f t="shared" si="14"/>
        <v/>
      </c>
    </row>
    <row r="958" spans="1:4">
      <c r="A958" s="214">
        <v>956</v>
      </c>
      <c r="B958" s="216"/>
      <c r="C958" s="216"/>
      <c r="D958" t="str">
        <f t="shared" si="14"/>
        <v/>
      </c>
    </row>
    <row r="959" spans="1:4">
      <c r="A959" s="214">
        <v>957</v>
      </c>
      <c r="B959" s="216"/>
      <c r="C959" s="216"/>
      <c r="D959" t="str">
        <f t="shared" si="14"/>
        <v/>
      </c>
    </row>
    <row r="960" spans="1:4">
      <c r="A960" s="214">
        <v>958</v>
      </c>
      <c r="B960" s="216"/>
      <c r="C960" s="216"/>
      <c r="D960" t="str">
        <f t="shared" si="14"/>
        <v/>
      </c>
    </row>
    <row r="961" spans="1:4">
      <c r="A961" s="214">
        <v>959</v>
      </c>
      <c r="B961" s="216"/>
      <c r="C961" s="216"/>
      <c r="D961" t="str">
        <f t="shared" si="14"/>
        <v/>
      </c>
    </row>
    <row r="962" spans="1:4">
      <c r="A962" s="214">
        <v>960</v>
      </c>
      <c r="B962" s="216"/>
      <c r="C962" s="216"/>
      <c r="D962" t="str">
        <f t="shared" si="14"/>
        <v/>
      </c>
    </row>
    <row r="963" spans="1:4">
      <c r="A963" s="214">
        <v>961</v>
      </c>
      <c r="B963" s="216"/>
      <c r="C963" s="216"/>
      <c r="D963" t="str">
        <f t="shared" si="14"/>
        <v/>
      </c>
    </row>
    <row r="964" spans="1:4">
      <c r="A964" s="214">
        <v>962</v>
      </c>
      <c r="B964" s="216"/>
      <c r="C964" s="216"/>
      <c r="D964" t="str">
        <f t="shared" ref="D964:D1027" si="15">IF(B964="","",IF(B963=B964,CONCATENATE(",",C964),CONCATENATE(",",B964,C964)))</f>
        <v/>
      </c>
    </row>
    <row r="965" spans="1:4">
      <c r="A965" s="214">
        <v>963</v>
      </c>
      <c r="B965" s="216"/>
      <c r="C965" s="216"/>
      <c r="D965" t="str">
        <f t="shared" si="15"/>
        <v/>
      </c>
    </row>
    <row r="966" spans="1:4">
      <c r="A966" s="214">
        <v>964</v>
      </c>
      <c r="B966" s="216"/>
      <c r="C966" s="216"/>
      <c r="D966" t="str">
        <f t="shared" si="15"/>
        <v/>
      </c>
    </row>
    <row r="967" spans="1:4">
      <c r="A967" s="214">
        <v>965</v>
      </c>
      <c r="B967" s="216"/>
      <c r="C967" s="216"/>
      <c r="D967" t="str">
        <f t="shared" si="15"/>
        <v/>
      </c>
    </row>
    <row r="968" spans="1:4">
      <c r="A968" s="214">
        <v>966</v>
      </c>
      <c r="B968" s="216"/>
      <c r="C968" s="216"/>
      <c r="D968" t="str">
        <f t="shared" si="15"/>
        <v/>
      </c>
    </row>
    <row r="969" spans="1:4">
      <c r="A969" s="214">
        <v>967</v>
      </c>
      <c r="B969" s="216"/>
      <c r="C969" s="216"/>
      <c r="D969" t="str">
        <f t="shared" si="15"/>
        <v/>
      </c>
    </row>
    <row r="970" spans="1:4">
      <c r="A970" s="214">
        <v>968</v>
      </c>
      <c r="B970" s="216"/>
      <c r="C970" s="216"/>
      <c r="D970" t="str">
        <f t="shared" si="15"/>
        <v/>
      </c>
    </row>
    <row r="971" spans="1:4">
      <c r="A971" s="214">
        <v>969</v>
      </c>
      <c r="B971" s="216"/>
      <c r="C971" s="216"/>
      <c r="D971" t="str">
        <f t="shared" si="15"/>
        <v/>
      </c>
    </row>
    <row r="972" spans="1:4">
      <c r="A972" s="214">
        <v>970</v>
      </c>
      <c r="B972" s="216"/>
      <c r="C972" s="216"/>
      <c r="D972" t="str">
        <f t="shared" si="15"/>
        <v/>
      </c>
    </row>
    <row r="973" spans="1:4">
      <c r="A973" s="214">
        <v>971</v>
      </c>
      <c r="B973" s="216"/>
      <c r="C973" s="216"/>
      <c r="D973" t="str">
        <f t="shared" si="15"/>
        <v/>
      </c>
    </row>
    <row r="974" spans="1:4">
      <c r="A974" s="214">
        <v>972</v>
      </c>
      <c r="B974" s="216"/>
      <c r="C974" s="216"/>
      <c r="D974" t="str">
        <f t="shared" si="15"/>
        <v/>
      </c>
    </row>
    <row r="975" spans="1:4">
      <c r="A975" s="214">
        <v>973</v>
      </c>
      <c r="B975" s="216"/>
      <c r="C975" s="216"/>
      <c r="D975" t="str">
        <f t="shared" si="15"/>
        <v/>
      </c>
    </row>
    <row r="976" spans="1:4">
      <c r="A976" s="214">
        <v>974</v>
      </c>
      <c r="B976" s="216"/>
      <c r="C976" s="216"/>
      <c r="D976" t="str">
        <f t="shared" si="15"/>
        <v/>
      </c>
    </row>
    <row r="977" spans="1:4">
      <c r="A977" s="214">
        <v>975</v>
      </c>
      <c r="B977" s="216"/>
      <c r="C977" s="216"/>
      <c r="D977" t="str">
        <f t="shared" si="15"/>
        <v/>
      </c>
    </row>
    <row r="978" spans="1:4">
      <c r="A978" s="214">
        <v>976</v>
      </c>
      <c r="B978" s="216"/>
      <c r="C978" s="216"/>
      <c r="D978" t="str">
        <f t="shared" si="15"/>
        <v/>
      </c>
    </row>
    <row r="979" spans="1:4">
      <c r="A979" s="214">
        <v>977</v>
      </c>
      <c r="B979" s="216"/>
      <c r="C979" s="216"/>
      <c r="D979" t="str">
        <f t="shared" si="15"/>
        <v/>
      </c>
    </row>
    <row r="980" spans="1:4">
      <c r="A980" s="214">
        <v>978</v>
      </c>
      <c r="B980" s="216"/>
      <c r="C980" s="216"/>
      <c r="D980" t="str">
        <f t="shared" si="15"/>
        <v/>
      </c>
    </row>
    <row r="981" spans="1:4">
      <c r="A981" s="214">
        <v>979</v>
      </c>
      <c r="B981" s="216"/>
      <c r="C981" s="216"/>
      <c r="D981" t="str">
        <f t="shared" si="15"/>
        <v/>
      </c>
    </row>
    <row r="982" spans="1:4">
      <c r="A982" s="214">
        <v>980</v>
      </c>
      <c r="B982" s="216"/>
      <c r="C982" s="216"/>
      <c r="D982" t="str">
        <f t="shared" si="15"/>
        <v/>
      </c>
    </row>
    <row r="983" spans="1:4">
      <c r="A983" s="214">
        <v>981</v>
      </c>
      <c r="B983" s="216"/>
      <c r="C983" s="216"/>
      <c r="D983" t="str">
        <f t="shared" si="15"/>
        <v/>
      </c>
    </row>
    <row r="984" spans="1:4">
      <c r="A984" s="214">
        <v>982</v>
      </c>
      <c r="B984" s="216"/>
      <c r="C984" s="216"/>
      <c r="D984" t="str">
        <f t="shared" si="15"/>
        <v/>
      </c>
    </row>
    <row r="985" spans="1:4">
      <c r="A985" s="214">
        <v>983</v>
      </c>
      <c r="B985" s="216"/>
      <c r="C985" s="216"/>
      <c r="D985" t="str">
        <f t="shared" si="15"/>
        <v/>
      </c>
    </row>
    <row r="986" spans="1:4">
      <c r="A986" s="214">
        <v>984</v>
      </c>
      <c r="B986" s="216"/>
      <c r="C986" s="216"/>
      <c r="D986" t="str">
        <f t="shared" si="15"/>
        <v/>
      </c>
    </row>
    <row r="987" spans="1:4">
      <c r="A987" s="214">
        <v>985</v>
      </c>
      <c r="B987" s="216"/>
      <c r="C987" s="216"/>
      <c r="D987" t="str">
        <f t="shared" si="15"/>
        <v/>
      </c>
    </row>
    <row r="988" spans="1:4">
      <c r="A988" s="214">
        <v>986</v>
      </c>
      <c r="B988" s="216"/>
      <c r="C988" s="216"/>
      <c r="D988" t="str">
        <f t="shared" si="15"/>
        <v/>
      </c>
    </row>
    <row r="989" spans="1:4">
      <c r="A989" s="214">
        <v>987</v>
      </c>
      <c r="B989" s="216"/>
      <c r="C989" s="216"/>
      <c r="D989" t="str">
        <f t="shared" si="15"/>
        <v/>
      </c>
    </row>
    <row r="990" spans="1:4">
      <c r="A990" s="214">
        <v>988</v>
      </c>
      <c r="B990" s="216"/>
      <c r="C990" s="216"/>
      <c r="D990" t="str">
        <f t="shared" si="15"/>
        <v/>
      </c>
    </row>
    <row r="991" spans="1:4">
      <c r="A991" s="214">
        <v>989</v>
      </c>
      <c r="B991" s="216"/>
      <c r="C991" s="216"/>
      <c r="D991" t="str">
        <f t="shared" si="15"/>
        <v/>
      </c>
    </row>
    <row r="992" spans="1:4">
      <c r="A992" s="214">
        <v>990</v>
      </c>
      <c r="B992" s="216"/>
      <c r="C992" s="216"/>
      <c r="D992" t="str">
        <f t="shared" si="15"/>
        <v/>
      </c>
    </row>
    <row r="993" spans="1:4">
      <c r="A993" s="214">
        <v>991</v>
      </c>
      <c r="B993" s="216"/>
      <c r="C993" s="216"/>
      <c r="D993" t="str">
        <f t="shared" si="15"/>
        <v/>
      </c>
    </row>
    <row r="994" spans="1:4">
      <c r="A994" s="214">
        <v>992</v>
      </c>
      <c r="B994" s="216"/>
      <c r="C994" s="216"/>
      <c r="D994" t="str">
        <f t="shared" si="15"/>
        <v/>
      </c>
    </row>
    <row r="995" spans="1:4">
      <c r="A995" s="214">
        <v>993</v>
      </c>
      <c r="B995" s="216"/>
      <c r="C995" s="216"/>
      <c r="D995" t="str">
        <f t="shared" si="15"/>
        <v/>
      </c>
    </row>
    <row r="996" spans="1:4">
      <c r="A996" s="214">
        <v>994</v>
      </c>
      <c r="B996" s="216"/>
      <c r="C996" s="216"/>
      <c r="D996" t="str">
        <f t="shared" si="15"/>
        <v/>
      </c>
    </row>
    <row r="997" spans="1:4">
      <c r="A997" s="214">
        <v>995</v>
      </c>
      <c r="B997" s="216"/>
      <c r="C997" s="216"/>
      <c r="D997" t="str">
        <f t="shared" si="15"/>
        <v/>
      </c>
    </row>
    <row r="998" spans="1:4">
      <c r="A998" s="214">
        <v>996</v>
      </c>
      <c r="B998" s="216"/>
      <c r="C998" s="216"/>
      <c r="D998" t="str">
        <f t="shared" si="15"/>
        <v/>
      </c>
    </row>
    <row r="999" spans="1:4">
      <c r="A999" s="214">
        <v>997</v>
      </c>
      <c r="B999" s="216"/>
      <c r="C999" s="216"/>
      <c r="D999" t="str">
        <f t="shared" si="15"/>
        <v/>
      </c>
    </row>
    <row r="1000" spans="1:4">
      <c r="A1000" s="214">
        <v>998</v>
      </c>
      <c r="B1000" s="216"/>
      <c r="C1000" s="216"/>
      <c r="D1000" t="str">
        <f t="shared" si="15"/>
        <v/>
      </c>
    </row>
    <row r="1001" spans="1:4">
      <c r="A1001" s="214">
        <v>999</v>
      </c>
      <c r="B1001" s="216"/>
      <c r="C1001" s="216"/>
      <c r="D1001" t="str">
        <f t="shared" si="15"/>
        <v/>
      </c>
    </row>
    <row r="1002" spans="1:4">
      <c r="A1002" s="214">
        <v>1000</v>
      </c>
      <c r="B1002" s="216"/>
      <c r="C1002" s="216"/>
      <c r="D1002" t="str">
        <f t="shared" si="15"/>
        <v/>
      </c>
    </row>
    <row r="1003" spans="1:4">
      <c r="A1003" s="214">
        <v>1001</v>
      </c>
      <c r="B1003" s="216"/>
      <c r="C1003" s="216"/>
      <c r="D1003" t="str">
        <f t="shared" si="15"/>
        <v/>
      </c>
    </row>
    <row r="1004" spans="1:4">
      <c r="A1004" s="214">
        <v>1002</v>
      </c>
      <c r="B1004" s="216"/>
      <c r="C1004" s="216"/>
      <c r="D1004" t="str">
        <f t="shared" si="15"/>
        <v/>
      </c>
    </row>
    <row r="1005" spans="1:4">
      <c r="A1005" s="214">
        <v>1003</v>
      </c>
      <c r="B1005" s="216"/>
      <c r="C1005" s="216"/>
      <c r="D1005" t="str">
        <f t="shared" si="15"/>
        <v/>
      </c>
    </row>
    <row r="1006" spans="1:4">
      <c r="A1006" s="214">
        <v>1004</v>
      </c>
      <c r="B1006" s="216"/>
      <c r="C1006" s="216"/>
      <c r="D1006" t="str">
        <f t="shared" si="15"/>
        <v/>
      </c>
    </row>
    <row r="1007" spans="1:4">
      <c r="A1007" s="214">
        <v>1005</v>
      </c>
      <c r="B1007" s="216"/>
      <c r="C1007" s="216"/>
      <c r="D1007" t="str">
        <f t="shared" si="15"/>
        <v/>
      </c>
    </row>
    <row r="1008" spans="1:4">
      <c r="A1008" s="214">
        <v>1006</v>
      </c>
      <c r="B1008" s="216"/>
      <c r="C1008" s="216"/>
      <c r="D1008" t="str">
        <f t="shared" si="15"/>
        <v/>
      </c>
    </row>
    <row r="1009" spans="1:4">
      <c r="A1009" s="214">
        <v>1007</v>
      </c>
      <c r="B1009" s="216"/>
      <c r="C1009" s="216"/>
      <c r="D1009" t="str">
        <f t="shared" si="15"/>
        <v/>
      </c>
    </row>
    <row r="1010" spans="1:4">
      <c r="A1010" s="214">
        <v>1008</v>
      </c>
      <c r="B1010" s="216"/>
      <c r="C1010" s="216"/>
      <c r="D1010" t="str">
        <f t="shared" si="15"/>
        <v/>
      </c>
    </row>
    <row r="1011" spans="1:4">
      <c r="A1011" s="214">
        <v>1009</v>
      </c>
      <c r="B1011" s="216"/>
      <c r="C1011" s="216"/>
      <c r="D1011" t="str">
        <f t="shared" si="15"/>
        <v/>
      </c>
    </row>
    <row r="1012" spans="1:4">
      <c r="A1012" s="214">
        <v>1010</v>
      </c>
      <c r="B1012" s="216"/>
      <c r="C1012" s="216"/>
      <c r="D1012" t="str">
        <f t="shared" si="15"/>
        <v/>
      </c>
    </row>
    <row r="1013" spans="1:4">
      <c r="A1013" s="214">
        <v>1011</v>
      </c>
      <c r="B1013" s="216"/>
      <c r="C1013" s="216"/>
      <c r="D1013" t="str">
        <f t="shared" si="15"/>
        <v/>
      </c>
    </row>
    <row r="1014" spans="1:4">
      <c r="A1014" s="214">
        <v>1012</v>
      </c>
      <c r="B1014" s="216"/>
      <c r="C1014" s="216"/>
      <c r="D1014" t="str">
        <f t="shared" si="15"/>
        <v/>
      </c>
    </row>
    <row r="1015" spans="1:4">
      <c r="A1015" s="214">
        <v>1013</v>
      </c>
      <c r="B1015" s="216"/>
      <c r="C1015" s="216"/>
      <c r="D1015" t="str">
        <f t="shared" si="15"/>
        <v/>
      </c>
    </row>
    <row r="1016" spans="1:4">
      <c r="A1016" s="214">
        <v>1014</v>
      </c>
      <c r="B1016" s="216"/>
      <c r="C1016" s="216"/>
      <c r="D1016" t="str">
        <f t="shared" si="15"/>
        <v/>
      </c>
    </row>
    <row r="1017" spans="1:4">
      <c r="A1017" s="214">
        <v>1015</v>
      </c>
      <c r="B1017" s="216"/>
      <c r="C1017" s="216"/>
      <c r="D1017" t="str">
        <f t="shared" si="15"/>
        <v/>
      </c>
    </row>
    <row r="1018" spans="1:4">
      <c r="A1018" s="214">
        <v>1016</v>
      </c>
      <c r="B1018" s="216"/>
      <c r="C1018" s="216"/>
      <c r="D1018" t="str">
        <f t="shared" si="15"/>
        <v/>
      </c>
    </row>
    <row r="1019" spans="1:4">
      <c r="A1019" s="214">
        <v>1017</v>
      </c>
      <c r="B1019" s="216"/>
      <c r="C1019" s="216"/>
      <c r="D1019" t="str">
        <f t="shared" si="15"/>
        <v/>
      </c>
    </row>
    <row r="1020" spans="1:4">
      <c r="A1020" s="214">
        <v>1018</v>
      </c>
      <c r="B1020" s="216"/>
      <c r="C1020" s="216"/>
      <c r="D1020" t="str">
        <f t="shared" si="15"/>
        <v/>
      </c>
    </row>
    <row r="1021" spans="1:4">
      <c r="A1021" s="214">
        <v>1019</v>
      </c>
      <c r="B1021" s="216"/>
      <c r="C1021" s="216"/>
      <c r="D1021" t="str">
        <f t="shared" si="15"/>
        <v/>
      </c>
    </row>
    <row r="1022" spans="1:4">
      <c r="A1022" s="214">
        <v>1020</v>
      </c>
      <c r="B1022" s="216"/>
      <c r="C1022" s="216"/>
      <c r="D1022" t="str">
        <f t="shared" si="15"/>
        <v/>
      </c>
    </row>
    <row r="1023" spans="1:4">
      <c r="A1023" s="214">
        <v>1021</v>
      </c>
      <c r="B1023" s="216"/>
      <c r="C1023" s="216"/>
      <c r="D1023" t="str">
        <f t="shared" si="15"/>
        <v/>
      </c>
    </row>
    <row r="1024" spans="1:4">
      <c r="A1024" s="214">
        <v>1022</v>
      </c>
      <c r="B1024" s="216"/>
      <c r="C1024" s="216"/>
      <c r="D1024" t="str">
        <f t="shared" si="15"/>
        <v/>
      </c>
    </row>
    <row r="1025" spans="1:4">
      <c r="A1025" s="214">
        <v>1023</v>
      </c>
      <c r="B1025" s="216"/>
      <c r="C1025" s="216"/>
      <c r="D1025" t="str">
        <f t="shared" si="15"/>
        <v/>
      </c>
    </row>
    <row r="1026" spans="1:4">
      <c r="A1026" s="214">
        <v>1024</v>
      </c>
      <c r="B1026" s="216"/>
      <c r="C1026" s="216"/>
      <c r="D1026" t="str">
        <f t="shared" si="15"/>
        <v/>
      </c>
    </row>
    <row r="1027" spans="1:4">
      <c r="A1027" s="214">
        <v>1025</v>
      </c>
      <c r="B1027" s="216"/>
      <c r="C1027" s="216"/>
      <c r="D1027" t="str">
        <f t="shared" si="15"/>
        <v/>
      </c>
    </row>
    <row r="1028" spans="1:4">
      <c r="B1028" s="220"/>
      <c r="C1028" s="220"/>
    </row>
    <row r="1029" spans="1:4">
      <c r="B1029" s="220"/>
      <c r="C1029" s="220"/>
    </row>
    <row r="1030" spans="1:4">
      <c r="B1030" s="220"/>
      <c r="C1030" s="220"/>
    </row>
    <row r="1031" spans="1:4">
      <c r="B1031" s="220"/>
      <c r="C1031" s="220"/>
    </row>
    <row r="1032" spans="1:4">
      <c r="B1032" s="220"/>
      <c r="C1032" s="220"/>
    </row>
    <row r="1033" spans="1:4">
      <c r="B1033" s="220"/>
      <c r="C1033" s="220"/>
    </row>
    <row r="1034" spans="1:4">
      <c r="B1034" s="220"/>
      <c r="C1034" s="220"/>
    </row>
    <row r="1035" spans="1:4">
      <c r="B1035" s="220"/>
      <c r="C1035" s="220"/>
    </row>
    <row r="1036" spans="1:4">
      <c r="B1036" s="220"/>
      <c r="C1036" s="220"/>
    </row>
    <row r="1037" spans="1:4">
      <c r="B1037" s="220"/>
      <c r="C1037" s="220"/>
    </row>
    <row r="1038" spans="1:4">
      <c r="B1038" s="220"/>
      <c r="C1038" s="220"/>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Z55"/>
  <sheetViews>
    <sheetView view="pageBreakPreview" zoomScale="70" zoomScaleSheetLayoutView="70" workbookViewId="0">
      <pane ySplit="5" topLeftCell="A6" activePane="bottomLeft" state="frozen"/>
      <selection pane="bottomLeft" activeCell="B16" sqref="B16:C16"/>
    </sheetView>
  </sheetViews>
  <sheetFormatPr defaultRowHeight="18" customHeight="1"/>
  <cols>
    <col min="1" max="1" width="9" style="221" customWidth="1"/>
    <col min="2" max="2" width="5.75" style="221" customWidth="1"/>
    <col min="3" max="3" width="9.5" style="221" customWidth="1"/>
    <col min="4" max="4" width="58.625" style="221" customWidth="1"/>
    <col min="5" max="5" width="9" style="221" customWidth="1"/>
    <col min="6" max="13" width="9.625" style="221" hidden="1" customWidth="1"/>
    <col min="14" max="14" width="9.625" style="221" customWidth="1"/>
    <col min="15" max="16" width="9.625" style="222" customWidth="1"/>
    <col min="17" max="26" width="9" style="222" customWidth="1"/>
    <col min="27" max="16384" width="9" style="221" customWidth="1"/>
  </cols>
  <sheetData>
    <row r="1" spans="1:13" ht="18" customHeight="1">
      <c r="A1" s="223" t="s">
        <v>171</v>
      </c>
      <c r="B1" s="223"/>
      <c r="C1" s="223"/>
      <c r="D1" s="223"/>
    </row>
    <row r="2" spans="1:13" ht="18" customHeight="1">
      <c r="A2" s="224"/>
      <c r="B2" s="224"/>
      <c r="C2" s="224"/>
      <c r="D2" s="224"/>
    </row>
    <row r="3" spans="1:13" ht="18" customHeight="1">
      <c r="A3" s="224"/>
      <c r="B3" s="228" t="s">
        <v>284</v>
      </c>
      <c r="C3" s="224"/>
      <c r="D3" s="224"/>
    </row>
    <row r="4" spans="1:13" ht="18" customHeight="1">
      <c r="B4" s="228" t="s">
        <v>285</v>
      </c>
    </row>
    <row r="5" spans="1:13" ht="18" customHeight="1">
      <c r="A5" s="225">
        <f>COUNTIF(A6:A14,"エラーの疑い")</f>
        <v>3</v>
      </c>
      <c r="B5" s="229" t="s">
        <v>69</v>
      </c>
      <c r="C5" s="229" t="s">
        <v>201</v>
      </c>
      <c r="D5" s="229" t="s">
        <v>101</v>
      </c>
    </row>
    <row r="6" spans="1:13" ht="62.25" customHeight="1">
      <c r="A6" s="226" t="str">
        <f>IF(G6=0,"OK","エラーの疑い")</f>
        <v>エラーの疑い</v>
      </c>
      <c r="B6" s="230">
        <v>1</v>
      </c>
      <c r="C6" s="230" t="s">
        <v>281</v>
      </c>
      <c r="D6" s="230" t="s">
        <v>262</v>
      </c>
      <c r="G6" s="221">
        <f>COUNTIF(様式第七!AF5:AF69,"&gt;0")</f>
        <v>21</v>
      </c>
    </row>
    <row r="7" spans="1:13" ht="110.25" customHeight="1">
      <c r="A7" s="226" t="str">
        <f>IF(K7=M7,"OK","エラーの疑い")</f>
        <v>OK</v>
      </c>
      <c r="B7" s="230">
        <v>2</v>
      </c>
      <c r="C7" s="232" t="s">
        <v>202</v>
      </c>
      <c r="D7" s="232" t="s">
        <v>215</v>
      </c>
      <c r="F7" s="221" t="s">
        <v>203</v>
      </c>
      <c r="G7" s="221">
        <f>COUNTIF(様式第七!S40:U42,"&gt;5")</f>
        <v>0</v>
      </c>
      <c r="H7" s="221" t="s">
        <v>204</v>
      </c>
      <c r="I7" s="221">
        <f>COUNTIF(様式第七!M35,"&gt;1500")*(COUNTA(様式第七!I48:U53)+COUNTA(様式第七!X48:Z53))</f>
        <v>0</v>
      </c>
      <c r="J7" s="221" t="s">
        <v>119</v>
      </c>
      <c r="K7" s="221">
        <f>IF((G7+I7)&gt;0,1,0)</f>
        <v>0</v>
      </c>
      <c r="L7" s="221" t="s">
        <v>205</v>
      </c>
      <c r="M7" s="221">
        <f>COUNTIF(様式第七!AB21,"○")</f>
        <v>0</v>
      </c>
    </row>
    <row r="8" spans="1:13" ht="62.25" customHeight="1">
      <c r="A8" s="226" t="str">
        <f>IF(K8=2,"OK","エラーの疑い")</f>
        <v>エラーの疑い</v>
      </c>
      <c r="B8" s="230">
        <v>3</v>
      </c>
      <c r="C8" s="232" t="s">
        <v>197</v>
      </c>
      <c r="D8" s="232" t="s">
        <v>18</v>
      </c>
      <c r="F8" s="221" t="s">
        <v>207</v>
      </c>
      <c r="G8" s="221">
        <f>LEN(様式第七!O28)</f>
        <v>0</v>
      </c>
      <c r="H8" s="221" t="s">
        <v>27</v>
      </c>
      <c r="I8" s="221">
        <f>LEN(様式第七!X28)</f>
        <v>0</v>
      </c>
      <c r="J8" s="221" t="s">
        <v>208</v>
      </c>
      <c r="K8" s="221">
        <f>COUNTIF(F8:I8,6)</f>
        <v>0</v>
      </c>
    </row>
    <row r="9" spans="1:13" ht="62.25" customHeight="1">
      <c r="A9" s="226" t="str">
        <f>IF(K9=0,"OK","エラーの疑い")</f>
        <v>OK</v>
      </c>
      <c r="B9" s="230">
        <v>4</v>
      </c>
      <c r="C9" s="230" t="s">
        <v>283</v>
      </c>
      <c r="D9" s="232" t="s">
        <v>149</v>
      </c>
      <c r="F9" s="221" t="s">
        <v>259</v>
      </c>
      <c r="G9" s="221">
        <f>COUNTIF(様式第七!M37,"&gt;0")</f>
        <v>0</v>
      </c>
      <c r="H9" s="235" t="s">
        <v>43</v>
      </c>
      <c r="I9" s="221">
        <f>IF(COUNTIF(様式第七!J32:Z32,"○")&gt;0,1,0)</f>
        <v>0</v>
      </c>
      <c r="J9" s="221" t="s">
        <v>208</v>
      </c>
      <c r="K9" s="221">
        <f>G9-I9</f>
        <v>0</v>
      </c>
    </row>
    <row r="10" spans="1:13" ht="62.25" customHeight="1">
      <c r="A10" s="226" t="str">
        <f>IF(K10=0,"OK","エラーの疑い")</f>
        <v>OK</v>
      </c>
      <c r="B10" s="230">
        <v>5</v>
      </c>
      <c r="C10" s="230" t="s">
        <v>283</v>
      </c>
      <c r="D10" s="232" t="s">
        <v>291</v>
      </c>
      <c r="F10" s="221" t="s">
        <v>270</v>
      </c>
      <c r="G10" s="221">
        <f>COUNTIF(様式第七!V32,"○")</f>
        <v>0</v>
      </c>
      <c r="H10" s="221" t="s">
        <v>292</v>
      </c>
      <c r="I10" s="221">
        <f>COUNTIF(様式第七!J32:P32,"○")</f>
        <v>0</v>
      </c>
      <c r="J10" s="221" t="s">
        <v>208</v>
      </c>
      <c r="K10" s="221">
        <f>G10*I10</f>
        <v>0</v>
      </c>
    </row>
    <row r="11" spans="1:13" ht="62.25" customHeight="1">
      <c r="A11" s="226" t="str">
        <f>IF(G11&lt;0,"エラーの疑い","OK")</f>
        <v>OK</v>
      </c>
      <c r="B11" s="230">
        <v>6</v>
      </c>
      <c r="C11" s="230" t="s">
        <v>248</v>
      </c>
      <c r="D11" s="232" t="s">
        <v>209</v>
      </c>
      <c r="G11" s="221">
        <f>IFERROR(様式第七!AI61-様式第七!AI60,1)</f>
        <v>1</v>
      </c>
      <c r="H11" s="235"/>
    </row>
    <row r="12" spans="1:13" ht="62.25" customHeight="1">
      <c r="A12" s="226" t="str">
        <f>IF(G12&lt;0,"エラーの疑い","OK")</f>
        <v>OK</v>
      </c>
      <c r="B12" s="230">
        <v>7</v>
      </c>
      <c r="C12" s="230" t="s">
        <v>248</v>
      </c>
      <c r="D12" s="232" t="s">
        <v>246</v>
      </c>
      <c r="G12" s="221">
        <f>IFERROR(様式第七!AI60-様式第七!AJ8,1)</f>
        <v>1</v>
      </c>
      <c r="H12" s="235"/>
    </row>
    <row r="13" spans="1:13" ht="62.25" customHeight="1">
      <c r="A13" s="226" t="str">
        <f>IF(K13&gt;0,"エラーの疑い","OK")</f>
        <v>OK</v>
      </c>
      <c r="B13" s="230">
        <v>8</v>
      </c>
      <c r="C13" s="230" t="s">
        <v>248</v>
      </c>
      <c r="D13" s="232" t="s">
        <v>238</v>
      </c>
      <c r="F13" s="221" t="s">
        <v>145</v>
      </c>
      <c r="G13" s="221">
        <f>COUNTIF(様式第七!I60,様式第七!AL60)</f>
        <v>0</v>
      </c>
      <c r="H13" s="221" t="s">
        <v>126</v>
      </c>
      <c r="I13" s="221">
        <f>COUNTA(様式第七!R60:AB60)</f>
        <v>4</v>
      </c>
      <c r="J13" s="221" t="s">
        <v>208</v>
      </c>
      <c r="K13" s="221">
        <f>G13*7-I13</f>
        <v>-4</v>
      </c>
    </row>
    <row r="14" spans="1:13" ht="62.25" customHeight="1">
      <c r="A14" s="226" t="str">
        <f>IF(G14=0,"OK","エラーの疑い")</f>
        <v>エラーの疑い</v>
      </c>
      <c r="B14" s="230">
        <v>9</v>
      </c>
      <c r="C14" s="230" t="s">
        <v>251</v>
      </c>
      <c r="D14" s="230" t="s">
        <v>163</v>
      </c>
      <c r="G14" s="221">
        <f>COUNTIF(様式第七!AF90:AF93,"&gt;0")</f>
        <v>4</v>
      </c>
    </row>
    <row r="15" spans="1:13" ht="12" customHeight="1">
      <c r="A15" s="227"/>
      <c r="B15" s="227"/>
      <c r="C15" s="227"/>
      <c r="D15" s="227"/>
    </row>
    <row r="16" spans="1:13" ht="48" customHeight="1">
      <c r="A16" s="227"/>
      <c r="B16" s="231" t="s">
        <v>312</v>
      </c>
      <c r="C16" s="233"/>
      <c r="D16" s="234" t="s">
        <v>200</v>
      </c>
      <c r="E16" s="221" t="s">
        <v>312</v>
      </c>
      <c r="F16" s="221" t="s">
        <v>311</v>
      </c>
    </row>
    <row r="17" spans="1:14" ht="63" customHeight="1">
      <c r="A17" s="227"/>
      <c r="B17" s="227"/>
      <c r="C17" s="227"/>
      <c r="D17" s="227"/>
    </row>
    <row r="18" spans="1:14" ht="63" customHeight="1">
      <c r="A18" s="227"/>
      <c r="B18" s="227"/>
      <c r="C18" s="227"/>
      <c r="D18" s="227"/>
    </row>
    <row r="19" spans="1:14" ht="63" customHeight="1">
      <c r="A19" s="227"/>
      <c r="B19" s="227"/>
      <c r="C19" s="227"/>
      <c r="D19" s="227"/>
    </row>
    <row r="20" spans="1:14" ht="63" customHeight="1">
      <c r="A20" s="227"/>
      <c r="B20" s="227"/>
      <c r="C20" s="227"/>
      <c r="D20" s="227"/>
    </row>
    <row r="21" spans="1:14" ht="63" customHeight="1">
      <c r="A21" s="227"/>
      <c r="B21" s="227"/>
      <c r="C21" s="227"/>
      <c r="D21" s="227"/>
    </row>
    <row r="22" spans="1:14" ht="18" customHeight="1"/>
    <row r="23" spans="1:14" ht="18" customHeight="1">
      <c r="L23" s="236">
        <f>IFERROR(FIND($N23,様式第七!I$24),999)</f>
        <v>999</v>
      </c>
      <c r="M23" s="236">
        <f t="shared" ref="M23:M55" si="0">RANK(L23,L$23:L$55)</f>
        <v>1</v>
      </c>
      <c r="N23" s="236" t="s">
        <v>245</v>
      </c>
    </row>
    <row r="24" spans="1:14" ht="18" customHeight="1">
      <c r="L24" s="236">
        <f>IFERROR(FIND($N24,様式第七!I$24),999)</f>
        <v>999</v>
      </c>
      <c r="M24" s="236">
        <f t="shared" si="0"/>
        <v>1</v>
      </c>
      <c r="N24" s="236" t="s">
        <v>191</v>
      </c>
    </row>
    <row r="25" spans="1:14" ht="18" customHeight="1">
      <c r="L25" s="236">
        <f>IFERROR(FIND($N25,様式第七!I$24),999)</f>
        <v>999</v>
      </c>
      <c r="M25" s="236">
        <f t="shared" si="0"/>
        <v>1</v>
      </c>
      <c r="N25" s="236" t="s">
        <v>306</v>
      </c>
    </row>
    <row r="26" spans="1:14" ht="18" customHeight="1">
      <c r="L26" s="236">
        <f>IFERROR(FIND($N26,様式第七!I$24),999)</f>
        <v>999</v>
      </c>
      <c r="M26" s="236">
        <f t="shared" si="0"/>
        <v>1</v>
      </c>
      <c r="N26" s="236" t="s">
        <v>10</v>
      </c>
    </row>
    <row r="27" spans="1:14" ht="18" customHeight="1">
      <c r="L27" s="236">
        <f>IFERROR(FIND($N27,様式第七!I$24),999)</f>
        <v>999</v>
      </c>
      <c r="M27" s="236">
        <f t="shared" si="0"/>
        <v>1</v>
      </c>
      <c r="N27" s="236" t="s">
        <v>275</v>
      </c>
    </row>
    <row r="28" spans="1:14" ht="18" customHeight="1">
      <c r="L28" s="236">
        <f>IFERROR(FIND($N28,様式第七!I$24),999)</f>
        <v>999</v>
      </c>
      <c r="M28" s="236">
        <f t="shared" si="0"/>
        <v>1</v>
      </c>
      <c r="N28" s="236" t="s">
        <v>0</v>
      </c>
    </row>
    <row r="29" spans="1:14" ht="18" customHeight="1">
      <c r="L29" s="236">
        <f>IFERROR(FIND($N29,様式第七!I$24),999)</f>
        <v>999</v>
      </c>
      <c r="M29" s="236">
        <f t="shared" si="0"/>
        <v>1</v>
      </c>
      <c r="N29" s="236" t="s">
        <v>305</v>
      </c>
    </row>
    <row r="30" spans="1:14" ht="18" customHeight="1">
      <c r="L30" s="236">
        <f>IFERROR(FIND($N30,様式第七!I$24),999)</f>
        <v>999</v>
      </c>
      <c r="M30" s="236">
        <f t="shared" si="0"/>
        <v>1</v>
      </c>
      <c r="N30" s="236" t="s">
        <v>20</v>
      </c>
    </row>
    <row r="31" spans="1:14" ht="18" customHeight="1">
      <c r="L31" s="236">
        <f>IFERROR(FIND($N31,様式第七!I$24),999)</f>
        <v>999</v>
      </c>
      <c r="M31" s="236">
        <f t="shared" si="0"/>
        <v>1</v>
      </c>
      <c r="N31" s="236" t="s">
        <v>304</v>
      </c>
    </row>
    <row r="32" spans="1:14" ht="18" customHeight="1">
      <c r="L32" s="236">
        <f>IFERROR(FIND($N32,様式第七!I$24),999)</f>
        <v>999</v>
      </c>
      <c r="M32" s="236">
        <f t="shared" si="0"/>
        <v>1</v>
      </c>
      <c r="N32" s="236" t="s">
        <v>303</v>
      </c>
    </row>
    <row r="33" spans="12:14" ht="18" customHeight="1">
      <c r="L33" s="236">
        <f>IFERROR(FIND($N33,様式第七!I$24),999)</f>
        <v>999</v>
      </c>
      <c r="M33" s="236">
        <f t="shared" si="0"/>
        <v>1</v>
      </c>
      <c r="N33" s="236" t="s">
        <v>295</v>
      </c>
    </row>
    <row r="34" spans="12:14" ht="18" customHeight="1">
      <c r="L34" s="236">
        <f>IFERROR(FIND($N34,様式第七!I$24),999)</f>
        <v>999</v>
      </c>
      <c r="M34" s="236">
        <f t="shared" si="0"/>
        <v>1</v>
      </c>
      <c r="N34" s="236" t="s">
        <v>302</v>
      </c>
    </row>
    <row r="35" spans="12:14" ht="18" customHeight="1">
      <c r="L35" s="236">
        <f>IFERROR(FIND($N35,様式第七!I$24),999)</f>
        <v>999</v>
      </c>
      <c r="M35" s="236">
        <f t="shared" si="0"/>
        <v>1</v>
      </c>
      <c r="N35" s="236" t="s">
        <v>199</v>
      </c>
    </row>
    <row r="36" spans="12:14" ht="18" customHeight="1">
      <c r="L36" s="236">
        <f>IFERROR(FIND($N36,様式第七!I$24),999)</f>
        <v>999</v>
      </c>
      <c r="M36" s="236">
        <f t="shared" si="0"/>
        <v>1</v>
      </c>
      <c r="N36" s="236" t="s">
        <v>221</v>
      </c>
    </row>
    <row r="37" spans="12:14" ht="18" customHeight="1">
      <c r="L37" s="236">
        <f>IFERROR(FIND($N37,様式第七!I$24),999)</f>
        <v>999</v>
      </c>
      <c r="M37" s="236">
        <f t="shared" si="0"/>
        <v>1</v>
      </c>
      <c r="N37" s="236" t="s">
        <v>120</v>
      </c>
    </row>
    <row r="38" spans="12:14" ht="18" customHeight="1">
      <c r="L38" s="236">
        <f>IFERROR(FIND($N38,様式第七!I$24),999)</f>
        <v>999</v>
      </c>
      <c r="M38" s="236">
        <f t="shared" si="0"/>
        <v>1</v>
      </c>
      <c r="N38" s="236" t="s">
        <v>82</v>
      </c>
    </row>
    <row r="39" spans="12:14" ht="18" customHeight="1">
      <c r="L39" s="236">
        <f>IFERROR(FIND($N39,様式第七!I$24),999)</f>
        <v>999</v>
      </c>
      <c r="M39" s="236">
        <f t="shared" si="0"/>
        <v>1</v>
      </c>
      <c r="N39" s="236" t="s">
        <v>241</v>
      </c>
    </row>
    <row r="40" spans="12:14" ht="18" customHeight="1">
      <c r="L40" s="236">
        <f>IFERROR(FIND($N40,様式第七!I$24),999)</f>
        <v>999</v>
      </c>
      <c r="M40" s="236">
        <f t="shared" si="0"/>
        <v>1</v>
      </c>
      <c r="N40" s="236" t="s">
        <v>301</v>
      </c>
    </row>
    <row r="41" spans="12:14" ht="18" customHeight="1">
      <c r="L41" s="236">
        <f>IFERROR(FIND($N41,様式第七!I$24),999)</f>
        <v>999</v>
      </c>
      <c r="M41" s="236">
        <f t="shared" si="0"/>
        <v>1</v>
      </c>
      <c r="N41" s="236" t="s">
        <v>54</v>
      </c>
    </row>
    <row r="42" spans="12:14" ht="18" customHeight="1">
      <c r="L42" s="236">
        <f>IFERROR(FIND($N42,様式第七!I$24),999)</f>
        <v>999</v>
      </c>
      <c r="M42" s="236">
        <f t="shared" si="0"/>
        <v>1</v>
      </c>
      <c r="N42" s="236" t="s">
        <v>227</v>
      </c>
    </row>
    <row r="43" spans="12:14" ht="18" customHeight="1">
      <c r="L43" s="236">
        <f>IFERROR(FIND($N43,様式第七!I$24),999)</f>
        <v>999</v>
      </c>
      <c r="M43" s="236">
        <f t="shared" si="0"/>
        <v>1</v>
      </c>
      <c r="N43" s="236" t="s">
        <v>296</v>
      </c>
    </row>
    <row r="44" spans="12:14" ht="18" customHeight="1">
      <c r="L44" s="236">
        <f>IFERROR(FIND($N44,様式第七!I$24),999)</f>
        <v>999</v>
      </c>
      <c r="M44" s="236">
        <f t="shared" si="0"/>
        <v>1</v>
      </c>
      <c r="N44" s="236" t="s">
        <v>206</v>
      </c>
    </row>
    <row r="45" spans="12:14" ht="18" customHeight="1">
      <c r="L45" s="236">
        <f>IFERROR(FIND($N45,様式第七!I$24),999)</f>
        <v>999</v>
      </c>
      <c r="M45" s="236">
        <f t="shared" si="0"/>
        <v>1</v>
      </c>
      <c r="N45" s="236" t="s">
        <v>38</v>
      </c>
    </row>
    <row r="46" spans="12:14" ht="18" customHeight="1">
      <c r="L46" s="236">
        <f>IFERROR(FIND($N46,様式第七!I$24),999)</f>
        <v>999</v>
      </c>
      <c r="M46" s="236">
        <f t="shared" si="0"/>
        <v>1</v>
      </c>
      <c r="N46" s="236" t="s">
        <v>169</v>
      </c>
    </row>
    <row r="47" spans="12:14" ht="18" customHeight="1">
      <c r="L47" s="236">
        <f>IFERROR(FIND($N47,様式第七!I$24),999)</f>
        <v>999</v>
      </c>
      <c r="M47" s="236">
        <f t="shared" si="0"/>
        <v>1</v>
      </c>
      <c r="N47" s="236" t="s">
        <v>277</v>
      </c>
    </row>
    <row r="48" spans="12:14" ht="18" customHeight="1">
      <c r="L48" s="236">
        <f>IFERROR(FIND($N48,様式第七!I$24),999)</f>
        <v>999</v>
      </c>
      <c r="M48" s="236">
        <f t="shared" si="0"/>
        <v>1</v>
      </c>
      <c r="N48" s="236" t="s">
        <v>300</v>
      </c>
    </row>
    <row r="49" spans="12:14" ht="18" customHeight="1">
      <c r="L49" s="236">
        <f>IFERROR(FIND($N49,様式第七!I$24),999)</f>
        <v>999</v>
      </c>
      <c r="M49" s="236">
        <f t="shared" si="0"/>
        <v>1</v>
      </c>
      <c r="N49" s="236" t="s">
        <v>299</v>
      </c>
    </row>
    <row r="50" spans="12:14" ht="18" customHeight="1">
      <c r="L50" s="236">
        <f>IFERROR(FIND($N50,様式第七!I$24),999)</f>
        <v>999</v>
      </c>
      <c r="M50" s="236">
        <f t="shared" si="0"/>
        <v>1</v>
      </c>
      <c r="N50" s="236" t="s">
        <v>242</v>
      </c>
    </row>
    <row r="51" spans="12:14" ht="18" customHeight="1">
      <c r="L51" s="236">
        <f>IFERROR(FIND($N51,様式第七!I$24),999)</f>
        <v>999</v>
      </c>
      <c r="M51" s="236">
        <f t="shared" si="0"/>
        <v>1</v>
      </c>
      <c r="N51" s="236" t="s">
        <v>157</v>
      </c>
    </row>
    <row r="52" spans="12:14" ht="18" customHeight="1">
      <c r="L52" s="236">
        <f>IFERROR(FIND($N52,様式第七!I$24),999)</f>
        <v>999</v>
      </c>
      <c r="M52" s="236">
        <f t="shared" si="0"/>
        <v>1</v>
      </c>
      <c r="N52" s="236" t="s">
        <v>78</v>
      </c>
    </row>
    <row r="53" spans="12:14" ht="18" customHeight="1">
      <c r="L53" s="236">
        <f>IFERROR(FIND($N53,様式第七!I$24),999)</f>
        <v>999</v>
      </c>
      <c r="M53" s="236">
        <f t="shared" si="0"/>
        <v>1</v>
      </c>
      <c r="N53" s="236" t="s">
        <v>297</v>
      </c>
    </row>
    <row r="54" spans="12:14" ht="18" customHeight="1">
      <c r="L54" s="236">
        <f>IFERROR(FIND($N54,様式第七!I$24),999)</f>
        <v>999</v>
      </c>
      <c r="M54" s="236">
        <f t="shared" si="0"/>
        <v>1</v>
      </c>
      <c r="N54" s="236" t="s">
        <v>236</v>
      </c>
    </row>
    <row r="55" spans="12:14" ht="18" customHeight="1">
      <c r="L55" s="236">
        <f>IFERROR(FIND($N55,様式第七!I$24),999)</f>
        <v>999</v>
      </c>
      <c r="M55" s="236">
        <f t="shared" si="0"/>
        <v>1</v>
      </c>
      <c r="N55" s="236" t="s">
        <v>298</v>
      </c>
    </row>
    <row r="56" spans="12:14" ht="18" customHeight="1"/>
    <row r="57" spans="12:14" ht="18" customHeight="1"/>
  </sheetData>
  <sheetProtection password="B8C4" sheet="1" objects="1" scenarios="1"/>
  <mergeCells count="2">
    <mergeCell ref="A1:D1"/>
    <mergeCell ref="B16:C16"/>
  </mergeCells>
  <phoneticPr fontId="1" type="Hiragana"/>
  <conditionalFormatting sqref="B15:D15 B17:D21">
    <cfRule type="cellIs" dxfId="3" priority="1" operator="equal">
      <formula>"エラーの疑い"</formula>
    </cfRule>
  </conditionalFormatting>
  <conditionalFormatting sqref="A13">
    <cfRule type="cellIs" dxfId="2" priority="2" operator="equal">
      <formula>"エラーの疑い"</formula>
    </cfRule>
  </conditionalFormatting>
  <conditionalFormatting sqref="A10">
    <cfRule type="cellIs" dxfId="1" priority="3" operator="equal">
      <formula>"エラーの疑い"</formula>
    </cfRule>
  </conditionalFormatting>
  <conditionalFormatting sqref="A6:A9 A11:A12 A14:A21">
    <cfRule type="cellIs" dxfId="0" priority="5" operator="equal">
      <formula>"エラーの疑い"</formula>
    </cfRule>
  </conditionalFormatting>
  <dataValidations count="1">
    <dataValidation type="list" allowBlank="1" showDropDown="0" showInputMessage="1" showErrorMessage="1" sqref="B16:C16">
      <formula1>$E$16:$F$16</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例(様式第七)</vt:lpstr>
      <vt:lpstr>例(土地の所在地及び地番)</vt:lpstr>
      <vt:lpstr>様式第七</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2025-08-04T02:19:20Z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2025-08-04T02:19:20Z</vt:filetime>
  </property>
</Properties>
</file>