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65"/>
  </bookViews>
  <sheets>
    <sheet name="R６許可・最大使用病床" sheetId="2" r:id="rId1"/>
  </sheets>
  <externalReferences>
    <externalReference r:id="rId2"/>
  </externalReferences>
  <definedNames>
    <definedName name="_xlnm._FilterDatabase" localSheetId="0" hidden="1">'R６許可・最大使用病床'!$A$16:$W$323</definedName>
    <definedName name="_xlnm.Print_Area" localSheetId="0">'R６許可・最大使用病床'!$A$1:$W$323</definedName>
    <definedName name="_xlnm.Print_Titles" localSheetId="0">'R６許可・最大使用病床'!$12:$16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<sst xmlns="http://schemas.openxmlformats.org/spreadsheetml/2006/main" xmlns:r="http://schemas.openxmlformats.org/officeDocument/2006/relationships" count="87" uniqueCount="87">
  <si>
    <t xml:space="preserve">○報告対象となる静岡県内の病院139施設、有床診療所137施設のうち、報告があった病院139施設（100.0％）、有床診療所137施設（100.0％）を対象として集計した結果
○「定性的」な基準に基づき、各医療機関が自主的に選択した医療機能を報告したものであることから、同じ医療機能を有していても、各医療機関の捉え方によっては同様の報告となっていない場合がある。
</t>
  </si>
  <si>
    <t>賀茂</t>
  </si>
  <si>
    <t>磐田市</t>
  </si>
  <si>
    <t>病院・有床診療所</t>
  </si>
  <si>
    <t>熱海伊東</t>
  </si>
  <si>
    <t>森町</t>
  </si>
  <si>
    <t>報告年度</t>
  </si>
  <si>
    <t>区分</t>
    <rPh sb="0" eb="2">
      <t>クブン</t>
    </rPh>
    <phoneticPr fontId="3"/>
  </si>
  <si>
    <t>駿東田方 集計</t>
  </si>
  <si>
    <t>静岡 集計</t>
  </si>
  <si>
    <t>賀茂 集計</t>
  </si>
  <si>
    <t>令和６年度</t>
    <rPh sb="0" eb="2">
      <t>レイワ</t>
    </rPh>
    <phoneticPr fontId="3"/>
  </si>
  <si>
    <t>市区町</t>
  </si>
  <si>
    <t>二次医療圏</t>
  </si>
  <si>
    <t>志太榛原 集計</t>
  </si>
  <si>
    <t>医療機能の時点</t>
  </si>
  <si>
    <t>静岡</t>
  </si>
  <si>
    <t>02有床診療所</t>
  </si>
  <si>
    <t>熱海伊東 集計</t>
  </si>
  <si>
    <t>静岡市葵区</t>
  </si>
  <si>
    <t>焼津市</t>
  </si>
  <si>
    <t>駿東田方</t>
  </si>
  <si>
    <t>熱海市</t>
  </si>
  <si>
    <t>袋井市</t>
  </si>
  <si>
    <t>富士</t>
  </si>
  <si>
    <t>西部</t>
  </si>
  <si>
    <t>御前崎市</t>
    <rPh sb="0" eb="3">
      <t>オマエザキ</t>
    </rPh>
    <rPh sb="3" eb="4">
      <t>シ</t>
    </rPh>
    <phoneticPr fontId="3"/>
  </si>
  <si>
    <t>富士 集計</t>
  </si>
  <si>
    <t>志太榛原</t>
  </si>
  <si>
    <t>浜松市中央区</t>
    <rPh sb="3" eb="5">
      <t>チュウオウ</t>
    </rPh>
    <rPh sb="5" eb="6">
      <t>ク</t>
    </rPh>
    <phoneticPr fontId="3"/>
  </si>
  <si>
    <t>中東遠</t>
  </si>
  <si>
    <t>中東遠 集計</t>
  </si>
  <si>
    <t>西部 集計</t>
  </si>
  <si>
    <t>総計</t>
  </si>
  <si>
    <t>静岡市駿河区</t>
  </si>
  <si>
    <t>許可・最大使用病床数</t>
    <rPh sb="0" eb="2">
      <t>キョカ</t>
    </rPh>
    <rPh sb="3" eb="5">
      <t>サイダイ</t>
    </rPh>
    <rPh sb="5" eb="7">
      <t>シヨウ</t>
    </rPh>
    <rPh sb="7" eb="9">
      <t>ビョウショウ</t>
    </rPh>
    <rPh sb="9" eb="10">
      <t>スウ</t>
    </rPh>
    <phoneticPr fontId="3"/>
  </si>
  <si>
    <t>01病院</t>
  </si>
  <si>
    <t>伊東市</t>
  </si>
  <si>
    <t>報告年度７月１日時点</t>
  </si>
  <si>
    <t>吉田町</t>
  </si>
  <si>
    <t>01病院 集計</t>
  </si>
  <si>
    <t>伊豆の国市</t>
  </si>
  <si>
    <t>02有床診療所 集計</t>
  </si>
  <si>
    <t>下田市</t>
  </si>
  <si>
    <t>伊豆市</t>
  </si>
  <si>
    <t>清水町</t>
  </si>
  <si>
    <t>東伊豆町</t>
  </si>
  <si>
    <t>河津町</t>
  </si>
  <si>
    <t>池田産婦人科医院</t>
  </si>
  <si>
    <t>西伊豆町</t>
  </si>
  <si>
    <t>御前崎市</t>
  </si>
  <si>
    <t>沼津市</t>
  </si>
  <si>
    <t>三島市</t>
  </si>
  <si>
    <t>藤枝市</t>
  </si>
  <si>
    <t>御殿場市</t>
  </si>
  <si>
    <t>島田市</t>
  </si>
  <si>
    <t>裾野市</t>
  </si>
  <si>
    <t>函南町</t>
  </si>
  <si>
    <t>牧之原市</t>
  </si>
  <si>
    <t>菊川市</t>
  </si>
  <si>
    <t>長泉町</t>
  </si>
  <si>
    <t>小山町</t>
  </si>
  <si>
    <t>掛川市</t>
  </si>
  <si>
    <t>富士宮市</t>
  </si>
  <si>
    <t>富士市</t>
  </si>
  <si>
    <t>静岡市清水区</t>
  </si>
  <si>
    <t>浜松市浜名区</t>
    <rPh sb="0" eb="3">
      <t>ハママツシ</t>
    </rPh>
    <rPh sb="3" eb="5">
      <t>ハマナ</t>
    </rPh>
    <rPh sb="5" eb="6">
      <t>ク</t>
    </rPh>
    <phoneticPr fontId="3"/>
  </si>
  <si>
    <t>浜松市天竜区</t>
  </si>
  <si>
    <t>湖西市</t>
  </si>
  <si>
    <t>医療機関名称</t>
  </si>
  <si>
    <t>矢田レディースクリニック</t>
  </si>
  <si>
    <t>ほしのクリニック</t>
  </si>
  <si>
    <t>坂本整形外科</t>
  </si>
  <si>
    <t>桜木レディースクリニック</t>
  </si>
  <si>
    <t>天竜厚生会第二診療所</t>
  </si>
  <si>
    <t>医療コード</t>
    <rPh sb="0" eb="2">
      <t>イリョウ</t>
    </rPh>
    <phoneticPr fontId="3"/>
  </si>
  <si>
    <t>-</t>
  </si>
  <si>
    <t>01_許可病床数</t>
  </si>
  <si>
    <t>高度急性期</t>
  </si>
  <si>
    <t>急性期</t>
  </si>
  <si>
    <t>回復期</t>
  </si>
  <si>
    <t>慢性期</t>
  </si>
  <si>
    <t>休棟等</t>
  </si>
  <si>
    <t>計</t>
    <rPh sb="0" eb="1">
      <t>ケイ</t>
    </rPh>
    <phoneticPr fontId="3"/>
  </si>
  <si>
    <t>02_最大使用病床数(稼働病床数）</t>
    <rPh sb="3" eb="5">
      <t>サイダイ</t>
    </rPh>
    <rPh sb="5" eb="7">
      <t>シヨウ</t>
    </rPh>
    <rPh sb="11" eb="13">
      <t>カドウ</t>
    </rPh>
    <rPh sb="13" eb="15">
      <t>ビョウショウ</t>
    </rPh>
    <rPh sb="15" eb="16">
      <t>スウ</t>
    </rPh>
    <phoneticPr fontId="3"/>
  </si>
  <si>
    <t>03_非稼働病床数（許可-最大使用病床数）</t>
    <rPh sb="3" eb="4">
      <t>ヒ</t>
    </rPh>
    <rPh sb="10" eb="12">
      <t>キョカ</t>
    </rPh>
    <rPh sb="13" eb="15">
      <t>サイダイ</t>
    </rPh>
    <rPh sb="15" eb="17">
      <t>シヨウ</t>
    </rPh>
    <rPh sb="17" eb="19">
      <t>ビョウショウ</t>
    </rPh>
    <rPh sb="19" eb="20">
      <t>スウ</t>
    </rPh>
    <phoneticPr fontId="3"/>
  </si>
  <si>
    <t>休棟等</t>
    <rPh sb="0" eb="1">
      <t>ヤス</t>
    </rPh>
    <rPh sb="1" eb="2">
      <t>トウ</t>
    </rPh>
    <rPh sb="2" eb="3">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</si>
</sst>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6">
    <font>
      <sz val="11"/>
      <color indexed="8"/>
      <name val="ＭＳ Ｐゴシック"/>
      <family val="3"/>
    </font>
    <font>
      <sz val="11"/>
      <color auto="1"/>
      <name val="ＭＳ Ｐゴシック"/>
      <family val="3"/>
    </font>
    <font>
      <sz val="11"/>
      <color indexed="8"/>
      <name val="游ゴシック"/>
      <family val="3"/>
      <scheme val="minor"/>
    </font>
    <font>
      <sz val="6"/>
      <color auto="1"/>
      <name val="ＭＳ Ｐゴシック"/>
      <family val="3"/>
    </font>
    <font>
      <sz val="14"/>
      <color auto="1"/>
      <name val="ＭＳ Ｐゴシック"/>
      <family val="3"/>
    </font>
    <font>
      <sz val="14"/>
      <color indexed="8"/>
      <name val="ＭＳ Ｐゴシック"/>
      <family val="3"/>
    </font>
  </fonts>
  <fills count="9">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tint="-0.35"/>
        <bgColor indexed="64"/>
      </patternFill>
    </fill>
    <fill>
      <patternFill patternType="solid">
        <fgColor indexed="45"/>
        <bgColor indexed="64"/>
      </patternFill>
    </fill>
  </fills>
  <borders count="6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5"/>
      </top>
      <bottom style="thin">
        <color indexed="8"/>
      </bottom>
      <diagonal/>
    </border>
    <border>
      <left style="thin">
        <color indexed="8"/>
      </left>
      <right/>
      <top style="thin">
        <color indexed="8"/>
      </top>
      <bottom/>
      <diagonal/>
    </border>
    <border>
      <left style="thin">
        <color indexed="8"/>
      </left>
      <right/>
      <top style="thin">
        <color indexed="65"/>
      </top>
      <bottom/>
      <diagonal/>
    </border>
    <border>
      <left style="thin">
        <color indexed="8"/>
      </left>
      <right/>
      <top style="thin">
        <color indexed="8"/>
      </top>
      <bottom style="thin">
        <color indexed="8"/>
      </bottom>
      <diagonal/>
    </border>
    <border>
      <left/>
      <right/>
      <top style="thin">
        <color indexed="64"/>
      </top>
      <bottom/>
      <diagonal/>
    </border>
    <border>
      <left/>
      <right/>
      <top/>
      <bottom style="thin">
        <color indexed="64"/>
      </bottom>
      <diagonal/>
    </border>
    <border>
      <left style="thin">
        <color indexed="65"/>
      </left>
      <right/>
      <top style="thin">
        <color indexed="8"/>
      </top>
      <bottom/>
      <diagonal/>
    </border>
    <border>
      <left style="thin">
        <color indexed="64"/>
      </left>
      <right/>
      <top style="thin">
        <color indexed="64"/>
      </top>
      <bottom style="thin">
        <color indexed="8"/>
      </bottom>
      <diagonal/>
    </border>
    <border>
      <left style="thin">
        <color indexed="8"/>
      </left>
      <right/>
      <top/>
      <bottom/>
      <diagonal/>
    </border>
    <border>
      <left style="thin">
        <color indexed="65"/>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5"/>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5"/>
      </bottom>
      <diagonal/>
    </border>
    <border>
      <left style="thin">
        <color indexed="8"/>
      </left>
      <right style="thin">
        <color indexed="8"/>
      </right>
      <top style="thin">
        <color indexed="65"/>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auto="1"/>
      </right>
      <top style="thin">
        <color indexed="8"/>
      </top>
      <bottom style="hair">
        <color indexed="8"/>
      </bottom>
      <diagonal/>
    </border>
    <border>
      <left style="thin">
        <color indexed="8"/>
      </left>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65"/>
      </left>
      <right style="thin">
        <color auto="1"/>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hair">
        <color indexed="8"/>
      </top>
      <bottom/>
      <diagonal/>
    </border>
    <border>
      <left style="thin">
        <color indexed="65"/>
      </left>
      <right/>
      <top style="thin">
        <color indexed="64"/>
      </top>
      <bottom/>
      <diagonal/>
    </border>
    <border>
      <left/>
      <right style="thin">
        <color indexed="8"/>
      </right>
      <top/>
      <bottom style="thin">
        <color indexed="8"/>
      </bottom>
      <diagonal/>
    </border>
    <border>
      <left/>
      <right style="thin">
        <color auto="1"/>
      </right>
      <top style="thin">
        <color indexed="8"/>
      </top>
      <bottom style="thin">
        <color indexed="64"/>
      </bottom>
      <diagonal/>
    </border>
    <border>
      <left style="thin">
        <color indexed="8"/>
      </left>
      <right style="thin">
        <color auto="1"/>
      </right>
      <top/>
      <bottom/>
      <diagonal/>
    </border>
    <border>
      <left/>
      <right style="thin">
        <color indexed="8"/>
      </right>
      <top style="thin">
        <color indexed="8"/>
      </top>
      <bottom/>
      <diagonal/>
    </border>
    <border>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style="thin">
        <color indexed="65"/>
      </left>
      <right style="thin">
        <color indexed="8"/>
      </right>
      <top style="thin">
        <color indexed="8"/>
      </top>
      <bottom/>
      <diagonal/>
    </border>
    <border>
      <left style="thin">
        <color auto="1"/>
      </left>
      <right style="thin">
        <color auto="1"/>
      </right>
      <top style="thin">
        <color indexed="8"/>
      </top>
      <bottom/>
      <diagonal/>
    </border>
    <border>
      <left/>
      <right style="thin">
        <color auto="1"/>
      </right>
      <top style="thin">
        <color indexed="8"/>
      </top>
      <bottom/>
      <diagonal/>
    </border>
    <border>
      <left/>
      <right style="thin">
        <color auto="1"/>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right/>
      <top style="thin">
        <color indexed="8"/>
      </top>
      <bottom style="hair">
        <color indexed="8"/>
      </bottom>
      <diagonal/>
    </border>
    <border>
      <left/>
      <right/>
      <top style="hair">
        <color indexed="8"/>
      </top>
      <bottom style="thin">
        <color indexed="8"/>
      </bottom>
      <diagonal/>
    </border>
    <border>
      <left style="thin">
        <color auto="1"/>
      </left>
      <right/>
      <top style="thin">
        <color indexed="8"/>
      </top>
      <bottom/>
      <diagonal/>
    </border>
    <border>
      <left/>
      <right/>
      <top style="hair">
        <color indexed="8"/>
      </top>
      <bottom style="hair">
        <color indexed="8"/>
      </bottom>
      <diagonal/>
    </border>
    <border>
      <left/>
      <right/>
      <top style="hair">
        <color indexed="8"/>
      </top>
      <bottom/>
      <diagonal/>
    </border>
    <border>
      <left/>
      <right/>
      <top/>
      <bottom style="hair">
        <color indexed="8"/>
      </bottom>
      <diagonal/>
    </border>
    <border>
      <left style="thin">
        <color indexed="8"/>
      </left>
      <right/>
      <top style="hair">
        <color indexed="8"/>
      </top>
      <bottom style="hair">
        <color indexed="8"/>
      </bottom>
      <diagonal/>
    </border>
    <border>
      <left style="thin">
        <color indexed="8"/>
      </left>
      <right/>
      <top style="thin">
        <color indexed="64"/>
      </top>
      <bottom style="thin">
        <color indexed="64"/>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hair">
        <color indexed="8"/>
      </bottom>
      <diagonal/>
    </border>
    <border>
      <left style="hair">
        <color indexed="8"/>
      </left>
      <right style="thin">
        <color indexed="8"/>
      </right>
      <top style="hair">
        <color indexed="8"/>
      </top>
      <bottom style="thin">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diagonal/>
    </border>
    <border>
      <left style="hair">
        <color indexed="8"/>
      </left>
      <right style="thin">
        <color indexed="8"/>
      </right>
      <top/>
      <bottom style="hair">
        <color indexed="8"/>
      </bottom>
      <diagonal/>
    </border>
    <border>
      <left style="hair">
        <color indexed="8"/>
      </left>
      <right style="thin">
        <color indexed="64"/>
      </right>
      <top style="thin">
        <color indexed="64"/>
      </top>
      <bottom style="thin">
        <color indexed="64"/>
      </bottom>
      <diagonal/>
    </border>
    <border>
      <left style="hair">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5"/>
      </left>
      <right/>
      <top style="thin">
        <color indexed="64"/>
      </top>
      <bottom style="thin">
        <color indexed="64"/>
      </bottom>
      <diagonal/>
    </border>
    <border>
      <left style="thin">
        <color indexed="65"/>
      </left>
      <right style="thin">
        <color indexed="8"/>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5"/>
      </left>
      <right style="thin">
        <color indexed="64"/>
      </right>
      <top style="thin">
        <color indexed="64"/>
      </top>
      <bottom style="thin">
        <color indexed="64"/>
      </bottom>
      <diagonal/>
    </border>
    <border>
      <left style="hair">
        <color indexed="8"/>
      </left>
      <right style="thin">
        <color indexed="8"/>
      </right>
      <top/>
      <bottom/>
      <diagonal/>
    </border>
  </borders>
  <cellStyleXfs count="3">
    <xf numFmtId="0" fontId="0" fillId="0" borderId="0">
      <alignment vertical="center"/>
    </xf>
    <xf numFmtId="0" fontId="1" fillId="0" borderId="0">
      <alignment vertical="center"/>
    </xf>
    <xf numFmtId="0" fontId="2" fillId="0" borderId="0">
      <alignment vertical="center"/>
    </xf>
  </cellStyleXfs>
  <cellXfs count="132">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176" fontId="1" fillId="0" borderId="0" xfId="0" applyNumberFormat="1" applyFont="1">
      <alignment vertical="center"/>
    </xf>
    <xf numFmtId="0" fontId="4" fillId="0" borderId="0" xfId="0" applyFont="1">
      <alignment vertical="center"/>
    </xf>
    <xf numFmtId="0" fontId="1" fillId="0" borderId="0" xfId="0" applyFont="1" applyAlignment="1">
      <alignment horizontal="center" vertical="center" shrinkToFit="1"/>
    </xf>
    <xf numFmtId="0" fontId="4" fillId="0" borderId="0" xfId="1" applyFont="1" applyAlignment="1">
      <alignment vertical="center"/>
    </xf>
    <xf numFmtId="0" fontId="5" fillId="2" borderId="1" xfId="1" applyFont="1" applyFill="1" applyBorder="1" applyAlignment="1">
      <alignment vertical="center" wrapText="1"/>
    </xf>
    <xf numFmtId="0" fontId="5" fillId="2" borderId="2" xfId="1" applyFont="1" applyFill="1" applyBorder="1" applyAlignment="1">
      <alignment vertical="center" wrapText="1"/>
    </xf>
    <xf numFmtId="0" fontId="5" fillId="2" borderId="3" xfId="1" applyFont="1" applyFill="1" applyBorder="1" applyAlignment="1">
      <alignment vertical="center" wrapText="1"/>
    </xf>
    <xf numFmtId="0" fontId="4" fillId="0" borderId="0" xfId="1" applyFont="1" applyFill="1" applyAlignment="1">
      <alignment vertical="center" wrapText="1"/>
    </xf>
    <xf numFmtId="0" fontId="1" fillId="3" borderId="4" xfId="0" applyFont="1" applyFill="1" applyBorder="1" applyAlignment="1">
      <alignment vertical="center" shrinkToFit="1"/>
    </xf>
    <xf numFmtId="0" fontId="1" fillId="0" borderId="5" xfId="0" applyFont="1" applyFill="1" applyBorder="1" applyAlignment="1">
      <alignment vertical="center" shrinkToFit="1"/>
    </xf>
    <xf numFmtId="0" fontId="1" fillId="3" borderId="6" xfId="0" applyFont="1" applyFill="1" applyBorder="1" applyAlignment="1">
      <alignment horizontal="center" vertical="center" shrinkToFit="1"/>
    </xf>
    <xf numFmtId="0" fontId="1" fillId="0" borderId="6" xfId="0" applyFont="1" applyBorder="1">
      <alignment vertical="center"/>
    </xf>
    <xf numFmtId="0" fontId="1" fillId="0" borderId="7" xfId="0" applyFont="1" applyBorder="1">
      <alignment vertical="center"/>
    </xf>
    <xf numFmtId="0" fontId="1" fillId="4" borderId="6" xfId="0" applyFont="1" applyFill="1" applyBorder="1">
      <alignment vertical="center"/>
    </xf>
    <xf numFmtId="0" fontId="1" fillId="5" borderId="8" xfId="0" applyFont="1" applyFill="1" applyBorder="1">
      <alignment vertical="center"/>
    </xf>
    <xf numFmtId="0" fontId="5" fillId="2" borderId="9" xfId="1" applyFont="1" applyFill="1" applyBorder="1" applyAlignment="1">
      <alignment vertical="center" wrapText="1"/>
    </xf>
    <xf numFmtId="0" fontId="5" fillId="2" borderId="0" xfId="1" applyFont="1" applyFill="1" applyAlignment="1">
      <alignment vertical="center" wrapText="1"/>
    </xf>
    <xf numFmtId="0" fontId="5" fillId="2" borderId="10" xfId="1" applyFont="1" applyFill="1" applyBorder="1" applyAlignment="1">
      <alignment vertical="center" wrapText="1"/>
    </xf>
    <xf numFmtId="0" fontId="4" fillId="0" borderId="8" xfId="0" applyFont="1" applyFill="1" applyBorder="1">
      <alignment vertical="center"/>
    </xf>
    <xf numFmtId="0" fontId="1" fillId="6" borderId="6" xfId="0" applyFont="1" applyFill="1" applyBorder="1">
      <alignment vertical="center"/>
    </xf>
    <xf numFmtId="0" fontId="1" fillId="4" borderId="11" xfId="0" applyFont="1" applyFill="1" applyBorder="1">
      <alignment vertical="center"/>
    </xf>
    <xf numFmtId="0" fontId="1" fillId="6" borderId="12" xfId="0" applyFont="1" applyFill="1" applyBorder="1">
      <alignment vertical="center"/>
    </xf>
    <xf numFmtId="0" fontId="1" fillId="0" borderId="13" xfId="0" applyFont="1" applyBorder="1">
      <alignment vertical="center"/>
    </xf>
    <xf numFmtId="0" fontId="1" fillId="5" borderId="14" xfId="0" applyFont="1" applyFill="1" applyBorder="1">
      <alignment vertical="center"/>
    </xf>
    <xf numFmtId="0" fontId="1" fillId="0" borderId="15" xfId="0" applyFont="1" applyFill="1" applyBorder="1">
      <alignment vertical="center"/>
    </xf>
    <xf numFmtId="0" fontId="1" fillId="6" borderId="11" xfId="0" applyFont="1" applyFill="1" applyBorder="1">
      <alignment vertical="center"/>
    </xf>
    <xf numFmtId="0" fontId="1" fillId="0" borderId="16" xfId="0" applyFont="1" applyBorder="1">
      <alignment vertical="center"/>
    </xf>
    <xf numFmtId="0" fontId="1" fillId="0" borderId="17" xfId="0" applyFont="1" applyBorder="1">
      <alignment vertical="center"/>
    </xf>
    <xf numFmtId="0" fontId="1" fillId="6" borderId="18" xfId="0" applyFont="1" applyFill="1" applyBorder="1">
      <alignment vertical="center"/>
    </xf>
    <xf numFmtId="0" fontId="1" fillId="0" borderId="1" xfId="0" applyFont="1" applyBorder="1">
      <alignment vertical="center"/>
    </xf>
    <xf numFmtId="0" fontId="1" fillId="0" borderId="16" xfId="0" applyFont="1" applyBorder="1" applyAlignment="1">
      <alignment horizontal="left" vertical="top"/>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21" xfId="0" applyFont="1" applyBorder="1">
      <alignment vertical="center"/>
    </xf>
    <xf numFmtId="0" fontId="1" fillId="0" borderId="22" xfId="0" applyFont="1" applyBorder="1">
      <alignment vertical="center"/>
    </xf>
    <xf numFmtId="0" fontId="4" fillId="0" borderId="0" xfId="0" applyFont="1" applyAlignment="1">
      <alignment vertical="center" shrinkToFit="1"/>
    </xf>
    <xf numFmtId="0" fontId="1" fillId="0" borderId="23" xfId="0" applyFont="1" applyFill="1" applyBorder="1" applyAlignment="1">
      <alignment vertical="center" shrinkToFit="1"/>
    </xf>
    <xf numFmtId="0" fontId="1" fillId="0" borderId="24" xfId="0" applyFont="1" applyFill="1" applyBorder="1" applyAlignment="1">
      <alignment vertical="center" shrinkToFit="1"/>
    </xf>
    <xf numFmtId="0" fontId="1" fillId="0" borderId="25" xfId="0" applyFont="1" applyFill="1" applyBorder="1" applyAlignment="1">
      <alignment vertical="center" shrinkToFit="1"/>
    </xf>
    <xf numFmtId="0" fontId="1" fillId="0" borderId="26" xfId="0" applyFont="1" applyFill="1" applyBorder="1" applyAlignment="1">
      <alignment vertical="center" shrinkToFit="1"/>
    </xf>
    <xf numFmtId="0" fontId="1" fillId="6" borderId="11" xfId="0" applyFont="1" applyFill="1" applyBorder="1" applyAlignment="1">
      <alignment vertical="center" shrinkToFit="1"/>
    </xf>
    <xf numFmtId="0" fontId="1" fillId="0" borderId="27" xfId="0" applyFont="1" applyFill="1" applyBorder="1" applyAlignment="1">
      <alignment vertical="center" shrinkToFit="1"/>
    </xf>
    <xf numFmtId="0" fontId="1" fillId="4" borderId="11" xfId="0" applyFont="1" applyFill="1" applyBorder="1" applyAlignment="1">
      <alignment vertical="center" shrinkToFit="1"/>
    </xf>
    <xf numFmtId="0" fontId="1" fillId="6" borderId="28" xfId="0" applyFont="1" applyFill="1" applyBorder="1" applyAlignment="1">
      <alignment vertical="center" shrinkToFit="1"/>
    </xf>
    <xf numFmtId="0" fontId="1" fillId="0" borderId="29" xfId="0" applyFont="1" applyFill="1" applyBorder="1" applyAlignment="1">
      <alignment vertical="center" shrinkToFit="1"/>
    </xf>
    <xf numFmtId="0" fontId="1" fillId="0" borderId="30" xfId="0" applyFont="1" applyFill="1" applyBorder="1" applyAlignment="1">
      <alignment vertical="center" shrinkToFit="1"/>
    </xf>
    <xf numFmtId="0" fontId="1" fillId="7" borderId="30" xfId="0" applyFont="1" applyFill="1" applyBorder="1" applyAlignment="1">
      <alignment vertical="center" shrinkToFit="1"/>
    </xf>
    <xf numFmtId="0" fontId="1" fillId="6" borderId="31" xfId="0" applyFont="1" applyFill="1" applyBorder="1" applyAlignment="1">
      <alignment vertical="center" shrinkToFit="1"/>
    </xf>
    <xf numFmtId="0" fontId="1" fillId="7" borderId="27" xfId="0" applyFont="1" applyFill="1" applyBorder="1" applyAlignment="1">
      <alignment vertical="center" shrinkToFit="1"/>
    </xf>
    <xf numFmtId="0" fontId="1" fillId="0" borderId="4" xfId="0" applyFont="1" applyFill="1" applyBorder="1" applyAlignment="1">
      <alignment vertical="center" shrinkToFit="1"/>
    </xf>
    <xf numFmtId="0" fontId="1" fillId="7" borderId="24" xfId="0" applyFont="1" applyFill="1" applyBorder="1" applyAlignment="1">
      <alignment vertical="center" shrinkToFit="1"/>
    </xf>
    <xf numFmtId="0" fontId="1" fillId="5" borderId="14" xfId="0" applyFont="1" applyFill="1" applyBorder="1" applyAlignment="1">
      <alignment vertical="center" shrinkToFit="1"/>
    </xf>
    <xf numFmtId="0" fontId="1" fillId="0" borderId="32" xfId="0" applyFont="1" applyFill="1" applyBorder="1" applyAlignment="1">
      <alignment vertical="center" shrinkToFit="1"/>
    </xf>
    <xf numFmtId="0" fontId="1" fillId="0" borderId="33" xfId="0" applyFont="1" applyBorder="1" applyAlignment="1">
      <alignment vertical="center" shrinkToFit="1"/>
    </xf>
    <xf numFmtId="0" fontId="1" fillId="0" borderId="34" xfId="0" applyFont="1" applyBorder="1" applyAlignment="1">
      <alignment vertical="center" shrinkToFit="1"/>
    </xf>
    <xf numFmtId="0" fontId="1" fillId="6" borderId="35" xfId="0" applyFont="1" applyFill="1" applyBorder="1" applyAlignment="1">
      <alignment vertical="center" shrinkToFit="1"/>
    </xf>
    <xf numFmtId="0" fontId="1" fillId="4" borderId="35" xfId="0" applyFont="1" applyFill="1" applyBorder="1" applyAlignment="1">
      <alignment vertical="center" shrinkToFit="1"/>
    </xf>
    <xf numFmtId="0" fontId="1" fillId="0" borderId="36" xfId="0" applyFont="1" applyFill="1" applyBorder="1" applyAlignment="1">
      <alignment vertical="center" shrinkToFit="1"/>
    </xf>
    <xf numFmtId="0" fontId="1" fillId="0" borderId="37" xfId="0" applyFont="1" applyBorder="1" applyAlignment="1">
      <alignment vertical="center" shrinkToFit="1"/>
    </xf>
    <xf numFmtId="0" fontId="1" fillId="4" borderId="38" xfId="0" applyFont="1" applyFill="1" applyBorder="1">
      <alignment vertical="center"/>
    </xf>
    <xf numFmtId="0" fontId="1" fillId="0" borderId="16" xfId="0" applyFont="1" applyBorder="1" applyAlignment="1">
      <alignment vertical="center" shrinkToFit="1"/>
    </xf>
    <xf numFmtId="0" fontId="1" fillId="0" borderId="19" xfId="0" applyFont="1" applyBorder="1" applyAlignment="1">
      <alignment vertical="center" shrinkToFit="1"/>
    </xf>
    <xf numFmtId="0" fontId="1" fillId="6" borderId="15" xfId="0" applyFont="1" applyFill="1" applyBorder="1" applyAlignment="1">
      <alignment vertical="center" shrinkToFit="1"/>
    </xf>
    <xf numFmtId="0" fontId="1" fillId="0" borderId="39" xfId="0" applyFont="1" applyBorder="1" applyAlignment="1">
      <alignment vertical="center" shrinkToFit="1"/>
    </xf>
    <xf numFmtId="0" fontId="1" fillId="0" borderId="40" xfId="0" applyFont="1" applyBorder="1" applyAlignment="1">
      <alignment vertical="center" shrinkToFit="1"/>
    </xf>
    <xf numFmtId="0" fontId="1" fillId="0" borderId="41" xfId="0" applyFont="1" applyFill="1" applyBorder="1" applyAlignment="1">
      <alignment vertical="center" shrinkToFit="1"/>
    </xf>
    <xf numFmtId="0" fontId="1" fillId="6" borderId="42" xfId="0" applyFont="1" applyFill="1" applyBorder="1" applyAlignment="1">
      <alignment vertical="center" shrinkToFit="1"/>
    </xf>
    <xf numFmtId="0" fontId="1" fillId="4" borderId="42" xfId="0" applyFont="1" applyFill="1" applyBorder="1" applyAlignment="1">
      <alignment vertical="center" shrinkToFit="1"/>
    </xf>
    <xf numFmtId="0" fontId="1" fillId="5" borderId="43" xfId="0" applyFont="1" applyFill="1" applyBorder="1" applyAlignment="1">
      <alignment vertical="center" shrinkToFit="1"/>
    </xf>
    <xf numFmtId="176" fontId="4" fillId="0" borderId="0" xfId="0" applyNumberFormat="1" applyFont="1">
      <alignment vertical="center"/>
    </xf>
    <xf numFmtId="176" fontId="1" fillId="3" borderId="6" xfId="0" applyNumberFormat="1" applyFont="1" applyFill="1" applyBorder="1" applyAlignment="1">
      <alignment horizontal="centerContinuous" vertical="center" shrinkToFit="1"/>
    </xf>
    <xf numFmtId="176" fontId="1" fillId="3" borderId="6" xfId="0" applyNumberFormat="1" applyFont="1" applyFill="1" applyBorder="1" applyAlignment="1">
      <alignment horizontal="center" vertical="center" shrinkToFit="1"/>
    </xf>
    <xf numFmtId="176" fontId="1" fillId="0" borderId="44" xfId="0" applyNumberFormat="1" applyFont="1" applyBorder="1">
      <alignment vertical="center"/>
    </xf>
    <xf numFmtId="176" fontId="1" fillId="0" borderId="45" xfId="0" applyNumberFormat="1" applyFont="1" applyBorder="1">
      <alignment vertical="center"/>
    </xf>
    <xf numFmtId="176" fontId="1" fillId="0" borderId="42" xfId="0" applyNumberFormat="1" applyFont="1" applyBorder="1">
      <alignment vertical="center"/>
    </xf>
    <xf numFmtId="176" fontId="1" fillId="0" borderId="46" xfId="0" applyNumberFormat="1" applyFont="1" applyBorder="1">
      <alignment vertical="center"/>
    </xf>
    <xf numFmtId="176" fontId="1" fillId="6" borderId="6" xfId="0" applyNumberFormat="1" applyFont="1" applyFill="1" applyBorder="1">
      <alignment vertical="center"/>
    </xf>
    <xf numFmtId="176" fontId="1" fillId="0" borderId="47" xfId="0" applyNumberFormat="1" applyFont="1" applyBorder="1">
      <alignment vertical="center"/>
    </xf>
    <xf numFmtId="176" fontId="1" fillId="0" borderId="48" xfId="0" applyNumberFormat="1" applyFont="1" applyBorder="1">
      <alignment vertical="center"/>
    </xf>
    <xf numFmtId="176" fontId="1" fillId="4" borderId="6" xfId="0" applyNumberFormat="1" applyFont="1" applyFill="1" applyBorder="1">
      <alignment vertical="center"/>
    </xf>
    <xf numFmtId="176" fontId="1" fillId="0" borderId="49" xfId="0" applyNumberFormat="1" applyFont="1" applyBorder="1">
      <alignment vertical="center"/>
    </xf>
    <xf numFmtId="176" fontId="1" fillId="7" borderId="45" xfId="0" applyNumberFormat="1" applyFont="1" applyFill="1" applyBorder="1" applyAlignment="1">
      <alignment horizontal="center" vertical="center"/>
    </xf>
    <xf numFmtId="176" fontId="1" fillId="0" borderId="50" xfId="0" applyNumberFormat="1" applyFont="1" applyFill="1" applyBorder="1">
      <alignment vertical="center"/>
    </xf>
    <xf numFmtId="176" fontId="1" fillId="6" borderId="51" xfId="0" applyNumberFormat="1" applyFont="1" applyFill="1" applyBorder="1">
      <alignment vertical="center"/>
    </xf>
    <xf numFmtId="176" fontId="1" fillId="7" borderId="47" xfId="0" applyNumberFormat="1" applyFont="1" applyFill="1" applyBorder="1" applyAlignment="1">
      <alignment horizontal="center" vertical="center"/>
    </xf>
    <xf numFmtId="176" fontId="1" fillId="6" borderId="42" xfId="0" applyNumberFormat="1" applyFont="1" applyFill="1" applyBorder="1">
      <alignment vertical="center"/>
    </xf>
    <xf numFmtId="176" fontId="1" fillId="5" borderId="8" xfId="0" applyNumberFormat="1" applyFont="1" applyFill="1" applyBorder="1">
      <alignment vertical="center"/>
    </xf>
    <xf numFmtId="176" fontId="1" fillId="3" borderId="11" xfId="0" applyNumberFormat="1" applyFont="1" applyFill="1" applyBorder="1" applyAlignment="1">
      <alignment horizontal="centerContinuous" vertical="center" shrinkToFit="1"/>
    </xf>
    <xf numFmtId="176" fontId="1" fillId="3" borderId="42" xfId="0" applyNumberFormat="1" applyFont="1" applyFill="1" applyBorder="1" applyAlignment="1">
      <alignment horizontal="center" vertical="center" shrinkToFit="1"/>
    </xf>
    <xf numFmtId="176" fontId="1" fillId="4" borderId="42" xfId="0" applyNumberFormat="1" applyFont="1" applyFill="1" applyBorder="1">
      <alignment vertical="center"/>
    </xf>
    <xf numFmtId="176" fontId="1" fillId="6" borderId="18" xfId="0" applyNumberFormat="1" applyFont="1" applyFill="1" applyBorder="1">
      <alignment vertical="center"/>
    </xf>
    <xf numFmtId="176" fontId="1" fillId="5" borderId="43" xfId="0" applyNumberFormat="1" applyFont="1" applyFill="1" applyBorder="1">
      <alignment vertical="center"/>
    </xf>
    <xf numFmtId="176" fontId="1" fillId="3" borderId="52" xfId="0" applyNumberFormat="1" applyFont="1" applyFill="1" applyBorder="1" applyAlignment="1">
      <alignment horizontal="center" vertical="center" shrinkToFit="1"/>
    </xf>
    <xf numFmtId="176" fontId="1" fillId="0" borderId="53" xfId="0" applyNumberFormat="1" applyFont="1" applyBorder="1">
      <alignment vertical="center"/>
    </xf>
    <xf numFmtId="176" fontId="1" fillId="0" borderId="54" xfId="0" applyNumberFormat="1" applyFont="1" applyBorder="1">
      <alignment vertical="center"/>
    </xf>
    <xf numFmtId="176" fontId="1" fillId="0" borderId="52" xfId="0" applyNumberFormat="1" applyFont="1" applyBorder="1">
      <alignment vertical="center"/>
    </xf>
    <xf numFmtId="176" fontId="1" fillId="6" borderId="52" xfId="0" applyNumberFormat="1" applyFont="1" applyFill="1" applyBorder="1">
      <alignment vertical="center"/>
    </xf>
    <xf numFmtId="176" fontId="1" fillId="0" borderId="55" xfId="0" applyNumberFormat="1" applyFont="1" applyBorder="1">
      <alignment vertical="center"/>
    </xf>
    <xf numFmtId="176" fontId="1" fillId="0" borderId="56" xfId="0" applyNumberFormat="1" applyFont="1" applyBorder="1">
      <alignment vertical="center"/>
    </xf>
    <xf numFmtId="176" fontId="1" fillId="4" borderId="52" xfId="0" applyNumberFormat="1" applyFont="1" applyFill="1" applyBorder="1">
      <alignment vertical="center"/>
    </xf>
    <xf numFmtId="176" fontId="1" fillId="0" borderId="57" xfId="0" applyNumberFormat="1" applyFont="1" applyBorder="1">
      <alignment vertical="center"/>
    </xf>
    <xf numFmtId="176" fontId="1" fillId="7" borderId="54" xfId="0" applyNumberFormat="1" applyFont="1" applyFill="1" applyBorder="1" applyAlignment="1">
      <alignment horizontal="right" vertical="center"/>
    </xf>
    <xf numFmtId="176" fontId="1" fillId="6" borderId="58" xfId="0" applyNumberFormat="1" applyFont="1" applyFill="1" applyBorder="1">
      <alignment vertical="center"/>
    </xf>
    <xf numFmtId="176" fontId="1" fillId="7" borderId="55" xfId="0" applyNumberFormat="1" applyFont="1" applyFill="1" applyBorder="1" applyAlignment="1">
      <alignment horizontal="right" vertical="center"/>
    </xf>
    <xf numFmtId="176" fontId="1" fillId="5" borderId="59" xfId="0" applyNumberFormat="1" applyFont="1" applyFill="1" applyBorder="1">
      <alignment vertical="center"/>
    </xf>
    <xf numFmtId="176" fontId="1" fillId="3" borderId="60" xfId="0" applyNumberFormat="1" applyFont="1" applyFill="1" applyBorder="1" applyAlignment="1">
      <alignment horizontal="centerContinuous" vertical="center" shrinkToFit="1"/>
    </xf>
    <xf numFmtId="176" fontId="1" fillId="3" borderId="13" xfId="0" applyNumberFormat="1" applyFont="1" applyFill="1" applyBorder="1" applyAlignment="1">
      <alignment horizontal="center" vertical="center" shrinkToFit="1"/>
    </xf>
    <xf numFmtId="176" fontId="1" fillId="3" borderId="61" xfId="0" applyNumberFormat="1" applyFont="1" applyFill="1" applyBorder="1" applyAlignment="1">
      <alignment horizontal="centerContinuous" vertical="center" shrinkToFit="1"/>
    </xf>
    <xf numFmtId="176" fontId="1" fillId="3" borderId="0" xfId="0" applyNumberFormat="1" applyFont="1" applyFill="1" applyBorder="1" applyAlignment="1">
      <alignment horizontal="center" vertical="center" shrinkToFit="1"/>
    </xf>
    <xf numFmtId="0" fontId="5" fillId="2" borderId="9" xfId="0" applyFont="1" applyFill="1" applyBorder="1" applyAlignment="1">
      <alignment vertical="center"/>
    </xf>
    <xf numFmtId="0" fontId="5" fillId="2" borderId="0" xfId="0" applyFont="1" applyFill="1" applyAlignment="1">
      <alignment vertical="center"/>
    </xf>
    <xf numFmtId="0" fontId="5" fillId="2" borderId="10" xfId="0" applyFont="1" applyFill="1" applyBorder="1" applyAlignment="1">
      <alignment vertical="center"/>
    </xf>
    <xf numFmtId="176" fontId="1" fillId="3" borderId="62" xfId="0" applyNumberFormat="1" applyFont="1" applyFill="1" applyBorder="1" applyAlignment="1">
      <alignment horizontal="centerContinuous" vertical="center" shrinkToFit="1"/>
    </xf>
    <xf numFmtId="0" fontId="5" fillId="2" borderId="63" xfId="0" applyFont="1" applyFill="1" applyBorder="1" applyAlignment="1">
      <alignment vertical="center"/>
    </xf>
    <xf numFmtId="0" fontId="5" fillId="2" borderId="64" xfId="0" applyFont="1" applyFill="1" applyBorder="1" applyAlignment="1">
      <alignment vertical="center"/>
    </xf>
    <xf numFmtId="0" fontId="5" fillId="2" borderId="65" xfId="0" applyFont="1" applyFill="1" applyBorder="1" applyAlignment="1">
      <alignment vertical="center"/>
    </xf>
    <xf numFmtId="176" fontId="1" fillId="3" borderId="66" xfId="0" applyNumberFormat="1" applyFont="1" applyFill="1" applyBorder="1" applyAlignment="1">
      <alignment horizontal="centerContinuous" vertical="center" shrinkToFit="1"/>
    </xf>
    <xf numFmtId="176" fontId="1" fillId="3" borderId="67" xfId="0" applyNumberFormat="1" applyFont="1" applyFill="1" applyBorder="1" applyAlignment="1">
      <alignment horizontal="center" vertical="center" shrinkToFit="1"/>
    </xf>
    <xf numFmtId="176" fontId="1" fillId="8" borderId="42" xfId="0" applyNumberFormat="1" applyFont="1" applyFill="1" applyBorder="1" applyAlignment="1">
      <alignment horizontal="centerContinuous" vertical="center" shrinkToFit="1"/>
    </xf>
    <xf numFmtId="176" fontId="1" fillId="8" borderId="6" xfId="0" applyNumberFormat="1" applyFont="1" applyFill="1" applyBorder="1" applyAlignment="1">
      <alignment horizontal="center" vertical="center" shrinkToFit="1"/>
    </xf>
    <xf numFmtId="176" fontId="1" fillId="8" borderId="11" xfId="0" applyNumberFormat="1" applyFont="1" applyFill="1" applyBorder="1" applyAlignment="1">
      <alignment horizontal="centerContinuous" vertical="center" shrinkToFit="1"/>
    </xf>
    <xf numFmtId="176" fontId="1" fillId="8" borderId="42" xfId="0" applyNumberFormat="1" applyFont="1" applyFill="1" applyBorder="1" applyAlignment="1">
      <alignment horizontal="center" vertical="center" shrinkToFit="1"/>
    </xf>
    <xf numFmtId="176" fontId="1" fillId="8" borderId="38" xfId="0" applyNumberFormat="1" applyFont="1" applyFill="1" applyBorder="1" applyAlignment="1">
      <alignment horizontal="centerContinuous" vertical="center" shrinkToFit="1"/>
    </xf>
    <xf numFmtId="176" fontId="1" fillId="0" borderId="0" xfId="0" applyNumberFormat="1" applyFont="1" applyBorder="1" applyAlignment="1">
      <alignment vertical="center"/>
    </xf>
    <xf numFmtId="176" fontId="1" fillId="8" borderId="59" xfId="0" applyNumberFormat="1" applyFont="1" applyFill="1" applyBorder="1" applyAlignment="1">
      <alignment horizontal="center" vertical="center" shrinkToFit="1"/>
    </xf>
    <xf numFmtId="0" fontId="2" fillId="0" borderId="0" xfId="2">
      <alignment vertical="center"/>
    </xf>
    <xf numFmtId="0" fontId="0" fillId="0" borderId="0" xfId="0" applyNumberFormat="1" applyFont="1">
      <alignment vertical="center"/>
    </xf>
    <xf numFmtId="0" fontId="0" fillId="0" borderId="0" xfId="0" applyAlignment="1">
      <alignment horizontal="left" vertical="center"/>
    </xf>
    <xf numFmtId="0" fontId="0" fillId="0" borderId="0" xfId="0" applyNumberFormat="1" applyAlignment="1">
      <alignment vertical="center"/>
    </xf>
  </cellXfs>
  <cellStyles count="3">
    <cellStyle name="標準" xfId="0" builtinId="0"/>
    <cellStyle name="標準_03　医療機関別（許可、稼働）" xfId="1"/>
    <cellStyle name="標準_最終案（病院）南あたみ　聖隷袋井修正済２"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12304;HP&#12305;R6&#21307;&#30274;&#27231;&#38306;&#21029;&#65288;&#35377;&#21487;&#31292;&#20685;&#30149;&#24202;&#19968;&#35239;&#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許可病床・最大使用病床（診療所）"/>
      <sheetName val="許可病床・最大使用病床（病院）"/>
      <sheetName val="医療機関名（診療所）"/>
      <sheetName val="医療機関名(病院）"/>
      <sheetName val="R６許可・最大使用病床"/>
      <sheetName val="R５・R６増減 "/>
      <sheetName val="⇒(４)"/>
      <sheetName val="R５許可・最大使用病床 "/>
      <sheetName val="R４・R５増減 "/>
      <sheetName val="⇒（3）"/>
      <sheetName val="R4許可・最大使用病床"/>
      <sheetName val="R3・R4増減"/>
      <sheetName val="⇒ (2)"/>
      <sheetName val="R3許可・最大使用病床"/>
      <sheetName val="R2・R3増減"/>
      <sheetName val="⇒"/>
      <sheetName val="R2許可稼働"/>
      <sheetName val="R1・R2増減"/>
    </sheetNames>
    <sheetDataSet>
      <sheetData sheetId="0">
        <row r="4">
          <cell r="A4">
            <v>2210200404</v>
          </cell>
          <cell r="B4">
            <v>3</v>
          </cell>
          <cell r="E4">
            <v>0</v>
          </cell>
          <cell r="H4">
            <v>2210200404</v>
          </cell>
          <cell r="I4">
            <v>0</v>
          </cell>
          <cell r="L4">
            <v>0</v>
          </cell>
        </row>
        <row r="5">
          <cell r="A5">
            <v>2210210080</v>
          </cell>
          <cell r="B5">
            <v>11</v>
          </cell>
          <cell r="E5">
            <v>0</v>
          </cell>
          <cell r="H5">
            <v>2210210080</v>
          </cell>
          <cell r="I5">
            <v>0</v>
          </cell>
          <cell r="L5">
            <v>0</v>
          </cell>
        </row>
        <row r="6">
          <cell r="A6">
            <v>2210210114</v>
          </cell>
          <cell r="B6">
            <v>8</v>
          </cell>
          <cell r="E6">
            <v>0</v>
          </cell>
          <cell r="H6">
            <v>2210210114</v>
          </cell>
          <cell r="I6">
            <v>5</v>
          </cell>
          <cell r="L6">
            <v>0</v>
          </cell>
        </row>
        <row r="7">
          <cell r="A7">
            <v>2210210262</v>
          </cell>
          <cell r="C7">
            <v>15</v>
          </cell>
          <cell r="E7">
            <v>0</v>
          </cell>
          <cell r="H7">
            <v>2210210262</v>
          </cell>
          <cell r="J7">
            <v>15</v>
          </cell>
          <cell r="L7">
            <v>0</v>
          </cell>
        </row>
        <row r="8">
          <cell r="A8">
            <v>2210301202</v>
          </cell>
          <cell r="B8">
            <v>6</v>
          </cell>
          <cell r="E8">
            <v>0</v>
          </cell>
          <cell r="H8">
            <v>2210301202</v>
          </cell>
          <cell r="I8">
            <v>5</v>
          </cell>
          <cell r="L8">
            <v>0</v>
          </cell>
        </row>
        <row r="9">
          <cell r="A9">
            <v>2210310427</v>
          </cell>
          <cell r="B9">
            <v>10</v>
          </cell>
          <cell r="E9">
            <v>0</v>
          </cell>
          <cell r="H9">
            <v>2210310427</v>
          </cell>
          <cell r="I9">
            <v>10</v>
          </cell>
          <cell r="L9">
            <v>0</v>
          </cell>
        </row>
        <row r="10">
          <cell r="A10">
            <v>2210310435</v>
          </cell>
          <cell r="B10">
            <v>5</v>
          </cell>
          <cell r="E10">
            <v>0</v>
          </cell>
          <cell r="H10">
            <v>2210310435</v>
          </cell>
          <cell r="I10">
            <v>3</v>
          </cell>
          <cell r="L10">
            <v>0</v>
          </cell>
        </row>
        <row r="11">
          <cell r="A11">
            <v>2210310450</v>
          </cell>
          <cell r="C11">
            <v>2</v>
          </cell>
          <cell r="E11">
            <v>0</v>
          </cell>
          <cell r="H11">
            <v>2210310450</v>
          </cell>
          <cell r="J11">
            <v>0</v>
          </cell>
          <cell r="L11">
            <v>0</v>
          </cell>
        </row>
        <row r="12">
          <cell r="A12">
            <v>2210310500</v>
          </cell>
          <cell r="B12">
            <v>7</v>
          </cell>
          <cell r="E12">
            <v>0</v>
          </cell>
          <cell r="H12">
            <v>2210310500</v>
          </cell>
          <cell r="I12">
            <v>2</v>
          </cell>
          <cell r="L12">
            <v>0</v>
          </cell>
        </row>
        <row r="13">
          <cell r="A13">
            <v>2210400871</v>
          </cell>
          <cell r="E13">
            <v>4</v>
          </cell>
          <cell r="H13">
            <v>2210400871</v>
          </cell>
          <cell r="L13">
            <v>0</v>
          </cell>
        </row>
        <row r="14">
          <cell r="A14">
            <v>2210410045</v>
          </cell>
          <cell r="C14">
            <v>8</v>
          </cell>
          <cell r="E14">
            <v>0</v>
          </cell>
          <cell r="H14">
            <v>2210410045</v>
          </cell>
          <cell r="J14">
            <v>8</v>
          </cell>
          <cell r="L14">
            <v>0</v>
          </cell>
        </row>
        <row r="15">
          <cell r="A15">
            <v>2210410102</v>
          </cell>
          <cell r="C15">
            <v>19</v>
          </cell>
          <cell r="E15">
            <v>0</v>
          </cell>
          <cell r="H15">
            <v>2210410102</v>
          </cell>
          <cell r="J15">
            <v>13</v>
          </cell>
          <cell r="L15">
            <v>0</v>
          </cell>
        </row>
        <row r="16">
          <cell r="A16">
            <v>2210410342</v>
          </cell>
          <cell r="B16">
            <v>19</v>
          </cell>
          <cell r="E16">
            <v>0</v>
          </cell>
          <cell r="H16">
            <v>2210410342</v>
          </cell>
          <cell r="I16">
            <v>13</v>
          </cell>
          <cell r="L16">
            <v>0</v>
          </cell>
        </row>
        <row r="17">
          <cell r="A17">
            <v>2210410425</v>
          </cell>
          <cell r="B17">
            <v>7</v>
          </cell>
          <cell r="E17">
            <v>0</v>
          </cell>
          <cell r="H17">
            <v>2210410425</v>
          </cell>
          <cell r="I17">
            <v>7</v>
          </cell>
          <cell r="L17">
            <v>0</v>
          </cell>
        </row>
        <row r="18">
          <cell r="A18">
            <v>2210501314</v>
          </cell>
          <cell r="E18">
            <v>6</v>
          </cell>
          <cell r="H18">
            <v>2210501314</v>
          </cell>
          <cell r="L18">
            <v>0</v>
          </cell>
        </row>
        <row r="19">
          <cell r="A19">
            <v>2210610354</v>
          </cell>
          <cell r="B19">
            <v>14</v>
          </cell>
          <cell r="E19">
            <v>0</v>
          </cell>
          <cell r="H19">
            <v>2210610354</v>
          </cell>
          <cell r="I19">
            <v>8</v>
          </cell>
          <cell r="L19">
            <v>0</v>
          </cell>
        </row>
        <row r="20">
          <cell r="A20">
            <v>2210610545</v>
          </cell>
          <cell r="B20">
            <v>14</v>
          </cell>
          <cell r="E20">
            <v>0</v>
          </cell>
          <cell r="H20">
            <v>2210610545</v>
          </cell>
          <cell r="I20">
            <v>14</v>
          </cell>
          <cell r="L20">
            <v>0</v>
          </cell>
        </row>
        <row r="21">
          <cell r="A21">
            <v>2210610685</v>
          </cell>
          <cell r="D21">
            <v>2</v>
          </cell>
          <cell r="E21">
            <v>0</v>
          </cell>
          <cell r="H21">
            <v>2210610685</v>
          </cell>
          <cell r="K21">
            <v>0</v>
          </cell>
          <cell r="L21">
            <v>0</v>
          </cell>
        </row>
        <row r="22">
          <cell r="A22">
            <v>2210810038</v>
          </cell>
          <cell r="E22">
            <v>6</v>
          </cell>
          <cell r="H22">
            <v>2210810038</v>
          </cell>
          <cell r="L22">
            <v>0</v>
          </cell>
        </row>
        <row r="23">
          <cell r="A23">
            <v>2211102625</v>
          </cell>
          <cell r="E23">
            <v>13</v>
          </cell>
          <cell r="H23">
            <v>2211102625</v>
          </cell>
          <cell r="L23">
            <v>0</v>
          </cell>
        </row>
        <row r="24">
          <cell r="A24">
            <v>2211102872</v>
          </cell>
          <cell r="B24">
            <v>7</v>
          </cell>
          <cell r="E24">
            <v>0</v>
          </cell>
          <cell r="H24">
            <v>2211102872</v>
          </cell>
          <cell r="I24">
            <v>7</v>
          </cell>
          <cell r="L24">
            <v>0</v>
          </cell>
        </row>
        <row r="25">
          <cell r="A25">
            <v>2211103565</v>
          </cell>
          <cell r="B25">
            <v>2</v>
          </cell>
          <cell r="E25">
            <v>0</v>
          </cell>
          <cell r="H25">
            <v>2211103565</v>
          </cell>
          <cell r="I25">
            <v>0</v>
          </cell>
          <cell r="L25">
            <v>0</v>
          </cell>
        </row>
        <row r="26">
          <cell r="A26">
            <v>2211103615</v>
          </cell>
          <cell r="B26">
            <v>9</v>
          </cell>
          <cell r="E26">
            <v>0</v>
          </cell>
          <cell r="H26">
            <v>2211103615</v>
          </cell>
          <cell r="I26">
            <v>4</v>
          </cell>
          <cell r="L26">
            <v>0</v>
          </cell>
        </row>
        <row r="27">
          <cell r="A27">
            <v>2211103946</v>
          </cell>
          <cell r="E27">
            <v>2</v>
          </cell>
          <cell r="H27">
            <v>2211103946</v>
          </cell>
          <cell r="L27">
            <v>0</v>
          </cell>
        </row>
        <row r="28">
          <cell r="A28">
            <v>2211110271</v>
          </cell>
          <cell r="E28">
            <v>19</v>
          </cell>
          <cell r="H28">
            <v>2211110271</v>
          </cell>
          <cell r="L28">
            <v>0</v>
          </cell>
        </row>
        <row r="29">
          <cell r="A29">
            <v>2211110289</v>
          </cell>
          <cell r="B29">
            <v>18</v>
          </cell>
          <cell r="E29">
            <v>0</v>
          </cell>
          <cell r="H29">
            <v>2211110289</v>
          </cell>
          <cell r="I29">
            <v>4</v>
          </cell>
          <cell r="L29">
            <v>0</v>
          </cell>
        </row>
        <row r="30">
          <cell r="A30">
            <v>2211110347</v>
          </cell>
          <cell r="B30">
            <v>19</v>
          </cell>
          <cell r="E30">
            <v>0</v>
          </cell>
          <cell r="H30">
            <v>2211110347</v>
          </cell>
          <cell r="I30">
            <v>10</v>
          </cell>
          <cell r="L30">
            <v>0</v>
          </cell>
        </row>
        <row r="31">
          <cell r="A31">
            <v>2211110537</v>
          </cell>
          <cell r="B31">
            <v>9</v>
          </cell>
          <cell r="E31">
            <v>0</v>
          </cell>
          <cell r="H31">
            <v>2211110537</v>
          </cell>
          <cell r="I31">
            <v>9</v>
          </cell>
          <cell r="L31">
            <v>0</v>
          </cell>
        </row>
        <row r="32">
          <cell r="A32">
            <v>2211110685</v>
          </cell>
          <cell r="B32">
            <v>7</v>
          </cell>
          <cell r="E32">
            <v>0</v>
          </cell>
          <cell r="H32">
            <v>2211110685</v>
          </cell>
          <cell r="I32">
            <v>7</v>
          </cell>
          <cell r="L32">
            <v>0</v>
          </cell>
        </row>
        <row r="33">
          <cell r="A33">
            <v>2211110701</v>
          </cell>
          <cell r="E33">
            <v>19</v>
          </cell>
          <cell r="H33">
            <v>2211110701</v>
          </cell>
          <cell r="L33">
            <v>0</v>
          </cell>
        </row>
        <row r="34">
          <cell r="A34">
            <v>2211110784</v>
          </cell>
          <cell r="C34">
            <v>3</v>
          </cell>
          <cell r="E34">
            <v>0</v>
          </cell>
          <cell r="H34">
            <v>2211110784</v>
          </cell>
          <cell r="J34">
            <v>3</v>
          </cell>
          <cell r="L34">
            <v>0</v>
          </cell>
        </row>
        <row r="35">
          <cell r="A35">
            <v>2211111071</v>
          </cell>
          <cell r="B35">
            <v>9</v>
          </cell>
          <cell r="E35">
            <v>0</v>
          </cell>
          <cell r="H35">
            <v>2211111071</v>
          </cell>
          <cell r="I35">
            <v>2</v>
          </cell>
          <cell r="L35">
            <v>0</v>
          </cell>
        </row>
        <row r="36">
          <cell r="A36">
            <v>2211210378</v>
          </cell>
          <cell r="B36">
            <v>19</v>
          </cell>
          <cell r="E36">
            <v>0</v>
          </cell>
          <cell r="H36">
            <v>2211210378</v>
          </cell>
          <cell r="I36">
            <v>19</v>
          </cell>
          <cell r="L36">
            <v>0</v>
          </cell>
        </row>
        <row r="37">
          <cell r="A37">
            <v>2211210469</v>
          </cell>
          <cell r="B37">
            <v>17</v>
          </cell>
          <cell r="E37">
            <v>0</v>
          </cell>
          <cell r="H37">
            <v>2211210469</v>
          </cell>
          <cell r="I37">
            <v>15</v>
          </cell>
          <cell r="L37">
            <v>0</v>
          </cell>
        </row>
        <row r="38">
          <cell r="A38">
            <v>2211301383</v>
          </cell>
          <cell r="B38">
            <v>17</v>
          </cell>
          <cell r="E38">
            <v>0</v>
          </cell>
          <cell r="H38">
            <v>2211301383</v>
          </cell>
          <cell r="I38">
            <v>17</v>
          </cell>
          <cell r="L38">
            <v>0</v>
          </cell>
        </row>
        <row r="39">
          <cell r="A39">
            <v>2211310210</v>
          </cell>
          <cell r="C39">
            <v>11</v>
          </cell>
          <cell r="E39">
            <v>0</v>
          </cell>
          <cell r="H39">
            <v>2211310210</v>
          </cell>
          <cell r="J39">
            <v>11</v>
          </cell>
          <cell r="L39">
            <v>0</v>
          </cell>
        </row>
        <row r="40">
          <cell r="A40">
            <v>2211310269</v>
          </cell>
          <cell r="B40">
            <v>12</v>
          </cell>
          <cell r="E40">
            <v>0</v>
          </cell>
          <cell r="H40">
            <v>2211310269</v>
          </cell>
          <cell r="I40">
            <v>12</v>
          </cell>
          <cell r="L40">
            <v>0</v>
          </cell>
        </row>
        <row r="41">
          <cell r="A41">
            <v>2211310335</v>
          </cell>
          <cell r="B41">
            <v>1</v>
          </cell>
          <cell r="E41">
            <v>0</v>
          </cell>
          <cell r="H41">
            <v>2211310335</v>
          </cell>
          <cell r="I41">
            <v>0</v>
          </cell>
          <cell r="L41">
            <v>0</v>
          </cell>
        </row>
        <row r="42">
          <cell r="A42">
            <v>2211400318</v>
          </cell>
          <cell r="B42">
            <v>3</v>
          </cell>
          <cell r="E42">
            <v>0</v>
          </cell>
          <cell r="H42">
            <v>2211400318</v>
          </cell>
          <cell r="I42">
            <v>0</v>
          </cell>
          <cell r="L42">
            <v>0</v>
          </cell>
        </row>
        <row r="43">
          <cell r="A43">
            <v>2211410051</v>
          </cell>
          <cell r="B43">
            <v>9</v>
          </cell>
          <cell r="E43">
            <v>0</v>
          </cell>
          <cell r="H43">
            <v>2211410051</v>
          </cell>
          <cell r="I43">
            <v>9</v>
          </cell>
          <cell r="L43">
            <v>0</v>
          </cell>
        </row>
        <row r="44">
          <cell r="A44">
            <v>2211410069</v>
          </cell>
          <cell r="B44">
            <v>15</v>
          </cell>
          <cell r="E44">
            <v>0</v>
          </cell>
          <cell r="H44">
            <v>2211410069</v>
          </cell>
          <cell r="I44">
            <v>15</v>
          </cell>
          <cell r="L44">
            <v>0</v>
          </cell>
        </row>
        <row r="45">
          <cell r="A45">
            <v>2211410127</v>
          </cell>
          <cell r="E45">
            <v>12</v>
          </cell>
          <cell r="H45">
            <v>2211410127</v>
          </cell>
          <cell r="L45">
            <v>0</v>
          </cell>
        </row>
        <row r="46">
          <cell r="A46">
            <v>2211410192</v>
          </cell>
          <cell r="B46">
            <v>3</v>
          </cell>
          <cell r="E46">
            <v>0</v>
          </cell>
          <cell r="H46">
            <v>2211410192</v>
          </cell>
          <cell r="I46">
            <v>3</v>
          </cell>
          <cell r="L46">
            <v>0</v>
          </cell>
        </row>
        <row r="47">
          <cell r="A47">
            <v>2212110114</v>
          </cell>
          <cell r="B47">
            <v>12</v>
          </cell>
          <cell r="E47">
            <v>0</v>
          </cell>
          <cell r="H47">
            <v>2212110114</v>
          </cell>
          <cell r="I47">
            <v>1</v>
          </cell>
          <cell r="L47">
            <v>0</v>
          </cell>
        </row>
        <row r="48">
          <cell r="A48">
            <v>2212110254</v>
          </cell>
          <cell r="B48">
            <v>1</v>
          </cell>
          <cell r="E48">
            <v>0</v>
          </cell>
          <cell r="H48">
            <v>2212110254</v>
          </cell>
          <cell r="I48">
            <v>0</v>
          </cell>
          <cell r="L48">
            <v>0</v>
          </cell>
        </row>
        <row r="49">
          <cell r="A49">
            <v>2212110411</v>
          </cell>
          <cell r="E49">
            <v>19</v>
          </cell>
          <cell r="H49">
            <v>2212110411</v>
          </cell>
          <cell r="L49">
            <v>14</v>
          </cell>
        </row>
        <row r="50">
          <cell r="A50">
            <v>2212110478</v>
          </cell>
          <cell r="B50">
            <v>2</v>
          </cell>
          <cell r="E50">
            <v>0</v>
          </cell>
          <cell r="H50">
            <v>2212110478</v>
          </cell>
          <cell r="I50">
            <v>2</v>
          </cell>
          <cell r="L50">
            <v>0</v>
          </cell>
        </row>
        <row r="51">
          <cell r="A51">
            <v>2212110601</v>
          </cell>
          <cell r="B51">
            <v>19</v>
          </cell>
          <cell r="E51">
            <v>0</v>
          </cell>
          <cell r="H51">
            <v>2212110601</v>
          </cell>
          <cell r="I51">
            <v>19</v>
          </cell>
          <cell r="L51">
            <v>0</v>
          </cell>
        </row>
        <row r="52">
          <cell r="A52">
            <v>2212310185</v>
          </cell>
          <cell r="E52">
            <v>18</v>
          </cell>
          <cell r="H52">
            <v>2212310185</v>
          </cell>
          <cell r="L52">
            <v>0</v>
          </cell>
        </row>
        <row r="53">
          <cell r="A53">
            <v>2212310227</v>
          </cell>
          <cell r="E53">
            <v>7</v>
          </cell>
          <cell r="H53">
            <v>2212310227</v>
          </cell>
          <cell r="L53">
            <v>0</v>
          </cell>
        </row>
        <row r="54">
          <cell r="A54">
            <v>2212310359</v>
          </cell>
          <cell r="B54">
            <v>5</v>
          </cell>
          <cell r="E54">
            <v>0</v>
          </cell>
          <cell r="H54">
            <v>2212310359</v>
          </cell>
          <cell r="I54">
            <v>3</v>
          </cell>
          <cell r="L54">
            <v>0</v>
          </cell>
        </row>
        <row r="55">
          <cell r="A55">
            <v>2212310433</v>
          </cell>
          <cell r="E55">
            <v>4</v>
          </cell>
          <cell r="H55">
            <v>2212310433</v>
          </cell>
          <cell r="L55">
            <v>0</v>
          </cell>
        </row>
        <row r="56">
          <cell r="A56">
            <v>2212310474</v>
          </cell>
          <cell r="B56">
            <v>12</v>
          </cell>
          <cell r="E56">
            <v>0</v>
          </cell>
          <cell r="H56">
            <v>2212310474</v>
          </cell>
          <cell r="I56">
            <v>12</v>
          </cell>
          <cell r="L56">
            <v>0</v>
          </cell>
        </row>
        <row r="57">
          <cell r="A57">
            <v>2212310680</v>
          </cell>
          <cell r="B57">
            <v>3</v>
          </cell>
          <cell r="E57">
            <v>0</v>
          </cell>
          <cell r="H57">
            <v>2212310680</v>
          </cell>
          <cell r="I57">
            <v>2</v>
          </cell>
          <cell r="L57">
            <v>0</v>
          </cell>
        </row>
        <row r="58">
          <cell r="A58">
            <v>2212310748</v>
          </cell>
          <cell r="B58">
            <v>2</v>
          </cell>
          <cell r="E58">
            <v>0</v>
          </cell>
          <cell r="H58">
            <v>2212310748</v>
          </cell>
          <cell r="I58">
            <v>0</v>
          </cell>
          <cell r="L58">
            <v>0</v>
          </cell>
        </row>
        <row r="59">
          <cell r="A59">
            <v>2212310763</v>
          </cell>
          <cell r="C59">
            <v>1</v>
          </cell>
          <cell r="E59">
            <v>0</v>
          </cell>
          <cell r="H59">
            <v>2212310763</v>
          </cell>
          <cell r="J59">
            <v>0</v>
          </cell>
          <cell r="L59">
            <v>0</v>
          </cell>
        </row>
        <row r="60">
          <cell r="A60">
            <v>2212310821</v>
          </cell>
          <cell r="B60">
            <v>8</v>
          </cell>
          <cell r="E60">
            <v>0</v>
          </cell>
          <cell r="H60">
            <v>2212310821</v>
          </cell>
          <cell r="I60">
            <v>8</v>
          </cell>
          <cell r="L60">
            <v>0</v>
          </cell>
        </row>
        <row r="61">
          <cell r="A61">
            <v>2212310888</v>
          </cell>
          <cell r="B61">
            <v>19</v>
          </cell>
          <cell r="E61">
            <v>0</v>
          </cell>
          <cell r="H61">
            <v>2212310888</v>
          </cell>
          <cell r="I61">
            <v>19</v>
          </cell>
          <cell r="L61">
            <v>0</v>
          </cell>
        </row>
        <row r="62">
          <cell r="A62">
            <v>2212310904</v>
          </cell>
          <cell r="B62">
            <v>14</v>
          </cell>
          <cell r="E62">
            <v>0</v>
          </cell>
          <cell r="H62">
            <v>2212310904</v>
          </cell>
          <cell r="I62">
            <v>14</v>
          </cell>
          <cell r="L62">
            <v>0</v>
          </cell>
        </row>
        <row r="63">
          <cell r="A63">
            <v>2212310920</v>
          </cell>
          <cell r="B63">
            <v>13</v>
          </cell>
          <cell r="E63">
            <v>0</v>
          </cell>
          <cell r="H63">
            <v>2212310920</v>
          </cell>
          <cell r="I63">
            <v>4</v>
          </cell>
          <cell r="L63">
            <v>0</v>
          </cell>
        </row>
        <row r="64">
          <cell r="A64">
            <v>2212311233</v>
          </cell>
          <cell r="B64">
            <v>14</v>
          </cell>
          <cell r="E64">
            <v>0</v>
          </cell>
          <cell r="H64">
            <v>2212311233</v>
          </cell>
          <cell r="I64">
            <v>12</v>
          </cell>
          <cell r="L64">
            <v>0</v>
          </cell>
        </row>
        <row r="65">
          <cell r="A65">
            <v>2213202944</v>
          </cell>
          <cell r="E65">
            <v>10</v>
          </cell>
          <cell r="H65">
            <v>2213202944</v>
          </cell>
          <cell r="L65">
            <v>0</v>
          </cell>
        </row>
        <row r="66">
          <cell r="A66">
            <v>2213210350</v>
          </cell>
          <cell r="B66">
            <v>1</v>
          </cell>
          <cell r="E66">
            <v>0</v>
          </cell>
          <cell r="H66">
            <v>2213210350</v>
          </cell>
          <cell r="I66">
            <v>1</v>
          </cell>
          <cell r="L66">
            <v>0</v>
          </cell>
        </row>
        <row r="67">
          <cell r="A67">
            <v>2213210707</v>
          </cell>
          <cell r="B67">
            <v>9</v>
          </cell>
          <cell r="E67">
            <v>0</v>
          </cell>
          <cell r="H67">
            <v>2213210707</v>
          </cell>
          <cell r="I67">
            <v>9</v>
          </cell>
          <cell r="L67">
            <v>0</v>
          </cell>
        </row>
        <row r="68">
          <cell r="A68">
            <v>2214106045</v>
          </cell>
          <cell r="B68">
            <v>5</v>
          </cell>
          <cell r="E68">
            <v>0</v>
          </cell>
          <cell r="H68">
            <v>2214106045</v>
          </cell>
          <cell r="I68">
            <v>0</v>
          </cell>
          <cell r="L68">
            <v>0</v>
          </cell>
        </row>
        <row r="69">
          <cell r="A69">
            <v>2214110856</v>
          </cell>
          <cell r="B69">
            <v>9</v>
          </cell>
          <cell r="E69">
            <v>0</v>
          </cell>
          <cell r="H69">
            <v>2214110856</v>
          </cell>
          <cell r="I69">
            <v>9</v>
          </cell>
          <cell r="L69">
            <v>0</v>
          </cell>
        </row>
        <row r="70">
          <cell r="A70">
            <v>2214111078</v>
          </cell>
          <cell r="B70">
            <v>19</v>
          </cell>
          <cell r="E70">
            <v>0</v>
          </cell>
          <cell r="H70">
            <v>2214111078</v>
          </cell>
          <cell r="I70">
            <v>19</v>
          </cell>
          <cell r="L70">
            <v>0</v>
          </cell>
        </row>
        <row r="71">
          <cell r="A71">
            <v>2214111094</v>
          </cell>
          <cell r="B71">
            <v>19</v>
          </cell>
          <cell r="E71">
            <v>0</v>
          </cell>
          <cell r="H71">
            <v>2214111094</v>
          </cell>
          <cell r="I71">
            <v>2</v>
          </cell>
          <cell r="L71">
            <v>0</v>
          </cell>
        </row>
        <row r="72">
          <cell r="A72">
            <v>2214111300</v>
          </cell>
          <cell r="B72">
            <v>5</v>
          </cell>
          <cell r="E72">
            <v>0</v>
          </cell>
          <cell r="H72">
            <v>2214111300</v>
          </cell>
          <cell r="I72">
            <v>0</v>
          </cell>
          <cell r="L72">
            <v>0</v>
          </cell>
        </row>
        <row r="73">
          <cell r="A73">
            <v>2214111359</v>
          </cell>
          <cell r="B73">
            <v>6</v>
          </cell>
          <cell r="E73">
            <v>0</v>
          </cell>
          <cell r="H73">
            <v>2214111359</v>
          </cell>
          <cell r="I73">
            <v>6</v>
          </cell>
          <cell r="L73">
            <v>0</v>
          </cell>
        </row>
        <row r="74">
          <cell r="A74">
            <v>2214111698</v>
          </cell>
          <cell r="B74">
            <v>5</v>
          </cell>
          <cell r="E74">
            <v>0</v>
          </cell>
          <cell r="H74">
            <v>2214111698</v>
          </cell>
          <cell r="I74">
            <v>5</v>
          </cell>
          <cell r="L74">
            <v>0</v>
          </cell>
        </row>
        <row r="75">
          <cell r="A75">
            <v>2214112084</v>
          </cell>
          <cell r="E75">
            <v>2</v>
          </cell>
          <cell r="H75">
            <v>2214112084</v>
          </cell>
          <cell r="L75">
            <v>0</v>
          </cell>
        </row>
        <row r="76">
          <cell r="A76">
            <v>2214200137</v>
          </cell>
          <cell r="E76">
            <v>11</v>
          </cell>
          <cell r="H76">
            <v>2214200137</v>
          </cell>
          <cell r="L76">
            <v>0</v>
          </cell>
        </row>
        <row r="77">
          <cell r="A77">
            <v>2214203693</v>
          </cell>
          <cell r="B77">
            <v>15</v>
          </cell>
          <cell r="E77">
            <v>0</v>
          </cell>
          <cell r="H77">
            <v>2214203693</v>
          </cell>
          <cell r="I77">
            <v>11</v>
          </cell>
          <cell r="L77">
            <v>0</v>
          </cell>
        </row>
        <row r="78">
          <cell r="A78">
            <v>2214210052</v>
          </cell>
          <cell r="E78">
            <v>2</v>
          </cell>
          <cell r="H78">
            <v>2214210052</v>
          </cell>
          <cell r="L78">
            <v>0</v>
          </cell>
        </row>
        <row r="79">
          <cell r="A79">
            <v>2214210524</v>
          </cell>
          <cell r="B79">
            <v>14</v>
          </cell>
          <cell r="E79">
            <v>0</v>
          </cell>
          <cell r="H79">
            <v>2214210524</v>
          </cell>
          <cell r="I79">
            <v>6</v>
          </cell>
          <cell r="L79">
            <v>0</v>
          </cell>
        </row>
        <row r="80">
          <cell r="A80">
            <v>2214210730</v>
          </cell>
          <cell r="B80">
            <v>6</v>
          </cell>
          <cell r="E80">
            <v>0</v>
          </cell>
          <cell r="H80">
            <v>2214210730</v>
          </cell>
          <cell r="I80">
            <v>1</v>
          </cell>
          <cell r="L80">
            <v>0</v>
          </cell>
        </row>
        <row r="81">
          <cell r="A81">
            <v>2214210755</v>
          </cell>
          <cell r="B81">
            <v>12</v>
          </cell>
          <cell r="E81">
            <v>0</v>
          </cell>
          <cell r="H81">
            <v>2214210755</v>
          </cell>
          <cell r="I81">
            <v>10</v>
          </cell>
          <cell r="L81">
            <v>0</v>
          </cell>
        </row>
        <row r="82">
          <cell r="A82">
            <v>2214210870</v>
          </cell>
          <cell r="D82">
            <v>4</v>
          </cell>
          <cell r="E82">
            <v>0</v>
          </cell>
          <cell r="H82">
            <v>2214210870</v>
          </cell>
          <cell r="K82">
            <v>4</v>
          </cell>
          <cell r="L82">
            <v>0</v>
          </cell>
        </row>
        <row r="83">
          <cell r="A83">
            <v>2214211282</v>
          </cell>
          <cell r="B83">
            <v>12</v>
          </cell>
          <cell r="E83">
            <v>0</v>
          </cell>
          <cell r="H83">
            <v>2214211282</v>
          </cell>
          <cell r="I83">
            <v>12</v>
          </cell>
          <cell r="L83">
            <v>0</v>
          </cell>
        </row>
        <row r="84">
          <cell r="A84">
            <v>2214211704</v>
          </cell>
          <cell r="B84">
            <v>5</v>
          </cell>
          <cell r="E84">
            <v>0</v>
          </cell>
          <cell r="H84">
            <v>2214211704</v>
          </cell>
          <cell r="I84">
            <v>5</v>
          </cell>
          <cell r="L84">
            <v>0</v>
          </cell>
        </row>
        <row r="85">
          <cell r="A85">
            <v>2214211761</v>
          </cell>
          <cell r="B85">
            <v>14</v>
          </cell>
          <cell r="E85">
            <v>0</v>
          </cell>
          <cell r="H85">
            <v>2214211761</v>
          </cell>
          <cell r="I85">
            <v>14</v>
          </cell>
          <cell r="L85">
            <v>0</v>
          </cell>
        </row>
        <row r="86">
          <cell r="A86">
            <v>2215110178</v>
          </cell>
          <cell r="B86">
            <v>2</v>
          </cell>
          <cell r="E86">
            <v>0</v>
          </cell>
          <cell r="H86">
            <v>2215110178</v>
          </cell>
          <cell r="I86">
            <v>0</v>
          </cell>
          <cell r="L86">
            <v>0</v>
          </cell>
        </row>
        <row r="87">
          <cell r="A87">
            <v>2215110343</v>
          </cell>
          <cell r="B87">
            <v>9</v>
          </cell>
          <cell r="E87">
            <v>0</v>
          </cell>
          <cell r="H87">
            <v>2215110343</v>
          </cell>
          <cell r="I87">
            <v>4</v>
          </cell>
          <cell r="L87">
            <v>0</v>
          </cell>
        </row>
        <row r="88">
          <cell r="A88">
            <v>2215110350</v>
          </cell>
          <cell r="B88">
            <v>17</v>
          </cell>
          <cell r="E88">
            <v>0</v>
          </cell>
          <cell r="H88">
            <v>2215110350</v>
          </cell>
          <cell r="I88">
            <v>17</v>
          </cell>
          <cell r="L88">
            <v>0</v>
          </cell>
        </row>
        <row r="89">
          <cell r="A89">
            <v>2215110384</v>
          </cell>
          <cell r="C89">
            <v>19</v>
          </cell>
          <cell r="E89">
            <v>0</v>
          </cell>
          <cell r="H89">
            <v>2215110384</v>
          </cell>
          <cell r="J89">
            <v>14</v>
          </cell>
          <cell r="L89">
            <v>0</v>
          </cell>
        </row>
        <row r="90">
          <cell r="A90">
            <v>2215110418</v>
          </cell>
          <cell r="B90">
            <v>10</v>
          </cell>
          <cell r="E90">
            <v>0</v>
          </cell>
          <cell r="H90">
            <v>2215110418</v>
          </cell>
          <cell r="I90">
            <v>10</v>
          </cell>
          <cell r="L90">
            <v>0</v>
          </cell>
        </row>
        <row r="91">
          <cell r="A91">
            <v>2215110525</v>
          </cell>
          <cell r="B91">
            <v>19</v>
          </cell>
          <cell r="E91">
            <v>0</v>
          </cell>
          <cell r="H91">
            <v>2215110525</v>
          </cell>
          <cell r="I91">
            <v>19</v>
          </cell>
          <cell r="L91">
            <v>0</v>
          </cell>
        </row>
        <row r="92">
          <cell r="A92">
            <v>2215301348</v>
          </cell>
          <cell r="B92">
            <v>11</v>
          </cell>
          <cell r="E92">
            <v>0</v>
          </cell>
          <cell r="H92">
            <v>2215301348</v>
          </cell>
          <cell r="I92">
            <v>9</v>
          </cell>
          <cell r="L92">
            <v>0</v>
          </cell>
        </row>
        <row r="93">
          <cell r="A93">
            <v>2215310299</v>
          </cell>
          <cell r="D93">
            <v>13</v>
          </cell>
          <cell r="E93">
            <v>0</v>
          </cell>
          <cell r="H93">
            <v>2215310299</v>
          </cell>
          <cell r="K93">
            <v>13</v>
          </cell>
          <cell r="L93">
            <v>0</v>
          </cell>
        </row>
        <row r="94">
          <cell r="A94">
            <v>2215310661</v>
          </cell>
          <cell r="B94">
            <v>14</v>
          </cell>
          <cell r="E94">
            <v>0</v>
          </cell>
          <cell r="H94">
            <v>2215310661</v>
          </cell>
          <cell r="I94">
            <v>8</v>
          </cell>
          <cell r="L94">
            <v>0</v>
          </cell>
        </row>
        <row r="95">
          <cell r="A95">
            <v>2215400892</v>
          </cell>
          <cell r="C95">
            <v>6</v>
          </cell>
          <cell r="E95">
            <v>0</v>
          </cell>
          <cell r="H95">
            <v>2215400892</v>
          </cell>
          <cell r="J95">
            <v>3</v>
          </cell>
          <cell r="L95">
            <v>0</v>
          </cell>
        </row>
        <row r="96">
          <cell r="A96">
            <v>2215400934</v>
          </cell>
          <cell r="B96">
            <v>11</v>
          </cell>
          <cell r="E96">
            <v>0</v>
          </cell>
          <cell r="H96">
            <v>2215400934</v>
          </cell>
          <cell r="I96">
            <v>11</v>
          </cell>
          <cell r="L96">
            <v>0</v>
          </cell>
        </row>
        <row r="97">
          <cell r="A97">
            <v>2215410263</v>
          </cell>
          <cell r="E97">
            <v>1</v>
          </cell>
          <cell r="H97">
            <v>2215410263</v>
          </cell>
          <cell r="L97">
            <v>0</v>
          </cell>
        </row>
        <row r="98">
          <cell r="A98">
            <v>2216110185</v>
          </cell>
          <cell r="B98">
            <v>19</v>
          </cell>
          <cell r="E98">
            <v>0</v>
          </cell>
          <cell r="H98">
            <v>2216110185</v>
          </cell>
          <cell r="I98">
            <v>19</v>
          </cell>
          <cell r="L98">
            <v>0</v>
          </cell>
        </row>
        <row r="99">
          <cell r="A99">
            <v>2216110235</v>
          </cell>
          <cell r="E99">
            <v>4</v>
          </cell>
          <cell r="H99">
            <v>2216110235</v>
          </cell>
          <cell r="L99">
            <v>0</v>
          </cell>
        </row>
        <row r="100">
          <cell r="A100">
            <v>2216210274</v>
          </cell>
          <cell r="B100">
            <v>17</v>
          </cell>
          <cell r="E100">
            <v>0</v>
          </cell>
          <cell r="H100">
            <v>2216210274</v>
          </cell>
          <cell r="I100">
            <v>4</v>
          </cell>
          <cell r="L100">
            <v>0</v>
          </cell>
        </row>
        <row r="101">
          <cell r="A101">
            <v>2216510038</v>
          </cell>
          <cell r="B101">
            <v>19</v>
          </cell>
          <cell r="E101">
            <v>0</v>
          </cell>
          <cell r="H101">
            <v>2216510038</v>
          </cell>
          <cell r="I101">
            <v>19</v>
          </cell>
          <cell r="L101">
            <v>0</v>
          </cell>
        </row>
        <row r="102">
          <cell r="A102">
            <v>2216910022</v>
          </cell>
          <cell r="B102">
            <v>1</v>
          </cell>
          <cell r="E102">
            <v>0</v>
          </cell>
          <cell r="H102">
            <v>2216910022</v>
          </cell>
          <cell r="I102">
            <v>0</v>
          </cell>
          <cell r="L102">
            <v>0</v>
          </cell>
        </row>
        <row r="103">
          <cell r="A103">
            <v>2216910089</v>
          </cell>
          <cell r="B103">
            <v>19</v>
          </cell>
          <cell r="E103">
            <v>0</v>
          </cell>
          <cell r="H103">
            <v>2216910089</v>
          </cell>
          <cell r="I103">
            <v>1</v>
          </cell>
          <cell r="L103">
            <v>0</v>
          </cell>
        </row>
        <row r="104">
          <cell r="A104">
            <v>2216910105</v>
          </cell>
          <cell r="D104">
            <v>10</v>
          </cell>
          <cell r="E104">
            <v>0</v>
          </cell>
          <cell r="H104">
            <v>2216910105</v>
          </cell>
          <cell r="K104">
            <v>10</v>
          </cell>
          <cell r="L104">
            <v>0</v>
          </cell>
        </row>
        <row r="105">
          <cell r="A105">
            <v>2216910121</v>
          </cell>
          <cell r="B105">
            <v>12</v>
          </cell>
          <cell r="E105">
            <v>0</v>
          </cell>
          <cell r="H105">
            <v>2216910121</v>
          </cell>
          <cell r="I105">
            <v>10</v>
          </cell>
          <cell r="L105">
            <v>0</v>
          </cell>
        </row>
        <row r="106">
          <cell r="A106">
            <v>2216910253</v>
          </cell>
          <cell r="E106">
            <v>19</v>
          </cell>
          <cell r="H106">
            <v>2216910253</v>
          </cell>
          <cell r="L106">
            <v>19</v>
          </cell>
        </row>
        <row r="107">
          <cell r="A107">
            <v>2217104237</v>
          </cell>
          <cell r="B107">
            <v>4</v>
          </cell>
          <cell r="E107">
            <v>0</v>
          </cell>
          <cell r="H107">
            <v>2217104237</v>
          </cell>
          <cell r="I107">
            <v>0</v>
          </cell>
          <cell r="L107">
            <v>0</v>
          </cell>
        </row>
        <row r="108">
          <cell r="A108">
            <v>2217105721</v>
          </cell>
          <cell r="B108">
            <v>14</v>
          </cell>
          <cell r="E108">
            <v>0</v>
          </cell>
          <cell r="H108">
            <v>2217105721</v>
          </cell>
          <cell r="I108">
            <v>14</v>
          </cell>
          <cell r="L108">
            <v>0</v>
          </cell>
        </row>
        <row r="109">
          <cell r="A109">
            <v>2217111109</v>
          </cell>
          <cell r="C109">
            <v>19</v>
          </cell>
          <cell r="E109">
            <v>0</v>
          </cell>
          <cell r="H109">
            <v>2217111109</v>
          </cell>
          <cell r="J109">
            <v>0</v>
          </cell>
          <cell r="L109">
            <v>0</v>
          </cell>
        </row>
        <row r="110">
          <cell r="A110">
            <v>2217111489</v>
          </cell>
          <cell r="B110">
            <v>3</v>
          </cell>
          <cell r="E110">
            <v>0</v>
          </cell>
          <cell r="H110">
            <v>2217111489</v>
          </cell>
          <cell r="I110">
            <v>0</v>
          </cell>
          <cell r="L110">
            <v>0</v>
          </cell>
        </row>
        <row r="111">
          <cell r="A111">
            <v>2217111588</v>
          </cell>
          <cell r="E111">
            <v>3</v>
          </cell>
          <cell r="H111">
            <v>2217111588</v>
          </cell>
          <cell r="L111">
            <v>0</v>
          </cell>
        </row>
        <row r="112">
          <cell r="A112">
            <v>2217111596</v>
          </cell>
          <cell r="D112">
            <v>17</v>
          </cell>
          <cell r="E112">
            <v>0</v>
          </cell>
          <cell r="H112">
            <v>2217111596</v>
          </cell>
          <cell r="K112">
            <v>0</v>
          </cell>
          <cell r="L112">
            <v>0</v>
          </cell>
        </row>
        <row r="113">
          <cell r="A113">
            <v>2217111604</v>
          </cell>
          <cell r="B113">
            <v>11</v>
          </cell>
          <cell r="E113">
            <v>0</v>
          </cell>
          <cell r="H113">
            <v>2217111604</v>
          </cell>
          <cell r="I113">
            <v>0</v>
          </cell>
          <cell r="L113">
            <v>0</v>
          </cell>
        </row>
        <row r="114">
          <cell r="A114">
            <v>2217111695</v>
          </cell>
          <cell r="D114">
            <v>1</v>
          </cell>
          <cell r="E114">
            <v>0</v>
          </cell>
          <cell r="H114">
            <v>2217111695</v>
          </cell>
          <cell r="K114">
            <v>0</v>
          </cell>
          <cell r="L114">
            <v>0</v>
          </cell>
        </row>
        <row r="115">
          <cell r="A115">
            <v>2217111901</v>
          </cell>
          <cell r="D115">
            <v>19</v>
          </cell>
          <cell r="E115">
            <v>0</v>
          </cell>
          <cell r="H115">
            <v>2217111901</v>
          </cell>
          <cell r="K115">
            <v>19</v>
          </cell>
          <cell r="L115">
            <v>0</v>
          </cell>
        </row>
        <row r="116">
          <cell r="A116">
            <v>2217112123</v>
          </cell>
          <cell r="B116">
            <v>3</v>
          </cell>
          <cell r="E116">
            <v>0</v>
          </cell>
          <cell r="H116">
            <v>2217112123</v>
          </cell>
          <cell r="I116">
            <v>3</v>
          </cell>
          <cell r="L116">
            <v>0</v>
          </cell>
        </row>
        <row r="117">
          <cell r="A117">
            <v>2217112164</v>
          </cell>
          <cell r="E117">
            <v>3</v>
          </cell>
          <cell r="H117">
            <v>2217112164</v>
          </cell>
          <cell r="L117">
            <v>0</v>
          </cell>
        </row>
        <row r="118">
          <cell r="A118">
            <v>2217112271</v>
          </cell>
          <cell r="C118">
            <v>14</v>
          </cell>
          <cell r="E118">
            <v>0</v>
          </cell>
          <cell r="H118">
            <v>2217112271</v>
          </cell>
          <cell r="J118">
            <v>11</v>
          </cell>
          <cell r="L118">
            <v>0</v>
          </cell>
        </row>
        <row r="119">
          <cell r="A119">
            <v>2217200761</v>
          </cell>
          <cell r="B119">
            <v>8</v>
          </cell>
          <cell r="E119">
            <v>0</v>
          </cell>
          <cell r="H119">
            <v>2217200761</v>
          </cell>
          <cell r="I119">
            <v>1</v>
          </cell>
          <cell r="L119">
            <v>0</v>
          </cell>
        </row>
        <row r="120">
          <cell r="A120">
            <v>2217201918</v>
          </cell>
          <cell r="B120">
            <v>18</v>
          </cell>
          <cell r="E120">
            <v>0</v>
          </cell>
          <cell r="H120">
            <v>2217201918</v>
          </cell>
          <cell r="I120">
            <v>14</v>
          </cell>
          <cell r="L120">
            <v>0</v>
          </cell>
        </row>
        <row r="121">
          <cell r="A121">
            <v>2217210075</v>
          </cell>
          <cell r="B121">
            <v>8</v>
          </cell>
          <cell r="E121">
            <v>0</v>
          </cell>
          <cell r="H121">
            <v>2217210075</v>
          </cell>
          <cell r="I121">
            <v>8</v>
          </cell>
          <cell r="L121">
            <v>0</v>
          </cell>
        </row>
        <row r="122">
          <cell r="A122">
            <v>2217210141</v>
          </cell>
          <cell r="B122">
            <v>14</v>
          </cell>
          <cell r="E122">
            <v>0</v>
          </cell>
          <cell r="H122">
            <v>2217210141</v>
          </cell>
          <cell r="I122">
            <v>10</v>
          </cell>
          <cell r="L122">
            <v>0</v>
          </cell>
        </row>
        <row r="123">
          <cell r="A123">
            <v>2217210844</v>
          </cell>
          <cell r="B123">
            <v>17</v>
          </cell>
          <cell r="E123">
            <v>0</v>
          </cell>
          <cell r="H123">
            <v>2217210844</v>
          </cell>
          <cell r="I123">
            <v>17</v>
          </cell>
          <cell r="L123">
            <v>0</v>
          </cell>
        </row>
        <row r="124">
          <cell r="A124">
            <v>2217211057</v>
          </cell>
          <cell r="C124">
            <v>19</v>
          </cell>
          <cell r="E124">
            <v>0</v>
          </cell>
          <cell r="H124">
            <v>2217211057</v>
          </cell>
          <cell r="J124">
            <v>19</v>
          </cell>
          <cell r="L124">
            <v>0</v>
          </cell>
        </row>
        <row r="125">
          <cell r="A125">
            <v>2217211081</v>
          </cell>
          <cell r="B125">
            <v>12</v>
          </cell>
          <cell r="E125">
            <v>0</v>
          </cell>
          <cell r="H125">
            <v>2217211081</v>
          </cell>
          <cell r="I125">
            <v>12</v>
          </cell>
          <cell r="L125">
            <v>0</v>
          </cell>
        </row>
        <row r="126">
          <cell r="A126">
            <v>2217211941</v>
          </cell>
          <cell r="B126">
            <v>9</v>
          </cell>
          <cell r="E126">
            <v>0</v>
          </cell>
          <cell r="H126">
            <v>2217211941</v>
          </cell>
          <cell r="I126">
            <v>9</v>
          </cell>
          <cell r="L126">
            <v>0</v>
          </cell>
        </row>
        <row r="127">
          <cell r="A127">
            <v>2217300074</v>
          </cell>
          <cell r="B127">
            <v>3</v>
          </cell>
          <cell r="E127">
            <v>0</v>
          </cell>
          <cell r="H127">
            <v>2217300074</v>
          </cell>
          <cell r="I127">
            <v>3</v>
          </cell>
          <cell r="L127">
            <v>0</v>
          </cell>
        </row>
        <row r="128">
          <cell r="A128">
            <v>2217310123</v>
          </cell>
          <cell r="B128">
            <v>15</v>
          </cell>
          <cell r="E128">
            <v>0</v>
          </cell>
          <cell r="H128">
            <v>2217310123</v>
          </cell>
          <cell r="I128">
            <v>15</v>
          </cell>
          <cell r="L128">
            <v>0</v>
          </cell>
        </row>
        <row r="129">
          <cell r="A129">
            <v>2217410014</v>
          </cell>
          <cell r="C129">
            <v>15</v>
          </cell>
          <cell r="E129">
            <v>0</v>
          </cell>
          <cell r="H129">
            <v>2217410014</v>
          </cell>
          <cell r="J129">
            <v>15</v>
          </cell>
          <cell r="L129">
            <v>0</v>
          </cell>
        </row>
        <row r="130">
          <cell r="A130">
            <v>2217410048</v>
          </cell>
          <cell r="E130">
            <v>2</v>
          </cell>
          <cell r="H130">
            <v>2217410048</v>
          </cell>
          <cell r="L130">
            <v>0</v>
          </cell>
        </row>
        <row r="131">
          <cell r="A131">
            <v>2217410147</v>
          </cell>
          <cell r="B131">
            <v>12</v>
          </cell>
          <cell r="E131">
            <v>0</v>
          </cell>
          <cell r="H131">
            <v>2217410147</v>
          </cell>
          <cell r="I131">
            <v>12</v>
          </cell>
          <cell r="L131">
            <v>0</v>
          </cell>
        </row>
        <row r="132">
          <cell r="A132">
            <v>2218110134</v>
          </cell>
          <cell r="E132">
            <v>16</v>
          </cell>
          <cell r="H132">
            <v>2218110134</v>
          </cell>
          <cell r="L132">
            <v>0</v>
          </cell>
        </row>
        <row r="133">
          <cell r="A133">
            <v>2218110241</v>
          </cell>
          <cell r="E133">
            <v>19</v>
          </cell>
          <cell r="H133">
            <v>2218110241</v>
          </cell>
          <cell r="L133">
            <v>0</v>
          </cell>
        </row>
        <row r="134">
          <cell r="A134">
            <v>2218300537</v>
          </cell>
          <cell r="E134">
            <v>7</v>
          </cell>
          <cell r="H134">
            <v>2218300537</v>
          </cell>
          <cell r="L134">
            <v>0</v>
          </cell>
        </row>
        <row r="135">
          <cell r="A135">
            <v>2218310098</v>
          </cell>
          <cell r="E135">
            <v>14</v>
          </cell>
          <cell r="H135">
            <v>2218310098</v>
          </cell>
          <cell r="L135">
            <v>0</v>
          </cell>
        </row>
        <row r="136">
          <cell r="A136">
            <v>2218310114</v>
          </cell>
          <cell r="B136">
            <v>14</v>
          </cell>
          <cell r="E136">
            <v>0</v>
          </cell>
          <cell r="H136">
            <v>2218310114</v>
          </cell>
          <cell r="I136">
            <v>1</v>
          </cell>
          <cell r="L136">
            <v>0</v>
          </cell>
        </row>
        <row r="137">
          <cell r="A137">
            <v>2218310247</v>
          </cell>
          <cell r="C137">
            <v>2</v>
          </cell>
          <cell r="E137">
            <v>0</v>
          </cell>
          <cell r="H137">
            <v>2218310247</v>
          </cell>
          <cell r="J137">
            <v>2</v>
          </cell>
          <cell r="L137">
            <v>0</v>
          </cell>
        </row>
        <row r="138">
          <cell r="A138">
            <v>2218310320</v>
          </cell>
          <cell r="B138">
            <v>19</v>
          </cell>
          <cell r="E138">
            <v>0</v>
          </cell>
          <cell r="H138">
            <v>2218310320</v>
          </cell>
          <cell r="I138">
            <v>0</v>
          </cell>
          <cell r="L138">
            <v>0</v>
          </cell>
        </row>
        <row r="139">
          <cell r="A139">
            <v>2218310338</v>
          </cell>
          <cell r="E139">
            <v>14</v>
          </cell>
          <cell r="H139">
            <v>2218310338</v>
          </cell>
          <cell r="L139">
            <v>0</v>
          </cell>
        </row>
        <row r="140">
          <cell r="A140">
            <v>2290000124</v>
          </cell>
          <cell r="D140">
            <v>6</v>
          </cell>
          <cell r="E140">
            <v>0</v>
          </cell>
          <cell r="H140">
            <v>2290000124</v>
          </cell>
          <cell r="K140">
            <v>6</v>
          </cell>
          <cell r="L140">
            <v>0</v>
          </cell>
        </row>
      </sheetData>
      <sheetData sheetId="1">
        <row r="4">
          <cell r="A4">
            <v>2210110165</v>
          </cell>
          <cell r="D4">
            <v>41</v>
          </cell>
          <cell r="E4">
            <v>158</v>
          </cell>
          <cell r="J4">
            <v>2210110165</v>
          </cell>
          <cell r="M4">
            <v>39</v>
          </cell>
          <cell r="N4">
            <v>155</v>
          </cell>
        </row>
        <row r="5">
          <cell r="A5">
            <v>2210110249</v>
          </cell>
          <cell r="C5">
            <v>36</v>
          </cell>
          <cell r="D5">
            <v>42</v>
          </cell>
          <cell r="J5">
            <v>2210110249</v>
          </cell>
          <cell r="L5">
            <v>36</v>
          </cell>
          <cell r="M5">
            <v>42</v>
          </cell>
        </row>
        <row r="6">
          <cell r="A6">
            <v>2210110306</v>
          </cell>
          <cell r="C6">
            <v>40</v>
          </cell>
          <cell r="D6">
            <v>40</v>
          </cell>
          <cell r="E6">
            <v>80</v>
          </cell>
          <cell r="J6">
            <v>2210110306</v>
          </cell>
          <cell r="L6">
            <v>40</v>
          </cell>
          <cell r="M6">
            <v>39</v>
          </cell>
          <cell r="N6">
            <v>75</v>
          </cell>
        </row>
        <row r="7">
          <cell r="A7">
            <v>2210110363</v>
          </cell>
          <cell r="C7">
            <v>54</v>
          </cell>
          <cell r="D7">
            <v>46</v>
          </cell>
          <cell r="J7">
            <v>2210110363</v>
          </cell>
          <cell r="L7">
            <v>45</v>
          </cell>
          <cell r="M7">
            <v>39</v>
          </cell>
        </row>
        <row r="8">
          <cell r="A8">
            <v>2210210064</v>
          </cell>
          <cell r="E8">
            <v>40</v>
          </cell>
          <cell r="J8">
            <v>2210210064</v>
          </cell>
          <cell r="N8">
            <v>39</v>
          </cell>
        </row>
        <row r="9">
          <cell r="A9">
            <v>2210210221</v>
          </cell>
          <cell r="C9">
            <v>97</v>
          </cell>
          <cell r="D9">
            <v>33</v>
          </cell>
          <cell r="J9">
            <v>2210210221</v>
          </cell>
          <cell r="L9">
            <v>79</v>
          </cell>
          <cell r="M9">
            <v>31</v>
          </cell>
        </row>
        <row r="10">
          <cell r="A10">
            <v>2210310062</v>
          </cell>
          <cell r="C10">
            <v>43</v>
          </cell>
          <cell r="E10">
            <v>41</v>
          </cell>
          <cell r="J10">
            <v>2210310062</v>
          </cell>
          <cell r="L10">
            <v>34</v>
          </cell>
          <cell r="N10">
            <v>34</v>
          </cell>
        </row>
        <row r="11">
          <cell r="A11">
            <v>2210310112</v>
          </cell>
          <cell r="E11">
            <v>100</v>
          </cell>
          <cell r="J11">
            <v>2210310112</v>
          </cell>
          <cell r="N11">
            <v>96</v>
          </cell>
        </row>
        <row r="12">
          <cell r="A12">
            <v>2210310146</v>
          </cell>
          <cell r="B12">
            <v>84</v>
          </cell>
          <cell r="C12">
            <v>544</v>
          </cell>
          <cell r="J12">
            <v>2210310146</v>
          </cell>
          <cell r="K12">
            <v>84</v>
          </cell>
          <cell r="L12">
            <v>475</v>
          </cell>
        </row>
        <row r="13">
          <cell r="A13">
            <v>2210310179</v>
          </cell>
          <cell r="C13">
            <v>55</v>
          </cell>
          <cell r="D13">
            <v>173</v>
          </cell>
          <cell r="J13">
            <v>2210310179</v>
          </cell>
          <cell r="L13">
            <v>52</v>
          </cell>
          <cell r="M13">
            <v>165</v>
          </cell>
        </row>
        <row r="14">
          <cell r="A14">
            <v>2210310203</v>
          </cell>
          <cell r="D14">
            <v>110</v>
          </cell>
          <cell r="F14">
            <v>30</v>
          </cell>
          <cell r="J14">
            <v>2210310203</v>
          </cell>
          <cell r="M14">
            <v>96</v>
          </cell>
          <cell r="O14">
            <v>0</v>
          </cell>
        </row>
        <row r="15">
          <cell r="A15">
            <v>2210310237</v>
          </cell>
          <cell r="E15">
            <v>109</v>
          </cell>
          <cell r="J15">
            <v>2210310237</v>
          </cell>
          <cell r="N15">
            <v>109</v>
          </cell>
        </row>
        <row r="16">
          <cell r="A16">
            <v>2210310245</v>
          </cell>
          <cell r="C16">
            <v>60</v>
          </cell>
          <cell r="F16">
            <v>37</v>
          </cell>
          <cell r="J16">
            <v>2210310245</v>
          </cell>
          <cell r="L16">
            <v>57</v>
          </cell>
          <cell r="O16">
            <v>0</v>
          </cell>
        </row>
        <row r="17">
          <cell r="A17">
            <v>2210310252</v>
          </cell>
          <cell r="E17">
            <v>110</v>
          </cell>
          <cell r="J17">
            <v>2210310252</v>
          </cell>
          <cell r="N17">
            <v>53</v>
          </cell>
        </row>
        <row r="18">
          <cell r="A18">
            <v>2210310393</v>
          </cell>
          <cell r="E18">
            <v>54</v>
          </cell>
          <cell r="J18">
            <v>2210310393</v>
          </cell>
          <cell r="N18">
            <v>50</v>
          </cell>
        </row>
        <row r="19">
          <cell r="A19">
            <v>2210310476</v>
          </cell>
          <cell r="E19">
            <v>40</v>
          </cell>
          <cell r="J19">
            <v>2210310476</v>
          </cell>
          <cell r="N19">
            <v>37</v>
          </cell>
        </row>
        <row r="20">
          <cell r="A20">
            <v>2210360273</v>
          </cell>
          <cell r="D20">
            <v>150</v>
          </cell>
          <cell r="J20">
            <v>2210360273</v>
          </cell>
          <cell r="M20">
            <v>149</v>
          </cell>
        </row>
        <row r="21">
          <cell r="A21">
            <v>2210410276</v>
          </cell>
          <cell r="B21">
            <v>14</v>
          </cell>
          <cell r="C21">
            <v>194</v>
          </cell>
          <cell r="D21">
            <v>42</v>
          </cell>
          <cell r="J21">
            <v>2210410276</v>
          </cell>
          <cell r="K21">
            <v>12</v>
          </cell>
          <cell r="L21">
            <v>171</v>
          </cell>
          <cell r="M21">
            <v>42</v>
          </cell>
        </row>
        <row r="22">
          <cell r="A22">
            <v>2210510182</v>
          </cell>
          <cell r="C22">
            <v>96</v>
          </cell>
          <cell r="D22">
            <v>48</v>
          </cell>
          <cell r="J22">
            <v>2210510182</v>
          </cell>
          <cell r="L22">
            <v>95</v>
          </cell>
          <cell r="M22">
            <v>48</v>
          </cell>
        </row>
        <row r="23">
          <cell r="A23">
            <v>2210510216</v>
          </cell>
          <cell r="E23">
            <v>89</v>
          </cell>
          <cell r="J23">
            <v>2210510216</v>
          </cell>
          <cell r="N23">
            <v>89</v>
          </cell>
        </row>
        <row r="24">
          <cell r="A24">
            <v>2210510265</v>
          </cell>
          <cell r="B24">
            <v>6</v>
          </cell>
          <cell r="C24">
            <v>232</v>
          </cell>
          <cell r="D24">
            <v>31</v>
          </cell>
          <cell r="J24">
            <v>2210510265</v>
          </cell>
          <cell r="K24">
            <v>4</v>
          </cell>
          <cell r="L24">
            <v>199</v>
          </cell>
          <cell r="M24">
            <v>31</v>
          </cell>
        </row>
        <row r="25">
          <cell r="A25">
            <v>2210510380</v>
          </cell>
          <cell r="E25">
            <v>112</v>
          </cell>
          <cell r="J25">
            <v>2210510380</v>
          </cell>
          <cell r="N25">
            <v>112</v>
          </cell>
        </row>
        <row r="26">
          <cell r="A26">
            <v>2210510422</v>
          </cell>
          <cell r="E26">
            <v>90</v>
          </cell>
          <cell r="F26">
            <v>20</v>
          </cell>
          <cell r="J26">
            <v>2210510422</v>
          </cell>
          <cell r="N26">
            <v>79</v>
          </cell>
          <cell r="O26">
            <v>0</v>
          </cell>
        </row>
        <row r="27">
          <cell r="A27">
            <v>2210610180</v>
          </cell>
          <cell r="C27">
            <v>109</v>
          </cell>
          <cell r="D27">
            <v>50</v>
          </cell>
          <cell r="J27">
            <v>2210610180</v>
          </cell>
          <cell r="L27">
            <v>108</v>
          </cell>
          <cell r="M27">
            <v>48</v>
          </cell>
        </row>
        <row r="28">
          <cell r="A28">
            <v>2210610198</v>
          </cell>
          <cell r="E28">
            <v>105</v>
          </cell>
          <cell r="J28">
            <v>2210610198</v>
          </cell>
          <cell r="N28">
            <v>105</v>
          </cell>
        </row>
        <row r="29">
          <cell r="A29">
            <v>2210610230</v>
          </cell>
          <cell r="D29">
            <v>55</v>
          </cell>
          <cell r="E29">
            <v>44</v>
          </cell>
          <cell r="J29">
            <v>2210610230</v>
          </cell>
          <cell r="M29">
            <v>55</v>
          </cell>
          <cell r="N29">
            <v>44</v>
          </cell>
        </row>
        <row r="30">
          <cell r="A30">
            <v>2210610347</v>
          </cell>
          <cell r="D30">
            <v>54</v>
          </cell>
          <cell r="E30">
            <v>30</v>
          </cell>
          <cell r="J30">
            <v>2210610347</v>
          </cell>
          <cell r="M30">
            <v>54</v>
          </cell>
          <cell r="N30">
            <v>30</v>
          </cell>
        </row>
        <row r="31">
          <cell r="A31">
            <v>2210610362</v>
          </cell>
          <cell r="C31">
            <v>111</v>
          </cell>
          <cell r="D31">
            <v>40</v>
          </cell>
          <cell r="E31">
            <v>45</v>
          </cell>
          <cell r="J31">
            <v>2210610362</v>
          </cell>
          <cell r="L31">
            <v>111</v>
          </cell>
          <cell r="M31">
            <v>40</v>
          </cell>
          <cell r="N31">
            <v>45</v>
          </cell>
        </row>
        <row r="32">
          <cell r="A32">
            <v>2210710048</v>
          </cell>
          <cell r="E32">
            <v>47</v>
          </cell>
          <cell r="J32">
            <v>2210710048</v>
          </cell>
          <cell r="N32">
            <v>47</v>
          </cell>
        </row>
        <row r="33">
          <cell r="A33">
            <v>2210810061</v>
          </cell>
          <cell r="E33">
            <v>43</v>
          </cell>
          <cell r="J33">
            <v>2210810061</v>
          </cell>
          <cell r="N33">
            <v>40</v>
          </cell>
        </row>
        <row r="34">
          <cell r="A34">
            <v>2211110057</v>
          </cell>
          <cell r="C34">
            <v>198</v>
          </cell>
          <cell r="D34">
            <v>48</v>
          </cell>
          <cell r="J34">
            <v>2211110057</v>
          </cell>
          <cell r="L34">
            <v>195</v>
          </cell>
          <cell r="M34">
            <v>48</v>
          </cell>
        </row>
        <row r="35">
          <cell r="A35">
            <v>2211110099</v>
          </cell>
          <cell r="D35">
            <v>54</v>
          </cell>
          <cell r="E35">
            <v>52</v>
          </cell>
          <cell r="J35">
            <v>2211110099</v>
          </cell>
          <cell r="M35">
            <v>51</v>
          </cell>
          <cell r="N35">
            <v>44</v>
          </cell>
        </row>
        <row r="36">
          <cell r="A36">
            <v>2211110164</v>
          </cell>
          <cell r="E36">
            <v>50</v>
          </cell>
          <cell r="J36">
            <v>2211110164</v>
          </cell>
          <cell r="N36">
            <v>42</v>
          </cell>
        </row>
        <row r="37">
          <cell r="A37">
            <v>2211110198</v>
          </cell>
          <cell r="D37">
            <v>43</v>
          </cell>
          <cell r="E37">
            <v>44</v>
          </cell>
          <cell r="J37">
            <v>2211110198</v>
          </cell>
          <cell r="M37">
            <v>43</v>
          </cell>
          <cell r="N37">
            <v>42</v>
          </cell>
        </row>
        <row r="38">
          <cell r="A38">
            <v>2211110412</v>
          </cell>
          <cell r="C38">
            <v>150</v>
          </cell>
          <cell r="J38">
            <v>2211110412</v>
          </cell>
          <cell r="L38">
            <v>150</v>
          </cell>
        </row>
        <row r="39">
          <cell r="A39">
            <v>2211110461</v>
          </cell>
          <cell r="E39">
            <v>60</v>
          </cell>
          <cell r="J39">
            <v>2211110461</v>
          </cell>
          <cell r="N39">
            <v>60</v>
          </cell>
        </row>
        <row r="40">
          <cell r="A40">
            <v>2211110966</v>
          </cell>
          <cell r="C40">
            <v>32</v>
          </cell>
          <cell r="D40">
            <v>42</v>
          </cell>
          <cell r="J40">
            <v>2211110966</v>
          </cell>
          <cell r="L40">
            <v>31</v>
          </cell>
          <cell r="M40">
            <v>42</v>
          </cell>
        </row>
        <row r="41">
          <cell r="A41">
            <v>2211160011</v>
          </cell>
          <cell r="B41">
            <v>7</v>
          </cell>
          <cell r="C41">
            <v>380</v>
          </cell>
          <cell r="J41">
            <v>2211160011</v>
          </cell>
          <cell r="K41">
            <v>7</v>
          </cell>
          <cell r="L41">
            <v>307</v>
          </cell>
        </row>
        <row r="42">
          <cell r="A42">
            <v>2211210097</v>
          </cell>
          <cell r="E42">
            <v>20</v>
          </cell>
          <cell r="J42">
            <v>2211210097</v>
          </cell>
          <cell r="N42">
            <v>20</v>
          </cell>
        </row>
        <row r="43">
          <cell r="A43">
            <v>2211210139</v>
          </cell>
          <cell r="B43">
            <v>56</v>
          </cell>
          <cell r="C43">
            <v>52</v>
          </cell>
          <cell r="D43">
            <v>52</v>
          </cell>
          <cell r="J43">
            <v>2211210139</v>
          </cell>
          <cell r="K43">
            <v>50</v>
          </cell>
          <cell r="L43">
            <v>49</v>
          </cell>
          <cell r="M43">
            <v>42</v>
          </cell>
        </row>
        <row r="44">
          <cell r="A44">
            <v>2211210204</v>
          </cell>
          <cell r="C44">
            <v>127</v>
          </cell>
          <cell r="D44">
            <v>41</v>
          </cell>
          <cell r="E44">
            <v>43</v>
          </cell>
          <cell r="J44">
            <v>2211210204</v>
          </cell>
          <cell r="L44">
            <v>127</v>
          </cell>
          <cell r="M44">
            <v>41</v>
          </cell>
          <cell r="N44">
            <v>43</v>
          </cell>
        </row>
        <row r="45">
          <cell r="A45">
            <v>2211210295</v>
          </cell>
          <cell r="E45">
            <v>159</v>
          </cell>
          <cell r="J45">
            <v>2211210295</v>
          </cell>
          <cell r="N45">
            <v>159</v>
          </cell>
        </row>
        <row r="46">
          <cell r="A46">
            <v>2211210337</v>
          </cell>
          <cell r="E46">
            <v>120</v>
          </cell>
          <cell r="J46">
            <v>2211210337</v>
          </cell>
          <cell r="N46">
            <v>118</v>
          </cell>
        </row>
        <row r="47">
          <cell r="A47">
            <v>2211210436</v>
          </cell>
          <cell r="C47">
            <v>60</v>
          </cell>
          <cell r="J47">
            <v>2211210436</v>
          </cell>
          <cell r="L47">
            <v>60</v>
          </cell>
        </row>
        <row r="48">
          <cell r="A48">
            <v>2211310129</v>
          </cell>
          <cell r="B48">
            <v>10</v>
          </cell>
          <cell r="C48">
            <v>55</v>
          </cell>
          <cell r="J48">
            <v>2211310129</v>
          </cell>
          <cell r="K48">
            <v>10</v>
          </cell>
          <cell r="L48">
            <v>55</v>
          </cell>
        </row>
        <row r="49">
          <cell r="A49">
            <v>2211310152</v>
          </cell>
          <cell r="C49">
            <v>50</v>
          </cell>
          <cell r="J49">
            <v>2211310152</v>
          </cell>
          <cell r="L49">
            <v>5</v>
          </cell>
        </row>
        <row r="50">
          <cell r="A50">
            <v>2211310160</v>
          </cell>
          <cell r="C50">
            <v>39</v>
          </cell>
          <cell r="E50">
            <v>57</v>
          </cell>
          <cell r="J50">
            <v>2211310160</v>
          </cell>
          <cell r="L50">
            <v>35</v>
          </cell>
          <cell r="N50">
            <v>57</v>
          </cell>
        </row>
        <row r="51">
          <cell r="A51">
            <v>2211310202</v>
          </cell>
          <cell r="B51">
            <v>565</v>
          </cell>
          <cell r="C51">
            <v>50</v>
          </cell>
          <cell r="J51">
            <v>2211310202</v>
          </cell>
          <cell r="K51">
            <v>556</v>
          </cell>
          <cell r="L51">
            <v>50</v>
          </cell>
        </row>
        <row r="52">
          <cell r="A52">
            <v>2211310418</v>
          </cell>
          <cell r="D52">
            <v>44</v>
          </cell>
          <cell r="E52">
            <v>44</v>
          </cell>
          <cell r="J52">
            <v>2211310418</v>
          </cell>
          <cell r="M52">
            <v>44</v>
          </cell>
          <cell r="N52">
            <v>44</v>
          </cell>
        </row>
        <row r="53">
          <cell r="A53">
            <v>2211410010</v>
          </cell>
          <cell r="C53">
            <v>55</v>
          </cell>
          <cell r="D53">
            <v>49</v>
          </cell>
          <cell r="J53">
            <v>2211410010</v>
          </cell>
          <cell r="L53">
            <v>50</v>
          </cell>
          <cell r="M53">
            <v>46</v>
          </cell>
        </row>
        <row r="54">
          <cell r="A54">
            <v>2211410093</v>
          </cell>
          <cell r="E54">
            <v>94</v>
          </cell>
          <cell r="J54">
            <v>2211410093</v>
          </cell>
          <cell r="N54">
            <v>94</v>
          </cell>
        </row>
        <row r="55">
          <cell r="A55">
            <v>2212110098</v>
          </cell>
          <cell r="C55">
            <v>380</v>
          </cell>
          <cell r="J55">
            <v>2212110098</v>
          </cell>
          <cell r="L55">
            <v>347</v>
          </cell>
        </row>
        <row r="56">
          <cell r="A56">
            <v>2212110163</v>
          </cell>
          <cell r="B56">
            <v>40</v>
          </cell>
          <cell r="C56">
            <v>40</v>
          </cell>
          <cell r="D56">
            <v>45</v>
          </cell>
          <cell r="E56">
            <v>35</v>
          </cell>
          <cell r="J56">
            <v>2212110163</v>
          </cell>
          <cell r="K56">
            <v>35</v>
          </cell>
          <cell r="L56">
            <v>38</v>
          </cell>
          <cell r="M56">
            <v>44</v>
          </cell>
          <cell r="N56">
            <v>35</v>
          </cell>
        </row>
        <row r="57">
          <cell r="A57">
            <v>2212110577</v>
          </cell>
          <cell r="C57">
            <v>60</v>
          </cell>
          <cell r="E57">
            <v>50</v>
          </cell>
          <cell r="J57">
            <v>2212110577</v>
          </cell>
          <cell r="L57">
            <v>60</v>
          </cell>
          <cell r="N57">
            <v>50</v>
          </cell>
        </row>
        <row r="58">
          <cell r="A58">
            <v>2212310078</v>
          </cell>
          <cell r="C58">
            <v>82</v>
          </cell>
          <cell r="D58">
            <v>35</v>
          </cell>
          <cell r="F58">
            <v>34</v>
          </cell>
          <cell r="J58">
            <v>2212310078</v>
          </cell>
          <cell r="L58">
            <v>80</v>
          </cell>
          <cell r="M58">
            <v>33</v>
          </cell>
          <cell r="O58">
            <v>0</v>
          </cell>
        </row>
        <row r="59">
          <cell r="A59">
            <v>2212310094</v>
          </cell>
          <cell r="B59">
            <v>220</v>
          </cell>
          <cell r="C59">
            <v>284</v>
          </cell>
          <cell r="J59">
            <v>2212310094</v>
          </cell>
          <cell r="K59">
            <v>212</v>
          </cell>
          <cell r="L59">
            <v>273</v>
          </cell>
        </row>
        <row r="60">
          <cell r="A60">
            <v>2212310144</v>
          </cell>
          <cell r="C60">
            <v>60</v>
          </cell>
          <cell r="D60">
            <v>46</v>
          </cell>
          <cell r="J60">
            <v>2212310144</v>
          </cell>
          <cell r="L60">
            <v>59</v>
          </cell>
          <cell r="M60">
            <v>46</v>
          </cell>
        </row>
        <row r="61">
          <cell r="A61">
            <v>2212310383</v>
          </cell>
          <cell r="D61">
            <v>52</v>
          </cell>
          <cell r="E61">
            <v>154</v>
          </cell>
          <cell r="J61">
            <v>2212310383</v>
          </cell>
          <cell r="M61">
            <v>52</v>
          </cell>
          <cell r="N61">
            <v>154</v>
          </cell>
        </row>
        <row r="62">
          <cell r="A62">
            <v>2212310409</v>
          </cell>
          <cell r="C62">
            <v>76</v>
          </cell>
          <cell r="J62">
            <v>2212310409</v>
          </cell>
          <cell r="L62">
            <v>67</v>
          </cell>
        </row>
        <row r="63">
          <cell r="A63">
            <v>2212310599</v>
          </cell>
          <cell r="D63">
            <v>96</v>
          </cell>
          <cell r="E63">
            <v>112</v>
          </cell>
          <cell r="J63">
            <v>2212310599</v>
          </cell>
          <cell r="M63">
            <v>94</v>
          </cell>
          <cell r="N63">
            <v>106</v>
          </cell>
        </row>
        <row r="64">
          <cell r="A64">
            <v>2212310805</v>
          </cell>
          <cell r="D64">
            <v>197</v>
          </cell>
          <cell r="J64">
            <v>2212310805</v>
          </cell>
          <cell r="M64">
            <v>184</v>
          </cell>
        </row>
        <row r="65">
          <cell r="A65">
            <v>2212310896</v>
          </cell>
          <cell r="E65">
            <v>60</v>
          </cell>
          <cell r="F65">
            <v>39</v>
          </cell>
          <cell r="J65">
            <v>2212310896</v>
          </cell>
          <cell r="N65">
            <v>46</v>
          </cell>
          <cell r="O65">
            <v>0</v>
          </cell>
        </row>
        <row r="66">
          <cell r="A66">
            <v>2213110014</v>
          </cell>
          <cell r="C66">
            <v>105</v>
          </cell>
          <cell r="D66">
            <v>70</v>
          </cell>
          <cell r="E66">
            <v>92</v>
          </cell>
          <cell r="J66">
            <v>2213110014</v>
          </cell>
          <cell r="L66">
            <v>79</v>
          </cell>
          <cell r="M66">
            <v>68</v>
          </cell>
          <cell r="N66">
            <v>92</v>
          </cell>
        </row>
        <row r="67">
          <cell r="A67">
            <v>2213210137</v>
          </cell>
          <cell r="C67">
            <v>94</v>
          </cell>
          <cell r="D67">
            <v>56</v>
          </cell>
          <cell r="J67">
            <v>2213210137</v>
          </cell>
          <cell r="L67">
            <v>92</v>
          </cell>
          <cell r="M67">
            <v>56</v>
          </cell>
        </row>
        <row r="68">
          <cell r="A68">
            <v>2213210301</v>
          </cell>
          <cell r="D68">
            <v>47</v>
          </cell>
          <cell r="E68">
            <v>322</v>
          </cell>
          <cell r="F68">
            <v>32</v>
          </cell>
          <cell r="J68">
            <v>2213210301</v>
          </cell>
          <cell r="M68">
            <v>47</v>
          </cell>
          <cell r="N68">
            <v>322</v>
          </cell>
          <cell r="O68">
            <v>0</v>
          </cell>
        </row>
        <row r="69">
          <cell r="A69">
            <v>2213260108</v>
          </cell>
          <cell r="C69">
            <v>115</v>
          </cell>
          <cell r="D69">
            <v>84</v>
          </cell>
          <cell r="J69">
            <v>2213260108</v>
          </cell>
          <cell r="L69">
            <v>94</v>
          </cell>
          <cell r="M69">
            <v>59</v>
          </cell>
        </row>
        <row r="70">
          <cell r="A70">
            <v>2214110039</v>
          </cell>
          <cell r="C70">
            <v>170</v>
          </cell>
          <cell r="D70">
            <v>95</v>
          </cell>
          <cell r="J70">
            <v>2214110039</v>
          </cell>
          <cell r="L70">
            <v>142</v>
          </cell>
          <cell r="M70">
            <v>93</v>
          </cell>
        </row>
        <row r="71">
          <cell r="A71">
            <v>2214110450</v>
          </cell>
          <cell r="E71">
            <v>20</v>
          </cell>
          <cell r="J71">
            <v>2214110450</v>
          </cell>
          <cell r="N71">
            <v>60</v>
          </cell>
        </row>
        <row r="72">
          <cell r="A72">
            <v>2214111730</v>
          </cell>
          <cell r="E72">
            <v>148</v>
          </cell>
          <cell r="J72">
            <v>2214111730</v>
          </cell>
          <cell r="N72">
            <v>142</v>
          </cell>
        </row>
        <row r="73">
          <cell r="A73">
            <v>2214111763</v>
          </cell>
          <cell r="D73">
            <v>144</v>
          </cell>
          <cell r="J73">
            <v>2214111763</v>
          </cell>
          <cell r="M73">
            <v>144</v>
          </cell>
        </row>
        <row r="74">
          <cell r="A74">
            <v>2214111847</v>
          </cell>
          <cell r="E74">
            <v>174</v>
          </cell>
          <cell r="J74">
            <v>2214111847</v>
          </cell>
          <cell r="N74">
            <v>174</v>
          </cell>
        </row>
        <row r="75">
          <cell r="A75">
            <v>2214160042</v>
          </cell>
          <cell r="B75">
            <v>153</v>
          </cell>
          <cell r="C75">
            <v>331</v>
          </cell>
          <cell r="E75">
            <v>57</v>
          </cell>
          <cell r="F75">
            <v>37</v>
          </cell>
          <cell r="J75">
            <v>2214160042</v>
          </cell>
          <cell r="K75">
            <v>150</v>
          </cell>
          <cell r="L75">
            <v>330</v>
          </cell>
          <cell r="N75">
            <v>39</v>
          </cell>
          <cell r="O75">
            <v>0</v>
          </cell>
        </row>
        <row r="76">
          <cell r="A76">
            <v>2214160075</v>
          </cell>
          <cell r="B76">
            <v>164</v>
          </cell>
          <cell r="C76">
            <v>301</v>
          </cell>
          <cell r="J76">
            <v>2214160075</v>
          </cell>
          <cell r="K76">
            <v>156</v>
          </cell>
          <cell r="L76">
            <v>296</v>
          </cell>
        </row>
        <row r="77">
          <cell r="A77">
            <v>2214210029</v>
          </cell>
          <cell r="B77">
            <v>6</v>
          </cell>
          <cell r="C77">
            <v>413</v>
          </cell>
          <cell r="D77">
            <v>44</v>
          </cell>
          <cell r="J77">
            <v>2214210029</v>
          </cell>
          <cell r="K77">
            <v>6</v>
          </cell>
          <cell r="L77">
            <v>316</v>
          </cell>
          <cell r="M77">
            <v>44</v>
          </cell>
        </row>
        <row r="78">
          <cell r="A78">
            <v>2214210060</v>
          </cell>
          <cell r="D78">
            <v>60</v>
          </cell>
          <cell r="E78">
            <v>60</v>
          </cell>
          <cell r="J78">
            <v>2214210060</v>
          </cell>
          <cell r="M78">
            <v>60</v>
          </cell>
          <cell r="N78">
            <v>60</v>
          </cell>
        </row>
        <row r="79">
          <cell r="A79">
            <v>2214210235</v>
          </cell>
          <cell r="C79">
            <v>24</v>
          </cell>
          <cell r="D79">
            <v>64</v>
          </cell>
          <cell r="J79">
            <v>2214210235</v>
          </cell>
          <cell r="L79">
            <v>24</v>
          </cell>
          <cell r="M79">
            <v>60</v>
          </cell>
        </row>
        <row r="80">
          <cell r="A80">
            <v>2214210243</v>
          </cell>
          <cell r="D80">
            <v>250</v>
          </cell>
          <cell r="J80">
            <v>2214210243</v>
          </cell>
          <cell r="M80">
            <v>250</v>
          </cell>
        </row>
        <row r="81">
          <cell r="A81">
            <v>2214210250</v>
          </cell>
          <cell r="C81">
            <v>100</v>
          </cell>
          <cell r="D81">
            <v>60</v>
          </cell>
          <cell r="E81">
            <v>158</v>
          </cell>
          <cell r="F81">
            <v>101</v>
          </cell>
          <cell r="J81">
            <v>2214210250</v>
          </cell>
          <cell r="L81">
            <v>100</v>
          </cell>
          <cell r="M81">
            <v>60</v>
          </cell>
          <cell r="N81">
            <v>155</v>
          </cell>
          <cell r="O81">
            <v>0</v>
          </cell>
        </row>
        <row r="82">
          <cell r="A82">
            <v>2214210318</v>
          </cell>
          <cell r="E82">
            <v>73</v>
          </cell>
          <cell r="J82">
            <v>2214210318</v>
          </cell>
          <cell r="N82">
            <v>63</v>
          </cell>
        </row>
        <row r="83">
          <cell r="A83">
            <v>2214210771</v>
          </cell>
          <cell r="B83">
            <v>507</v>
          </cell>
          <cell r="C83">
            <v>155</v>
          </cell>
          <cell r="J83">
            <v>2214210771</v>
          </cell>
          <cell r="K83">
            <v>503</v>
          </cell>
          <cell r="L83">
            <v>142</v>
          </cell>
        </row>
        <row r="84">
          <cell r="A84">
            <v>2214210789</v>
          </cell>
          <cell r="B84">
            <v>213</v>
          </cell>
          <cell r="F84">
            <v>30</v>
          </cell>
          <cell r="J84">
            <v>2214210789</v>
          </cell>
          <cell r="K84">
            <v>211</v>
          </cell>
          <cell r="O84">
            <v>0</v>
          </cell>
        </row>
        <row r="85">
          <cell r="A85">
            <v>2214211167</v>
          </cell>
          <cell r="D85">
            <v>20</v>
          </cell>
          <cell r="E85">
            <v>100</v>
          </cell>
          <cell r="J85">
            <v>2214211167</v>
          </cell>
          <cell r="M85">
            <v>16</v>
          </cell>
          <cell r="N85">
            <v>100</v>
          </cell>
        </row>
        <row r="86">
          <cell r="A86">
            <v>2214211225</v>
          </cell>
          <cell r="E86">
            <v>232</v>
          </cell>
          <cell r="J86">
            <v>2214211225</v>
          </cell>
          <cell r="N86">
            <v>214</v>
          </cell>
        </row>
        <row r="87">
          <cell r="A87">
            <v>2214211332</v>
          </cell>
          <cell r="B87">
            <v>349</v>
          </cell>
          <cell r="C87">
            <v>151</v>
          </cell>
          <cell r="J87">
            <v>2214211332</v>
          </cell>
          <cell r="K87">
            <v>331</v>
          </cell>
          <cell r="L87">
            <v>151</v>
          </cell>
        </row>
        <row r="88">
          <cell r="A88">
            <v>2215110202</v>
          </cell>
          <cell r="D88">
            <v>50</v>
          </cell>
          <cell r="E88">
            <v>100</v>
          </cell>
          <cell r="J88">
            <v>2215110202</v>
          </cell>
          <cell r="M88">
            <v>50</v>
          </cell>
          <cell r="N88">
            <v>100</v>
          </cell>
        </row>
        <row r="89">
          <cell r="A89">
            <v>2215110376</v>
          </cell>
          <cell r="C89">
            <v>277</v>
          </cell>
          <cell r="D89">
            <v>130</v>
          </cell>
          <cell r="J89">
            <v>2215110376</v>
          </cell>
          <cell r="L89">
            <v>277</v>
          </cell>
          <cell r="M89">
            <v>130</v>
          </cell>
        </row>
        <row r="90">
          <cell r="A90">
            <v>2215110400</v>
          </cell>
          <cell r="C90">
            <v>43</v>
          </cell>
          <cell r="D90">
            <v>94</v>
          </cell>
          <cell r="E90">
            <v>60</v>
          </cell>
          <cell r="J90">
            <v>2215110400</v>
          </cell>
          <cell r="L90">
            <v>43</v>
          </cell>
          <cell r="M90">
            <v>94</v>
          </cell>
          <cell r="N90">
            <v>60</v>
          </cell>
        </row>
        <row r="91">
          <cell r="A91">
            <v>2215160058</v>
          </cell>
          <cell r="B91">
            <v>62</v>
          </cell>
          <cell r="C91">
            <v>361</v>
          </cell>
          <cell r="J91">
            <v>2215160058</v>
          </cell>
          <cell r="K91">
            <v>58</v>
          </cell>
          <cell r="L91">
            <v>354</v>
          </cell>
        </row>
        <row r="92">
          <cell r="A92">
            <v>2215310109</v>
          </cell>
          <cell r="E92">
            <v>165</v>
          </cell>
          <cell r="J92">
            <v>2215310109</v>
          </cell>
          <cell r="N92">
            <v>149</v>
          </cell>
        </row>
        <row r="93">
          <cell r="A93">
            <v>2215310224</v>
          </cell>
          <cell r="C93">
            <v>113</v>
          </cell>
          <cell r="E93">
            <v>86</v>
          </cell>
          <cell r="J93">
            <v>2215310224</v>
          </cell>
          <cell r="L93">
            <v>101</v>
          </cell>
          <cell r="N93">
            <v>86</v>
          </cell>
        </row>
        <row r="94">
          <cell r="A94">
            <v>2215310281</v>
          </cell>
          <cell r="D94">
            <v>125</v>
          </cell>
          <cell r="J94">
            <v>2215310281</v>
          </cell>
          <cell r="M94">
            <v>125</v>
          </cell>
        </row>
        <row r="95">
          <cell r="A95">
            <v>2215310554</v>
          </cell>
          <cell r="B95">
            <v>137</v>
          </cell>
          <cell r="C95">
            <v>351</v>
          </cell>
          <cell r="F95">
            <v>76</v>
          </cell>
          <cell r="J95">
            <v>2215310554</v>
          </cell>
          <cell r="K95">
            <v>132</v>
          </cell>
          <cell r="L95">
            <v>335</v>
          </cell>
          <cell r="O95">
            <v>16</v>
          </cell>
        </row>
        <row r="96">
          <cell r="A96">
            <v>2215460078</v>
          </cell>
          <cell r="B96">
            <v>93</v>
          </cell>
          <cell r="C96">
            <v>302</v>
          </cell>
          <cell r="D96">
            <v>40</v>
          </cell>
          <cell r="J96">
            <v>2215460078</v>
          </cell>
          <cell r="K96">
            <v>93</v>
          </cell>
          <cell r="L96">
            <v>299</v>
          </cell>
          <cell r="M96">
            <v>40</v>
          </cell>
        </row>
        <row r="97">
          <cell r="A97">
            <v>2215510120</v>
          </cell>
          <cell r="C97">
            <v>208</v>
          </cell>
          <cell r="D97">
            <v>90</v>
          </cell>
          <cell r="E97">
            <v>42</v>
          </cell>
          <cell r="F97">
            <v>57</v>
          </cell>
          <cell r="J97">
            <v>2215510120</v>
          </cell>
          <cell r="L97">
            <v>185</v>
          </cell>
          <cell r="M97">
            <v>78</v>
          </cell>
          <cell r="N97">
            <v>42</v>
          </cell>
          <cell r="O97">
            <v>8</v>
          </cell>
        </row>
        <row r="98">
          <cell r="A98">
            <v>2215510476</v>
          </cell>
          <cell r="E98">
            <v>180</v>
          </cell>
          <cell r="J98">
            <v>2215510476</v>
          </cell>
          <cell r="N98">
            <v>171</v>
          </cell>
        </row>
        <row r="99">
          <cell r="A99">
            <v>2215610011</v>
          </cell>
          <cell r="C99">
            <v>79</v>
          </cell>
          <cell r="D99">
            <v>60</v>
          </cell>
          <cell r="E99">
            <v>54</v>
          </cell>
          <cell r="G99">
            <v>6</v>
          </cell>
          <cell r="J99">
            <v>2215610011</v>
          </cell>
          <cell r="L99">
            <v>74</v>
          </cell>
          <cell r="M99">
            <v>60</v>
          </cell>
          <cell r="N99">
            <v>51</v>
          </cell>
          <cell r="P99">
            <v>0</v>
          </cell>
        </row>
        <row r="100">
          <cell r="A100">
            <v>2216110136</v>
          </cell>
          <cell r="C100">
            <v>118</v>
          </cell>
          <cell r="D100">
            <v>84</v>
          </cell>
          <cell r="J100">
            <v>2216110136</v>
          </cell>
          <cell r="L100">
            <v>105</v>
          </cell>
          <cell r="M100">
            <v>83</v>
          </cell>
        </row>
        <row r="101">
          <cell r="A101">
            <v>2216210258</v>
          </cell>
          <cell r="E101">
            <v>100</v>
          </cell>
          <cell r="J101">
            <v>2216210258</v>
          </cell>
          <cell r="N101">
            <v>100</v>
          </cell>
        </row>
        <row r="102">
          <cell r="A102">
            <v>2216310082</v>
          </cell>
          <cell r="C102">
            <v>45</v>
          </cell>
          <cell r="D102">
            <v>86</v>
          </cell>
          <cell r="J102">
            <v>2216310082</v>
          </cell>
          <cell r="L102">
            <v>45</v>
          </cell>
          <cell r="M102">
            <v>86</v>
          </cell>
        </row>
        <row r="103">
          <cell r="A103">
            <v>2216410163</v>
          </cell>
          <cell r="E103">
            <v>159</v>
          </cell>
          <cell r="J103">
            <v>2216410163</v>
          </cell>
          <cell r="N103">
            <v>157</v>
          </cell>
        </row>
        <row r="104">
          <cell r="A104">
            <v>2216510061</v>
          </cell>
          <cell r="D104">
            <v>110</v>
          </cell>
          <cell r="E104">
            <v>55</v>
          </cell>
          <cell r="J104">
            <v>2216510061</v>
          </cell>
          <cell r="M104">
            <v>97</v>
          </cell>
          <cell r="N104">
            <v>45</v>
          </cell>
        </row>
        <row r="105">
          <cell r="A105">
            <v>2216610135</v>
          </cell>
          <cell r="C105">
            <v>36</v>
          </cell>
          <cell r="J105">
            <v>2216610135</v>
          </cell>
          <cell r="L105">
            <v>34</v>
          </cell>
        </row>
        <row r="106">
          <cell r="A106">
            <v>2216610366</v>
          </cell>
          <cell r="D106">
            <v>120</v>
          </cell>
          <cell r="E106">
            <v>60</v>
          </cell>
          <cell r="J106">
            <v>2216610366</v>
          </cell>
          <cell r="M106">
            <v>120</v>
          </cell>
          <cell r="N106">
            <v>60</v>
          </cell>
        </row>
        <row r="107">
          <cell r="A107">
            <v>2216610408</v>
          </cell>
          <cell r="E107">
            <v>100</v>
          </cell>
          <cell r="J107">
            <v>2216610408</v>
          </cell>
          <cell r="N107">
            <v>100</v>
          </cell>
        </row>
        <row r="108">
          <cell r="A108">
            <v>2216710067</v>
          </cell>
          <cell r="B108">
            <v>127</v>
          </cell>
          <cell r="C108">
            <v>371</v>
          </cell>
          <cell r="J108">
            <v>2216710067</v>
          </cell>
          <cell r="K108">
            <v>127</v>
          </cell>
          <cell r="L108">
            <v>344</v>
          </cell>
        </row>
        <row r="109">
          <cell r="A109">
            <v>2216710331</v>
          </cell>
          <cell r="D109">
            <v>106</v>
          </cell>
          <cell r="E109">
            <v>54</v>
          </cell>
          <cell r="J109">
            <v>2216710331</v>
          </cell>
          <cell r="M109">
            <v>106</v>
          </cell>
          <cell r="N109">
            <v>54</v>
          </cell>
        </row>
        <row r="110">
          <cell r="A110">
            <v>2216910014</v>
          </cell>
          <cell r="E110">
            <v>50</v>
          </cell>
          <cell r="J110">
            <v>2216910014</v>
          </cell>
          <cell r="N110">
            <v>50</v>
          </cell>
        </row>
        <row r="111">
          <cell r="A111">
            <v>2216910030</v>
          </cell>
          <cell r="C111">
            <v>38</v>
          </cell>
          <cell r="D111">
            <v>12</v>
          </cell>
          <cell r="J111">
            <v>2216910030</v>
          </cell>
          <cell r="L111">
            <v>38</v>
          </cell>
          <cell r="M111">
            <v>12</v>
          </cell>
        </row>
        <row r="112">
          <cell r="A112">
            <v>2217110051</v>
          </cell>
          <cell r="B112">
            <v>12</v>
          </cell>
          <cell r="C112">
            <v>300</v>
          </cell>
          <cell r="J112">
            <v>2217110051</v>
          </cell>
          <cell r="K112">
            <v>11</v>
          </cell>
          <cell r="L112">
            <v>279</v>
          </cell>
        </row>
        <row r="113">
          <cell r="A113">
            <v>2217110069</v>
          </cell>
          <cell r="B113">
            <v>20</v>
          </cell>
          <cell r="C113">
            <v>320</v>
          </cell>
          <cell r="D113">
            <v>60</v>
          </cell>
          <cell r="J113">
            <v>2217110069</v>
          </cell>
          <cell r="K113">
            <v>17</v>
          </cell>
          <cell r="L113">
            <v>289</v>
          </cell>
          <cell r="M113">
            <v>58</v>
          </cell>
        </row>
        <row r="114">
          <cell r="A114">
            <v>2217110432</v>
          </cell>
          <cell r="C114">
            <v>87</v>
          </cell>
          <cell r="D114">
            <v>106</v>
          </cell>
          <cell r="E114">
            <v>116</v>
          </cell>
          <cell r="J114">
            <v>2217110432</v>
          </cell>
          <cell r="L114">
            <v>84</v>
          </cell>
          <cell r="M114">
            <v>106</v>
          </cell>
          <cell r="N114">
            <v>116</v>
          </cell>
        </row>
        <row r="115">
          <cell r="A115">
            <v>2217110440</v>
          </cell>
          <cell r="B115">
            <v>6</v>
          </cell>
          <cell r="C115">
            <v>306</v>
          </cell>
          <cell r="J115">
            <v>2217110440</v>
          </cell>
          <cell r="K115">
            <v>6</v>
          </cell>
          <cell r="L115">
            <v>294</v>
          </cell>
        </row>
        <row r="116">
          <cell r="A116">
            <v>2217110465</v>
          </cell>
          <cell r="B116">
            <v>447</v>
          </cell>
          <cell r="C116">
            <v>153</v>
          </cell>
          <cell r="J116">
            <v>2217110465</v>
          </cell>
          <cell r="K116">
            <v>425</v>
          </cell>
          <cell r="L116">
            <v>151</v>
          </cell>
        </row>
        <row r="117">
          <cell r="A117">
            <v>2217110507</v>
          </cell>
          <cell r="E117">
            <v>58</v>
          </cell>
          <cell r="J117">
            <v>2217110507</v>
          </cell>
          <cell r="N117">
            <v>58</v>
          </cell>
        </row>
        <row r="118">
          <cell r="A118">
            <v>2217110549</v>
          </cell>
          <cell r="E118">
            <v>158</v>
          </cell>
          <cell r="J118">
            <v>2217110549</v>
          </cell>
          <cell r="N118">
            <v>158</v>
          </cell>
        </row>
        <row r="119">
          <cell r="A119">
            <v>2217110838</v>
          </cell>
          <cell r="C119">
            <v>60</v>
          </cell>
          <cell r="J119">
            <v>2217110838</v>
          </cell>
          <cell r="L119">
            <v>51</v>
          </cell>
        </row>
        <row r="120">
          <cell r="A120">
            <v>2217110861</v>
          </cell>
          <cell r="B120">
            <v>562</v>
          </cell>
          <cell r="C120">
            <v>188</v>
          </cell>
          <cell r="J120">
            <v>2217110861</v>
          </cell>
          <cell r="K120">
            <v>562</v>
          </cell>
          <cell r="L120">
            <v>188</v>
          </cell>
        </row>
        <row r="121">
          <cell r="A121">
            <v>2217111703</v>
          </cell>
          <cell r="C121">
            <v>107</v>
          </cell>
          <cell r="D121">
            <v>32</v>
          </cell>
          <cell r="E121">
            <v>60</v>
          </cell>
          <cell r="J121">
            <v>2217111703</v>
          </cell>
          <cell r="L121">
            <v>100</v>
          </cell>
          <cell r="M121">
            <v>32</v>
          </cell>
          <cell r="N121">
            <v>60</v>
          </cell>
        </row>
        <row r="122">
          <cell r="A122">
            <v>2217111802</v>
          </cell>
          <cell r="D122">
            <v>225</v>
          </cell>
          <cell r="J122">
            <v>2217111802</v>
          </cell>
          <cell r="M122">
            <v>223</v>
          </cell>
        </row>
        <row r="123">
          <cell r="A123">
            <v>2217112008</v>
          </cell>
          <cell r="E123">
            <v>118</v>
          </cell>
          <cell r="J123">
            <v>2217112008</v>
          </cell>
          <cell r="N123">
            <v>118</v>
          </cell>
        </row>
        <row r="124">
          <cell r="A124">
            <v>2217112016</v>
          </cell>
          <cell r="D124">
            <v>80</v>
          </cell>
          <cell r="J124">
            <v>2217112016</v>
          </cell>
          <cell r="M124">
            <v>69</v>
          </cell>
        </row>
        <row r="125">
          <cell r="A125">
            <v>2217160205</v>
          </cell>
          <cell r="B125">
            <v>526</v>
          </cell>
          <cell r="C125">
            <v>87</v>
          </cell>
          <cell r="D125">
            <v>27</v>
          </cell>
          <cell r="E125">
            <v>170</v>
          </cell>
          <cell r="J125">
            <v>2217160205</v>
          </cell>
          <cell r="K125">
            <v>507</v>
          </cell>
          <cell r="L125">
            <v>87</v>
          </cell>
          <cell r="M125">
            <v>27</v>
          </cell>
          <cell r="N125">
            <v>131</v>
          </cell>
        </row>
        <row r="126">
          <cell r="A126">
            <v>2217210059</v>
          </cell>
          <cell r="E126">
            <v>142</v>
          </cell>
          <cell r="J126">
            <v>2217210059</v>
          </cell>
          <cell r="N126">
            <v>142</v>
          </cell>
        </row>
        <row r="127">
          <cell r="A127">
            <v>2217210117</v>
          </cell>
          <cell r="C127">
            <v>50</v>
          </cell>
          <cell r="D127">
            <v>100</v>
          </cell>
          <cell r="J127">
            <v>2217210117</v>
          </cell>
          <cell r="L127">
            <v>49</v>
          </cell>
          <cell r="M127">
            <v>98</v>
          </cell>
        </row>
        <row r="128">
          <cell r="A128">
            <v>2217210471</v>
          </cell>
          <cell r="C128">
            <v>95</v>
          </cell>
          <cell r="D128">
            <v>100</v>
          </cell>
          <cell r="E128">
            <v>104</v>
          </cell>
          <cell r="J128">
            <v>2217210471</v>
          </cell>
          <cell r="L128">
            <v>82</v>
          </cell>
          <cell r="M128">
            <v>93</v>
          </cell>
          <cell r="N128">
            <v>98</v>
          </cell>
        </row>
        <row r="129">
          <cell r="A129">
            <v>2217210646</v>
          </cell>
          <cell r="E129">
            <v>230</v>
          </cell>
          <cell r="J129">
            <v>2217210646</v>
          </cell>
          <cell r="N129">
            <v>229</v>
          </cell>
        </row>
        <row r="130">
          <cell r="A130">
            <v>2217210851</v>
          </cell>
          <cell r="C130">
            <v>44</v>
          </cell>
          <cell r="J130">
            <v>2217210851</v>
          </cell>
          <cell r="L130">
            <v>26</v>
          </cell>
        </row>
        <row r="131">
          <cell r="A131">
            <v>2217310099</v>
          </cell>
          <cell r="D131">
            <v>100</v>
          </cell>
          <cell r="E131">
            <v>50</v>
          </cell>
          <cell r="J131">
            <v>2217310099</v>
          </cell>
          <cell r="M131">
            <v>100</v>
          </cell>
          <cell r="N131">
            <v>48</v>
          </cell>
        </row>
        <row r="132">
          <cell r="A132">
            <v>2217410089</v>
          </cell>
          <cell r="B132">
            <v>262</v>
          </cell>
          <cell r="C132">
            <v>234</v>
          </cell>
          <cell r="J132">
            <v>2217410089</v>
          </cell>
          <cell r="K132">
            <v>259</v>
          </cell>
          <cell r="L132">
            <v>199</v>
          </cell>
        </row>
        <row r="133">
          <cell r="A133">
            <v>2217410105</v>
          </cell>
          <cell r="D133">
            <v>90</v>
          </cell>
          <cell r="E133">
            <v>100</v>
          </cell>
          <cell r="J133">
            <v>2217410105</v>
          </cell>
          <cell r="M133">
            <v>90</v>
          </cell>
          <cell r="N133">
            <v>100</v>
          </cell>
        </row>
        <row r="134">
          <cell r="A134">
            <v>2218110043</v>
          </cell>
          <cell r="E134">
            <v>99</v>
          </cell>
          <cell r="J134">
            <v>2218110043</v>
          </cell>
          <cell r="N134">
            <v>85</v>
          </cell>
        </row>
        <row r="135">
          <cell r="A135">
            <v>2218310262</v>
          </cell>
          <cell r="D135">
            <v>42</v>
          </cell>
          <cell r="E135">
            <v>96</v>
          </cell>
          <cell r="J135">
            <v>2218310262</v>
          </cell>
          <cell r="M135">
            <v>37</v>
          </cell>
          <cell r="N135">
            <v>90</v>
          </cell>
        </row>
        <row r="136">
          <cell r="A136">
            <v>2218410138</v>
          </cell>
          <cell r="C136">
            <v>101</v>
          </cell>
          <cell r="F136">
            <v>95</v>
          </cell>
          <cell r="J136">
            <v>2218410138</v>
          </cell>
          <cell r="L136">
            <v>91</v>
          </cell>
          <cell r="O136">
            <v>0</v>
          </cell>
        </row>
        <row r="137">
          <cell r="A137">
            <v>2218410179</v>
          </cell>
          <cell r="C137">
            <v>49</v>
          </cell>
          <cell r="E137">
            <v>44</v>
          </cell>
          <cell r="F137">
            <v>40</v>
          </cell>
          <cell r="J137">
            <v>2218410179</v>
          </cell>
          <cell r="L137">
            <v>37</v>
          </cell>
          <cell r="N137">
            <v>40</v>
          </cell>
          <cell r="O137">
            <v>31</v>
          </cell>
        </row>
        <row r="138">
          <cell r="A138">
            <v>2219610488</v>
          </cell>
          <cell r="B138">
            <v>482</v>
          </cell>
          <cell r="C138">
            <v>94</v>
          </cell>
          <cell r="J138">
            <v>2219610488</v>
          </cell>
          <cell r="K138">
            <v>482</v>
          </cell>
          <cell r="L138">
            <v>94</v>
          </cell>
        </row>
        <row r="139">
          <cell r="A139">
            <v>2219710015</v>
          </cell>
          <cell r="B139">
            <v>18</v>
          </cell>
          <cell r="C139">
            <v>332</v>
          </cell>
          <cell r="E139">
            <v>100</v>
          </cell>
          <cell r="J139">
            <v>2219710015</v>
          </cell>
          <cell r="K139">
            <v>16</v>
          </cell>
          <cell r="L139">
            <v>292</v>
          </cell>
          <cell r="N139">
            <v>99</v>
          </cell>
        </row>
        <row r="140">
          <cell r="A140">
            <v>2219810088</v>
          </cell>
          <cell r="C140">
            <v>32</v>
          </cell>
          <cell r="E140">
            <v>226</v>
          </cell>
          <cell r="J140">
            <v>2219810088</v>
          </cell>
          <cell r="L140">
            <v>32</v>
          </cell>
          <cell r="N140">
            <v>225</v>
          </cell>
        </row>
        <row r="141">
          <cell r="A141">
            <v>2219810096</v>
          </cell>
          <cell r="C141">
            <v>196</v>
          </cell>
          <cell r="E141">
            <v>210</v>
          </cell>
          <cell r="J141">
            <v>2219810096</v>
          </cell>
          <cell r="L141">
            <v>124</v>
          </cell>
          <cell r="N141">
            <v>201</v>
          </cell>
        </row>
        <row r="142">
          <cell r="A142">
            <v>2219860182</v>
          </cell>
          <cell r="E142">
            <v>258</v>
          </cell>
          <cell r="J142">
            <v>2219860182</v>
          </cell>
          <cell r="N142">
            <v>48</v>
          </cell>
        </row>
      </sheetData>
      <sheetData sheetId="2">
        <row r="2">
          <cell r="A2">
            <v>2210210114</v>
          </cell>
          <cell r="B2" t="str">
            <v>臼井医院</v>
          </cell>
        </row>
        <row r="3">
          <cell r="A3">
            <v>2210210080</v>
          </cell>
          <cell r="B3" t="str">
            <v>河井医院</v>
          </cell>
        </row>
        <row r="4">
          <cell r="A4">
            <v>2210210262</v>
          </cell>
          <cell r="B4" t="str">
            <v>のぞみ記念 下田循環器・腎臓クリニック</v>
          </cell>
        </row>
        <row r="5">
          <cell r="A5">
            <v>2215400892</v>
          </cell>
          <cell r="B5" t="str">
            <v>あきやま眼科</v>
          </cell>
        </row>
        <row r="6">
          <cell r="A6">
            <v>2215410263</v>
          </cell>
          <cell r="B6" t="str">
            <v>生駒脳神経クリニック</v>
          </cell>
        </row>
        <row r="7">
          <cell r="A7">
            <v>2215400934</v>
          </cell>
          <cell r="B7" t="str">
            <v>しのはら産科婦人科医院</v>
          </cell>
        </row>
        <row r="8">
          <cell r="A8">
            <v>2215110418</v>
          </cell>
          <cell r="B8" t="str">
            <v>アイ・レディースクリニック</v>
          </cell>
        </row>
        <row r="9">
          <cell r="A9">
            <v>2215110384</v>
          </cell>
          <cell r="B9" t="str">
            <v>医療法人社団峻凌会 やきつべの径診療所</v>
          </cell>
        </row>
        <row r="10">
          <cell r="A10">
            <v>2215110350</v>
          </cell>
          <cell r="B10" t="str">
            <v>前田産科婦人科医院</v>
          </cell>
        </row>
        <row r="11">
          <cell r="A11">
            <v>2215110343</v>
          </cell>
          <cell r="B11" t="str">
            <v>焼津こがわ眼科</v>
          </cell>
        </row>
        <row r="12">
          <cell r="A12">
            <v>2215110178</v>
          </cell>
          <cell r="B12" t="str">
            <v>天野医院</v>
          </cell>
        </row>
        <row r="13">
          <cell r="A13">
            <v>2215110525</v>
          </cell>
          <cell r="B13" t="str">
            <v>志太記念脳神経外科</v>
          </cell>
        </row>
        <row r="14">
          <cell r="A14">
            <v>2215310299</v>
          </cell>
          <cell r="B14" t="str">
            <v>鈴木レディースクリニック</v>
          </cell>
        </row>
        <row r="15">
          <cell r="A15">
            <v>2215301348</v>
          </cell>
          <cell r="B15" t="str">
            <v>いしかわレディースクリニック</v>
          </cell>
        </row>
        <row r="16">
          <cell r="A16">
            <v>2215310661</v>
          </cell>
          <cell r="B16" t="str">
            <v>錦野クリニック</v>
          </cell>
        </row>
        <row r="17">
          <cell r="A17">
            <v>2211110537</v>
          </cell>
          <cell r="B17" t="str">
            <v>関谷レディースクリニック</v>
          </cell>
        </row>
        <row r="18">
          <cell r="A18">
            <v>2211110271</v>
          </cell>
          <cell r="B18" t="str">
            <v>メディトピア沼津・内科クリニック</v>
          </cell>
        </row>
        <row r="19">
          <cell r="A19">
            <v>2211103565</v>
          </cell>
          <cell r="B19" t="str">
            <v>ゆうあいクリニック</v>
          </cell>
        </row>
        <row r="20">
          <cell r="A20">
            <v>2211103946</v>
          </cell>
          <cell r="B20" t="str">
            <v>本田さくら眼科医院</v>
          </cell>
        </row>
        <row r="21">
          <cell r="A21">
            <v>2211103615</v>
          </cell>
          <cell r="B21" t="str">
            <v>香貫医院</v>
          </cell>
        </row>
        <row r="22">
          <cell r="A22">
            <v>2211102872</v>
          </cell>
          <cell r="B22" t="str">
            <v>かぬき岩端医院</v>
          </cell>
        </row>
        <row r="23">
          <cell r="A23">
            <v>2211110685</v>
          </cell>
          <cell r="B23" t="str">
            <v>矢田眼科クリニック</v>
          </cell>
        </row>
        <row r="24">
          <cell r="A24">
            <v>2211110784</v>
          </cell>
          <cell r="B24" t="str">
            <v>小野眼科クリニック</v>
          </cell>
        </row>
        <row r="25">
          <cell r="A25">
            <v>2211110347</v>
          </cell>
          <cell r="B25" t="str">
            <v>望星第一クリニック</v>
          </cell>
        </row>
        <row r="26">
          <cell r="A26">
            <v>2211102625</v>
          </cell>
          <cell r="B26" t="str">
            <v>永野医院</v>
          </cell>
        </row>
        <row r="27">
          <cell r="A27">
            <v>2211110701</v>
          </cell>
          <cell r="B27" t="str">
            <v>医療法人社団真養会田沢医院</v>
          </cell>
        </row>
        <row r="28">
          <cell r="A28">
            <v>2211111071</v>
          </cell>
          <cell r="B28" t="str">
            <v>医療法人社団さくら　岩端医院</v>
          </cell>
        </row>
        <row r="29">
          <cell r="A29">
            <v>2211110289</v>
          </cell>
          <cell r="B29" t="str">
            <v>医療法人社団弘仁勝和会 沼津勝和クリニック</v>
          </cell>
        </row>
        <row r="30">
          <cell r="A30">
            <v>2210610354</v>
          </cell>
          <cell r="B30" t="str">
            <v>田中産婦人科医院</v>
          </cell>
        </row>
        <row r="31">
          <cell r="A31">
            <v>2210610685</v>
          </cell>
          <cell r="B31" t="str">
            <v>三島ゆうレディースクリニック</v>
          </cell>
        </row>
        <row r="32">
          <cell r="A32">
            <v>2211210469</v>
          </cell>
          <cell r="B32" t="str">
            <v>公益社団法人有隣厚生会共立産婦人科医院</v>
          </cell>
        </row>
        <row r="33">
          <cell r="A33">
            <v>2211210378</v>
          </cell>
          <cell r="B33" t="str">
            <v>前田脳神経外科</v>
          </cell>
        </row>
        <row r="34">
          <cell r="A34">
            <v>2211410051</v>
          </cell>
          <cell r="B34" t="str">
            <v>医療法人社団徳優会 かやま産科婦人科医院</v>
          </cell>
        </row>
        <row r="35">
          <cell r="A35">
            <v>2211410127</v>
          </cell>
          <cell r="B35" t="str">
            <v>ごとうレディースクリニック</v>
          </cell>
        </row>
        <row r="36">
          <cell r="A36">
            <v>2211400318</v>
          </cell>
          <cell r="B36" t="str">
            <v>高桑医院岩波診療所</v>
          </cell>
        </row>
        <row r="37">
          <cell r="A37">
            <v>2211410069</v>
          </cell>
          <cell r="B37" t="str">
            <v>さくら胃腸科・外科</v>
          </cell>
        </row>
        <row r="38">
          <cell r="A38">
            <v>2211410192</v>
          </cell>
          <cell r="B38" t="str">
            <v>医療法人社団ムラマツクリニックむらまつ眼科医院</v>
          </cell>
        </row>
        <row r="39">
          <cell r="A39">
            <v>2210810038</v>
          </cell>
          <cell r="B39" t="str">
            <v>医療法人財団 玉川会 エムオーエー奥熱海クリニック</v>
          </cell>
        </row>
        <row r="40">
          <cell r="A40">
            <v>2210310427</v>
          </cell>
          <cell r="B40" t="str">
            <v>医療法人社団 浩仁会 矢田眼科医院</v>
          </cell>
        </row>
        <row r="41">
          <cell r="A41">
            <v>2210310500</v>
          </cell>
          <cell r="B41" t="str">
            <v>伊豆函南鈴木内科泌尿器科クリニック</v>
          </cell>
        </row>
        <row r="42">
          <cell r="A42">
            <v>2210310435</v>
          </cell>
          <cell r="B42" t="str">
            <v>三島マタニティクリニック</v>
          </cell>
        </row>
        <row r="43">
          <cell r="A43">
            <v>2210310450</v>
          </cell>
          <cell r="B43" t="str">
            <v>ベビーアンドレディースクリニック山口医院</v>
          </cell>
        </row>
        <row r="44">
          <cell r="A44">
            <v>2210301202</v>
          </cell>
          <cell r="B44" t="str">
            <v>宇野眼科医院</v>
          </cell>
        </row>
        <row r="45">
          <cell r="A45">
            <v>2211310210</v>
          </cell>
          <cell r="B45" t="str">
            <v>遠藤クリニック</v>
          </cell>
        </row>
        <row r="46">
          <cell r="A46">
            <v>2211301383</v>
          </cell>
          <cell r="B46" t="str">
            <v>島田産婦人科医院</v>
          </cell>
        </row>
        <row r="47">
          <cell r="A47">
            <v>2211310269</v>
          </cell>
          <cell r="B47" t="str">
            <v>産婦人科　清稜クリニック</v>
          </cell>
        </row>
        <row r="48">
          <cell r="A48">
            <v>2211310335</v>
          </cell>
          <cell r="B48" t="str">
            <v>ウスイクリニック</v>
          </cell>
        </row>
        <row r="49">
          <cell r="A49">
            <v>2210610545</v>
          </cell>
          <cell r="B49" t="str">
            <v>安達産婦人科クリニック</v>
          </cell>
        </row>
        <row r="50">
          <cell r="A50">
            <v>2217111901</v>
          </cell>
          <cell r="B50" t="str">
            <v>医療法人社団海仁 海谷眼科</v>
          </cell>
        </row>
        <row r="51">
          <cell r="A51">
            <v>2217111489</v>
          </cell>
          <cell r="B51" t="str">
            <v>森下レディースクリニック</v>
          </cell>
        </row>
        <row r="52">
          <cell r="A52">
            <v>2217111588</v>
          </cell>
          <cell r="B52" t="str">
            <v>おおたにレディースクリニック</v>
          </cell>
        </row>
        <row r="53">
          <cell r="A53">
            <v>2217104237</v>
          </cell>
          <cell r="B53" t="str">
            <v>朝岡眼科医院</v>
          </cell>
        </row>
        <row r="54">
          <cell r="A54">
            <v>2217112271</v>
          </cell>
          <cell r="B54" t="str">
            <v>さなるサンクリニック</v>
          </cell>
        </row>
        <row r="55">
          <cell r="A55">
            <v>2217211057</v>
          </cell>
          <cell r="B55" t="str">
            <v>坂の上在宅医療支援医院</v>
          </cell>
        </row>
        <row r="56">
          <cell r="A56">
            <v>2217112164</v>
          </cell>
          <cell r="B56" t="str">
            <v>兼子眼科</v>
          </cell>
        </row>
        <row r="57">
          <cell r="A57">
            <v>2290000124</v>
          </cell>
          <cell r="B57" t="str">
            <v>ＪＡ静岡厚生連 遠州病院 健康管理センター</v>
          </cell>
        </row>
        <row r="58">
          <cell r="A58">
            <v>2217211081</v>
          </cell>
          <cell r="B58" t="str">
            <v>大脇産婦人科医院</v>
          </cell>
        </row>
        <row r="59">
          <cell r="A59">
            <v>2217200761</v>
          </cell>
          <cell r="B59" t="str">
            <v>石垣クリニック</v>
          </cell>
        </row>
        <row r="60">
          <cell r="A60">
            <v>2217111695</v>
          </cell>
          <cell r="B60" t="str">
            <v>石垣内科医院</v>
          </cell>
        </row>
        <row r="61">
          <cell r="A61">
            <v>2217211941</v>
          </cell>
          <cell r="B61" t="str">
            <v>サージセンター</v>
          </cell>
        </row>
        <row r="62">
          <cell r="A62">
            <v>2217112123</v>
          </cell>
          <cell r="B62" t="str">
            <v>青沼眼科</v>
          </cell>
        </row>
        <row r="63">
          <cell r="A63">
            <v>2217210141</v>
          </cell>
          <cell r="B63" t="str">
            <v>ピュアレディースクリニック</v>
          </cell>
        </row>
        <row r="64">
          <cell r="A64">
            <v>2217111109</v>
          </cell>
          <cell r="B64" t="str">
            <v>志都呂クリニック</v>
          </cell>
        </row>
        <row r="65">
          <cell r="A65">
            <v>2217111596</v>
          </cell>
          <cell r="B65" t="str">
            <v>医療法人社団新風会 丸山クリニック</v>
          </cell>
        </row>
        <row r="66">
          <cell r="A66">
            <v>2217105721</v>
          </cell>
          <cell r="B66" t="str">
            <v>賛育産婦人科医院</v>
          </cell>
        </row>
        <row r="67">
          <cell r="A67">
            <v>2217210075</v>
          </cell>
          <cell r="B67" t="str">
            <v>医療法人社団真愛かおり会 こぼり整形外科クリニック</v>
          </cell>
        </row>
        <row r="68">
          <cell r="A68">
            <v>2217210844</v>
          </cell>
          <cell r="B68" t="str">
            <v>木村産科・婦人科</v>
          </cell>
        </row>
        <row r="69">
          <cell r="A69">
            <v>2218110134</v>
          </cell>
          <cell r="B69" t="str">
            <v>医療法人社団気賀渥美医院</v>
          </cell>
        </row>
        <row r="70">
          <cell r="A70">
            <v>2218110241</v>
          </cell>
          <cell r="B70" t="str">
            <v>医療法人精粋会 細江クリニック</v>
          </cell>
        </row>
        <row r="71">
          <cell r="A71">
            <v>2217111604</v>
          </cell>
          <cell r="B71" t="str">
            <v>社会福祉法人聖隷福祉事業団聖隷予防検診センター</v>
          </cell>
        </row>
        <row r="72">
          <cell r="A72">
            <v>2218310247</v>
          </cell>
          <cell r="B72" t="str">
            <v>西坂整形外科</v>
          </cell>
        </row>
        <row r="73">
          <cell r="A73">
            <v>2218310320</v>
          </cell>
          <cell r="B73" t="str">
            <v>浜名クリニック</v>
          </cell>
        </row>
        <row r="74">
          <cell r="A74">
            <v>2218310114</v>
          </cell>
          <cell r="B74" t="str">
            <v>石井第一産科婦人科クリニック</v>
          </cell>
        </row>
        <row r="75">
          <cell r="A75">
            <v>2218310098</v>
          </cell>
          <cell r="B75" t="str">
            <v>宮口こんどうクリニック</v>
          </cell>
        </row>
        <row r="76">
          <cell r="A76">
            <v>2218310338</v>
          </cell>
          <cell r="B76" t="str">
            <v>さとうクリニック</v>
          </cell>
        </row>
        <row r="77">
          <cell r="A77">
            <v>2218300537</v>
          </cell>
          <cell r="B77" t="str">
            <v>服部医院</v>
          </cell>
        </row>
        <row r="78">
          <cell r="A78">
            <v>2216510038</v>
          </cell>
          <cell r="B78" t="str">
            <v>天竜厚生会診療所</v>
          </cell>
        </row>
        <row r="79">
          <cell r="A79">
            <v>2214111300</v>
          </cell>
          <cell r="B79" t="str">
            <v>清水産婦人科クリニック</v>
          </cell>
        </row>
        <row r="80">
          <cell r="A80">
            <v>2214111094</v>
          </cell>
          <cell r="B80" t="str">
            <v>三枝クリニック肛門科</v>
          </cell>
        </row>
        <row r="81">
          <cell r="A81">
            <v>2214210870</v>
          </cell>
          <cell r="B81" t="str">
            <v>医療法人財団 健康睡眠会 静岡睡眠メディカルクリニック</v>
          </cell>
        </row>
        <row r="82">
          <cell r="A82">
            <v>2214210052</v>
          </cell>
          <cell r="B82" t="str">
            <v>静岡市国民健康保険井川診療所</v>
          </cell>
        </row>
        <row r="83">
          <cell r="A83">
            <v>2214211761</v>
          </cell>
          <cell r="B83" t="str">
            <v>依藤産婦人科医院</v>
          </cell>
        </row>
        <row r="84">
          <cell r="A84">
            <v>2214111359</v>
          </cell>
          <cell r="B84" t="str">
            <v>南波眼科</v>
          </cell>
        </row>
        <row r="85">
          <cell r="A85">
            <v>2214110856</v>
          </cell>
          <cell r="B85" t="str">
            <v>石川眼科医院</v>
          </cell>
        </row>
        <row r="86">
          <cell r="A86">
            <v>2214111698</v>
          </cell>
          <cell r="B86" t="str">
            <v>富松レディスクリニック</v>
          </cell>
        </row>
        <row r="87">
          <cell r="A87">
            <v>2214106045</v>
          </cell>
          <cell r="B87" t="str">
            <v>イイダ眼科医院</v>
          </cell>
        </row>
        <row r="88">
          <cell r="A88">
            <v>2214200137</v>
          </cell>
          <cell r="B88" t="str">
            <v>今井産科婦人科クリニック</v>
          </cell>
        </row>
        <row r="89">
          <cell r="A89">
            <v>2214112084</v>
          </cell>
          <cell r="B89" t="str">
            <v>福間産婦人科クリニック</v>
          </cell>
        </row>
        <row r="90">
          <cell r="A90">
            <v>2214211282</v>
          </cell>
          <cell r="B90" t="str">
            <v>くさなぎマタニティクリニック</v>
          </cell>
        </row>
        <row r="91">
          <cell r="A91">
            <v>2214111078</v>
          </cell>
          <cell r="B91" t="str">
            <v>やなぎだ眼科医院</v>
          </cell>
        </row>
        <row r="92">
          <cell r="A92">
            <v>2214211704</v>
          </cell>
          <cell r="B92" t="str">
            <v>医療法人社団豊栄会 きゅう眼科医院</v>
          </cell>
        </row>
        <row r="93">
          <cell r="A93">
            <v>2214210524</v>
          </cell>
          <cell r="B93" t="str">
            <v>医療法人社団 ケイスリーエム まりこレディスクリニック</v>
          </cell>
        </row>
        <row r="94">
          <cell r="A94">
            <v>2213210350</v>
          </cell>
          <cell r="B94" t="str">
            <v>庄司産婦人科</v>
          </cell>
        </row>
        <row r="95">
          <cell r="A95">
            <v>2213210707</v>
          </cell>
          <cell r="B95" t="str">
            <v>中村眼科医院</v>
          </cell>
        </row>
        <row r="96">
          <cell r="A96">
            <v>2213202944</v>
          </cell>
          <cell r="B96" t="str">
            <v>福地外科循環器科医院</v>
          </cell>
        </row>
        <row r="97">
          <cell r="A97">
            <v>2214210730</v>
          </cell>
          <cell r="B97" t="str">
            <v>浦島メディカルクリニック</v>
          </cell>
        </row>
        <row r="98">
          <cell r="A98">
            <v>2214210755</v>
          </cell>
          <cell r="B98" t="str">
            <v>おおいしレディースクリニック</v>
          </cell>
        </row>
        <row r="99">
          <cell r="A99">
            <v>2216910022</v>
          </cell>
          <cell r="B99" t="str">
            <v>産婦人科西垣エーアールティークリニック</v>
          </cell>
        </row>
        <row r="100">
          <cell r="A100">
            <v>2216910253</v>
          </cell>
          <cell r="B100" t="str">
            <v>医療法人社団富士ヶ丘　富士ヶ丘内科</v>
          </cell>
        </row>
        <row r="101">
          <cell r="A101">
            <v>2216910121</v>
          </cell>
          <cell r="B101" t="str">
            <v>あんずクリニック産婦人科</v>
          </cell>
        </row>
        <row r="102">
          <cell r="A102">
            <v>2216910089</v>
          </cell>
          <cell r="B102" t="str">
            <v>ハートセンター磐田</v>
          </cell>
        </row>
        <row r="103">
          <cell r="A103">
            <v>2216910105</v>
          </cell>
          <cell r="B103" t="str">
            <v>磐田メイツ睡眠クリニック</v>
          </cell>
        </row>
        <row r="104">
          <cell r="A104">
            <v>2217410048</v>
          </cell>
          <cell r="B104" t="str">
            <v>クリニックさくら</v>
          </cell>
        </row>
        <row r="105">
          <cell r="A105">
            <v>2217410014</v>
          </cell>
          <cell r="B105" t="str">
            <v>かけ川海谷眼科</v>
          </cell>
        </row>
        <row r="106">
          <cell r="A106">
            <v>2216210274</v>
          </cell>
          <cell r="B106" t="str">
            <v>アザレアベルクリニック</v>
          </cell>
        </row>
        <row r="107">
          <cell r="A107">
            <v>2217300074</v>
          </cell>
          <cell r="B107" t="str">
            <v>ふくろい旭眼科クリニック</v>
          </cell>
        </row>
        <row r="108">
          <cell r="A108">
            <v>2217310123</v>
          </cell>
          <cell r="B108" t="str">
            <v>ふくろいマタニティクリニック</v>
          </cell>
        </row>
        <row r="109">
          <cell r="A109">
            <v>2216110235</v>
          </cell>
          <cell r="B109" t="str">
            <v>小野澤医院</v>
          </cell>
        </row>
        <row r="110">
          <cell r="A110">
            <v>2216110185</v>
          </cell>
          <cell r="B110" t="str">
            <v>松下産婦人科医院</v>
          </cell>
        </row>
        <row r="111">
          <cell r="A111">
            <v>2210501314</v>
          </cell>
          <cell r="B111" t="str">
            <v>安井医院</v>
          </cell>
        </row>
        <row r="112">
          <cell r="A112">
            <v>2210410342</v>
          </cell>
          <cell r="B112" t="str">
            <v>はぁとふる内科・泌尿器科 伊豆高原</v>
          </cell>
        </row>
        <row r="113">
          <cell r="A113">
            <v>2210410425</v>
          </cell>
          <cell r="B113" t="str">
            <v>上山レディースクリニック</v>
          </cell>
        </row>
        <row r="114">
          <cell r="A114">
            <v>2210400871</v>
          </cell>
          <cell r="B114" t="str">
            <v>佐藤産婦人科医院</v>
          </cell>
        </row>
        <row r="115">
          <cell r="A115">
            <v>2210410102</v>
          </cell>
          <cell r="B115" t="str">
            <v>医療法人社団望洋会 横山医院</v>
          </cell>
        </row>
        <row r="116">
          <cell r="A116">
            <v>2210410045</v>
          </cell>
          <cell r="B116" t="str">
            <v>伊豆高原ゆうゆうの里診療所</v>
          </cell>
        </row>
        <row r="117">
          <cell r="A117">
            <v>2212110114</v>
          </cell>
          <cell r="B117" t="str">
            <v>指出泌尿器科</v>
          </cell>
        </row>
        <row r="118">
          <cell r="A118">
            <v>2212110411</v>
          </cell>
          <cell r="B118" t="str">
            <v>富士宮中央クリニック</v>
          </cell>
        </row>
        <row r="119">
          <cell r="A119">
            <v>2212110254</v>
          </cell>
          <cell r="B119" t="str">
            <v>小田部産婦人科医院</v>
          </cell>
        </row>
        <row r="120">
          <cell r="A120">
            <v>2212110601</v>
          </cell>
          <cell r="B120" t="str">
            <v>片桐整形外科</v>
          </cell>
        </row>
        <row r="121">
          <cell r="A121">
            <v>2212110478</v>
          </cell>
          <cell r="B121" t="str">
            <v>医療法人社団優仁会協愛医院</v>
          </cell>
        </row>
        <row r="122">
          <cell r="A122">
            <v>2212310904</v>
          </cell>
          <cell r="B122" t="str">
            <v>花崎眼科医院</v>
          </cell>
        </row>
        <row r="123">
          <cell r="A123">
            <v>2212311233</v>
          </cell>
          <cell r="B123" t="str">
            <v>富士レディースクリニック</v>
          </cell>
        </row>
        <row r="124">
          <cell r="A124">
            <v>2212310821</v>
          </cell>
          <cell r="B124" t="str">
            <v>武田産婦人科医院</v>
          </cell>
        </row>
        <row r="125">
          <cell r="A125">
            <v>2212310763</v>
          </cell>
          <cell r="B125" t="str">
            <v>宮崎クリニック</v>
          </cell>
        </row>
        <row r="126">
          <cell r="A126">
            <v>2212310359</v>
          </cell>
          <cell r="B126" t="str">
            <v>加藤医院</v>
          </cell>
        </row>
        <row r="127">
          <cell r="A127">
            <v>2212310748</v>
          </cell>
          <cell r="B127" t="str">
            <v>医療法人社団マタニティー・スクウェア たむらレディース・クリニック</v>
          </cell>
        </row>
        <row r="128">
          <cell r="A128">
            <v>2212310185</v>
          </cell>
          <cell r="B128" t="str">
            <v>医療法人社団長寿会　長野医院</v>
          </cell>
        </row>
        <row r="129">
          <cell r="A129">
            <v>2212310433</v>
          </cell>
          <cell r="B129" t="str">
            <v>医療法人社団順栄会 小森眼科クリニック</v>
          </cell>
        </row>
        <row r="130">
          <cell r="A130">
            <v>2212310920</v>
          </cell>
          <cell r="B130" t="str">
            <v>中西眼科クリニック</v>
          </cell>
        </row>
        <row r="131">
          <cell r="A131">
            <v>2212310680</v>
          </cell>
          <cell r="B131" t="str">
            <v>宮下医院</v>
          </cell>
        </row>
        <row r="132">
          <cell r="A132">
            <v>2212310474</v>
          </cell>
          <cell r="B132" t="str">
            <v>中島産婦人科医院</v>
          </cell>
        </row>
        <row r="133">
          <cell r="A133">
            <v>2212310888</v>
          </cell>
          <cell r="B133" t="str">
            <v>池辺クリニック</v>
          </cell>
        </row>
        <row r="134">
          <cell r="A134">
            <v>2212310227</v>
          </cell>
          <cell r="B134" t="str">
            <v>医療法人社団弘仁会 中根クリニック</v>
          </cell>
        </row>
        <row r="135">
          <cell r="A135">
            <v>2217201918</v>
          </cell>
          <cell r="B135" t="str">
            <v>ことみレディースクリニック</v>
          </cell>
        </row>
        <row r="136">
          <cell r="A136">
            <v>2217410147</v>
          </cell>
          <cell r="B136" t="str">
            <v>ティアラウィメンズクリニック</v>
          </cell>
        </row>
        <row r="137">
          <cell r="A137">
            <v>2214203693</v>
          </cell>
          <cell r="B137" t="str">
            <v>たむらウィメンズクリニック</v>
          </cell>
        </row>
        <row r="138">
          <cell r="A138">
            <v>2210200404</v>
          </cell>
          <cell r="B138" t="str">
            <v>小川クリニック</v>
          </cell>
        </row>
      </sheetData>
      <sheetData sheetId="3">
        <row r="2">
          <cell r="A2">
            <v>2210210221</v>
          </cell>
          <cell r="B2" t="str">
            <v>下田メディカルセンター</v>
          </cell>
        </row>
        <row r="3">
          <cell r="A3">
            <v>2210210064</v>
          </cell>
          <cell r="B3" t="str">
            <v>医療法人社団 桑寿会 下田温泉病院</v>
          </cell>
        </row>
        <row r="4">
          <cell r="A4">
            <v>2210110306</v>
          </cell>
          <cell r="B4" t="str">
            <v>医療法人社団康心会 康心会伊豆東部病院</v>
          </cell>
        </row>
        <row r="5">
          <cell r="A5">
            <v>2210110165</v>
          </cell>
          <cell r="B5" t="str">
            <v>医療法人社団健育会 熱川温泉病院</v>
          </cell>
        </row>
        <row r="6">
          <cell r="A6">
            <v>2210110363</v>
          </cell>
          <cell r="B6" t="str">
            <v>公益社団法人 地域医療振興協会 伊豆今井浜病院</v>
          </cell>
        </row>
        <row r="7">
          <cell r="A7">
            <v>2210110249</v>
          </cell>
          <cell r="B7" t="str">
            <v>医療法人社団健育会西伊豆健育会病院</v>
          </cell>
        </row>
        <row r="8">
          <cell r="A8">
            <v>2215460078</v>
          </cell>
          <cell r="B8" t="str">
            <v>島田市立総合医療センター</v>
          </cell>
        </row>
        <row r="9">
          <cell r="A9">
            <v>2215110376</v>
          </cell>
          <cell r="B9" t="str">
            <v>社会医療法人駿甲会コミュニティーホスピタル甲賀病院</v>
          </cell>
        </row>
        <row r="10">
          <cell r="A10">
            <v>2215160058</v>
          </cell>
          <cell r="B10" t="str">
            <v>焼津市立総合病院</v>
          </cell>
        </row>
        <row r="11">
          <cell r="A11">
            <v>2215110202</v>
          </cell>
          <cell r="B11" t="str">
            <v>医療法人社団綾和会 駿河西病院</v>
          </cell>
        </row>
        <row r="12">
          <cell r="A12">
            <v>2215110400</v>
          </cell>
          <cell r="B12" t="str">
            <v>岡本石井病院</v>
          </cell>
        </row>
        <row r="13">
          <cell r="A13">
            <v>2215310109</v>
          </cell>
          <cell r="B13" t="str">
            <v>誠和藤枝病院</v>
          </cell>
        </row>
        <row r="14">
          <cell r="A14">
            <v>2215310281</v>
          </cell>
          <cell r="B14" t="str">
            <v>聖稜リハビリテーション病院</v>
          </cell>
        </row>
        <row r="15">
          <cell r="A15">
            <v>2215310554</v>
          </cell>
          <cell r="B15" t="str">
            <v>藤枝市立総合病院</v>
          </cell>
        </row>
        <row r="16">
          <cell r="A16">
            <v>2215310224</v>
          </cell>
          <cell r="B16" t="str">
            <v>藤枝平成記念病院</v>
          </cell>
        </row>
        <row r="17">
          <cell r="A17">
            <v>2215510120</v>
          </cell>
          <cell r="B17" t="str">
            <v>榛原総合病院</v>
          </cell>
        </row>
        <row r="18">
          <cell r="A18">
            <v>2215510476</v>
          </cell>
          <cell r="B18" t="str">
            <v>医療法人社団 八洲会 はいなん吉田病院</v>
          </cell>
        </row>
        <row r="19">
          <cell r="A19">
            <v>2211110099</v>
          </cell>
          <cell r="B19" t="str">
            <v>公益財団法人復康会 沼津リハビリテーション病院</v>
          </cell>
        </row>
        <row r="20">
          <cell r="A20">
            <v>2211110198</v>
          </cell>
          <cell r="B20" t="str">
            <v>医療法人社団真養会 きせがわ病院</v>
          </cell>
        </row>
        <row r="21">
          <cell r="A21">
            <v>2211110412</v>
          </cell>
          <cell r="B21" t="str">
            <v>医療法人社団親和会 西島病院</v>
          </cell>
        </row>
        <row r="22">
          <cell r="A22">
            <v>2211110966</v>
          </cell>
          <cell r="B22" t="str">
            <v>瀬尾記念慶友病院</v>
          </cell>
        </row>
        <row r="23">
          <cell r="A23">
            <v>2211160011</v>
          </cell>
          <cell r="B23" t="str">
            <v>沼津市立病院</v>
          </cell>
        </row>
        <row r="24">
          <cell r="A24">
            <v>2211110057</v>
          </cell>
          <cell r="B24" t="str">
            <v>一般財団法人 芙蓉協会 聖隷沼津病院</v>
          </cell>
        </row>
        <row r="25">
          <cell r="A25">
            <v>2211110164</v>
          </cell>
          <cell r="B25" t="str">
            <v>医療法人社団賢仁会沼津はまゆう病院</v>
          </cell>
        </row>
        <row r="26">
          <cell r="A26">
            <v>2211110461</v>
          </cell>
          <cell r="B26" t="str">
            <v>医療法人財団フリージア会沼津西病院</v>
          </cell>
        </row>
        <row r="27">
          <cell r="A27">
            <v>2210610180</v>
          </cell>
          <cell r="B27" t="str">
            <v>独立行政法人 地域医療機能推進機構 三島総合病院</v>
          </cell>
        </row>
        <row r="28">
          <cell r="A28">
            <v>2210610347</v>
          </cell>
          <cell r="B28" t="str">
            <v>医療法人社団 静岡健生会 三島共立病院</v>
          </cell>
        </row>
        <row r="29">
          <cell r="A29">
            <v>2210610198</v>
          </cell>
          <cell r="B29" t="str">
            <v>医療法人社団清風会芹沢病院</v>
          </cell>
        </row>
        <row r="30">
          <cell r="A30">
            <v>2210610362</v>
          </cell>
          <cell r="B30" t="str">
            <v>社会医療法人志仁会三島中央病院</v>
          </cell>
        </row>
        <row r="31">
          <cell r="A31">
            <v>2210610230</v>
          </cell>
          <cell r="B31" t="str">
            <v>医療法人社団福仁会 三島東海病院</v>
          </cell>
        </row>
        <row r="32">
          <cell r="A32">
            <v>2211210139</v>
          </cell>
          <cell r="B32" t="str">
            <v>公益社団法人有隣厚生会富士病院</v>
          </cell>
        </row>
        <row r="33">
          <cell r="A33">
            <v>2211210295</v>
          </cell>
          <cell r="B33" t="str">
            <v>医療法人社団 駿栄会 御殿場石川病院</v>
          </cell>
        </row>
        <row r="34">
          <cell r="A34">
            <v>2211210337</v>
          </cell>
          <cell r="B34" t="str">
            <v>御殿場かいせい病院</v>
          </cell>
        </row>
        <row r="35">
          <cell r="A35">
            <v>2219860182</v>
          </cell>
          <cell r="B35" t="str">
            <v>国立駿河療養所</v>
          </cell>
        </row>
        <row r="36">
          <cell r="A36">
            <v>2211210097</v>
          </cell>
          <cell r="B36" t="str">
            <v>一般財団法人神山復生会 神山復生病院</v>
          </cell>
        </row>
        <row r="37">
          <cell r="A37">
            <v>2211210204</v>
          </cell>
          <cell r="B37" t="str">
            <v>社会医療法人 青虎会 フジ虎ノ門整形外科病院</v>
          </cell>
        </row>
        <row r="38">
          <cell r="A38">
            <v>2211210436</v>
          </cell>
          <cell r="B38" t="str">
            <v>公益社団法人有隣厚生会 東部病院</v>
          </cell>
        </row>
        <row r="39">
          <cell r="A39">
            <v>2211410093</v>
          </cell>
          <cell r="B39" t="str">
            <v>医療法人社団榮紀会 東名裾野病院</v>
          </cell>
        </row>
        <row r="40">
          <cell r="A40">
            <v>2211410010</v>
          </cell>
          <cell r="B40" t="str">
            <v>裾野赤十字病院</v>
          </cell>
        </row>
        <row r="41">
          <cell r="A41">
            <v>2210310476</v>
          </cell>
          <cell r="B41" t="str">
            <v>医療法人社団同仁会 中島病院</v>
          </cell>
        </row>
        <row r="42">
          <cell r="A42">
            <v>2210310179</v>
          </cell>
          <cell r="B42" t="str">
            <v>ＪＡ静岡厚生連中伊豆温泉病院</v>
          </cell>
        </row>
        <row r="43">
          <cell r="A43">
            <v>2210310203</v>
          </cell>
          <cell r="B43" t="str">
            <v>農協共済中伊豆リハビリテーションセンター</v>
          </cell>
        </row>
        <row r="44">
          <cell r="A44">
            <v>2210310062</v>
          </cell>
          <cell r="B44" t="str">
            <v>伊豆赤十字病院</v>
          </cell>
        </row>
        <row r="45">
          <cell r="A45">
            <v>2210710048</v>
          </cell>
          <cell r="B45" t="str">
            <v>医療法人全心会 伊豆慶友病院</v>
          </cell>
        </row>
        <row r="46">
          <cell r="A46">
            <v>2210810061</v>
          </cell>
          <cell r="B46" t="str">
            <v>伊豆医療福祉センター</v>
          </cell>
        </row>
        <row r="47">
          <cell r="A47">
            <v>2210310393</v>
          </cell>
          <cell r="B47" t="str">
            <v>長岡リハビリテーション病院</v>
          </cell>
        </row>
        <row r="48">
          <cell r="A48">
            <v>2210310252</v>
          </cell>
          <cell r="B48" t="str">
            <v>医療法人社団慈広会記念病院</v>
          </cell>
        </row>
        <row r="49">
          <cell r="A49">
            <v>2210310112</v>
          </cell>
          <cell r="B49" t="str">
            <v>伊豆韮山温泉病院</v>
          </cell>
        </row>
        <row r="50">
          <cell r="A50">
            <v>2210310245</v>
          </cell>
          <cell r="B50" t="str">
            <v>伊豆保健医療センター</v>
          </cell>
        </row>
        <row r="51">
          <cell r="A51">
            <v>2210310146</v>
          </cell>
          <cell r="B51" t="str">
            <v>順天堂大学医学部附属静岡病院</v>
          </cell>
        </row>
        <row r="52">
          <cell r="A52">
            <v>2210360273</v>
          </cell>
          <cell r="B52" t="str">
            <v>ＮＴＴ東日本伊豆病院</v>
          </cell>
        </row>
        <row r="53">
          <cell r="A53">
            <v>2210310237</v>
          </cell>
          <cell r="B53" t="str">
            <v>医療法人新光会伊豆平和病院</v>
          </cell>
        </row>
        <row r="54">
          <cell r="A54">
            <v>2219710015</v>
          </cell>
          <cell r="B54" t="str">
            <v>独立行政法人国立病院機構静岡医療センター</v>
          </cell>
        </row>
        <row r="55">
          <cell r="A55">
            <v>2211310129</v>
          </cell>
          <cell r="B55" t="str">
            <v>医療法人社団宏和会 岡村記念病院</v>
          </cell>
        </row>
        <row r="56">
          <cell r="A56">
            <v>2211310202</v>
          </cell>
          <cell r="B56" t="str">
            <v>静岡県立静岡がんセンター</v>
          </cell>
        </row>
        <row r="57">
          <cell r="A57">
            <v>2211310418</v>
          </cell>
          <cell r="B57" t="str">
            <v>医療法人社団 聡誠会 池田病院</v>
          </cell>
        </row>
        <row r="58">
          <cell r="A58">
            <v>2211310152</v>
          </cell>
          <cell r="B58" t="str">
            <v>自衛隊富士病院</v>
          </cell>
        </row>
        <row r="59">
          <cell r="A59">
            <v>2211310160</v>
          </cell>
          <cell r="B59" t="str">
            <v>公益社団法人 有隣厚生会 富士小山病院</v>
          </cell>
        </row>
        <row r="60">
          <cell r="A60">
            <v>2217110507</v>
          </cell>
          <cell r="B60" t="str">
            <v>医療法人社団新風会丸山病院</v>
          </cell>
        </row>
        <row r="61">
          <cell r="A61">
            <v>2217110465</v>
          </cell>
          <cell r="B61" t="str">
            <v>浜松医療センター</v>
          </cell>
        </row>
        <row r="62">
          <cell r="A62">
            <v>2217110861</v>
          </cell>
          <cell r="B62" t="str">
            <v>社会福祉法人聖隷福祉事業団総合病院聖隷浜松病院</v>
          </cell>
        </row>
        <row r="63">
          <cell r="A63">
            <v>2217110069</v>
          </cell>
          <cell r="B63" t="str">
            <v>JA静岡厚生連遠州病院</v>
          </cell>
        </row>
        <row r="64">
          <cell r="A64">
            <v>2217111802</v>
          </cell>
          <cell r="B64" t="str">
            <v>浜松市リハビリテーション病院</v>
          </cell>
        </row>
        <row r="65">
          <cell r="A65">
            <v>2219610488</v>
          </cell>
          <cell r="B65" t="str">
            <v>浜松医科大学医学部附属病院</v>
          </cell>
        </row>
        <row r="66">
          <cell r="A66">
            <v>2217110440</v>
          </cell>
          <cell r="B66" t="str">
            <v>独立行政法人労働者健康安全機構 浜松労災病院</v>
          </cell>
        </row>
        <row r="67">
          <cell r="A67">
            <v>2217111703</v>
          </cell>
          <cell r="B67" t="str">
            <v>浜松北病院</v>
          </cell>
        </row>
        <row r="68">
          <cell r="A68">
            <v>2217210851</v>
          </cell>
          <cell r="B68" t="str">
            <v>かば記念病院</v>
          </cell>
        </row>
        <row r="69">
          <cell r="A69">
            <v>2217110549</v>
          </cell>
          <cell r="B69" t="str">
            <v>医療法人社団一穂会 西山病院</v>
          </cell>
        </row>
        <row r="70">
          <cell r="A70">
            <v>2217110838</v>
          </cell>
          <cell r="B70" t="str">
            <v>医療法人社団松愛会松田病院</v>
          </cell>
        </row>
        <row r="71">
          <cell r="A71">
            <v>2217112016</v>
          </cell>
          <cell r="B71" t="str">
            <v>常葉大学リハビリテーション病院</v>
          </cell>
        </row>
        <row r="72">
          <cell r="A72">
            <v>2217210117</v>
          </cell>
          <cell r="B72" t="str">
            <v>医療法人社団綾和会 浜松南病院</v>
          </cell>
        </row>
        <row r="73">
          <cell r="A73">
            <v>2217110432</v>
          </cell>
          <cell r="B73" t="str">
            <v>医療法人弘遠会　すずかけセントラル病院</v>
          </cell>
        </row>
        <row r="74">
          <cell r="A74">
            <v>2217112008</v>
          </cell>
          <cell r="B74" t="str">
            <v>平安の森記念病院</v>
          </cell>
        </row>
        <row r="75">
          <cell r="A75">
            <v>2218110043</v>
          </cell>
          <cell r="B75" t="str">
            <v>引佐赤十字病院</v>
          </cell>
        </row>
        <row r="76">
          <cell r="A76">
            <v>2217210646</v>
          </cell>
          <cell r="B76" t="str">
            <v>医療法人 豊岡会 浜松とよおか病院</v>
          </cell>
        </row>
        <row r="77">
          <cell r="A77">
            <v>2217160205</v>
          </cell>
          <cell r="B77" t="str">
            <v>社会福祉法人 聖隷福祉事業団 総合病院 聖隷三方原病院</v>
          </cell>
        </row>
        <row r="78">
          <cell r="A78">
            <v>2217210471</v>
          </cell>
          <cell r="B78" t="str">
            <v>十全記念病院</v>
          </cell>
        </row>
        <row r="79">
          <cell r="A79">
            <v>2218310262</v>
          </cell>
          <cell r="B79" t="str">
            <v>医療法人社団 誠心会 浜北さくら台病院</v>
          </cell>
        </row>
        <row r="80">
          <cell r="A80">
            <v>2217110051</v>
          </cell>
          <cell r="B80" t="str">
            <v>浜松赤十字病院</v>
          </cell>
        </row>
        <row r="81">
          <cell r="A81">
            <v>2219810088</v>
          </cell>
          <cell r="B81" t="str">
            <v>独立行政法人国立病院機構 天竜病院</v>
          </cell>
        </row>
        <row r="82">
          <cell r="A82">
            <v>2217210059</v>
          </cell>
          <cell r="B82" t="str">
            <v>医療法人社団三誠会 北斗わかば病院</v>
          </cell>
        </row>
        <row r="83">
          <cell r="A83">
            <v>2216610135</v>
          </cell>
          <cell r="B83" t="str">
            <v>浜松市国民健康保険 佐久間病院</v>
          </cell>
        </row>
        <row r="84">
          <cell r="A84">
            <v>2216510061</v>
          </cell>
          <cell r="B84" t="str">
            <v>医療法人弘遠会 天竜すずかけ病院</v>
          </cell>
        </row>
        <row r="85">
          <cell r="A85">
            <v>2218410138</v>
          </cell>
          <cell r="B85" t="str">
            <v>市立湖西病院</v>
          </cell>
        </row>
        <row r="86">
          <cell r="A86">
            <v>2218410179</v>
          </cell>
          <cell r="B86" t="str">
            <v>医療法人宝美会 浜名病院</v>
          </cell>
        </row>
        <row r="87">
          <cell r="A87">
            <v>2214211225</v>
          </cell>
          <cell r="B87" t="str">
            <v>医療法人社団 清明会 静岡富沢病院</v>
          </cell>
        </row>
        <row r="88">
          <cell r="A88">
            <v>2214210235</v>
          </cell>
          <cell r="B88" t="str">
            <v>しずおか整形外科病院</v>
          </cell>
        </row>
        <row r="89">
          <cell r="A89">
            <v>2219810096</v>
          </cell>
          <cell r="B89" t="str">
            <v>独立行政法人国立病院機構静岡てんかん・神経医療センター</v>
          </cell>
        </row>
        <row r="90">
          <cell r="A90">
            <v>2214210789</v>
          </cell>
          <cell r="B90" t="str">
            <v>静岡県立こども病院</v>
          </cell>
        </row>
        <row r="91">
          <cell r="A91">
            <v>2214211332</v>
          </cell>
          <cell r="B91" t="str">
            <v>静岡市立静岡病院</v>
          </cell>
        </row>
        <row r="92">
          <cell r="A92">
            <v>2214110039</v>
          </cell>
          <cell r="B92" t="str">
            <v>ＪＡ静岡厚生連静岡厚生病院</v>
          </cell>
        </row>
        <row r="93">
          <cell r="A93">
            <v>2214160075</v>
          </cell>
          <cell r="B93" t="str">
            <v>静岡赤十字病院</v>
          </cell>
        </row>
        <row r="94">
          <cell r="A94">
            <v>2214210243</v>
          </cell>
          <cell r="B94" t="str">
            <v>静清リハビリテーション病院</v>
          </cell>
        </row>
        <row r="95">
          <cell r="A95">
            <v>2214111763</v>
          </cell>
          <cell r="B95" t="str">
            <v>医療法人社団清明会 静岡リハビリテーション病院</v>
          </cell>
        </row>
        <row r="96">
          <cell r="A96">
            <v>2214210318</v>
          </cell>
          <cell r="B96" t="str">
            <v>重症心身障害児施設 つばさ静岡</v>
          </cell>
        </row>
        <row r="97">
          <cell r="A97">
            <v>2214210771</v>
          </cell>
          <cell r="B97" t="str">
            <v>静岡県立総合病院</v>
          </cell>
        </row>
        <row r="98">
          <cell r="A98">
            <v>2214111847</v>
          </cell>
          <cell r="B98" t="str">
            <v>医療法人社団健正会静岡アオイ病院</v>
          </cell>
        </row>
        <row r="99">
          <cell r="A99">
            <v>2214110450</v>
          </cell>
          <cell r="B99" t="str">
            <v>静岡瀬名病院</v>
          </cell>
        </row>
        <row r="100">
          <cell r="A100">
            <v>2214111730</v>
          </cell>
          <cell r="B100" t="str">
            <v>医療法人社団宝徳会 小鹿病院</v>
          </cell>
        </row>
        <row r="101">
          <cell r="A101">
            <v>2214210060</v>
          </cell>
          <cell r="B101" t="str">
            <v>白萩病院</v>
          </cell>
        </row>
        <row r="102">
          <cell r="A102">
            <v>2214210250</v>
          </cell>
          <cell r="B102" t="str">
            <v>医療法人徳洲会　静岡徳洲会病院</v>
          </cell>
        </row>
        <row r="103">
          <cell r="A103">
            <v>2214160042</v>
          </cell>
          <cell r="B103" t="str">
            <v>静岡済生会総合病院</v>
          </cell>
        </row>
        <row r="104">
          <cell r="A104">
            <v>2214210029</v>
          </cell>
          <cell r="B104" t="str">
            <v>静岡市立清水病院</v>
          </cell>
        </row>
        <row r="105">
          <cell r="A105">
            <v>2213210137</v>
          </cell>
          <cell r="B105" t="str">
            <v>ＪＡ静岡厚生連清水厚生病院</v>
          </cell>
        </row>
        <row r="106">
          <cell r="A106">
            <v>2213210301</v>
          </cell>
          <cell r="B106" t="str">
            <v>医療法人社団健寿会 山の上病院</v>
          </cell>
        </row>
        <row r="107">
          <cell r="A107">
            <v>2213260108</v>
          </cell>
          <cell r="B107" t="str">
            <v>独立行政法人地域医療機能推進機構 桜ヶ丘病院</v>
          </cell>
        </row>
        <row r="108">
          <cell r="A108">
            <v>2214211167</v>
          </cell>
          <cell r="B108" t="str">
            <v>清水富士山病院</v>
          </cell>
        </row>
        <row r="109">
          <cell r="A109">
            <v>2216710331</v>
          </cell>
          <cell r="B109" t="str">
            <v>医療法人弘遠会 すずかけヘルスケアホスピタル</v>
          </cell>
        </row>
        <row r="110">
          <cell r="A110">
            <v>2216710067</v>
          </cell>
          <cell r="B110" t="str">
            <v>磐田市立総合病院</v>
          </cell>
        </row>
        <row r="111">
          <cell r="A111">
            <v>2216610408</v>
          </cell>
          <cell r="B111" t="str">
            <v>医療法人社団 澄明会 磐南中央病院</v>
          </cell>
        </row>
        <row r="112">
          <cell r="A112">
            <v>2216910030</v>
          </cell>
          <cell r="B112" t="str">
            <v>新都市病院</v>
          </cell>
        </row>
        <row r="113">
          <cell r="A113">
            <v>2216610366</v>
          </cell>
          <cell r="B113" t="str">
            <v>医療法人社団　恵成会　豊田えいせい病院</v>
          </cell>
        </row>
        <row r="114">
          <cell r="A114">
            <v>2216910014</v>
          </cell>
          <cell r="B114" t="str">
            <v>白梅豊岡病院</v>
          </cell>
        </row>
        <row r="115">
          <cell r="A115">
            <v>2216210258</v>
          </cell>
          <cell r="B115" t="str">
            <v>医療法人社団 綾和会 掛川北病院</v>
          </cell>
        </row>
        <row r="116">
          <cell r="A116">
            <v>2217410105</v>
          </cell>
          <cell r="B116" t="str">
            <v>医療法人社団 綾和会 掛川東病院</v>
          </cell>
        </row>
        <row r="117">
          <cell r="A117">
            <v>2217410089</v>
          </cell>
          <cell r="B117" t="str">
            <v>掛川市･袋井市病院企業団立中東遠総合医療センター</v>
          </cell>
        </row>
        <row r="118">
          <cell r="A118">
            <v>2216410163</v>
          </cell>
          <cell r="B118" t="str">
            <v>袋井みつかわ病院</v>
          </cell>
        </row>
        <row r="119">
          <cell r="A119">
            <v>2217310099</v>
          </cell>
          <cell r="B119" t="str">
            <v>袋井市立 聖隷袋井市民病院</v>
          </cell>
        </row>
        <row r="120">
          <cell r="A120">
            <v>2215610011</v>
          </cell>
          <cell r="B120" t="str">
            <v>市立御前崎総合病院</v>
          </cell>
        </row>
        <row r="121">
          <cell r="A121">
            <v>2216110136</v>
          </cell>
          <cell r="B121" t="str">
            <v>菊川市立総合病院</v>
          </cell>
        </row>
        <row r="122">
          <cell r="A122">
            <v>2216310082</v>
          </cell>
          <cell r="B122" t="str">
            <v>公立森町病院</v>
          </cell>
        </row>
        <row r="123">
          <cell r="A123">
            <v>2210510380</v>
          </cell>
          <cell r="B123" t="str">
            <v>医療法人社団伊豆七海会 熱海 海の見える病院</v>
          </cell>
        </row>
        <row r="124">
          <cell r="A124">
            <v>2210510422</v>
          </cell>
          <cell r="B124" t="str">
            <v>社会福祉法人愛誠会 南あたみ第一病院</v>
          </cell>
        </row>
        <row r="125">
          <cell r="A125">
            <v>2210510265</v>
          </cell>
          <cell r="B125" t="str">
            <v>国際医療福祉大学熱海病院</v>
          </cell>
        </row>
        <row r="126">
          <cell r="A126">
            <v>2210510182</v>
          </cell>
          <cell r="B126" t="str">
            <v>医療法人社団伊豆七海会 熱海所記念病院</v>
          </cell>
        </row>
        <row r="127">
          <cell r="A127">
            <v>2210510216</v>
          </cell>
          <cell r="B127" t="str">
            <v>熱海ちとせ病院</v>
          </cell>
        </row>
        <row r="128">
          <cell r="A128">
            <v>2210410276</v>
          </cell>
          <cell r="B128" t="str">
            <v>伊東市民病院</v>
          </cell>
        </row>
        <row r="129">
          <cell r="A129">
            <v>2212110098</v>
          </cell>
          <cell r="B129" t="str">
            <v>富士宮市立病院</v>
          </cell>
        </row>
        <row r="130">
          <cell r="A130">
            <v>2212110577</v>
          </cell>
          <cell r="B130" t="str">
            <v>医療法人社団鵬友会 フジヤマ病院</v>
          </cell>
        </row>
        <row r="131">
          <cell r="A131">
            <v>2212110163</v>
          </cell>
          <cell r="B131" t="str">
            <v>一般財団法人 富士脳障害研究所附属病院</v>
          </cell>
        </row>
        <row r="132">
          <cell r="A132">
            <v>2213110014</v>
          </cell>
          <cell r="B132" t="str">
            <v>共立蒲原総合病院</v>
          </cell>
        </row>
        <row r="133">
          <cell r="A133">
            <v>2212310078</v>
          </cell>
          <cell r="B133" t="str">
            <v>聖隷富士病院</v>
          </cell>
        </row>
        <row r="134">
          <cell r="A134">
            <v>2212310094</v>
          </cell>
          <cell r="B134" t="str">
            <v>富士市立中央病院</v>
          </cell>
        </row>
        <row r="135">
          <cell r="A135">
            <v>2212310599</v>
          </cell>
          <cell r="B135" t="str">
            <v>医療法人財団百葉の会 湖山リハビリテーション病院</v>
          </cell>
        </row>
        <row r="136">
          <cell r="A136">
            <v>2212310383</v>
          </cell>
          <cell r="B136" t="str">
            <v>新富士病院</v>
          </cell>
        </row>
        <row r="137">
          <cell r="A137">
            <v>2212310144</v>
          </cell>
          <cell r="B137" t="str">
            <v>富士整形外科病院</v>
          </cell>
        </row>
        <row r="138">
          <cell r="A138">
            <v>2212310409</v>
          </cell>
          <cell r="B138" t="str">
            <v>医療法人社団秀峰会 川村病院</v>
          </cell>
        </row>
        <row r="139">
          <cell r="A139">
            <v>2212310896</v>
          </cell>
          <cell r="B139" t="str">
            <v>芦川病院</v>
          </cell>
        </row>
        <row r="140">
          <cell r="A140">
            <v>2212310805</v>
          </cell>
          <cell r="B140" t="str">
            <v>富士いきいき病院</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3"/>
    <pageSetUpPr fitToPage="1"/>
  </sheetPr>
  <dimension ref="A1:AK323"/>
  <sheetViews>
    <sheetView tabSelected="1" view="pageBreakPreview" topLeftCell="A298" zoomScale="70" zoomScaleNormal="40" zoomScaleSheetLayoutView="70" workbookViewId="0">
      <selection activeCell="A91" sqref="A91"/>
    </sheetView>
  </sheetViews>
  <sheetFormatPr defaultRowHeight="18" customHeight="1"/>
  <cols>
    <col min="1" max="1" width="29.25" style="1" customWidth="1"/>
    <col min="2" max="2" width="26.125" style="1" bestFit="1" customWidth="1"/>
    <col min="3" max="3" width="23.75" style="1" bestFit="1" customWidth="1"/>
    <col min="4" max="4" width="58" style="2" bestFit="1" customWidth="1"/>
    <col min="5" max="5" width="12.25" style="1" hidden="1" bestFit="1" customWidth="1"/>
    <col min="6" max="23" width="8.6640625" style="3" customWidth="1"/>
    <col min="24" max="24" width="8.6640625" style="1" customWidth="1"/>
    <col min="25" max="29" width="8.88671875" style="1" bestFit="1" customWidth="1"/>
    <col min="30" max="30" width="30.375" style="1" bestFit="1" customWidth="1"/>
    <col min="31" max="245" width="8.88671875" style="1" bestFit="1" customWidth="1"/>
    <col min="246" max="16384" width="9" style="1" bestFit="1" customWidth="1"/>
  </cols>
  <sheetData>
    <row r="1" spans="1:37" s="1" customFormat="1" ht="18" customHeight="1">
      <c r="A1" s="6"/>
      <c r="D1" s="2"/>
      <c r="E1" s="2"/>
      <c r="F1" s="3"/>
      <c r="G1" s="3"/>
      <c r="H1" s="3"/>
      <c r="I1" s="3"/>
      <c r="J1" s="3"/>
      <c r="K1" s="3"/>
      <c r="L1" s="3"/>
      <c r="M1" s="3"/>
      <c r="N1" s="3"/>
      <c r="O1" s="3"/>
      <c r="P1" s="3"/>
      <c r="Q1" s="3"/>
      <c r="R1" s="3"/>
      <c r="S1" s="3"/>
      <c r="T1" s="3"/>
      <c r="U1" s="3"/>
      <c r="V1" s="3"/>
      <c r="W1" s="3"/>
    </row>
    <row r="2" spans="1:37" s="1" customFormat="1" ht="18" customHeight="1">
      <c r="D2" s="2"/>
      <c r="E2" s="2"/>
      <c r="F2" s="3"/>
      <c r="G2" s="3"/>
      <c r="H2" s="3"/>
      <c r="I2" s="3"/>
      <c r="J2" s="3"/>
      <c r="K2" s="3"/>
      <c r="L2" s="3"/>
      <c r="M2" s="3"/>
      <c r="N2" s="3"/>
      <c r="O2" s="3"/>
      <c r="P2" s="3"/>
      <c r="Q2" s="3"/>
      <c r="R2" s="3"/>
      <c r="S2" s="3"/>
      <c r="T2" s="3"/>
      <c r="U2" s="3"/>
      <c r="V2" s="3"/>
      <c r="W2" s="3"/>
    </row>
    <row r="3" spans="1:37" s="1" customFormat="1" ht="18" customHeight="1">
      <c r="A3" s="7" t="s">
        <v>0</v>
      </c>
      <c r="B3" s="18"/>
      <c r="C3" s="18"/>
      <c r="D3" s="18"/>
      <c r="E3" s="18"/>
      <c r="F3" s="18"/>
      <c r="G3" s="18"/>
      <c r="H3" s="18"/>
      <c r="I3" s="18"/>
      <c r="J3" s="18"/>
      <c r="K3" s="18"/>
      <c r="L3" s="18"/>
      <c r="M3" s="18"/>
      <c r="N3" s="18"/>
      <c r="O3" s="112"/>
      <c r="P3" s="112"/>
      <c r="Q3" s="116"/>
      <c r="R3" s="3"/>
      <c r="S3" s="3"/>
      <c r="T3" s="3"/>
      <c r="U3" s="3"/>
      <c r="V3" s="3"/>
      <c r="W3" s="126"/>
    </row>
    <row r="4" spans="1:37" s="1" customFormat="1" ht="18" customHeight="1">
      <c r="A4" s="8"/>
      <c r="B4" s="19"/>
      <c r="C4" s="19"/>
      <c r="D4" s="19"/>
      <c r="E4" s="19"/>
      <c r="F4" s="19"/>
      <c r="G4" s="19"/>
      <c r="H4" s="19"/>
      <c r="I4" s="19"/>
      <c r="J4" s="19"/>
      <c r="K4" s="19"/>
      <c r="L4" s="19"/>
      <c r="M4" s="19"/>
      <c r="N4" s="19"/>
      <c r="O4" s="113"/>
      <c r="P4" s="113"/>
      <c r="Q4" s="117"/>
      <c r="R4" s="3"/>
      <c r="S4" s="3"/>
      <c r="T4" s="3"/>
      <c r="U4" s="3"/>
      <c r="V4" s="3"/>
      <c r="W4" s="126"/>
    </row>
    <row r="5" spans="1:37" s="1" customFormat="1" ht="18" customHeight="1">
      <c r="A5" s="8"/>
      <c r="B5" s="19"/>
      <c r="C5" s="19"/>
      <c r="D5" s="19"/>
      <c r="E5" s="19"/>
      <c r="F5" s="19"/>
      <c r="G5" s="19"/>
      <c r="H5" s="19"/>
      <c r="I5" s="19"/>
      <c r="J5" s="19"/>
      <c r="K5" s="19"/>
      <c r="L5" s="19"/>
      <c r="M5" s="19"/>
      <c r="N5" s="19"/>
      <c r="O5" s="113"/>
      <c r="P5" s="113"/>
      <c r="Q5" s="117"/>
      <c r="R5" s="3"/>
      <c r="S5" s="3"/>
      <c r="T5" s="3"/>
      <c r="U5" s="3"/>
      <c r="V5" s="3"/>
      <c r="W5" s="126"/>
    </row>
    <row r="6" spans="1:37" s="1" customFormat="1" ht="18" customHeight="1">
      <c r="A6" s="8"/>
      <c r="B6" s="19"/>
      <c r="C6" s="19"/>
      <c r="D6" s="19"/>
      <c r="E6" s="19"/>
      <c r="F6" s="19"/>
      <c r="G6" s="19"/>
      <c r="H6" s="19"/>
      <c r="I6" s="19"/>
      <c r="J6" s="19"/>
      <c r="K6" s="19"/>
      <c r="L6" s="19"/>
      <c r="M6" s="19"/>
      <c r="N6" s="19"/>
      <c r="O6" s="113"/>
      <c r="P6" s="113"/>
      <c r="Q6" s="117"/>
      <c r="R6" s="3"/>
      <c r="S6" s="3"/>
      <c r="T6" s="3"/>
      <c r="U6" s="3"/>
      <c r="V6" s="3"/>
      <c r="W6" s="126"/>
    </row>
    <row r="7" spans="1:37" s="1" customFormat="1" ht="18" customHeight="1">
      <c r="A7" s="8"/>
      <c r="B7" s="19"/>
      <c r="C7" s="19"/>
      <c r="D7" s="19"/>
      <c r="E7" s="19"/>
      <c r="F7" s="19"/>
      <c r="G7" s="19"/>
      <c r="H7" s="19"/>
      <c r="I7" s="19"/>
      <c r="J7" s="19"/>
      <c r="K7" s="19"/>
      <c r="L7" s="19"/>
      <c r="M7" s="19"/>
      <c r="N7" s="19"/>
      <c r="O7" s="113"/>
      <c r="P7" s="113"/>
      <c r="Q7" s="117"/>
      <c r="R7" s="3"/>
      <c r="S7" s="3"/>
      <c r="T7" s="3"/>
      <c r="U7" s="3"/>
      <c r="V7" s="3"/>
      <c r="W7" s="126"/>
    </row>
    <row r="8" spans="1:37" s="1" customFormat="1" ht="18" customHeight="1">
      <c r="A8" s="8"/>
      <c r="B8" s="19"/>
      <c r="C8" s="19"/>
      <c r="D8" s="19"/>
      <c r="E8" s="19"/>
      <c r="F8" s="19"/>
      <c r="G8" s="19"/>
      <c r="H8" s="19"/>
      <c r="I8" s="19"/>
      <c r="J8" s="19"/>
      <c r="K8" s="19"/>
      <c r="L8" s="19"/>
      <c r="M8" s="19"/>
      <c r="N8" s="19"/>
      <c r="O8" s="113"/>
      <c r="P8" s="113"/>
      <c r="Q8" s="117"/>
      <c r="R8" s="3"/>
      <c r="S8" s="3"/>
      <c r="T8" s="3"/>
      <c r="U8" s="3"/>
      <c r="V8" s="3"/>
      <c r="W8" s="126"/>
    </row>
    <row r="9" spans="1:37" s="1" customFormat="1" ht="10.5" customHeight="1">
      <c r="A9" s="9"/>
      <c r="B9" s="20"/>
      <c r="C9" s="20"/>
      <c r="D9" s="20"/>
      <c r="E9" s="20"/>
      <c r="F9" s="20"/>
      <c r="G9" s="20"/>
      <c r="H9" s="20"/>
      <c r="I9" s="20"/>
      <c r="J9" s="20"/>
      <c r="K9" s="20"/>
      <c r="L9" s="20"/>
      <c r="M9" s="20"/>
      <c r="N9" s="20"/>
      <c r="O9" s="114"/>
      <c r="P9" s="114"/>
      <c r="Q9" s="118"/>
      <c r="R9" s="3"/>
      <c r="S9" s="3"/>
      <c r="T9" s="3"/>
      <c r="U9" s="3"/>
      <c r="V9" s="3"/>
      <c r="W9" s="126"/>
    </row>
    <row r="10" spans="1:37" s="1" customFormat="1" ht="27.75" customHeight="1">
      <c r="A10" s="10"/>
      <c r="B10" s="10"/>
      <c r="C10" s="10"/>
      <c r="D10" s="10"/>
      <c r="E10" s="10"/>
      <c r="F10" s="10"/>
      <c r="G10" s="10"/>
      <c r="H10" s="10"/>
      <c r="I10" s="10"/>
      <c r="J10" s="10"/>
      <c r="K10" s="10"/>
      <c r="L10" s="10"/>
      <c r="M10" s="10"/>
      <c r="N10" s="10"/>
      <c r="O10" s="6"/>
      <c r="P10" s="6"/>
      <c r="Q10" s="6"/>
      <c r="R10" s="3"/>
      <c r="S10" s="3"/>
      <c r="T10" s="3"/>
      <c r="U10" s="3"/>
      <c r="V10" s="3"/>
      <c r="W10" s="126"/>
    </row>
    <row r="11" spans="1:37" ht="18" customHeight="1">
      <c r="A11" s="11" t="s">
        <v>6</v>
      </c>
      <c r="B11" s="21" t="s">
        <v>11</v>
      </c>
      <c r="C11" s="27"/>
    </row>
    <row r="12" spans="1:37" ht="18" customHeight="1">
      <c r="A12" s="11" t="s">
        <v>7</v>
      </c>
      <c r="B12" s="21" t="s">
        <v>35</v>
      </c>
      <c r="C12" s="27"/>
    </row>
    <row r="13" spans="1:37" ht="18" customHeight="1">
      <c r="A13" s="11" t="s">
        <v>15</v>
      </c>
      <c r="B13" s="21" t="s">
        <v>38</v>
      </c>
      <c r="C13" s="27"/>
    </row>
    <row r="14" spans="1:37" s="4" customFormat="1" ht="18" customHeight="1">
      <c r="D14" s="38"/>
      <c r="E14" s="38"/>
      <c r="F14" s="72"/>
      <c r="G14" s="72"/>
      <c r="H14" s="72"/>
      <c r="I14" s="72"/>
      <c r="J14" s="72"/>
      <c r="K14" s="72"/>
      <c r="L14" s="72"/>
      <c r="M14" s="72"/>
      <c r="N14" s="72"/>
      <c r="O14" s="72"/>
      <c r="P14" s="72"/>
      <c r="Q14" s="72"/>
      <c r="R14" s="72"/>
      <c r="S14" s="72"/>
      <c r="T14" s="72"/>
      <c r="U14" s="72"/>
      <c r="V14" s="72"/>
      <c r="W14" s="72"/>
    </row>
    <row r="15" spans="1:37" s="2" customFormat="1" ht="19.95" customHeight="1">
      <c r="A15" s="12"/>
      <c r="B15" s="12"/>
      <c r="C15" s="12"/>
      <c r="D15" s="12"/>
      <c r="E15" s="55"/>
      <c r="F15" s="73" t="s">
        <v>77</v>
      </c>
      <c r="G15" s="90"/>
      <c r="H15" s="90"/>
      <c r="I15" s="90"/>
      <c r="J15" s="90"/>
      <c r="K15" s="90"/>
      <c r="L15" s="108" t="s">
        <v>84</v>
      </c>
      <c r="M15" s="110"/>
      <c r="N15" s="110"/>
      <c r="O15" s="110"/>
      <c r="P15" s="115"/>
      <c r="Q15" s="119"/>
      <c r="R15" s="121" t="s">
        <v>85</v>
      </c>
      <c r="S15" s="123"/>
      <c r="T15" s="123"/>
      <c r="U15" s="123"/>
      <c r="V15" s="125"/>
      <c r="W15" s="125"/>
      <c r="AD15" s="128"/>
      <c r="AE15" s="128"/>
      <c r="AF15" s="128"/>
      <c r="AG15" s="128"/>
      <c r="AH15" s="128"/>
      <c r="AI15" s="128"/>
      <c r="AJ15" s="128"/>
      <c r="AK15" s="128"/>
    </row>
    <row r="16" spans="1:37" s="5" customFormat="1" ht="19.95" customHeight="1">
      <c r="A16" s="13" t="s">
        <v>13</v>
      </c>
      <c r="B16" s="13" t="s">
        <v>3</v>
      </c>
      <c r="C16" s="13" t="s">
        <v>12</v>
      </c>
      <c r="D16" s="13" t="s">
        <v>69</v>
      </c>
      <c r="E16" s="13" t="s">
        <v>75</v>
      </c>
      <c r="F16" s="74" t="s">
        <v>78</v>
      </c>
      <c r="G16" s="91" t="s">
        <v>79</v>
      </c>
      <c r="H16" s="91" t="s">
        <v>80</v>
      </c>
      <c r="I16" s="91" t="s">
        <v>81</v>
      </c>
      <c r="J16" s="91" t="s">
        <v>82</v>
      </c>
      <c r="K16" s="95" t="s">
        <v>83</v>
      </c>
      <c r="L16" s="109" t="s">
        <v>78</v>
      </c>
      <c r="M16" s="111" t="s">
        <v>79</v>
      </c>
      <c r="N16" s="111" t="s">
        <v>80</v>
      </c>
      <c r="O16" s="111" t="s">
        <v>81</v>
      </c>
      <c r="P16" s="91" t="s">
        <v>82</v>
      </c>
      <c r="Q16" s="120" t="s">
        <v>83</v>
      </c>
      <c r="R16" s="122" t="s">
        <v>78</v>
      </c>
      <c r="S16" s="124" t="s">
        <v>79</v>
      </c>
      <c r="T16" s="124" t="s">
        <v>80</v>
      </c>
      <c r="U16" s="124" t="s">
        <v>81</v>
      </c>
      <c r="V16" s="124" t="s">
        <v>86</v>
      </c>
      <c r="W16" s="127" t="s">
        <v>83</v>
      </c>
      <c r="AD16" s="129"/>
      <c r="AE16" s="129"/>
      <c r="AF16" s="129"/>
      <c r="AG16" s="129"/>
      <c r="AH16" s="129"/>
      <c r="AI16" s="129"/>
      <c r="AJ16" s="129"/>
      <c r="AK16" s="129"/>
    </row>
    <row r="17" spans="1:37" ht="19.95" customHeight="1">
      <c r="A17" s="14" t="s">
        <v>1</v>
      </c>
      <c r="B17" s="14" t="s">
        <v>36</v>
      </c>
      <c r="C17" s="14" t="s">
        <v>43</v>
      </c>
      <c r="D17" s="39" t="str">
        <f>VLOOKUP(E17,'[1]医療機関名(病院）'!$A$2:$B$140,2)</f>
        <v>医療法人社団 桑寿会 下田温泉病院</v>
      </c>
      <c r="E17" s="39">
        <v>2210210064</v>
      </c>
      <c r="F17" s="75">
        <f>VLOOKUP(E17,'[1]許可病床・最大使用病床（病院）'!$A$4:$G$142,2)</f>
        <v>0</v>
      </c>
      <c r="G17" s="75">
        <f>VLOOKUP(E17,'[1]許可病床・最大使用病床（病院）'!$A$4:$G$142,3)</f>
        <v>0</v>
      </c>
      <c r="H17" s="75">
        <f>VLOOKUP(E17,'[1]許可病床・最大使用病床（病院）'!$A$4:$G$142,4)</f>
        <v>0</v>
      </c>
      <c r="I17" s="75">
        <f>VLOOKUP(E17,'[1]許可病床・最大使用病床（病院）'!$A$4:$G$142,5)</f>
        <v>40</v>
      </c>
      <c r="J17" s="75">
        <f>VLOOKUP(E17,'[1]許可病床・最大使用病床（病院）'!$A$4:$G$142,6)</f>
        <v>0</v>
      </c>
      <c r="K17" s="96">
        <f t="shared" ref="K17:K22" si="0">SUM(F17:J17)</f>
        <v>40</v>
      </c>
      <c r="L17" s="75">
        <f>VLOOKUP(E17,'[1]許可病床・最大使用病床（病院）'!$J$4:$P$142,2)</f>
        <v>0</v>
      </c>
      <c r="M17" s="75">
        <f>VLOOKUP(E17,'[1]許可病床・最大使用病床（病院）'!$J$4:$P$142,3)</f>
        <v>0</v>
      </c>
      <c r="N17" s="75">
        <f>VLOOKUP(E17,'[1]許可病床・最大使用病床（病院）'!$J$4:$P$142,4)</f>
        <v>0</v>
      </c>
      <c r="O17" s="75">
        <f>VLOOKUP(E17,'[1]許可病床・最大使用病床（病院）'!$J$4:$P$142,5)</f>
        <v>39</v>
      </c>
      <c r="P17" s="75">
        <f>VLOOKUP(E17,'[1]許可病床・最大使用病床（病院）'!$J$4:$P$142,6)</f>
        <v>0</v>
      </c>
      <c r="Q17" s="96">
        <f t="shared" ref="Q17:Q22" si="1">SUM(L17:P17)</f>
        <v>39</v>
      </c>
      <c r="R17" s="75">
        <f t="shared" ref="R17:V22" si="2">F17-L17</f>
        <v>0</v>
      </c>
      <c r="S17" s="75">
        <f t="shared" si="2"/>
        <v>0</v>
      </c>
      <c r="T17" s="75">
        <f t="shared" si="2"/>
        <v>0</v>
      </c>
      <c r="U17" s="75">
        <f t="shared" si="2"/>
        <v>1</v>
      </c>
      <c r="V17" s="75">
        <f t="shared" si="2"/>
        <v>0</v>
      </c>
      <c r="W17" s="96">
        <f t="shared" ref="W17:W22" si="3">SUM(R17:V17)</f>
        <v>1</v>
      </c>
      <c r="AD17" s="129"/>
      <c r="AE17" s="131"/>
      <c r="AF17" s="131"/>
      <c r="AG17" s="131"/>
      <c r="AH17" s="131"/>
      <c r="AI17" s="131"/>
      <c r="AJ17" s="131"/>
      <c r="AK17" s="131"/>
    </row>
    <row r="18" spans="1:37" ht="19.95" customHeight="1">
      <c r="A18" s="15"/>
      <c r="B18" s="15"/>
      <c r="C18" s="15"/>
      <c r="D18" s="40" t="str">
        <f>VLOOKUP(E18,'[1]医療機関名(病院）'!$A$2:$B$140,2)</f>
        <v>下田メディカルセンター</v>
      </c>
      <c r="E18" s="40">
        <v>2210210221</v>
      </c>
      <c r="F18" s="76">
        <f>VLOOKUP(E18,'[1]許可病床・最大使用病床（病院）'!$A$4:$G$142,2)</f>
        <v>0</v>
      </c>
      <c r="G18" s="76">
        <f>VLOOKUP(E18,'[1]許可病床・最大使用病床（病院）'!$A$4:$G$142,3)</f>
        <v>97</v>
      </c>
      <c r="H18" s="76">
        <f>VLOOKUP(E18,'[1]許可病床・最大使用病床（病院）'!$A$4:$G$142,4)</f>
        <v>33</v>
      </c>
      <c r="I18" s="76">
        <f>VLOOKUP(E18,'[1]許可病床・最大使用病床（病院）'!$A$4:$G$142,5)</f>
        <v>0</v>
      </c>
      <c r="J18" s="76">
        <f>VLOOKUP(E18,'[1]許可病床・最大使用病床（病院）'!$A$4:$G$142,6)</f>
        <v>0</v>
      </c>
      <c r="K18" s="97">
        <f t="shared" si="0"/>
        <v>130</v>
      </c>
      <c r="L18" s="76">
        <f>VLOOKUP(E18,'[1]許可病床・最大使用病床（病院）'!$J$4:$P$142,2)</f>
        <v>0</v>
      </c>
      <c r="M18" s="76">
        <f>VLOOKUP(E18,'[1]許可病床・最大使用病床（病院）'!$J$4:$P$142,3)</f>
        <v>79</v>
      </c>
      <c r="N18" s="76">
        <f>VLOOKUP(E18,'[1]許可病床・最大使用病床（病院）'!$J$4:$P$142,4)</f>
        <v>31</v>
      </c>
      <c r="O18" s="76">
        <f>VLOOKUP(E18,'[1]許可病床・最大使用病床（病院）'!$J$4:$P$142,5)</f>
        <v>0</v>
      </c>
      <c r="P18" s="76">
        <f>VLOOKUP(E18,'[1]許可病床・最大使用病床（病院）'!$J$4:$P$142,6)</f>
        <v>0</v>
      </c>
      <c r="Q18" s="97">
        <f t="shared" si="1"/>
        <v>110</v>
      </c>
      <c r="R18" s="76">
        <f t="shared" si="2"/>
        <v>0</v>
      </c>
      <c r="S18" s="76">
        <f t="shared" si="2"/>
        <v>18</v>
      </c>
      <c r="T18" s="76">
        <f t="shared" si="2"/>
        <v>2</v>
      </c>
      <c r="U18" s="76">
        <f t="shared" si="2"/>
        <v>0</v>
      </c>
      <c r="V18" s="76">
        <f t="shared" si="2"/>
        <v>0</v>
      </c>
      <c r="W18" s="97">
        <f t="shared" si="3"/>
        <v>20</v>
      </c>
      <c r="AD18" s="130"/>
      <c r="AE18" s="131"/>
      <c r="AF18" s="131"/>
      <c r="AG18" s="131"/>
      <c r="AH18" s="131"/>
      <c r="AI18" s="131"/>
      <c r="AJ18" s="131"/>
      <c r="AK18" s="131"/>
    </row>
    <row r="19" spans="1:37" ht="19.95" customHeight="1">
      <c r="A19" s="15"/>
      <c r="B19" s="15"/>
      <c r="C19" s="14" t="s">
        <v>46</v>
      </c>
      <c r="D19" s="39" t="str">
        <f>VLOOKUP(E19,'[1]医療機関名(病院）'!$A$2:$B$140,2)</f>
        <v>医療法人社団康心会 康心会伊豆東部病院</v>
      </c>
      <c r="E19" s="39">
        <v>2210110306</v>
      </c>
      <c r="F19" s="75">
        <f>VLOOKUP(E19,'[1]許可病床・最大使用病床（病院）'!$A$4:$G$142,2)</f>
        <v>0</v>
      </c>
      <c r="G19" s="75">
        <f>VLOOKUP(E19,'[1]許可病床・最大使用病床（病院）'!$A$4:$G$142,3)</f>
        <v>40</v>
      </c>
      <c r="H19" s="75">
        <f>VLOOKUP(E19,'[1]許可病床・最大使用病床（病院）'!$A$4:$G$142,4)</f>
        <v>40</v>
      </c>
      <c r="I19" s="75">
        <f>VLOOKUP(E19,'[1]許可病床・最大使用病床（病院）'!$A$4:$G$142,5)</f>
        <v>80</v>
      </c>
      <c r="J19" s="75">
        <f>VLOOKUP(E19,'[1]許可病床・最大使用病床（病院）'!$A$4:$G$142,6)</f>
        <v>0</v>
      </c>
      <c r="K19" s="96">
        <f t="shared" si="0"/>
        <v>160</v>
      </c>
      <c r="L19" s="75">
        <f>VLOOKUP(E19,'[1]許可病床・最大使用病床（病院）'!$J$4:$P$142,2)</f>
        <v>0</v>
      </c>
      <c r="M19" s="75">
        <f>VLOOKUP(E19,'[1]許可病床・最大使用病床（病院）'!$J$4:$P$142,3)</f>
        <v>40</v>
      </c>
      <c r="N19" s="75">
        <f>VLOOKUP(E19,'[1]許可病床・最大使用病床（病院）'!$J$4:$P$142,4)</f>
        <v>39</v>
      </c>
      <c r="O19" s="75">
        <f>VLOOKUP(E19,'[1]許可病床・最大使用病床（病院）'!$J$4:$P$142,5)</f>
        <v>75</v>
      </c>
      <c r="P19" s="75">
        <f>VLOOKUP(E19,'[1]許可病床・最大使用病床（病院）'!$J$4:$P$142,6)</f>
        <v>0</v>
      </c>
      <c r="Q19" s="96">
        <f t="shared" si="1"/>
        <v>154</v>
      </c>
      <c r="R19" s="75">
        <f t="shared" si="2"/>
        <v>0</v>
      </c>
      <c r="S19" s="75">
        <f t="shared" si="2"/>
        <v>0</v>
      </c>
      <c r="T19" s="75">
        <f t="shared" si="2"/>
        <v>1</v>
      </c>
      <c r="U19" s="75">
        <f t="shared" si="2"/>
        <v>5</v>
      </c>
      <c r="V19" s="75">
        <f t="shared" si="2"/>
        <v>0</v>
      </c>
      <c r="W19" s="96">
        <f t="shared" si="3"/>
        <v>6</v>
      </c>
      <c r="AD19" s="130"/>
      <c r="AE19" s="131"/>
      <c r="AF19" s="131"/>
      <c r="AG19" s="131"/>
      <c r="AH19" s="131"/>
      <c r="AI19" s="131"/>
      <c r="AJ19" s="131"/>
      <c r="AK19" s="131"/>
    </row>
    <row r="20" spans="1:37" ht="19.95" customHeight="1">
      <c r="A20" s="15"/>
      <c r="B20" s="15"/>
      <c r="C20" s="15"/>
      <c r="D20" s="40" t="str">
        <f>VLOOKUP(E20,'[1]医療機関名(病院）'!$A$2:$B$140,2)</f>
        <v>医療法人社団健育会 熱川温泉病院</v>
      </c>
      <c r="E20" s="40">
        <v>2210110165</v>
      </c>
      <c r="F20" s="76">
        <f>VLOOKUP(E20,'[1]許可病床・最大使用病床（病院）'!$A$4:$G$142,2)</f>
        <v>0</v>
      </c>
      <c r="G20" s="76">
        <f>VLOOKUP(E20,'[1]許可病床・最大使用病床（病院）'!$A$4:$G$142,3)</f>
        <v>0</v>
      </c>
      <c r="H20" s="76">
        <f>VLOOKUP(E20,'[1]許可病床・最大使用病床（病院）'!$A$4:$G$142,4)</f>
        <v>41</v>
      </c>
      <c r="I20" s="76">
        <f>VLOOKUP(E20,'[1]許可病床・最大使用病床（病院）'!$A$4:$G$142,5)</f>
        <v>158</v>
      </c>
      <c r="J20" s="76">
        <f>VLOOKUP(E20,'[1]許可病床・最大使用病床（病院）'!$A$4:$G$142,6)</f>
        <v>0</v>
      </c>
      <c r="K20" s="97">
        <f t="shared" si="0"/>
        <v>199</v>
      </c>
      <c r="L20" s="76">
        <f>VLOOKUP(E20,'[1]許可病床・最大使用病床（病院）'!$J$4:$P$142,2)</f>
        <v>0</v>
      </c>
      <c r="M20" s="76">
        <f>VLOOKUP(E20,'[1]許可病床・最大使用病床（病院）'!$J$4:$P$142,3)</f>
        <v>0</v>
      </c>
      <c r="N20" s="76">
        <f>VLOOKUP(E20,'[1]許可病床・最大使用病床（病院）'!$J$4:$P$142,4)</f>
        <v>39</v>
      </c>
      <c r="O20" s="76">
        <f>VLOOKUP(E20,'[1]許可病床・最大使用病床（病院）'!$J$4:$P$142,5)</f>
        <v>155</v>
      </c>
      <c r="P20" s="76">
        <f>VLOOKUP(E20,'[1]許可病床・最大使用病床（病院）'!$J$4:$P$142,6)</f>
        <v>0</v>
      </c>
      <c r="Q20" s="97">
        <f t="shared" si="1"/>
        <v>194</v>
      </c>
      <c r="R20" s="76">
        <f t="shared" si="2"/>
        <v>0</v>
      </c>
      <c r="S20" s="76">
        <f t="shared" si="2"/>
        <v>0</v>
      </c>
      <c r="T20" s="76">
        <f t="shared" si="2"/>
        <v>2</v>
      </c>
      <c r="U20" s="76">
        <f t="shared" si="2"/>
        <v>3</v>
      </c>
      <c r="V20" s="76">
        <f t="shared" si="2"/>
        <v>0</v>
      </c>
      <c r="W20" s="97">
        <f t="shared" si="3"/>
        <v>5</v>
      </c>
      <c r="AD20" s="130"/>
      <c r="AE20" s="131"/>
      <c r="AF20" s="131"/>
      <c r="AG20" s="131"/>
      <c r="AH20" s="131"/>
      <c r="AI20" s="131"/>
      <c r="AJ20" s="131"/>
      <c r="AK20" s="131"/>
    </row>
    <row r="21" spans="1:37" ht="19.95" customHeight="1">
      <c r="A21" s="15"/>
      <c r="B21" s="15"/>
      <c r="C21" s="14" t="s">
        <v>47</v>
      </c>
      <c r="D21" s="41" t="str">
        <f>VLOOKUP(E21,'[1]医療機関名(病院）'!$A$2:$B$140,2)</f>
        <v>公益社団法人 地域医療振興協会 伊豆今井浜病院</v>
      </c>
      <c r="E21" s="56">
        <v>2210110363</v>
      </c>
      <c r="F21" s="77">
        <f>VLOOKUP(E21,'[1]許可病床・最大使用病床（病院）'!$A$4:$G$142,2)</f>
        <v>0</v>
      </c>
      <c r="G21" s="77">
        <f>VLOOKUP(E21,'[1]許可病床・最大使用病床（病院）'!$A$4:$G$142,3)</f>
        <v>54</v>
      </c>
      <c r="H21" s="77">
        <f>VLOOKUP(E21,'[1]許可病床・最大使用病床（病院）'!$A$4:$G$142,4)</f>
        <v>46</v>
      </c>
      <c r="I21" s="77">
        <f>VLOOKUP(E21,'[1]許可病床・最大使用病床（病院）'!$A$4:$G$142,5)</f>
        <v>0</v>
      </c>
      <c r="J21" s="77">
        <f>VLOOKUP(E21,'[1]許可病床・最大使用病床（病院）'!$A$4:$G$142,6)</f>
        <v>0</v>
      </c>
      <c r="K21" s="98">
        <f t="shared" si="0"/>
        <v>100</v>
      </c>
      <c r="L21" s="77">
        <f>VLOOKUP(E21,'[1]許可病床・最大使用病床（病院）'!$J$4:$P$142,2)</f>
        <v>0</v>
      </c>
      <c r="M21" s="77">
        <f>VLOOKUP(E21,'[1]許可病床・最大使用病床（病院）'!$J$4:$P$142,3)</f>
        <v>45</v>
      </c>
      <c r="N21" s="77">
        <f>VLOOKUP(E21,'[1]許可病床・最大使用病床（病院）'!$J$4:$P$142,4)</f>
        <v>39</v>
      </c>
      <c r="O21" s="77">
        <f>VLOOKUP(E21,'[1]許可病床・最大使用病床（病院）'!$J$4:$P$142,5)</f>
        <v>0</v>
      </c>
      <c r="P21" s="77">
        <f>VLOOKUP(E21,'[1]許可病床・最大使用病床（病院）'!$J$4:$P$142,6)</f>
        <v>0</v>
      </c>
      <c r="Q21" s="98">
        <f t="shared" si="1"/>
        <v>84</v>
      </c>
      <c r="R21" s="77">
        <f t="shared" si="2"/>
        <v>0</v>
      </c>
      <c r="S21" s="77">
        <f t="shared" si="2"/>
        <v>9</v>
      </c>
      <c r="T21" s="77">
        <f t="shared" si="2"/>
        <v>7</v>
      </c>
      <c r="U21" s="77">
        <f t="shared" si="2"/>
        <v>0</v>
      </c>
      <c r="V21" s="77">
        <f t="shared" si="2"/>
        <v>0</v>
      </c>
      <c r="W21" s="98">
        <f t="shared" si="3"/>
        <v>16</v>
      </c>
      <c r="AD21" s="130"/>
      <c r="AE21" s="131"/>
      <c r="AF21" s="131"/>
      <c r="AG21" s="131"/>
      <c r="AH21" s="131"/>
      <c r="AI21" s="131"/>
      <c r="AJ21" s="131"/>
      <c r="AK21" s="131"/>
    </row>
    <row r="22" spans="1:37" ht="19.95" customHeight="1">
      <c r="A22" s="15"/>
      <c r="B22" s="15"/>
      <c r="C22" s="14" t="s">
        <v>49</v>
      </c>
      <c r="D22" s="42" t="str">
        <f>VLOOKUP(E22,'[1]医療機関名(病院）'!$A$2:$B$140,2)</f>
        <v>医療法人社団健育会西伊豆健育会病院</v>
      </c>
      <c r="E22" s="57">
        <v>2210110249</v>
      </c>
      <c r="F22" s="78">
        <f>VLOOKUP(E22,'[1]許可病床・最大使用病床（病院）'!$A$4:$G$142,2)</f>
        <v>0</v>
      </c>
      <c r="G22" s="77">
        <f>VLOOKUP(E22,'[1]許可病床・最大使用病床（病院）'!$A$4:$G$142,3)</f>
        <v>36</v>
      </c>
      <c r="H22" s="77">
        <f>VLOOKUP(E22,'[1]許可病床・最大使用病床（病院）'!$A$4:$G$142,4)</f>
        <v>42</v>
      </c>
      <c r="I22" s="77">
        <f>VLOOKUP(E22,'[1]許可病床・最大使用病床（病院）'!$A$4:$G$142,5)</f>
        <v>0</v>
      </c>
      <c r="J22" s="77">
        <f>VLOOKUP(E22,'[1]許可病床・最大使用病床（病院）'!$A$4:$G$142,6)</f>
        <v>0</v>
      </c>
      <c r="K22" s="98">
        <f t="shared" si="0"/>
        <v>78</v>
      </c>
      <c r="L22" s="77">
        <f>VLOOKUP(E22,'[1]許可病床・最大使用病床（病院）'!$J$4:$P$142,2)</f>
        <v>0</v>
      </c>
      <c r="M22" s="77">
        <f>VLOOKUP(E22,'[1]許可病床・最大使用病床（病院）'!$J$4:$P$142,3)</f>
        <v>36</v>
      </c>
      <c r="N22" s="77">
        <f>VLOOKUP(E22,'[1]許可病床・最大使用病床（病院）'!$J$4:$P$142,4)</f>
        <v>42</v>
      </c>
      <c r="O22" s="77">
        <f>VLOOKUP(E22,'[1]許可病床・最大使用病床（病院）'!$J$4:$P$142,5)</f>
        <v>0</v>
      </c>
      <c r="P22" s="77">
        <f>VLOOKUP(E22,'[1]許可病床・最大使用病床（病院）'!$J$4:$P$142,6)</f>
        <v>0</v>
      </c>
      <c r="Q22" s="98">
        <f t="shared" si="1"/>
        <v>78</v>
      </c>
      <c r="R22" s="77">
        <f t="shared" si="2"/>
        <v>0</v>
      </c>
      <c r="S22" s="77">
        <f t="shared" si="2"/>
        <v>0</v>
      </c>
      <c r="T22" s="77">
        <f t="shared" si="2"/>
        <v>0</v>
      </c>
      <c r="U22" s="77">
        <f t="shared" si="2"/>
        <v>0</v>
      </c>
      <c r="V22" s="77">
        <f t="shared" si="2"/>
        <v>0</v>
      </c>
      <c r="W22" s="98">
        <f t="shared" si="3"/>
        <v>0</v>
      </c>
      <c r="AD22" s="130"/>
      <c r="AE22" s="131"/>
      <c r="AF22" s="131"/>
      <c r="AG22" s="131"/>
      <c r="AH22" s="131"/>
      <c r="AI22" s="131"/>
      <c r="AJ22" s="131"/>
      <c r="AK22" s="131"/>
    </row>
    <row r="23" spans="1:37" ht="19.95" customHeight="1">
      <c r="A23" s="15"/>
      <c r="B23" s="22" t="s">
        <v>40</v>
      </c>
      <c r="C23" s="28"/>
      <c r="D23" s="43"/>
      <c r="E23" s="58"/>
      <c r="F23" s="79">
        <f t="shared" ref="F23:W23" si="4">SUM(F17:F22)</f>
        <v>0</v>
      </c>
      <c r="G23" s="88">
        <f t="shared" si="4"/>
        <v>227</v>
      </c>
      <c r="H23" s="88">
        <f t="shared" si="4"/>
        <v>202</v>
      </c>
      <c r="I23" s="88">
        <f t="shared" si="4"/>
        <v>278</v>
      </c>
      <c r="J23" s="88">
        <f t="shared" si="4"/>
        <v>0</v>
      </c>
      <c r="K23" s="99">
        <f t="shared" si="4"/>
        <v>707</v>
      </c>
      <c r="L23" s="79">
        <f t="shared" si="4"/>
        <v>0</v>
      </c>
      <c r="M23" s="88">
        <f t="shared" si="4"/>
        <v>200</v>
      </c>
      <c r="N23" s="88">
        <f t="shared" si="4"/>
        <v>190</v>
      </c>
      <c r="O23" s="88">
        <f t="shared" si="4"/>
        <v>269</v>
      </c>
      <c r="P23" s="88">
        <f t="shared" si="4"/>
        <v>0</v>
      </c>
      <c r="Q23" s="99">
        <f t="shared" si="4"/>
        <v>659</v>
      </c>
      <c r="R23" s="79">
        <f t="shared" si="4"/>
        <v>0</v>
      </c>
      <c r="S23" s="88">
        <f t="shared" si="4"/>
        <v>27</v>
      </c>
      <c r="T23" s="88">
        <f t="shared" si="4"/>
        <v>12</v>
      </c>
      <c r="U23" s="88">
        <f t="shared" si="4"/>
        <v>9</v>
      </c>
      <c r="V23" s="88">
        <f t="shared" si="4"/>
        <v>0</v>
      </c>
      <c r="W23" s="99">
        <f t="shared" si="4"/>
        <v>48</v>
      </c>
      <c r="AD23" s="130"/>
      <c r="AE23" s="131"/>
      <c r="AF23" s="131"/>
      <c r="AG23" s="131"/>
      <c r="AH23" s="131"/>
      <c r="AI23" s="131"/>
      <c r="AJ23" s="131"/>
      <c r="AK23" s="131"/>
    </row>
    <row r="24" spans="1:37" ht="19.95" customHeight="1">
      <c r="A24" s="15"/>
      <c r="B24" s="14" t="s">
        <v>17</v>
      </c>
      <c r="C24" s="14" t="s">
        <v>43</v>
      </c>
      <c r="D24" s="39" t="str">
        <f>VLOOKUP(E24,'[1]医療機関名（診療所）'!$A$2:$B$138,2)</f>
        <v>のぞみ記念 下田循環器・腎臓クリニック</v>
      </c>
      <c r="E24" s="39">
        <v>2210210262</v>
      </c>
      <c r="F24" s="75">
        <v>0</v>
      </c>
      <c r="G24" s="75">
        <f>VLOOKUP(E24,'[1]許可病床・最大使用病床（診療所）'!$A$4:$E$140,2)</f>
        <v>0</v>
      </c>
      <c r="H24" s="75">
        <f>VLOOKUP(E24,'[1]許可病床・最大使用病床（診療所）'!$A$4:$E$140,3)</f>
        <v>15</v>
      </c>
      <c r="I24" s="75">
        <f>VLOOKUP(E24,'[1]許可病床・最大使用病床（診療所）'!$A$4:$E$140,4)</f>
        <v>0</v>
      </c>
      <c r="J24" s="75">
        <f>VLOOKUP(E24,'[1]許可病床・最大使用病床（診療所）'!$A$4:$E$140,5)</f>
        <v>0</v>
      </c>
      <c r="K24" s="96">
        <f>SUM(F24:J24)</f>
        <v>15</v>
      </c>
      <c r="L24" s="75">
        <v>0</v>
      </c>
      <c r="M24" s="75">
        <f>VLOOKUP(E24,'[1]許可病床・最大使用病床（診療所）'!$H$4:$L$140,2)</f>
        <v>0</v>
      </c>
      <c r="N24" s="75">
        <f>VLOOKUP(E24,'[1]許可病床・最大使用病床（診療所）'!$H$4:$L$140,3)</f>
        <v>15</v>
      </c>
      <c r="O24" s="75">
        <f>VLOOKUP(E24,'[1]許可病床・最大使用病床（診療所）'!$H$4:$L$140,4)</f>
        <v>0</v>
      </c>
      <c r="P24" s="75">
        <f>VLOOKUP(E24,'[1]許可病床・最大使用病床（診療所）'!$H$4:$L$140,5)</f>
        <v>0</v>
      </c>
      <c r="Q24" s="96">
        <f>SUM(L24:P24)</f>
        <v>15</v>
      </c>
      <c r="R24" s="75">
        <f t="shared" ref="R24:V27" si="5">F24-L24</f>
        <v>0</v>
      </c>
      <c r="S24" s="75">
        <f t="shared" si="5"/>
        <v>0</v>
      </c>
      <c r="T24" s="75">
        <f t="shared" si="5"/>
        <v>0</v>
      </c>
      <c r="U24" s="75">
        <f t="shared" si="5"/>
        <v>0</v>
      </c>
      <c r="V24" s="75">
        <f t="shared" si="5"/>
        <v>0</v>
      </c>
      <c r="W24" s="96">
        <f>SUM(R24:V24)</f>
        <v>0</v>
      </c>
      <c r="AD24" s="130"/>
      <c r="AE24" s="131"/>
      <c r="AF24" s="131"/>
      <c r="AG24" s="131"/>
      <c r="AH24" s="131"/>
      <c r="AI24" s="131"/>
      <c r="AJ24" s="131"/>
      <c r="AK24" s="131"/>
    </row>
    <row r="25" spans="1:37" ht="19.95" customHeight="1">
      <c r="A25" s="15"/>
      <c r="B25" s="15"/>
      <c r="C25" s="15"/>
      <c r="D25" s="44" t="str">
        <f>VLOOKUP(E25,'[1]医療機関名（診療所）'!$A$2:$B$138,2)</f>
        <v>臼井医院</v>
      </c>
      <c r="E25" s="44">
        <v>2210210114</v>
      </c>
      <c r="F25" s="80">
        <v>0</v>
      </c>
      <c r="G25" s="80">
        <f>VLOOKUP(E25,'[1]許可病床・最大使用病床（診療所）'!$A$4:$E$140,2)</f>
        <v>8</v>
      </c>
      <c r="H25" s="80">
        <f>VLOOKUP(E25,'[1]許可病床・最大使用病床（診療所）'!$A$4:$E$140,3)</f>
        <v>0</v>
      </c>
      <c r="I25" s="80">
        <f>VLOOKUP(E25,'[1]許可病床・最大使用病床（診療所）'!$A$4:$E$140,4)</f>
        <v>0</v>
      </c>
      <c r="J25" s="80">
        <f>VLOOKUP(E25,'[1]許可病床・最大使用病床（診療所）'!$A$4:$E$140,5)</f>
        <v>0</v>
      </c>
      <c r="K25" s="100">
        <f>SUM(F25:J25)</f>
        <v>8</v>
      </c>
      <c r="L25" s="80">
        <v>0</v>
      </c>
      <c r="M25" s="80">
        <f>VLOOKUP(E25,'[1]許可病床・最大使用病床（診療所）'!$H$4:$L$140,2)</f>
        <v>5</v>
      </c>
      <c r="N25" s="80">
        <f>VLOOKUP(E25,'[1]許可病床・最大使用病床（診療所）'!$H$4:$L$140,3)</f>
        <v>0</v>
      </c>
      <c r="O25" s="80">
        <f>VLOOKUP(E25,'[1]許可病床・最大使用病床（診療所）'!$H$4:$L$140,4)</f>
        <v>0</v>
      </c>
      <c r="P25" s="80">
        <f>VLOOKUP(E25,'[1]許可病床・最大使用病床（診療所）'!$H$4:$L$140,5)</f>
        <v>0</v>
      </c>
      <c r="Q25" s="100">
        <f>SUM(L25:P25)</f>
        <v>5</v>
      </c>
      <c r="R25" s="80">
        <f t="shared" si="5"/>
        <v>0</v>
      </c>
      <c r="S25" s="80">
        <f t="shared" si="5"/>
        <v>3</v>
      </c>
      <c r="T25" s="80">
        <f t="shared" si="5"/>
        <v>0</v>
      </c>
      <c r="U25" s="80">
        <f t="shared" si="5"/>
        <v>0</v>
      </c>
      <c r="V25" s="80">
        <f t="shared" si="5"/>
        <v>0</v>
      </c>
      <c r="W25" s="100">
        <f>SUM(R25:V25)</f>
        <v>3</v>
      </c>
      <c r="AD25" s="130"/>
      <c r="AE25" s="131"/>
      <c r="AF25" s="131"/>
      <c r="AG25" s="131"/>
      <c r="AH25" s="131"/>
      <c r="AI25" s="131"/>
      <c r="AJ25" s="131"/>
      <c r="AK25" s="131"/>
    </row>
    <row r="26" spans="1:37" ht="19.95" customHeight="1">
      <c r="A26" s="15"/>
      <c r="B26" s="15"/>
      <c r="C26" s="15"/>
      <c r="D26" s="44" t="str">
        <f>VLOOKUP(E26,'[1]医療機関名（診療所）'!$A$2:$B$138,2)</f>
        <v>河井医院</v>
      </c>
      <c r="E26" s="48">
        <v>2210210080</v>
      </c>
      <c r="F26" s="81">
        <v>0</v>
      </c>
      <c r="G26" s="80">
        <f>VLOOKUP(E26,'[1]許可病床・最大使用病床（診療所）'!$A$4:$E$140,2)</f>
        <v>11</v>
      </c>
      <c r="H26" s="81">
        <f>VLOOKUP(E26,'[1]許可病床・最大使用病床（診療所）'!$A$4:$E$140,3)</f>
        <v>0</v>
      </c>
      <c r="I26" s="81">
        <f>VLOOKUP(E26,'[1]許可病床・最大使用病床（診療所）'!$A$4:$E$140,4)</f>
        <v>0</v>
      </c>
      <c r="J26" s="81">
        <f>VLOOKUP(E26,'[1]許可病床・最大使用病床（診療所）'!$A$4:$E$140,5)</f>
        <v>0</v>
      </c>
      <c r="K26" s="101">
        <f>SUM(F26:J26)</f>
        <v>11</v>
      </c>
      <c r="L26" s="81">
        <v>0</v>
      </c>
      <c r="M26" s="80">
        <f>VLOOKUP(E26,'[1]許可病床・最大使用病床（診療所）'!$H$4:$L$140,2)</f>
        <v>0</v>
      </c>
      <c r="N26" s="81">
        <f>VLOOKUP(E26,'[1]許可病床・最大使用病床（診療所）'!$H$4:$L$140,3)</f>
        <v>0</v>
      </c>
      <c r="O26" s="81">
        <f>VLOOKUP(E26,'[1]許可病床・最大使用病床（診療所）'!$H$4:$L$140,4)</f>
        <v>0</v>
      </c>
      <c r="P26" s="81">
        <f>VLOOKUP(E26,'[1]許可病床・最大使用病床（診療所）'!$H$4:$L$140,5)</f>
        <v>0</v>
      </c>
      <c r="Q26" s="101">
        <f>SUM(L26:P26)</f>
        <v>0</v>
      </c>
      <c r="R26" s="81">
        <f t="shared" si="5"/>
        <v>0</v>
      </c>
      <c r="S26" s="80">
        <f t="shared" si="5"/>
        <v>11</v>
      </c>
      <c r="T26" s="81">
        <f t="shared" si="5"/>
        <v>0</v>
      </c>
      <c r="U26" s="81">
        <f t="shared" si="5"/>
        <v>0</v>
      </c>
      <c r="V26" s="81">
        <f t="shared" si="5"/>
        <v>0</v>
      </c>
      <c r="W26" s="101">
        <f>SUM(R26:V26)</f>
        <v>11</v>
      </c>
      <c r="AD26" s="130"/>
      <c r="AE26" s="131"/>
      <c r="AF26" s="131"/>
      <c r="AG26" s="131"/>
      <c r="AH26" s="131"/>
      <c r="AI26" s="131"/>
      <c r="AJ26" s="131"/>
      <c r="AK26" s="131"/>
    </row>
    <row r="27" spans="1:37" ht="19.95" customHeight="1">
      <c r="A27" s="15"/>
      <c r="B27" s="15"/>
      <c r="C27" s="15"/>
      <c r="D27" s="40" t="str">
        <f>VLOOKUP(E27,'[1]医療機関名（診療所）'!$A$2:$B$138,2)</f>
        <v>小川クリニック</v>
      </c>
      <c r="E27" s="40">
        <v>2210200404</v>
      </c>
      <c r="F27" s="76">
        <v>0</v>
      </c>
      <c r="G27" s="76">
        <f>VLOOKUP(E27,'[1]許可病床・最大使用病床（診療所）'!$A$4:$E$140,2)</f>
        <v>3</v>
      </c>
      <c r="H27" s="76">
        <f>VLOOKUP(E27,'[1]許可病床・最大使用病床（診療所）'!$A$4:$E$140,3)</f>
        <v>0</v>
      </c>
      <c r="I27" s="76">
        <f>VLOOKUP(E27,'[1]許可病床・最大使用病床（診療所）'!$A$4:$E$140,4)</f>
        <v>0</v>
      </c>
      <c r="J27" s="76">
        <f>VLOOKUP(E27,'[1]許可病床・最大使用病床（診療所）'!$A$4:$E$140,5)</f>
        <v>0</v>
      </c>
      <c r="K27" s="97">
        <f>SUM(F27:J27)</f>
        <v>3</v>
      </c>
      <c r="L27" s="76">
        <v>0</v>
      </c>
      <c r="M27" s="76">
        <f>VLOOKUP(E27,'[1]許可病床・最大使用病床（診療所）'!$H$4:$L$140,2)</f>
        <v>0</v>
      </c>
      <c r="N27" s="76">
        <f>VLOOKUP(E27,'[1]許可病床・最大使用病床（診療所）'!$H$4:$L$140,3)</f>
        <v>0</v>
      </c>
      <c r="O27" s="76">
        <f>VLOOKUP(E27,'[1]許可病床・最大使用病床（診療所）'!$H$4:$L$140,4)</f>
        <v>0</v>
      </c>
      <c r="P27" s="76">
        <f>VLOOKUP(E27,'[1]許可病床・最大使用病床（診療所）'!$H$4:$L$140,5)</f>
        <v>0</v>
      </c>
      <c r="Q27" s="97">
        <f>SUM(L27:P27)</f>
        <v>0</v>
      </c>
      <c r="R27" s="76">
        <f t="shared" si="5"/>
        <v>0</v>
      </c>
      <c r="S27" s="76">
        <f t="shared" si="5"/>
        <v>3</v>
      </c>
      <c r="T27" s="76">
        <f t="shared" si="5"/>
        <v>0</v>
      </c>
      <c r="U27" s="76">
        <f t="shared" si="5"/>
        <v>0</v>
      </c>
      <c r="V27" s="76">
        <f t="shared" si="5"/>
        <v>0</v>
      </c>
      <c r="W27" s="97">
        <f>SUM(R27:V27)</f>
        <v>3</v>
      </c>
      <c r="AD27" s="130"/>
      <c r="AE27" s="131"/>
      <c r="AF27" s="131"/>
      <c r="AG27" s="131"/>
      <c r="AH27" s="131"/>
      <c r="AI27" s="131"/>
      <c r="AJ27" s="131"/>
      <c r="AK27" s="131"/>
    </row>
    <row r="28" spans="1:37" ht="19.95" customHeight="1">
      <c r="A28" s="15"/>
      <c r="B28" s="22" t="s">
        <v>42</v>
      </c>
      <c r="C28" s="28"/>
      <c r="D28" s="43"/>
      <c r="E28" s="58"/>
      <c r="F28" s="79">
        <f t="shared" ref="F28:W28" si="6">SUM(F24:F27)</f>
        <v>0</v>
      </c>
      <c r="G28" s="88">
        <f t="shared" si="6"/>
        <v>22</v>
      </c>
      <c r="H28" s="88">
        <f t="shared" si="6"/>
        <v>15</v>
      </c>
      <c r="I28" s="88">
        <f t="shared" si="6"/>
        <v>0</v>
      </c>
      <c r="J28" s="88">
        <f t="shared" si="6"/>
        <v>0</v>
      </c>
      <c r="K28" s="99">
        <f t="shared" si="6"/>
        <v>37</v>
      </c>
      <c r="L28" s="79">
        <f t="shared" si="6"/>
        <v>0</v>
      </c>
      <c r="M28" s="88">
        <f t="shared" si="6"/>
        <v>5</v>
      </c>
      <c r="N28" s="88">
        <f t="shared" si="6"/>
        <v>15</v>
      </c>
      <c r="O28" s="88">
        <f t="shared" si="6"/>
        <v>0</v>
      </c>
      <c r="P28" s="88">
        <f t="shared" si="6"/>
        <v>0</v>
      </c>
      <c r="Q28" s="99">
        <f t="shared" si="6"/>
        <v>20</v>
      </c>
      <c r="R28" s="79">
        <f t="shared" si="6"/>
        <v>0</v>
      </c>
      <c r="S28" s="88">
        <f t="shared" si="6"/>
        <v>17</v>
      </c>
      <c r="T28" s="88">
        <f t="shared" si="6"/>
        <v>0</v>
      </c>
      <c r="U28" s="88">
        <f t="shared" si="6"/>
        <v>0</v>
      </c>
      <c r="V28" s="88">
        <f t="shared" si="6"/>
        <v>0</v>
      </c>
      <c r="W28" s="99">
        <f t="shared" si="6"/>
        <v>17</v>
      </c>
      <c r="AD28" s="130"/>
      <c r="AE28" s="131"/>
      <c r="AF28" s="131"/>
      <c r="AG28" s="131"/>
      <c r="AH28" s="131"/>
      <c r="AI28" s="131"/>
      <c r="AJ28" s="131"/>
      <c r="AK28" s="131"/>
    </row>
    <row r="29" spans="1:37" ht="19.95" customHeight="1">
      <c r="A29" s="16" t="s">
        <v>10</v>
      </c>
      <c r="B29" s="23"/>
      <c r="C29" s="23"/>
      <c r="D29" s="45"/>
      <c r="E29" s="59"/>
      <c r="F29" s="82">
        <f t="shared" ref="F29:W29" si="7">SUM(F23,F28)</f>
        <v>0</v>
      </c>
      <c r="G29" s="92">
        <f t="shared" si="7"/>
        <v>249</v>
      </c>
      <c r="H29" s="92">
        <f t="shared" si="7"/>
        <v>217</v>
      </c>
      <c r="I29" s="92">
        <f t="shared" si="7"/>
        <v>278</v>
      </c>
      <c r="J29" s="92">
        <f t="shared" si="7"/>
        <v>0</v>
      </c>
      <c r="K29" s="102">
        <f t="shared" si="7"/>
        <v>744</v>
      </c>
      <c r="L29" s="82">
        <f t="shared" si="7"/>
        <v>0</v>
      </c>
      <c r="M29" s="92">
        <f t="shared" si="7"/>
        <v>205</v>
      </c>
      <c r="N29" s="92">
        <f t="shared" si="7"/>
        <v>205</v>
      </c>
      <c r="O29" s="92">
        <f t="shared" si="7"/>
        <v>269</v>
      </c>
      <c r="P29" s="92">
        <f t="shared" si="7"/>
        <v>0</v>
      </c>
      <c r="Q29" s="102">
        <f t="shared" si="7"/>
        <v>679</v>
      </c>
      <c r="R29" s="82">
        <f t="shared" si="7"/>
        <v>0</v>
      </c>
      <c r="S29" s="92">
        <f t="shared" si="7"/>
        <v>44</v>
      </c>
      <c r="T29" s="92">
        <f t="shared" si="7"/>
        <v>12</v>
      </c>
      <c r="U29" s="92">
        <f t="shared" si="7"/>
        <v>9</v>
      </c>
      <c r="V29" s="92">
        <f t="shared" si="7"/>
        <v>0</v>
      </c>
      <c r="W29" s="102">
        <f t="shared" si="7"/>
        <v>65</v>
      </c>
      <c r="AD29" s="130"/>
      <c r="AE29" s="131"/>
      <c r="AF29" s="131"/>
      <c r="AG29" s="131"/>
      <c r="AH29" s="131"/>
      <c r="AI29" s="131"/>
      <c r="AJ29" s="131"/>
      <c r="AK29" s="131"/>
    </row>
    <row r="30" spans="1:37" ht="19.95" customHeight="1">
      <c r="A30" s="14" t="s">
        <v>4</v>
      </c>
      <c r="B30" s="14" t="s">
        <v>36</v>
      </c>
      <c r="C30" s="14" t="s">
        <v>22</v>
      </c>
      <c r="D30" s="39" t="str">
        <f>VLOOKUP(E30,'[1]医療機関名(病院）'!$A$2:$B$140,2)</f>
        <v>熱海ちとせ病院</v>
      </c>
      <c r="E30" s="39">
        <v>2210510216</v>
      </c>
      <c r="F30" s="75">
        <f>VLOOKUP(E30,'[1]許可病床・最大使用病床（病院）'!$A$4:$G$142,2)</f>
        <v>0</v>
      </c>
      <c r="G30" s="75">
        <f>VLOOKUP(E30,'[1]許可病床・最大使用病床（病院）'!$A$4:$G$142,3)</f>
        <v>0</v>
      </c>
      <c r="H30" s="75">
        <f>VLOOKUP(E30,'[1]許可病床・最大使用病床（病院）'!$A$4:$G$142,4)</f>
        <v>0</v>
      </c>
      <c r="I30" s="75">
        <f>VLOOKUP(E30,'[1]許可病床・最大使用病床（病院）'!$A$4:$G$142,5)</f>
        <v>89</v>
      </c>
      <c r="J30" s="75">
        <f>VLOOKUP(E30,'[1]許可病床・最大使用病床（病院）'!$A$4:$G$142,6)</f>
        <v>0</v>
      </c>
      <c r="K30" s="96">
        <f t="shared" ref="K30:K35" si="8">SUM(F30:J30)</f>
        <v>89</v>
      </c>
      <c r="L30" s="75">
        <f>VLOOKUP(E30,'[1]許可病床・最大使用病床（病院）'!$J$4:$P$142,2)</f>
        <v>0</v>
      </c>
      <c r="M30" s="75">
        <f>VLOOKUP(E30,'[1]許可病床・最大使用病床（病院）'!$J$4:$P$142,3)</f>
        <v>0</v>
      </c>
      <c r="N30" s="75">
        <f>VLOOKUP(E30,'[1]許可病床・最大使用病床（病院）'!$J$4:$P$142,4)</f>
        <v>0</v>
      </c>
      <c r="O30" s="75">
        <f>VLOOKUP(E30,'[1]許可病床・最大使用病床（病院）'!$J$4:$P$142,5)</f>
        <v>89</v>
      </c>
      <c r="P30" s="75">
        <f>VLOOKUP(E30,'[1]許可病床・最大使用病床（病院）'!$J$4:$P$142,6)</f>
        <v>0</v>
      </c>
      <c r="Q30" s="96">
        <f t="shared" ref="Q30:Q35" si="9">SUM(L30:P30)</f>
        <v>89</v>
      </c>
      <c r="R30" s="75">
        <f t="shared" ref="R30:V35" si="10">F30-L30</f>
        <v>0</v>
      </c>
      <c r="S30" s="75">
        <f t="shared" si="10"/>
        <v>0</v>
      </c>
      <c r="T30" s="75">
        <f t="shared" si="10"/>
        <v>0</v>
      </c>
      <c r="U30" s="75">
        <f t="shared" si="10"/>
        <v>0</v>
      </c>
      <c r="V30" s="75">
        <f t="shared" si="10"/>
        <v>0</v>
      </c>
      <c r="W30" s="96">
        <f t="shared" ref="W30:W35" si="11">SUM(R30:V30)</f>
        <v>0</v>
      </c>
      <c r="AD30" s="130"/>
      <c r="AE30" s="131"/>
      <c r="AF30" s="131"/>
      <c r="AG30" s="131"/>
      <c r="AH30" s="131"/>
      <c r="AI30" s="131"/>
      <c r="AJ30" s="131"/>
      <c r="AK30" s="131"/>
    </row>
    <row r="31" spans="1:37" ht="19.95" customHeight="1">
      <c r="A31" s="15"/>
      <c r="B31" s="15"/>
      <c r="C31" s="15"/>
      <c r="D31" s="44" t="str">
        <f>VLOOKUP(E31,'[1]医療機関名(病院）'!$A$2:$B$140,2)</f>
        <v>医療法人社団伊豆七海会 熱海 海の見える病院</v>
      </c>
      <c r="E31" s="44">
        <v>2210510380</v>
      </c>
      <c r="F31" s="80">
        <f>VLOOKUP(E31,'[1]許可病床・最大使用病床（病院）'!$A$4:$G$142,2)</f>
        <v>0</v>
      </c>
      <c r="G31" s="80">
        <f>VLOOKUP(E31,'[1]許可病床・最大使用病床（病院）'!$A$4:$G$142,3)</f>
        <v>0</v>
      </c>
      <c r="H31" s="80">
        <f>VLOOKUP(E31,'[1]許可病床・最大使用病床（病院）'!$A$4:$G$142,4)</f>
        <v>0</v>
      </c>
      <c r="I31" s="80">
        <f>VLOOKUP(E31,'[1]許可病床・最大使用病床（病院）'!$A$4:$G$142,5)</f>
        <v>112</v>
      </c>
      <c r="J31" s="80">
        <f>VLOOKUP(E31,'[1]許可病床・最大使用病床（病院）'!$A$4:$G$142,6)</f>
        <v>0</v>
      </c>
      <c r="K31" s="100">
        <f t="shared" si="8"/>
        <v>112</v>
      </c>
      <c r="L31" s="80">
        <f>VLOOKUP(E31,'[1]許可病床・最大使用病床（病院）'!$J$4:$P$142,2)</f>
        <v>0</v>
      </c>
      <c r="M31" s="80">
        <f>VLOOKUP(E31,'[1]許可病床・最大使用病床（病院）'!$J$4:$P$142,3)</f>
        <v>0</v>
      </c>
      <c r="N31" s="80">
        <f>VLOOKUP(E31,'[1]許可病床・最大使用病床（病院）'!$J$4:$P$142,4)</f>
        <v>0</v>
      </c>
      <c r="O31" s="80">
        <f>VLOOKUP(E31,'[1]許可病床・最大使用病床（病院）'!$J$4:$P$142,5)</f>
        <v>112</v>
      </c>
      <c r="P31" s="80">
        <f>VLOOKUP(E31,'[1]許可病床・最大使用病床（病院）'!$J$4:$P$142,6)</f>
        <v>0</v>
      </c>
      <c r="Q31" s="100">
        <f t="shared" si="9"/>
        <v>112</v>
      </c>
      <c r="R31" s="80">
        <f t="shared" si="10"/>
        <v>0</v>
      </c>
      <c r="S31" s="80">
        <f t="shared" si="10"/>
        <v>0</v>
      </c>
      <c r="T31" s="80">
        <f t="shared" si="10"/>
        <v>0</v>
      </c>
      <c r="U31" s="80">
        <f t="shared" si="10"/>
        <v>0</v>
      </c>
      <c r="V31" s="80">
        <f t="shared" si="10"/>
        <v>0</v>
      </c>
      <c r="W31" s="100">
        <f t="shared" si="11"/>
        <v>0</v>
      </c>
      <c r="AD31" s="130"/>
      <c r="AE31" s="131"/>
      <c r="AF31" s="131"/>
      <c r="AG31" s="131"/>
      <c r="AH31" s="131"/>
      <c r="AI31" s="131"/>
      <c r="AJ31" s="131"/>
      <c r="AK31" s="131"/>
    </row>
    <row r="32" spans="1:37" ht="19.95" customHeight="1">
      <c r="A32" s="15"/>
      <c r="B32" s="15"/>
      <c r="C32" s="15"/>
      <c r="D32" s="44" t="str">
        <f>VLOOKUP(E32,'[1]医療機関名(病院）'!$A$2:$B$140,2)</f>
        <v>医療法人社団伊豆七海会 熱海所記念病院</v>
      </c>
      <c r="E32" s="44">
        <v>2210510182</v>
      </c>
      <c r="F32" s="80">
        <f>VLOOKUP(E32,'[1]許可病床・最大使用病床（病院）'!$A$4:$G$142,2)</f>
        <v>0</v>
      </c>
      <c r="G32" s="80">
        <f>VLOOKUP(E32,'[1]許可病床・最大使用病床（病院）'!$A$4:$G$142,3)</f>
        <v>96</v>
      </c>
      <c r="H32" s="80">
        <f>VLOOKUP(E32,'[1]許可病床・最大使用病床（病院）'!$A$4:$G$142,4)</f>
        <v>48</v>
      </c>
      <c r="I32" s="80">
        <f>VLOOKUP(E32,'[1]許可病床・最大使用病床（病院）'!$A$4:$G$142,5)</f>
        <v>0</v>
      </c>
      <c r="J32" s="80">
        <f>VLOOKUP(E32,'[1]許可病床・最大使用病床（病院）'!$A$4:$G$142,6)</f>
        <v>0</v>
      </c>
      <c r="K32" s="100">
        <f t="shared" si="8"/>
        <v>144</v>
      </c>
      <c r="L32" s="80">
        <f>VLOOKUP(E32,'[1]許可病床・最大使用病床（病院）'!$J$4:$P$142,2)</f>
        <v>0</v>
      </c>
      <c r="M32" s="80">
        <f>VLOOKUP(E32,'[1]許可病床・最大使用病床（病院）'!$J$4:$P$142,3)</f>
        <v>95</v>
      </c>
      <c r="N32" s="80">
        <f>VLOOKUP(E32,'[1]許可病床・最大使用病床（病院）'!$J$4:$P$142,4)</f>
        <v>48</v>
      </c>
      <c r="O32" s="80">
        <f>VLOOKUP(E32,'[1]許可病床・最大使用病床（病院）'!$J$4:$P$142,5)</f>
        <v>0</v>
      </c>
      <c r="P32" s="80">
        <f>VLOOKUP(E32,'[1]許可病床・最大使用病床（病院）'!$J$4:$P$142,6)</f>
        <v>0</v>
      </c>
      <c r="Q32" s="100">
        <f t="shared" si="9"/>
        <v>143</v>
      </c>
      <c r="R32" s="80">
        <f t="shared" si="10"/>
        <v>0</v>
      </c>
      <c r="S32" s="80">
        <f t="shared" si="10"/>
        <v>1</v>
      </c>
      <c r="T32" s="80">
        <f t="shared" si="10"/>
        <v>0</v>
      </c>
      <c r="U32" s="80">
        <f t="shared" si="10"/>
        <v>0</v>
      </c>
      <c r="V32" s="80">
        <f t="shared" si="10"/>
        <v>0</v>
      </c>
      <c r="W32" s="100">
        <f t="shared" si="11"/>
        <v>1</v>
      </c>
      <c r="AD32" s="130"/>
      <c r="AE32" s="131"/>
      <c r="AF32" s="131"/>
      <c r="AG32" s="131"/>
      <c r="AH32" s="131"/>
      <c r="AI32" s="131"/>
      <c r="AJ32" s="131"/>
      <c r="AK32" s="131"/>
    </row>
    <row r="33" spans="1:37" ht="19.95" customHeight="1">
      <c r="A33" s="15"/>
      <c r="B33" s="15"/>
      <c r="C33" s="15"/>
      <c r="D33" s="44" t="str">
        <f>VLOOKUP(E33,'[1]医療機関名(病院）'!$A$2:$B$140,2)</f>
        <v>社会福祉法人愛誠会 南あたみ第一病院</v>
      </c>
      <c r="E33" s="44">
        <v>2210510422</v>
      </c>
      <c r="F33" s="80">
        <f>VLOOKUP(E33,'[1]許可病床・最大使用病床（病院）'!$A$4:$G$142,2)</f>
        <v>0</v>
      </c>
      <c r="G33" s="80">
        <f>VLOOKUP(E33,'[1]許可病床・最大使用病床（病院）'!$A$4:$G$142,3)</f>
        <v>0</v>
      </c>
      <c r="H33" s="80">
        <f>VLOOKUP(E33,'[1]許可病床・最大使用病床（病院）'!$A$4:$G$142,4)</f>
        <v>0</v>
      </c>
      <c r="I33" s="80">
        <f>VLOOKUP(E33,'[1]許可病床・最大使用病床（病院）'!$A$4:$G$142,5)</f>
        <v>90</v>
      </c>
      <c r="J33" s="80">
        <f>VLOOKUP(E33,'[1]許可病床・最大使用病床（病院）'!$A$4:$G$142,6)</f>
        <v>20</v>
      </c>
      <c r="K33" s="100">
        <f t="shared" si="8"/>
        <v>110</v>
      </c>
      <c r="L33" s="80">
        <f>VLOOKUP(E33,'[1]許可病床・最大使用病床（病院）'!$J$4:$P$142,2)</f>
        <v>0</v>
      </c>
      <c r="M33" s="80">
        <f>VLOOKUP(E33,'[1]許可病床・最大使用病床（病院）'!$J$4:$P$142,3)</f>
        <v>0</v>
      </c>
      <c r="N33" s="80">
        <f>VLOOKUP(E33,'[1]許可病床・最大使用病床（病院）'!$J$4:$P$142,4)</f>
        <v>0</v>
      </c>
      <c r="O33" s="80">
        <f>VLOOKUP(E33,'[1]許可病床・最大使用病床（病院）'!$J$4:$P$142,5)</f>
        <v>79</v>
      </c>
      <c r="P33" s="80">
        <f>VLOOKUP(E33,'[1]許可病床・最大使用病床（病院）'!$J$4:$P$142,6)</f>
        <v>0</v>
      </c>
      <c r="Q33" s="100">
        <f t="shared" si="9"/>
        <v>79</v>
      </c>
      <c r="R33" s="80">
        <f t="shared" si="10"/>
        <v>0</v>
      </c>
      <c r="S33" s="80">
        <f t="shared" si="10"/>
        <v>0</v>
      </c>
      <c r="T33" s="80">
        <f t="shared" si="10"/>
        <v>0</v>
      </c>
      <c r="U33" s="80">
        <f t="shared" si="10"/>
        <v>11</v>
      </c>
      <c r="V33" s="80">
        <f t="shared" si="10"/>
        <v>20</v>
      </c>
      <c r="W33" s="100">
        <f t="shared" si="11"/>
        <v>31</v>
      </c>
      <c r="AD33" s="130"/>
      <c r="AE33" s="131"/>
      <c r="AF33" s="131"/>
      <c r="AG33" s="131"/>
      <c r="AH33" s="131"/>
      <c r="AI33" s="131"/>
      <c r="AJ33" s="131"/>
      <c r="AK33" s="131"/>
    </row>
    <row r="34" spans="1:37" ht="19.95" customHeight="1">
      <c r="A34" s="15"/>
      <c r="B34" s="15"/>
      <c r="C34" s="15"/>
      <c r="D34" s="40" t="str">
        <f>VLOOKUP(E34,'[1]医療機関名(病院）'!$A$2:$B$140,2)</f>
        <v>国際医療福祉大学熱海病院</v>
      </c>
      <c r="E34" s="40">
        <v>2210510265</v>
      </c>
      <c r="F34" s="76">
        <f>VLOOKUP(E34,'[1]許可病床・最大使用病床（病院）'!$A$4:$G$142,2)</f>
        <v>6</v>
      </c>
      <c r="G34" s="76">
        <f>VLOOKUP(E34,'[1]許可病床・最大使用病床（病院）'!$A$4:$G$142,3)</f>
        <v>232</v>
      </c>
      <c r="H34" s="76">
        <f>VLOOKUP(E34,'[1]許可病床・最大使用病床（病院）'!$A$4:$G$142,4)</f>
        <v>31</v>
      </c>
      <c r="I34" s="76">
        <f>VLOOKUP(E34,'[1]許可病床・最大使用病床（病院）'!$A$4:$G$142,5)</f>
        <v>0</v>
      </c>
      <c r="J34" s="76">
        <f>VLOOKUP(E34,'[1]許可病床・最大使用病床（病院）'!$A$4:$G$142,6)</f>
        <v>0</v>
      </c>
      <c r="K34" s="97">
        <f t="shared" si="8"/>
        <v>269</v>
      </c>
      <c r="L34" s="76">
        <f>VLOOKUP(E34,'[1]許可病床・最大使用病床（病院）'!$J$4:$P$142,2)</f>
        <v>4</v>
      </c>
      <c r="M34" s="76">
        <f>VLOOKUP(E34,'[1]許可病床・最大使用病床（病院）'!$J$4:$P$142,3)</f>
        <v>199</v>
      </c>
      <c r="N34" s="76">
        <f>VLOOKUP(E34,'[1]許可病床・最大使用病床（病院）'!$J$4:$P$142,4)</f>
        <v>31</v>
      </c>
      <c r="O34" s="76">
        <f>VLOOKUP(E34,'[1]許可病床・最大使用病床（病院）'!$J$4:$P$142,5)</f>
        <v>0</v>
      </c>
      <c r="P34" s="76">
        <f>VLOOKUP(E34,'[1]許可病床・最大使用病床（病院）'!$J$4:$P$142,6)</f>
        <v>0</v>
      </c>
      <c r="Q34" s="97">
        <f t="shared" si="9"/>
        <v>234</v>
      </c>
      <c r="R34" s="76">
        <f t="shared" si="10"/>
        <v>2</v>
      </c>
      <c r="S34" s="76">
        <f t="shared" si="10"/>
        <v>33</v>
      </c>
      <c r="T34" s="76">
        <f t="shared" si="10"/>
        <v>0</v>
      </c>
      <c r="U34" s="76">
        <f t="shared" si="10"/>
        <v>0</v>
      </c>
      <c r="V34" s="76">
        <f t="shared" si="10"/>
        <v>0</v>
      </c>
      <c r="W34" s="97">
        <f t="shared" si="11"/>
        <v>35</v>
      </c>
      <c r="AD34" s="130"/>
      <c r="AE34" s="131"/>
      <c r="AF34" s="131"/>
      <c r="AG34" s="131"/>
      <c r="AH34" s="131"/>
      <c r="AI34" s="131"/>
      <c r="AJ34" s="131"/>
      <c r="AK34" s="131"/>
    </row>
    <row r="35" spans="1:37" s="1" customFormat="1" ht="19.95" customHeight="1">
      <c r="A35" s="15"/>
      <c r="B35" s="15"/>
      <c r="C35" s="14" t="s">
        <v>37</v>
      </c>
      <c r="D35" s="41" t="str">
        <f>VLOOKUP(E35,'[1]医療機関名(病院）'!$A$2:$B$140,2)</f>
        <v>伊東市民病院</v>
      </c>
      <c r="E35" s="60">
        <v>2210410276</v>
      </c>
      <c r="F35" s="75">
        <f>VLOOKUP(E35,'[1]許可病床・最大使用病床（病院）'!$A$4:$G$142,2)</f>
        <v>14</v>
      </c>
      <c r="G35" s="75">
        <f>VLOOKUP(E35,'[1]許可病床・最大使用病床（病院）'!$A$4:$G$142,3)</f>
        <v>194</v>
      </c>
      <c r="H35" s="75">
        <f>VLOOKUP(E35,'[1]許可病床・最大使用病床（病院）'!$A$4:$G$142,4)</f>
        <v>42</v>
      </c>
      <c r="I35" s="75">
        <f>VLOOKUP(E35,'[1]許可病床・最大使用病床（病院）'!$A$4:$G$142,5)</f>
        <v>0</v>
      </c>
      <c r="J35" s="75">
        <f>VLOOKUP(E35,'[1]許可病床・最大使用病床（病院）'!$A$4:$G$142,6)</f>
        <v>0</v>
      </c>
      <c r="K35" s="96">
        <f t="shared" si="8"/>
        <v>250</v>
      </c>
      <c r="L35" s="75">
        <f>VLOOKUP(E35,'[1]許可病床・最大使用病床（病院）'!$J$4:$P$142,2)</f>
        <v>12</v>
      </c>
      <c r="M35" s="75">
        <f>VLOOKUP(E35,'[1]許可病床・最大使用病床（病院）'!$J$4:$P$142,3)</f>
        <v>171</v>
      </c>
      <c r="N35" s="75">
        <f>VLOOKUP(E35,'[1]許可病床・最大使用病床（病院）'!$J$4:$P$142,4)</f>
        <v>42</v>
      </c>
      <c r="O35" s="75">
        <f>VLOOKUP(E35,'[1]許可病床・最大使用病床（病院）'!$J$4:$P$142,5)</f>
        <v>0</v>
      </c>
      <c r="P35" s="75">
        <f>VLOOKUP(E35,'[1]許可病床・最大使用病床（病院）'!$J$4:$P$142,6)</f>
        <v>0</v>
      </c>
      <c r="Q35" s="96">
        <f t="shared" si="9"/>
        <v>225</v>
      </c>
      <c r="R35" s="75">
        <f t="shared" si="10"/>
        <v>2</v>
      </c>
      <c r="S35" s="75">
        <f t="shared" si="10"/>
        <v>23</v>
      </c>
      <c r="T35" s="75">
        <f t="shared" si="10"/>
        <v>0</v>
      </c>
      <c r="U35" s="75">
        <f t="shared" si="10"/>
        <v>0</v>
      </c>
      <c r="V35" s="75">
        <f t="shared" si="10"/>
        <v>0</v>
      </c>
      <c r="W35" s="96">
        <f t="shared" si="11"/>
        <v>25</v>
      </c>
      <c r="AD35" s="130"/>
      <c r="AE35" s="131"/>
      <c r="AF35" s="131"/>
      <c r="AG35" s="131"/>
      <c r="AH35" s="131"/>
      <c r="AI35" s="131"/>
      <c r="AJ35" s="131"/>
      <c r="AK35" s="131"/>
    </row>
    <row r="36" spans="1:37" ht="19.95" customHeight="1">
      <c r="A36" s="15"/>
      <c r="B36" s="22" t="s">
        <v>40</v>
      </c>
      <c r="C36" s="28"/>
      <c r="D36" s="46"/>
      <c r="E36" s="58"/>
      <c r="F36" s="79">
        <f t="shared" ref="F36:W36" si="12">SUM(F30:F35)</f>
        <v>20</v>
      </c>
      <c r="G36" s="88">
        <f t="shared" si="12"/>
        <v>522</v>
      </c>
      <c r="H36" s="88">
        <f t="shared" si="12"/>
        <v>121</v>
      </c>
      <c r="I36" s="88">
        <f t="shared" si="12"/>
        <v>291</v>
      </c>
      <c r="J36" s="88">
        <f t="shared" si="12"/>
        <v>20</v>
      </c>
      <c r="K36" s="99">
        <f t="shared" si="12"/>
        <v>974</v>
      </c>
      <c r="L36" s="79">
        <f t="shared" si="12"/>
        <v>16</v>
      </c>
      <c r="M36" s="88">
        <f t="shared" si="12"/>
        <v>465</v>
      </c>
      <c r="N36" s="88">
        <f t="shared" si="12"/>
        <v>121</v>
      </c>
      <c r="O36" s="88">
        <f t="shared" si="12"/>
        <v>280</v>
      </c>
      <c r="P36" s="88">
        <f t="shared" si="12"/>
        <v>0</v>
      </c>
      <c r="Q36" s="99">
        <f t="shared" si="12"/>
        <v>882</v>
      </c>
      <c r="R36" s="79">
        <f t="shared" si="12"/>
        <v>4</v>
      </c>
      <c r="S36" s="88">
        <f t="shared" si="12"/>
        <v>57</v>
      </c>
      <c r="T36" s="88">
        <f t="shared" si="12"/>
        <v>0</v>
      </c>
      <c r="U36" s="88">
        <f t="shared" si="12"/>
        <v>11</v>
      </c>
      <c r="V36" s="88">
        <f t="shared" si="12"/>
        <v>20</v>
      </c>
      <c r="W36" s="99">
        <f t="shared" si="12"/>
        <v>92</v>
      </c>
      <c r="AD36" s="130"/>
      <c r="AE36" s="131"/>
      <c r="AF36" s="131"/>
      <c r="AG36" s="131"/>
      <c r="AH36" s="131"/>
      <c r="AI36" s="131"/>
      <c r="AJ36" s="131"/>
      <c r="AK36" s="131"/>
    </row>
    <row r="37" spans="1:37" ht="19.95" customHeight="1">
      <c r="A37" s="15"/>
      <c r="B37" s="14" t="s">
        <v>17</v>
      </c>
      <c r="C37" s="14" t="s">
        <v>22</v>
      </c>
      <c r="D37" s="47" t="str">
        <f>VLOOKUP(E37,'[1]医療機関名（診療所）'!$A$2:$B$138,2)</f>
        <v>安井医院</v>
      </c>
      <c r="E37" s="60">
        <v>2210501314</v>
      </c>
      <c r="F37" s="75">
        <v>0</v>
      </c>
      <c r="G37" s="75">
        <f>VLOOKUP(E37,'[1]許可病床・最大使用病床（診療所）'!$A$4:$E$140,2)</f>
        <v>0</v>
      </c>
      <c r="H37" s="75">
        <f>VLOOKUP(E37,'[1]許可病床・最大使用病床（診療所）'!$A$4:$E$140,3)</f>
        <v>0</v>
      </c>
      <c r="I37" s="75">
        <f>VLOOKUP(E37,'[1]許可病床・最大使用病床（診療所）'!$A$4:$E$140,4)</f>
        <v>0</v>
      </c>
      <c r="J37" s="75">
        <f>VLOOKUP(E37,'[1]許可病床・最大使用病床（診療所）'!$A$4:$E$140,5)</f>
        <v>6</v>
      </c>
      <c r="K37" s="96">
        <f t="shared" ref="K37:K42" si="13">SUM(F37:J37)</f>
        <v>6</v>
      </c>
      <c r="L37" s="75">
        <v>0</v>
      </c>
      <c r="M37" s="75">
        <f>VLOOKUP(E37,'[1]許可病床・最大使用病床（診療所）'!$H$4:$L$140,2)</f>
        <v>0</v>
      </c>
      <c r="N37" s="75">
        <f>VLOOKUP(E37,'[1]許可病床・最大使用病床（診療所）'!$H$4:$L$140,3)</f>
        <v>0</v>
      </c>
      <c r="O37" s="75">
        <f>VLOOKUP(E37,'[1]許可病床・最大使用病床（診療所）'!$H$4:$L$140,4)</f>
        <v>0</v>
      </c>
      <c r="P37" s="75">
        <f>VLOOKUP(E37,'[1]許可病床・最大使用病床（診療所）'!$H$4:$L$140,5)</f>
        <v>0</v>
      </c>
      <c r="Q37" s="96">
        <f t="shared" ref="Q37:Q42" si="14">SUM(L37:P37)</f>
        <v>0</v>
      </c>
      <c r="R37" s="75">
        <f t="shared" ref="R37:V42" si="15">F37-L37</f>
        <v>0</v>
      </c>
      <c r="S37" s="75">
        <f t="shared" si="15"/>
        <v>0</v>
      </c>
      <c r="T37" s="75">
        <f t="shared" si="15"/>
        <v>0</v>
      </c>
      <c r="U37" s="75">
        <f t="shared" si="15"/>
        <v>0</v>
      </c>
      <c r="V37" s="75">
        <f t="shared" si="15"/>
        <v>6</v>
      </c>
      <c r="W37" s="96">
        <f t="shared" ref="W37:W42" si="16">SUM(R37:V37)</f>
        <v>6</v>
      </c>
      <c r="AD37" s="130"/>
      <c r="AE37" s="131"/>
      <c r="AF37" s="131"/>
      <c r="AG37" s="131"/>
      <c r="AH37" s="131"/>
      <c r="AI37" s="131"/>
      <c r="AJ37" s="131"/>
      <c r="AK37" s="131"/>
    </row>
    <row r="38" spans="1:37" s="1" customFormat="1" ht="19.95" customHeight="1">
      <c r="A38" s="15"/>
      <c r="B38" s="15"/>
      <c r="C38" s="14" t="s">
        <v>37</v>
      </c>
      <c r="D38" s="39" t="str">
        <f>VLOOKUP(E38,'[1]医療機関名（診療所）'!$A$2:$B$138,2)</f>
        <v>はぁとふる内科・泌尿器科 伊豆高原</v>
      </c>
      <c r="E38" s="39">
        <v>2210410342</v>
      </c>
      <c r="F38" s="75">
        <v>0</v>
      </c>
      <c r="G38" s="75">
        <f>VLOOKUP(E38,'[1]許可病床・最大使用病床（診療所）'!$A$4:$E$140,2)</f>
        <v>19</v>
      </c>
      <c r="H38" s="75">
        <f>VLOOKUP(E38,'[1]許可病床・最大使用病床（診療所）'!$A$4:$E$140,3)</f>
        <v>0</v>
      </c>
      <c r="I38" s="75">
        <f>VLOOKUP(E38,'[1]許可病床・最大使用病床（診療所）'!$A$4:$E$140,4)</f>
        <v>0</v>
      </c>
      <c r="J38" s="75">
        <f>VLOOKUP(E38,'[1]許可病床・最大使用病床（診療所）'!$A$4:$E$140,5)</f>
        <v>0</v>
      </c>
      <c r="K38" s="96">
        <f t="shared" si="13"/>
        <v>19</v>
      </c>
      <c r="L38" s="75">
        <v>0</v>
      </c>
      <c r="M38" s="75">
        <f>VLOOKUP(E38,'[1]許可病床・最大使用病床（診療所）'!$H$4:$L$140,2)</f>
        <v>13</v>
      </c>
      <c r="N38" s="75">
        <f>VLOOKUP(E38,'[1]許可病床・最大使用病床（診療所）'!$H$4:$L$140,3)</f>
        <v>0</v>
      </c>
      <c r="O38" s="75">
        <f>VLOOKUP(E38,'[1]許可病床・最大使用病床（診療所）'!$H$4:$L$140,4)</f>
        <v>0</v>
      </c>
      <c r="P38" s="75">
        <f>VLOOKUP(E38,'[1]許可病床・最大使用病床（診療所）'!$H$4:$L$140,5)</f>
        <v>0</v>
      </c>
      <c r="Q38" s="96">
        <f t="shared" si="14"/>
        <v>13</v>
      </c>
      <c r="R38" s="75">
        <f t="shared" si="15"/>
        <v>0</v>
      </c>
      <c r="S38" s="75">
        <f t="shared" si="15"/>
        <v>6</v>
      </c>
      <c r="T38" s="75">
        <f t="shared" si="15"/>
        <v>0</v>
      </c>
      <c r="U38" s="75">
        <f t="shared" si="15"/>
        <v>0</v>
      </c>
      <c r="V38" s="75">
        <f t="shared" si="15"/>
        <v>0</v>
      </c>
      <c r="W38" s="96">
        <f t="shared" si="16"/>
        <v>6</v>
      </c>
      <c r="AD38" s="130"/>
      <c r="AE38" s="131"/>
      <c r="AF38" s="131"/>
      <c r="AG38" s="131"/>
      <c r="AH38" s="131"/>
      <c r="AI38" s="131"/>
      <c r="AJ38" s="131"/>
      <c r="AK38" s="131"/>
    </row>
    <row r="39" spans="1:37" ht="19.95" customHeight="1">
      <c r="A39" s="15"/>
      <c r="B39" s="15"/>
      <c r="C39" s="15"/>
      <c r="D39" s="44" t="str">
        <f>VLOOKUP(E39,'[1]医療機関名（診療所）'!$A$2:$B$138,2)</f>
        <v>伊豆高原ゆうゆうの里診療所</v>
      </c>
      <c r="E39" s="61">
        <v>2210410045</v>
      </c>
      <c r="F39" s="80">
        <v>0</v>
      </c>
      <c r="G39" s="80">
        <f>VLOOKUP(E39,'[1]許可病床・最大使用病床（診療所）'!$A$4:$E$140,2)</f>
        <v>0</v>
      </c>
      <c r="H39" s="80">
        <f>VLOOKUP(E39,'[1]許可病床・最大使用病床（診療所）'!$A$4:$E$140,3)</f>
        <v>8</v>
      </c>
      <c r="I39" s="80">
        <f>VLOOKUP(E39,'[1]許可病床・最大使用病床（診療所）'!$A$4:$E$140,4)</f>
        <v>0</v>
      </c>
      <c r="J39" s="80">
        <f>VLOOKUP(E39,'[1]許可病床・最大使用病床（診療所）'!$A$4:$E$140,5)</f>
        <v>0</v>
      </c>
      <c r="K39" s="100">
        <f t="shared" si="13"/>
        <v>8</v>
      </c>
      <c r="L39" s="80">
        <v>0</v>
      </c>
      <c r="M39" s="80">
        <f>VLOOKUP(E39,'[1]許可病床・最大使用病床（診療所）'!$H$4:$L$140,2)</f>
        <v>0</v>
      </c>
      <c r="N39" s="80">
        <f>VLOOKUP(E39,'[1]許可病床・最大使用病床（診療所）'!$H$4:$L$140,3)</f>
        <v>8</v>
      </c>
      <c r="O39" s="80">
        <f>VLOOKUP(E39,'[1]許可病床・最大使用病床（診療所）'!$H$4:$L$140,4)</f>
        <v>0</v>
      </c>
      <c r="P39" s="80">
        <f>VLOOKUP(E39,'[1]許可病床・最大使用病床（診療所）'!$H$4:$L$140,5)</f>
        <v>0</v>
      </c>
      <c r="Q39" s="100">
        <f t="shared" si="14"/>
        <v>8</v>
      </c>
      <c r="R39" s="80">
        <f t="shared" si="15"/>
        <v>0</v>
      </c>
      <c r="S39" s="80">
        <f t="shared" si="15"/>
        <v>0</v>
      </c>
      <c r="T39" s="80">
        <f t="shared" si="15"/>
        <v>0</v>
      </c>
      <c r="U39" s="80">
        <f t="shared" si="15"/>
        <v>0</v>
      </c>
      <c r="V39" s="80">
        <f t="shared" si="15"/>
        <v>0</v>
      </c>
      <c r="W39" s="100">
        <f t="shared" si="16"/>
        <v>0</v>
      </c>
      <c r="AD39" s="130"/>
      <c r="AE39" s="131"/>
      <c r="AF39" s="131"/>
      <c r="AG39" s="131"/>
      <c r="AH39" s="131"/>
      <c r="AI39" s="131"/>
      <c r="AJ39" s="131"/>
      <c r="AK39" s="131"/>
    </row>
    <row r="40" spans="1:37" ht="19.95" customHeight="1">
      <c r="A40" s="15"/>
      <c r="B40" s="15"/>
      <c r="C40" s="15"/>
      <c r="D40" s="44" t="str">
        <f>VLOOKUP(E40,'[1]医療機関名（診療所）'!$A$2:$B$138,2)</f>
        <v>医療法人社団望洋会 横山医院</v>
      </c>
      <c r="E40" s="44">
        <v>2210410102</v>
      </c>
      <c r="F40" s="80">
        <v>0</v>
      </c>
      <c r="G40" s="80">
        <f>VLOOKUP(E40,'[1]許可病床・最大使用病床（診療所）'!$A$4:$E$140,2)</f>
        <v>0</v>
      </c>
      <c r="H40" s="80">
        <f>VLOOKUP(E40,'[1]許可病床・最大使用病床（診療所）'!$A$4:$E$140,3)</f>
        <v>19</v>
      </c>
      <c r="I40" s="80">
        <f>VLOOKUP(E40,'[1]許可病床・最大使用病床（診療所）'!$A$4:$E$140,4)</f>
        <v>0</v>
      </c>
      <c r="J40" s="80">
        <f>VLOOKUP(E40,'[1]許可病床・最大使用病床（診療所）'!$A$4:$E$140,5)</f>
        <v>0</v>
      </c>
      <c r="K40" s="100">
        <f t="shared" si="13"/>
        <v>19</v>
      </c>
      <c r="L40" s="80">
        <v>0</v>
      </c>
      <c r="M40" s="80">
        <f>VLOOKUP(E40,'[1]許可病床・最大使用病床（診療所）'!$H$4:$L$140,2)</f>
        <v>0</v>
      </c>
      <c r="N40" s="80">
        <f>VLOOKUP(E40,'[1]許可病床・最大使用病床（診療所）'!$H$4:$L$140,3)</f>
        <v>13</v>
      </c>
      <c r="O40" s="80">
        <f>VLOOKUP(E40,'[1]許可病床・最大使用病床（診療所）'!$H$4:$L$140,4)</f>
        <v>0</v>
      </c>
      <c r="P40" s="80">
        <f>VLOOKUP(E40,'[1]許可病床・最大使用病床（診療所）'!$H$4:$L$140,5)</f>
        <v>0</v>
      </c>
      <c r="Q40" s="100">
        <f t="shared" si="14"/>
        <v>13</v>
      </c>
      <c r="R40" s="80">
        <f t="shared" si="15"/>
        <v>0</v>
      </c>
      <c r="S40" s="80">
        <f t="shared" si="15"/>
        <v>0</v>
      </c>
      <c r="T40" s="80">
        <f t="shared" si="15"/>
        <v>6</v>
      </c>
      <c r="U40" s="80">
        <f t="shared" si="15"/>
        <v>0</v>
      </c>
      <c r="V40" s="80">
        <f t="shared" si="15"/>
        <v>0</v>
      </c>
      <c r="W40" s="100">
        <f t="shared" si="16"/>
        <v>6</v>
      </c>
      <c r="AD40" s="130"/>
      <c r="AE40" s="131"/>
      <c r="AF40" s="131"/>
      <c r="AG40" s="131"/>
      <c r="AH40" s="131"/>
      <c r="AI40" s="131"/>
      <c r="AJ40" s="131"/>
      <c r="AK40" s="131"/>
    </row>
    <row r="41" spans="1:37" ht="19.95" customHeight="1">
      <c r="A41" s="15"/>
      <c r="B41" s="15"/>
      <c r="C41" s="15"/>
      <c r="D41" s="44" t="str">
        <f>VLOOKUP(E41,'[1]医療機関名（診療所）'!$A$2:$B$138,2)</f>
        <v>佐藤産婦人科医院</v>
      </c>
      <c r="E41" s="44">
        <v>2210400871</v>
      </c>
      <c r="F41" s="80">
        <v>0</v>
      </c>
      <c r="G41" s="80">
        <f>VLOOKUP(E41,'[1]許可病床・最大使用病床（診療所）'!$A$4:$E$140,2)</f>
        <v>0</v>
      </c>
      <c r="H41" s="80">
        <f>VLOOKUP(E41,'[1]許可病床・最大使用病床（診療所）'!$A$4:$E$140,3)</f>
        <v>0</v>
      </c>
      <c r="I41" s="80">
        <f>VLOOKUP(E41,'[1]許可病床・最大使用病床（診療所）'!$A$4:$E$140,4)</f>
        <v>0</v>
      </c>
      <c r="J41" s="80">
        <f>VLOOKUP(E41,'[1]許可病床・最大使用病床（診療所）'!$A$4:$E$140,5)</f>
        <v>4</v>
      </c>
      <c r="K41" s="100">
        <f t="shared" si="13"/>
        <v>4</v>
      </c>
      <c r="L41" s="80">
        <v>0</v>
      </c>
      <c r="M41" s="80">
        <f>VLOOKUP(E41,'[1]許可病床・最大使用病床（診療所）'!$H$4:$L$140,2)</f>
        <v>0</v>
      </c>
      <c r="N41" s="80">
        <f>VLOOKUP(E41,'[1]許可病床・最大使用病床（診療所）'!$H$4:$L$140,3)</f>
        <v>0</v>
      </c>
      <c r="O41" s="80">
        <f>VLOOKUP(E41,'[1]許可病床・最大使用病床（診療所）'!$H$4:$L$140,4)</f>
        <v>0</v>
      </c>
      <c r="P41" s="80">
        <f>VLOOKUP(E41,'[1]許可病床・最大使用病床（診療所）'!$H$4:$L$140,5)</f>
        <v>0</v>
      </c>
      <c r="Q41" s="100">
        <f t="shared" si="14"/>
        <v>0</v>
      </c>
      <c r="R41" s="80">
        <f t="shared" si="15"/>
        <v>0</v>
      </c>
      <c r="S41" s="80">
        <f t="shared" si="15"/>
        <v>0</v>
      </c>
      <c r="T41" s="80">
        <f t="shared" si="15"/>
        <v>0</v>
      </c>
      <c r="U41" s="80">
        <f t="shared" si="15"/>
        <v>0</v>
      </c>
      <c r="V41" s="80">
        <f t="shared" si="15"/>
        <v>4</v>
      </c>
      <c r="W41" s="100">
        <f t="shared" si="16"/>
        <v>4</v>
      </c>
      <c r="AD41" s="130"/>
      <c r="AE41" s="131"/>
      <c r="AF41" s="131"/>
      <c r="AG41" s="131"/>
      <c r="AH41" s="131"/>
      <c r="AI41" s="131"/>
      <c r="AJ41" s="131"/>
      <c r="AK41" s="131"/>
    </row>
    <row r="42" spans="1:37" ht="19.95" customHeight="1">
      <c r="A42" s="15"/>
      <c r="B42" s="15"/>
      <c r="C42" s="15"/>
      <c r="D42" s="40" t="str">
        <f>VLOOKUP(E42,'[1]医療機関名（診療所）'!$A$2:$B$138,2)</f>
        <v>上山レディースクリニック</v>
      </c>
      <c r="E42" s="44">
        <v>2210410425</v>
      </c>
      <c r="F42" s="80">
        <v>0</v>
      </c>
      <c r="G42" s="80">
        <f>VLOOKUP(E42,'[1]許可病床・最大使用病床（診療所）'!$A$4:$E$140,2)</f>
        <v>7</v>
      </c>
      <c r="H42" s="80">
        <f>VLOOKUP(E42,'[1]許可病床・最大使用病床（診療所）'!$A$4:$E$140,3)</f>
        <v>0</v>
      </c>
      <c r="I42" s="80">
        <f>VLOOKUP(E42,'[1]許可病床・最大使用病床（診療所）'!$A$4:$E$140,4)</f>
        <v>0</v>
      </c>
      <c r="J42" s="80">
        <f>VLOOKUP(E42,'[1]許可病床・最大使用病床（診療所）'!$A$4:$E$140,5)</f>
        <v>0</v>
      </c>
      <c r="K42" s="100">
        <f t="shared" si="13"/>
        <v>7</v>
      </c>
      <c r="L42" s="80">
        <v>0</v>
      </c>
      <c r="M42" s="80">
        <f>VLOOKUP(E42,'[1]許可病床・最大使用病床（診療所）'!$H$4:$L$140,2)</f>
        <v>7</v>
      </c>
      <c r="N42" s="80">
        <f>VLOOKUP(E42,'[1]許可病床・最大使用病床（診療所）'!$H$4:$L$140,3)</f>
        <v>0</v>
      </c>
      <c r="O42" s="80">
        <f>VLOOKUP(E42,'[1]許可病床・最大使用病床（診療所）'!$H$4:$L$140,4)</f>
        <v>0</v>
      </c>
      <c r="P42" s="80">
        <f>VLOOKUP(E42,'[1]許可病床・最大使用病床（診療所）'!$H$4:$L$140,5)</f>
        <v>0</v>
      </c>
      <c r="Q42" s="100">
        <f t="shared" si="14"/>
        <v>7</v>
      </c>
      <c r="R42" s="80">
        <f t="shared" si="15"/>
        <v>0</v>
      </c>
      <c r="S42" s="80">
        <f t="shared" si="15"/>
        <v>0</v>
      </c>
      <c r="T42" s="80">
        <f t="shared" si="15"/>
        <v>0</v>
      </c>
      <c r="U42" s="80">
        <f t="shared" si="15"/>
        <v>0</v>
      </c>
      <c r="V42" s="80">
        <f t="shared" si="15"/>
        <v>0</v>
      </c>
      <c r="W42" s="100">
        <f t="shared" si="16"/>
        <v>0</v>
      </c>
      <c r="AD42" s="130"/>
      <c r="AE42" s="131"/>
      <c r="AF42" s="131"/>
      <c r="AG42" s="131"/>
      <c r="AH42" s="131"/>
      <c r="AI42" s="131"/>
      <c r="AJ42" s="131"/>
      <c r="AK42" s="131"/>
    </row>
    <row r="43" spans="1:37" ht="19.95" customHeight="1">
      <c r="A43" s="15"/>
      <c r="B43" s="22" t="s">
        <v>42</v>
      </c>
      <c r="C43" s="28"/>
      <c r="D43" s="43"/>
      <c r="E43" s="58"/>
      <c r="F43" s="79">
        <f t="shared" ref="F43:W43" si="17">SUM(F37:F42)</f>
        <v>0</v>
      </c>
      <c r="G43" s="88">
        <f t="shared" si="17"/>
        <v>26</v>
      </c>
      <c r="H43" s="88">
        <f t="shared" si="17"/>
        <v>27</v>
      </c>
      <c r="I43" s="88">
        <f t="shared" si="17"/>
        <v>0</v>
      </c>
      <c r="J43" s="88">
        <f t="shared" si="17"/>
        <v>10</v>
      </c>
      <c r="K43" s="99">
        <f t="shared" si="17"/>
        <v>63</v>
      </c>
      <c r="L43" s="79">
        <f t="shared" si="17"/>
        <v>0</v>
      </c>
      <c r="M43" s="88">
        <f t="shared" si="17"/>
        <v>20</v>
      </c>
      <c r="N43" s="88">
        <f t="shared" si="17"/>
        <v>21</v>
      </c>
      <c r="O43" s="88">
        <f t="shared" si="17"/>
        <v>0</v>
      </c>
      <c r="P43" s="88">
        <f t="shared" si="17"/>
        <v>0</v>
      </c>
      <c r="Q43" s="99">
        <f t="shared" si="17"/>
        <v>41</v>
      </c>
      <c r="R43" s="79">
        <f t="shared" si="17"/>
        <v>0</v>
      </c>
      <c r="S43" s="88">
        <f t="shared" si="17"/>
        <v>6</v>
      </c>
      <c r="T43" s="88">
        <f t="shared" si="17"/>
        <v>6</v>
      </c>
      <c r="U43" s="88">
        <f t="shared" si="17"/>
        <v>0</v>
      </c>
      <c r="V43" s="88">
        <f t="shared" si="17"/>
        <v>10</v>
      </c>
      <c r="W43" s="99">
        <f t="shared" si="17"/>
        <v>22</v>
      </c>
      <c r="AD43" s="130"/>
      <c r="AE43" s="131"/>
      <c r="AF43" s="131"/>
      <c r="AG43" s="131"/>
      <c r="AH43" s="131"/>
      <c r="AI43" s="131"/>
      <c r="AJ43" s="131"/>
      <c r="AK43" s="131"/>
    </row>
    <row r="44" spans="1:37" ht="19.95" customHeight="1">
      <c r="A44" s="16" t="s">
        <v>18</v>
      </c>
      <c r="B44" s="23"/>
      <c r="C44" s="23"/>
      <c r="D44" s="45"/>
      <c r="E44" s="62"/>
      <c r="F44" s="82">
        <f t="shared" ref="F44:W44" si="18">SUM(F36,F43)</f>
        <v>20</v>
      </c>
      <c r="G44" s="92">
        <f t="shared" si="18"/>
        <v>548</v>
      </c>
      <c r="H44" s="92">
        <f t="shared" si="18"/>
        <v>148</v>
      </c>
      <c r="I44" s="92">
        <f t="shared" si="18"/>
        <v>291</v>
      </c>
      <c r="J44" s="92">
        <f t="shared" si="18"/>
        <v>30</v>
      </c>
      <c r="K44" s="102">
        <f t="shared" si="18"/>
        <v>1037</v>
      </c>
      <c r="L44" s="82">
        <f t="shared" si="18"/>
        <v>16</v>
      </c>
      <c r="M44" s="92">
        <f t="shared" si="18"/>
        <v>485</v>
      </c>
      <c r="N44" s="92">
        <f t="shared" si="18"/>
        <v>142</v>
      </c>
      <c r="O44" s="92">
        <f t="shared" si="18"/>
        <v>280</v>
      </c>
      <c r="P44" s="92">
        <f t="shared" si="18"/>
        <v>0</v>
      </c>
      <c r="Q44" s="102">
        <f t="shared" si="18"/>
        <v>923</v>
      </c>
      <c r="R44" s="82">
        <f t="shared" si="18"/>
        <v>4</v>
      </c>
      <c r="S44" s="92">
        <f t="shared" si="18"/>
        <v>63</v>
      </c>
      <c r="T44" s="92">
        <f t="shared" si="18"/>
        <v>6</v>
      </c>
      <c r="U44" s="92">
        <f t="shared" si="18"/>
        <v>11</v>
      </c>
      <c r="V44" s="92">
        <f t="shared" si="18"/>
        <v>30</v>
      </c>
      <c r="W44" s="102">
        <f t="shared" si="18"/>
        <v>114</v>
      </c>
      <c r="AD44" s="130"/>
      <c r="AE44" s="131"/>
      <c r="AF44" s="131"/>
      <c r="AG44" s="131"/>
      <c r="AH44" s="131"/>
      <c r="AI44" s="131"/>
      <c r="AJ44" s="131"/>
      <c r="AK44" s="131"/>
    </row>
    <row r="45" spans="1:37" ht="19.95" customHeight="1">
      <c r="A45" s="14" t="s">
        <v>21</v>
      </c>
      <c r="B45" s="14" t="s">
        <v>36</v>
      </c>
      <c r="C45" s="14" t="s">
        <v>51</v>
      </c>
      <c r="D45" s="39" t="str">
        <f>VLOOKUP(E45,'[1]医療機関名(病院）'!$A$2:$B$140,2)</f>
        <v>医療法人社団真養会 きせがわ病院</v>
      </c>
      <c r="E45" s="39">
        <v>2211110198</v>
      </c>
      <c r="F45" s="75">
        <f>VLOOKUP(E45,'[1]許可病床・最大使用病床（病院）'!$A$4:$G$142,2)</f>
        <v>0</v>
      </c>
      <c r="G45" s="75">
        <f>VLOOKUP(E45,'[1]許可病床・最大使用病床（病院）'!$A$4:$G$142,3)</f>
        <v>0</v>
      </c>
      <c r="H45" s="75">
        <f>VLOOKUP(E45,'[1]許可病床・最大使用病床（病院）'!$A$4:$G$142,4)</f>
        <v>43</v>
      </c>
      <c r="I45" s="75">
        <f>VLOOKUP(E45,'[1]許可病床・最大使用病床（病院）'!$A$4:$G$142,5)</f>
        <v>44</v>
      </c>
      <c r="J45" s="75">
        <f>VLOOKUP(E45,'[1]許可病床・最大使用病床（病院）'!$A$4:$G$142,6)</f>
        <v>0</v>
      </c>
      <c r="K45" s="96">
        <f t="shared" ref="K45:K85" si="19">SUM(F45:J45)</f>
        <v>87</v>
      </c>
      <c r="L45" s="75">
        <f>VLOOKUP(E45,'[1]許可病床・最大使用病床（病院）'!$J$4:$P$142,2)</f>
        <v>0</v>
      </c>
      <c r="M45" s="75">
        <f>VLOOKUP(E45,'[1]許可病床・最大使用病床（病院）'!$J$4:$P$142,3)</f>
        <v>0</v>
      </c>
      <c r="N45" s="75">
        <f>VLOOKUP(E45,'[1]許可病床・最大使用病床（病院）'!$J$4:$P$142,4)</f>
        <v>43</v>
      </c>
      <c r="O45" s="75">
        <f>VLOOKUP(E45,'[1]許可病床・最大使用病床（病院）'!$J$4:$P$142,5)</f>
        <v>42</v>
      </c>
      <c r="P45" s="75">
        <f>VLOOKUP(E45,'[1]許可病床・最大使用病床（病院）'!$J$4:$P$142,6)</f>
        <v>0</v>
      </c>
      <c r="Q45" s="96">
        <f t="shared" ref="Q45:Q85" si="20">SUM(L45:P45)</f>
        <v>85</v>
      </c>
      <c r="R45" s="75">
        <f t="shared" ref="R45:V85" si="21">F45-L45</f>
        <v>0</v>
      </c>
      <c r="S45" s="75">
        <f t="shared" si="21"/>
        <v>0</v>
      </c>
      <c r="T45" s="75">
        <f t="shared" si="21"/>
        <v>0</v>
      </c>
      <c r="U45" s="75">
        <f t="shared" si="21"/>
        <v>2</v>
      </c>
      <c r="V45" s="75">
        <f t="shared" si="21"/>
        <v>0</v>
      </c>
      <c r="W45" s="96">
        <f t="shared" ref="W45:W85" si="22">SUM(R45:V45)</f>
        <v>2</v>
      </c>
      <c r="AD45" s="130"/>
      <c r="AE45" s="131"/>
      <c r="AF45" s="131"/>
      <c r="AG45" s="131"/>
      <c r="AH45" s="131"/>
      <c r="AI45" s="131"/>
      <c r="AJ45" s="131"/>
      <c r="AK45" s="131"/>
    </row>
    <row r="46" spans="1:37" ht="19.95" customHeight="1">
      <c r="A46" s="15"/>
      <c r="B46" s="15"/>
      <c r="C46" s="15"/>
      <c r="D46" s="44" t="str">
        <f>VLOOKUP(E46,'[1]医療機関名(病院）'!$A$2:$B$140,2)</f>
        <v>医療法人社団親和会 西島病院</v>
      </c>
      <c r="E46" s="44">
        <v>2211110412</v>
      </c>
      <c r="F46" s="80">
        <f>VLOOKUP(E46,'[1]許可病床・最大使用病床（病院）'!$A$4:$G$142,2)</f>
        <v>0</v>
      </c>
      <c r="G46" s="80">
        <f>VLOOKUP(E46,'[1]許可病床・最大使用病床（病院）'!$A$4:$G$142,3)</f>
        <v>150</v>
      </c>
      <c r="H46" s="80">
        <f>VLOOKUP(E46,'[1]許可病床・最大使用病床（病院）'!$A$4:$G$142,4)</f>
        <v>0</v>
      </c>
      <c r="I46" s="80">
        <f>VLOOKUP(E46,'[1]許可病床・最大使用病床（病院）'!$A$4:$G$142,5)</f>
        <v>0</v>
      </c>
      <c r="J46" s="80">
        <f>VLOOKUP(E46,'[1]許可病床・最大使用病床（病院）'!$A$4:$G$142,6)</f>
        <v>0</v>
      </c>
      <c r="K46" s="100">
        <f t="shared" si="19"/>
        <v>150</v>
      </c>
      <c r="L46" s="80">
        <f>VLOOKUP(E46,'[1]許可病床・最大使用病床（病院）'!$J$4:$P$142,2)</f>
        <v>0</v>
      </c>
      <c r="M46" s="80">
        <f>VLOOKUP(E46,'[1]許可病床・最大使用病床（病院）'!$J$4:$P$142,3)</f>
        <v>150</v>
      </c>
      <c r="N46" s="80">
        <f>VLOOKUP(E46,'[1]許可病床・最大使用病床（病院）'!$J$4:$P$142,4)</f>
        <v>0</v>
      </c>
      <c r="O46" s="80">
        <f>VLOOKUP(E46,'[1]許可病床・最大使用病床（病院）'!$J$4:$P$142,5)</f>
        <v>0</v>
      </c>
      <c r="P46" s="80">
        <f>VLOOKUP(E46,'[1]許可病床・最大使用病床（病院）'!$J$4:$P$142,6)</f>
        <v>0</v>
      </c>
      <c r="Q46" s="100">
        <f t="shared" si="20"/>
        <v>150</v>
      </c>
      <c r="R46" s="80">
        <f t="shared" si="21"/>
        <v>0</v>
      </c>
      <c r="S46" s="80">
        <f t="shared" si="21"/>
        <v>0</v>
      </c>
      <c r="T46" s="80">
        <f t="shared" si="21"/>
        <v>0</v>
      </c>
      <c r="U46" s="80">
        <f t="shared" si="21"/>
        <v>0</v>
      </c>
      <c r="V46" s="80">
        <f t="shared" si="21"/>
        <v>0</v>
      </c>
      <c r="W46" s="100">
        <f t="shared" si="22"/>
        <v>0</v>
      </c>
      <c r="AD46" s="130"/>
      <c r="AE46" s="131"/>
      <c r="AF46" s="131"/>
      <c r="AG46" s="131"/>
      <c r="AH46" s="131"/>
      <c r="AI46" s="131"/>
      <c r="AJ46" s="131"/>
      <c r="AK46" s="131"/>
    </row>
    <row r="47" spans="1:37" ht="19.95" customHeight="1">
      <c r="A47" s="15"/>
      <c r="B47" s="15"/>
      <c r="C47" s="15"/>
      <c r="D47" s="44" t="str">
        <f>VLOOKUP(E47,'[1]医療機関名(病院）'!$A$2:$B$140,2)</f>
        <v>一般財団法人 芙蓉協会 聖隷沼津病院</v>
      </c>
      <c r="E47" s="44">
        <v>2211110057</v>
      </c>
      <c r="F47" s="80">
        <f>VLOOKUP(E47,'[1]許可病床・最大使用病床（病院）'!$A$4:$G$142,2)</f>
        <v>0</v>
      </c>
      <c r="G47" s="80">
        <f>VLOOKUP(E47,'[1]許可病床・最大使用病床（病院）'!$A$4:$G$142,3)</f>
        <v>198</v>
      </c>
      <c r="H47" s="80">
        <f>VLOOKUP(E47,'[1]許可病床・最大使用病床（病院）'!$A$4:$G$142,4)</f>
        <v>48</v>
      </c>
      <c r="I47" s="80">
        <f>VLOOKUP(E47,'[1]許可病床・最大使用病床（病院）'!$A$4:$G$142,5)</f>
        <v>0</v>
      </c>
      <c r="J47" s="80">
        <f>VLOOKUP(E47,'[1]許可病床・最大使用病床（病院）'!$A$4:$G$142,6)</f>
        <v>0</v>
      </c>
      <c r="K47" s="100">
        <f t="shared" si="19"/>
        <v>246</v>
      </c>
      <c r="L47" s="80">
        <f>VLOOKUP(E47,'[1]許可病床・最大使用病床（病院）'!$J$4:$P$142,2)</f>
        <v>0</v>
      </c>
      <c r="M47" s="80">
        <f>VLOOKUP(E47,'[1]許可病床・最大使用病床（病院）'!$J$4:$P$142,3)</f>
        <v>195</v>
      </c>
      <c r="N47" s="80">
        <f>VLOOKUP(E47,'[1]許可病床・最大使用病床（病院）'!$J$4:$P$142,4)</f>
        <v>48</v>
      </c>
      <c r="O47" s="80">
        <f>VLOOKUP(E47,'[1]許可病床・最大使用病床（病院）'!$J$4:$P$142,5)</f>
        <v>0</v>
      </c>
      <c r="P47" s="80">
        <f>VLOOKUP(E47,'[1]許可病床・最大使用病床（病院）'!$J$4:$P$142,6)</f>
        <v>0</v>
      </c>
      <c r="Q47" s="100">
        <f t="shared" si="20"/>
        <v>243</v>
      </c>
      <c r="R47" s="80">
        <f t="shared" si="21"/>
        <v>0</v>
      </c>
      <c r="S47" s="80">
        <f t="shared" si="21"/>
        <v>3</v>
      </c>
      <c r="T47" s="80">
        <f t="shared" si="21"/>
        <v>0</v>
      </c>
      <c r="U47" s="80">
        <f t="shared" si="21"/>
        <v>0</v>
      </c>
      <c r="V47" s="80">
        <f t="shared" si="21"/>
        <v>0</v>
      </c>
      <c r="W47" s="100">
        <f t="shared" si="22"/>
        <v>3</v>
      </c>
      <c r="AD47" s="130"/>
      <c r="AE47" s="131"/>
      <c r="AF47" s="131"/>
      <c r="AG47" s="131"/>
      <c r="AH47" s="131"/>
      <c r="AI47" s="131"/>
      <c r="AJ47" s="131"/>
      <c r="AK47" s="131"/>
    </row>
    <row r="48" spans="1:37" ht="19.95" customHeight="1">
      <c r="A48" s="15"/>
      <c r="B48" s="15"/>
      <c r="C48" s="15"/>
      <c r="D48" s="44" t="str">
        <f>VLOOKUP(E48,'[1]医療機関名(病院）'!$A$2:$B$140,2)</f>
        <v>公益財団法人復康会 沼津リハビリテーション病院</v>
      </c>
      <c r="E48" s="44">
        <v>2211110099</v>
      </c>
      <c r="F48" s="80">
        <f>VLOOKUP(E48,'[1]許可病床・最大使用病床（病院）'!$A$4:$G$142,2)</f>
        <v>0</v>
      </c>
      <c r="G48" s="80">
        <f>VLOOKUP(E48,'[1]許可病床・最大使用病床（病院）'!$A$4:$G$142,3)</f>
        <v>0</v>
      </c>
      <c r="H48" s="80">
        <f>VLOOKUP(E48,'[1]許可病床・最大使用病床（病院）'!$A$4:$G$142,4)</f>
        <v>54</v>
      </c>
      <c r="I48" s="80">
        <f>VLOOKUP(E48,'[1]許可病床・最大使用病床（病院）'!$A$4:$G$142,5)</f>
        <v>52</v>
      </c>
      <c r="J48" s="80">
        <f>VLOOKUP(E48,'[1]許可病床・最大使用病床（病院）'!$A$4:$G$142,6)</f>
        <v>0</v>
      </c>
      <c r="K48" s="100">
        <f t="shared" si="19"/>
        <v>106</v>
      </c>
      <c r="L48" s="80">
        <f>VLOOKUP(E48,'[1]許可病床・最大使用病床（病院）'!$J$4:$P$142,2)</f>
        <v>0</v>
      </c>
      <c r="M48" s="80">
        <f>VLOOKUP(E48,'[1]許可病床・最大使用病床（病院）'!$J$4:$P$142,3)</f>
        <v>0</v>
      </c>
      <c r="N48" s="80">
        <f>VLOOKUP(E48,'[1]許可病床・最大使用病床（病院）'!$J$4:$P$142,4)</f>
        <v>51</v>
      </c>
      <c r="O48" s="80">
        <f>VLOOKUP(E48,'[1]許可病床・最大使用病床（病院）'!$J$4:$P$142,5)</f>
        <v>44</v>
      </c>
      <c r="P48" s="80">
        <f>VLOOKUP(E48,'[1]許可病床・最大使用病床（病院）'!$J$4:$P$142,6)</f>
        <v>0</v>
      </c>
      <c r="Q48" s="100">
        <f t="shared" si="20"/>
        <v>95</v>
      </c>
      <c r="R48" s="80">
        <f t="shared" si="21"/>
        <v>0</v>
      </c>
      <c r="S48" s="80">
        <f t="shared" si="21"/>
        <v>0</v>
      </c>
      <c r="T48" s="80">
        <f t="shared" si="21"/>
        <v>3</v>
      </c>
      <c r="U48" s="80">
        <f t="shared" si="21"/>
        <v>8</v>
      </c>
      <c r="V48" s="80">
        <f t="shared" si="21"/>
        <v>0</v>
      </c>
      <c r="W48" s="100">
        <f t="shared" si="22"/>
        <v>11</v>
      </c>
      <c r="AD48" s="130"/>
      <c r="AE48" s="131"/>
      <c r="AF48" s="131"/>
      <c r="AG48" s="131"/>
      <c r="AH48" s="131"/>
      <c r="AI48" s="131"/>
      <c r="AJ48" s="131"/>
      <c r="AK48" s="131"/>
    </row>
    <row r="49" spans="1:37" ht="19.95" customHeight="1">
      <c r="A49" s="15"/>
      <c r="B49" s="15"/>
      <c r="C49" s="15"/>
      <c r="D49" s="44" t="str">
        <f>VLOOKUP(E49,'[1]医療機関名(病院）'!$A$2:$B$140,2)</f>
        <v>沼津市立病院</v>
      </c>
      <c r="E49" s="44">
        <v>2211160011</v>
      </c>
      <c r="F49" s="80">
        <f>VLOOKUP(E49,'[1]許可病床・最大使用病床（病院）'!$A$4:$G$142,2)</f>
        <v>7</v>
      </c>
      <c r="G49" s="80">
        <f>VLOOKUP(E49,'[1]許可病床・最大使用病床（病院）'!$A$4:$G$142,3)</f>
        <v>380</v>
      </c>
      <c r="H49" s="80">
        <f>VLOOKUP(E49,'[1]許可病床・最大使用病床（病院）'!$A$4:$G$142,4)</f>
        <v>0</v>
      </c>
      <c r="I49" s="80">
        <f>VLOOKUP(E49,'[1]許可病床・最大使用病床（病院）'!$A$4:$G$142,5)</f>
        <v>0</v>
      </c>
      <c r="J49" s="80">
        <f>VLOOKUP(E49,'[1]許可病床・最大使用病床（病院）'!$A$4:$G$142,6)</f>
        <v>0</v>
      </c>
      <c r="K49" s="100">
        <f t="shared" si="19"/>
        <v>387</v>
      </c>
      <c r="L49" s="80">
        <f>VLOOKUP(E49,'[1]許可病床・最大使用病床（病院）'!$J$4:$P$142,2)</f>
        <v>7</v>
      </c>
      <c r="M49" s="80">
        <f>VLOOKUP(E49,'[1]許可病床・最大使用病床（病院）'!$J$4:$P$142,3)</f>
        <v>307</v>
      </c>
      <c r="N49" s="80">
        <f>VLOOKUP(E49,'[1]許可病床・最大使用病床（病院）'!$J$4:$P$142,4)</f>
        <v>0</v>
      </c>
      <c r="O49" s="80">
        <f>VLOOKUP(E49,'[1]許可病床・最大使用病床（病院）'!$J$4:$P$142,5)</f>
        <v>0</v>
      </c>
      <c r="P49" s="80">
        <f>VLOOKUP(E49,'[1]許可病床・最大使用病床（病院）'!$J$4:$P$142,6)</f>
        <v>0</v>
      </c>
      <c r="Q49" s="100">
        <f t="shared" si="20"/>
        <v>314</v>
      </c>
      <c r="R49" s="80">
        <f t="shared" si="21"/>
        <v>0</v>
      </c>
      <c r="S49" s="80">
        <f t="shared" si="21"/>
        <v>73</v>
      </c>
      <c r="T49" s="80">
        <f t="shared" si="21"/>
        <v>0</v>
      </c>
      <c r="U49" s="80">
        <f t="shared" si="21"/>
        <v>0</v>
      </c>
      <c r="V49" s="80">
        <f t="shared" si="21"/>
        <v>0</v>
      </c>
      <c r="W49" s="100">
        <f t="shared" si="22"/>
        <v>73</v>
      </c>
      <c r="AD49" s="130"/>
      <c r="AE49" s="131"/>
      <c r="AF49" s="131"/>
      <c r="AG49" s="131"/>
      <c r="AH49" s="131"/>
      <c r="AI49" s="131"/>
      <c r="AJ49" s="131"/>
      <c r="AK49" s="131"/>
    </row>
    <row r="50" spans="1:37" ht="19.95" customHeight="1">
      <c r="A50" s="15"/>
      <c r="B50" s="15"/>
      <c r="C50" s="15"/>
      <c r="D50" s="44" t="str">
        <f>VLOOKUP(E50,'[1]医療機関名(病院）'!$A$2:$B$140,2)</f>
        <v>医療法人財団フリージア会沼津西病院</v>
      </c>
      <c r="E50" s="44">
        <v>2211110461</v>
      </c>
      <c r="F50" s="80">
        <f>VLOOKUP(E50,'[1]許可病床・最大使用病床（病院）'!$A$4:$G$142,2)</f>
        <v>0</v>
      </c>
      <c r="G50" s="80">
        <f>VLOOKUP(E50,'[1]許可病床・最大使用病床（病院）'!$A$4:$G$142,3)</f>
        <v>0</v>
      </c>
      <c r="H50" s="80">
        <f>VLOOKUP(E50,'[1]許可病床・最大使用病床（病院）'!$A$4:$G$142,4)</f>
        <v>0</v>
      </c>
      <c r="I50" s="80">
        <f>VLOOKUP(E50,'[1]許可病床・最大使用病床（病院）'!$A$4:$G$142,5)</f>
        <v>60</v>
      </c>
      <c r="J50" s="80">
        <f>VLOOKUP(E50,'[1]許可病床・最大使用病床（病院）'!$A$4:$G$142,6)</f>
        <v>0</v>
      </c>
      <c r="K50" s="100">
        <f t="shared" si="19"/>
        <v>60</v>
      </c>
      <c r="L50" s="80">
        <f>VLOOKUP(E50,'[1]許可病床・最大使用病床（病院）'!$J$4:$P$142,2)</f>
        <v>0</v>
      </c>
      <c r="M50" s="80">
        <f>VLOOKUP(E50,'[1]許可病床・最大使用病床（病院）'!$J$4:$P$142,3)</f>
        <v>0</v>
      </c>
      <c r="N50" s="80">
        <f>VLOOKUP(E50,'[1]許可病床・最大使用病床（病院）'!$J$4:$P$142,4)</f>
        <v>0</v>
      </c>
      <c r="O50" s="80">
        <f>VLOOKUP(E50,'[1]許可病床・最大使用病床（病院）'!$J$4:$P$142,5)</f>
        <v>60</v>
      </c>
      <c r="P50" s="80">
        <f>VLOOKUP(E50,'[1]許可病床・最大使用病床（病院）'!$J$4:$P$142,6)</f>
        <v>0</v>
      </c>
      <c r="Q50" s="100">
        <f t="shared" si="20"/>
        <v>60</v>
      </c>
      <c r="R50" s="80">
        <f t="shared" si="21"/>
        <v>0</v>
      </c>
      <c r="S50" s="80">
        <f t="shared" si="21"/>
        <v>0</v>
      </c>
      <c r="T50" s="80">
        <f t="shared" si="21"/>
        <v>0</v>
      </c>
      <c r="U50" s="80">
        <f t="shared" si="21"/>
        <v>0</v>
      </c>
      <c r="V50" s="80">
        <f t="shared" si="21"/>
        <v>0</v>
      </c>
      <c r="W50" s="100">
        <f t="shared" si="22"/>
        <v>0</v>
      </c>
      <c r="AD50" s="130"/>
      <c r="AE50" s="131"/>
      <c r="AF50" s="131"/>
      <c r="AG50" s="131"/>
      <c r="AH50" s="131"/>
      <c r="AI50" s="131"/>
      <c r="AJ50" s="131"/>
      <c r="AK50" s="131"/>
    </row>
    <row r="51" spans="1:37" ht="19.95" customHeight="1">
      <c r="A51" s="15"/>
      <c r="B51" s="15"/>
      <c r="C51" s="15"/>
      <c r="D51" s="44" t="str">
        <f>VLOOKUP(E51,'[1]医療機関名(病院）'!$A$2:$B$140,2)</f>
        <v>医療法人社団賢仁会沼津はまゆう病院</v>
      </c>
      <c r="E51" s="44">
        <v>2211110164</v>
      </c>
      <c r="F51" s="80">
        <f>VLOOKUP(E51,'[1]許可病床・最大使用病床（病院）'!$A$4:$G$142,2)</f>
        <v>0</v>
      </c>
      <c r="G51" s="80">
        <f>VLOOKUP(E51,'[1]許可病床・最大使用病床（病院）'!$A$4:$G$142,3)</f>
        <v>0</v>
      </c>
      <c r="H51" s="80">
        <f>VLOOKUP(E51,'[1]許可病床・最大使用病床（病院）'!$A$4:$G$142,4)</f>
        <v>0</v>
      </c>
      <c r="I51" s="80">
        <f>VLOOKUP(E51,'[1]許可病床・最大使用病床（病院）'!$A$4:$G$142,5)</f>
        <v>50</v>
      </c>
      <c r="J51" s="80">
        <f>VLOOKUP(E51,'[1]許可病床・最大使用病床（病院）'!$A$4:$G$142,6)</f>
        <v>0</v>
      </c>
      <c r="K51" s="100">
        <f t="shared" si="19"/>
        <v>50</v>
      </c>
      <c r="L51" s="80">
        <f>VLOOKUP(E51,'[1]許可病床・最大使用病床（病院）'!$J$4:$P$142,2)</f>
        <v>0</v>
      </c>
      <c r="M51" s="80">
        <f>VLOOKUP(E51,'[1]許可病床・最大使用病床（病院）'!$J$4:$P$142,3)</f>
        <v>0</v>
      </c>
      <c r="N51" s="80">
        <f>VLOOKUP(E51,'[1]許可病床・最大使用病床（病院）'!$J$4:$P$142,4)</f>
        <v>0</v>
      </c>
      <c r="O51" s="80">
        <f>VLOOKUP(E51,'[1]許可病床・最大使用病床（病院）'!$J$4:$P$142,5)</f>
        <v>42</v>
      </c>
      <c r="P51" s="80">
        <f>VLOOKUP(E51,'[1]許可病床・最大使用病床（病院）'!$J$4:$P$142,6)</f>
        <v>0</v>
      </c>
      <c r="Q51" s="100">
        <f t="shared" si="20"/>
        <v>42</v>
      </c>
      <c r="R51" s="80">
        <f t="shared" si="21"/>
        <v>0</v>
      </c>
      <c r="S51" s="80">
        <f t="shared" si="21"/>
        <v>0</v>
      </c>
      <c r="T51" s="80">
        <f t="shared" si="21"/>
        <v>0</v>
      </c>
      <c r="U51" s="80">
        <f t="shared" si="21"/>
        <v>8</v>
      </c>
      <c r="V51" s="80">
        <f t="shared" si="21"/>
        <v>0</v>
      </c>
      <c r="W51" s="100">
        <f t="shared" si="22"/>
        <v>8</v>
      </c>
      <c r="AD51" s="130"/>
      <c r="AE51" s="131"/>
      <c r="AF51" s="131"/>
      <c r="AG51" s="131"/>
      <c r="AH51" s="131"/>
      <c r="AI51" s="131"/>
      <c r="AJ51" s="131"/>
      <c r="AK51" s="131"/>
    </row>
    <row r="52" spans="1:37" ht="19.95" customHeight="1">
      <c r="A52" s="15"/>
      <c r="B52" s="15"/>
      <c r="C52" s="15"/>
      <c r="D52" s="40" t="str">
        <f>VLOOKUP(E52,'[1]医療機関名(病院）'!$A$2:$B$140,2)</f>
        <v>瀬尾記念慶友病院</v>
      </c>
      <c r="E52" s="40">
        <v>2211110966</v>
      </c>
      <c r="F52" s="76">
        <f>VLOOKUP(E52,'[1]許可病床・最大使用病床（病院）'!$A$4:$G$142,2)</f>
        <v>0</v>
      </c>
      <c r="G52" s="76">
        <f>VLOOKUP(E52,'[1]許可病床・最大使用病床（病院）'!$A$4:$G$142,3)</f>
        <v>32</v>
      </c>
      <c r="H52" s="76">
        <f>VLOOKUP(E52,'[1]許可病床・最大使用病床（病院）'!$A$4:$G$142,4)</f>
        <v>42</v>
      </c>
      <c r="I52" s="76">
        <f>VLOOKUP(E52,'[1]許可病床・最大使用病床（病院）'!$A$4:$G$142,5)</f>
        <v>0</v>
      </c>
      <c r="J52" s="76">
        <f>VLOOKUP(E52,'[1]許可病床・最大使用病床（病院）'!$A$4:$G$142,6)</f>
        <v>0</v>
      </c>
      <c r="K52" s="97">
        <f t="shared" si="19"/>
        <v>74</v>
      </c>
      <c r="L52" s="76">
        <f>VLOOKUP(E52,'[1]許可病床・最大使用病床（病院）'!$J$4:$P$142,2)</f>
        <v>0</v>
      </c>
      <c r="M52" s="76">
        <f>VLOOKUP(E52,'[1]許可病床・最大使用病床（病院）'!$J$4:$P$142,3)</f>
        <v>31</v>
      </c>
      <c r="N52" s="76">
        <f>VLOOKUP(E52,'[1]許可病床・最大使用病床（病院）'!$J$4:$P$142,4)</f>
        <v>42</v>
      </c>
      <c r="O52" s="76">
        <f>VLOOKUP(E52,'[1]許可病床・最大使用病床（病院）'!$J$4:$P$142,5)</f>
        <v>0</v>
      </c>
      <c r="P52" s="76">
        <f>VLOOKUP(E52,'[1]許可病床・最大使用病床（病院）'!$J$4:$P$142,6)</f>
        <v>0</v>
      </c>
      <c r="Q52" s="97">
        <f t="shared" si="20"/>
        <v>73</v>
      </c>
      <c r="R52" s="76">
        <f t="shared" si="21"/>
        <v>0</v>
      </c>
      <c r="S52" s="76">
        <f t="shared" si="21"/>
        <v>1</v>
      </c>
      <c r="T52" s="76">
        <f t="shared" si="21"/>
        <v>0</v>
      </c>
      <c r="U52" s="76">
        <f t="shared" si="21"/>
        <v>0</v>
      </c>
      <c r="V52" s="76">
        <f t="shared" si="21"/>
        <v>0</v>
      </c>
      <c r="W52" s="97">
        <f t="shared" si="22"/>
        <v>1</v>
      </c>
      <c r="AD52" s="130"/>
      <c r="AE52" s="131"/>
      <c r="AF52" s="131"/>
      <c r="AG52" s="131"/>
      <c r="AH52" s="131"/>
      <c r="AI52" s="131"/>
      <c r="AJ52" s="131"/>
      <c r="AK52" s="131"/>
    </row>
    <row r="53" spans="1:37" ht="19.95" customHeight="1">
      <c r="A53" s="15"/>
      <c r="B53" s="15"/>
      <c r="C53" s="14" t="s">
        <v>52</v>
      </c>
      <c r="D53" s="39" t="str">
        <f>VLOOKUP(E53,'[1]医療機関名(病院）'!$A$2:$B$140,2)</f>
        <v>社会医療法人志仁会三島中央病院</v>
      </c>
      <c r="E53" s="39">
        <v>2210610362</v>
      </c>
      <c r="F53" s="75">
        <f>VLOOKUP(E53,'[1]許可病床・最大使用病床（病院）'!$A$4:$G$142,2)</f>
        <v>0</v>
      </c>
      <c r="G53" s="75">
        <f>VLOOKUP(E53,'[1]許可病床・最大使用病床（病院）'!$A$4:$G$142,3)</f>
        <v>111</v>
      </c>
      <c r="H53" s="75">
        <f>VLOOKUP(E53,'[1]許可病床・最大使用病床（病院）'!$A$4:$G$142,4)</f>
        <v>40</v>
      </c>
      <c r="I53" s="75">
        <f>VLOOKUP(E53,'[1]許可病床・最大使用病床（病院）'!$A$4:$G$142,5)</f>
        <v>45</v>
      </c>
      <c r="J53" s="75">
        <f>VLOOKUP(E53,'[1]許可病床・最大使用病床（病院）'!$A$4:$G$142,6)</f>
        <v>0</v>
      </c>
      <c r="K53" s="96">
        <f t="shared" si="19"/>
        <v>196</v>
      </c>
      <c r="L53" s="75">
        <f>VLOOKUP(E53,'[1]許可病床・最大使用病床（病院）'!$J$4:$P$142,2)</f>
        <v>0</v>
      </c>
      <c r="M53" s="75">
        <f>VLOOKUP(E53,'[1]許可病床・最大使用病床（病院）'!$J$4:$P$142,3)</f>
        <v>111</v>
      </c>
      <c r="N53" s="75">
        <f>VLOOKUP(E53,'[1]許可病床・最大使用病床（病院）'!$J$4:$P$142,4)</f>
        <v>40</v>
      </c>
      <c r="O53" s="75">
        <f>VLOOKUP(E53,'[1]許可病床・最大使用病床（病院）'!$J$4:$P$142,5)</f>
        <v>45</v>
      </c>
      <c r="P53" s="75">
        <f>VLOOKUP(E53,'[1]許可病床・最大使用病床（病院）'!$J$4:$P$142,6)</f>
        <v>0</v>
      </c>
      <c r="Q53" s="96">
        <f t="shared" si="20"/>
        <v>196</v>
      </c>
      <c r="R53" s="75">
        <f t="shared" si="21"/>
        <v>0</v>
      </c>
      <c r="S53" s="75">
        <f t="shared" si="21"/>
        <v>0</v>
      </c>
      <c r="T53" s="75">
        <f t="shared" si="21"/>
        <v>0</v>
      </c>
      <c r="U53" s="75">
        <f t="shared" si="21"/>
        <v>0</v>
      </c>
      <c r="V53" s="75">
        <f t="shared" si="21"/>
        <v>0</v>
      </c>
      <c r="W53" s="96">
        <f t="shared" si="22"/>
        <v>0</v>
      </c>
      <c r="AD53" s="130"/>
      <c r="AE53" s="131"/>
      <c r="AF53" s="131"/>
      <c r="AG53" s="131"/>
      <c r="AH53" s="131"/>
      <c r="AI53" s="131"/>
      <c r="AJ53" s="131"/>
      <c r="AK53" s="131"/>
    </row>
    <row r="54" spans="1:37" ht="19.95" customHeight="1">
      <c r="A54" s="15"/>
      <c r="B54" s="15"/>
      <c r="C54" s="15"/>
      <c r="D54" s="44" t="str">
        <f>VLOOKUP(E54,'[1]医療機関名(病院）'!$A$2:$B$140,2)</f>
        <v>医療法人社団清風会芹沢病院</v>
      </c>
      <c r="E54" s="44">
        <v>2210610198</v>
      </c>
      <c r="F54" s="80">
        <f>VLOOKUP(E54,'[1]許可病床・最大使用病床（病院）'!$A$4:$G$142,2)</f>
        <v>0</v>
      </c>
      <c r="G54" s="80">
        <f>VLOOKUP(E54,'[1]許可病床・最大使用病床（病院）'!$A$4:$G$142,3)</f>
        <v>0</v>
      </c>
      <c r="H54" s="80">
        <f>VLOOKUP(E54,'[1]許可病床・最大使用病床（病院）'!$A$4:$G$142,4)</f>
        <v>0</v>
      </c>
      <c r="I54" s="80">
        <f>VLOOKUP(E54,'[1]許可病床・最大使用病床（病院）'!$A$4:$G$142,5)</f>
        <v>105</v>
      </c>
      <c r="J54" s="80">
        <f>VLOOKUP(E54,'[1]許可病床・最大使用病床（病院）'!$A$4:$G$142,6)</f>
        <v>0</v>
      </c>
      <c r="K54" s="100">
        <f t="shared" si="19"/>
        <v>105</v>
      </c>
      <c r="L54" s="80">
        <f>VLOOKUP(E54,'[1]許可病床・最大使用病床（病院）'!$J$4:$P$142,2)</f>
        <v>0</v>
      </c>
      <c r="M54" s="80">
        <f>VLOOKUP(E54,'[1]許可病床・最大使用病床（病院）'!$J$4:$P$142,3)</f>
        <v>0</v>
      </c>
      <c r="N54" s="80">
        <f>VLOOKUP(E54,'[1]許可病床・最大使用病床（病院）'!$J$4:$P$142,4)</f>
        <v>0</v>
      </c>
      <c r="O54" s="80">
        <f>VLOOKUP(E54,'[1]許可病床・最大使用病床（病院）'!$J$4:$P$142,5)</f>
        <v>105</v>
      </c>
      <c r="P54" s="80">
        <f>VLOOKUP(E54,'[1]許可病床・最大使用病床（病院）'!$J$4:$P$142,6)</f>
        <v>0</v>
      </c>
      <c r="Q54" s="100">
        <f t="shared" si="20"/>
        <v>105</v>
      </c>
      <c r="R54" s="80">
        <f t="shared" si="21"/>
        <v>0</v>
      </c>
      <c r="S54" s="80">
        <f t="shared" si="21"/>
        <v>0</v>
      </c>
      <c r="T54" s="80">
        <f t="shared" si="21"/>
        <v>0</v>
      </c>
      <c r="U54" s="80">
        <f t="shared" si="21"/>
        <v>0</v>
      </c>
      <c r="V54" s="80">
        <f t="shared" si="21"/>
        <v>0</v>
      </c>
      <c r="W54" s="100">
        <f t="shared" si="22"/>
        <v>0</v>
      </c>
      <c r="AD54" s="130"/>
      <c r="AE54" s="131"/>
      <c r="AF54" s="131"/>
      <c r="AG54" s="131"/>
      <c r="AH54" s="131"/>
      <c r="AI54" s="131"/>
      <c r="AJ54" s="131"/>
      <c r="AK54" s="131"/>
    </row>
    <row r="55" spans="1:37" ht="19.95" customHeight="1">
      <c r="A55" s="15"/>
      <c r="B55" s="15"/>
      <c r="C55" s="15"/>
      <c r="D55" s="44" t="str">
        <f>VLOOKUP(E55,'[1]医療機関名(病院）'!$A$2:$B$140,2)</f>
        <v>医療法人社団 静岡健生会 三島共立病院</v>
      </c>
      <c r="E55" s="44">
        <v>2210610347</v>
      </c>
      <c r="F55" s="80">
        <f>VLOOKUP(E55,'[1]許可病床・最大使用病床（病院）'!$A$4:$G$142,2)</f>
        <v>0</v>
      </c>
      <c r="G55" s="80">
        <f>VLOOKUP(E55,'[1]許可病床・最大使用病床（病院）'!$A$4:$G$142,3)</f>
        <v>0</v>
      </c>
      <c r="H55" s="80">
        <f>VLOOKUP(E55,'[1]許可病床・最大使用病床（病院）'!$A$4:$G$142,4)</f>
        <v>54</v>
      </c>
      <c r="I55" s="80">
        <f>VLOOKUP(E55,'[1]許可病床・最大使用病床（病院）'!$A$4:$G$142,5)</f>
        <v>30</v>
      </c>
      <c r="J55" s="80">
        <f>VLOOKUP(E55,'[1]許可病床・最大使用病床（病院）'!$A$4:$G$142,6)</f>
        <v>0</v>
      </c>
      <c r="K55" s="100">
        <f t="shared" si="19"/>
        <v>84</v>
      </c>
      <c r="L55" s="80">
        <f>VLOOKUP(E55,'[1]許可病床・最大使用病床（病院）'!$J$4:$P$142,2)</f>
        <v>0</v>
      </c>
      <c r="M55" s="80">
        <f>VLOOKUP(E55,'[1]許可病床・最大使用病床（病院）'!$J$4:$P$142,3)</f>
        <v>0</v>
      </c>
      <c r="N55" s="80">
        <f>VLOOKUP(E55,'[1]許可病床・最大使用病床（病院）'!$J$4:$P$142,4)</f>
        <v>54</v>
      </c>
      <c r="O55" s="80">
        <f>VLOOKUP(E55,'[1]許可病床・最大使用病床（病院）'!$J$4:$P$142,5)</f>
        <v>30</v>
      </c>
      <c r="P55" s="80">
        <f>VLOOKUP(E55,'[1]許可病床・最大使用病床（病院）'!$J$4:$P$142,6)</f>
        <v>0</v>
      </c>
      <c r="Q55" s="100">
        <f t="shared" si="20"/>
        <v>84</v>
      </c>
      <c r="R55" s="80">
        <f t="shared" si="21"/>
        <v>0</v>
      </c>
      <c r="S55" s="80">
        <f t="shared" si="21"/>
        <v>0</v>
      </c>
      <c r="T55" s="80">
        <f t="shared" si="21"/>
        <v>0</v>
      </c>
      <c r="U55" s="80">
        <f t="shared" si="21"/>
        <v>0</v>
      </c>
      <c r="V55" s="80">
        <f t="shared" si="21"/>
        <v>0</v>
      </c>
      <c r="W55" s="100">
        <f t="shared" si="22"/>
        <v>0</v>
      </c>
      <c r="AD55" s="130"/>
      <c r="AE55" s="131"/>
      <c r="AF55" s="131"/>
      <c r="AG55" s="131"/>
      <c r="AH55" s="131"/>
      <c r="AI55" s="131"/>
      <c r="AJ55" s="131"/>
      <c r="AK55" s="131"/>
    </row>
    <row r="56" spans="1:37" ht="19.95" customHeight="1">
      <c r="A56" s="15"/>
      <c r="B56" s="15"/>
      <c r="C56" s="15"/>
      <c r="D56" s="44" t="str">
        <f>VLOOKUP(E56,'[1]医療機関名(病院）'!$A$2:$B$140,2)</f>
        <v>医療法人社団福仁会 三島東海病院</v>
      </c>
      <c r="E56" s="44">
        <v>2210610230</v>
      </c>
      <c r="F56" s="80">
        <f>VLOOKUP(E56,'[1]許可病床・最大使用病床（病院）'!$A$4:$G$142,2)</f>
        <v>0</v>
      </c>
      <c r="G56" s="80">
        <f>VLOOKUP(E56,'[1]許可病床・最大使用病床（病院）'!$A$4:$G$142,3)</f>
        <v>0</v>
      </c>
      <c r="H56" s="80">
        <f>VLOOKUP(E56,'[1]許可病床・最大使用病床（病院）'!$A$4:$G$142,4)</f>
        <v>55</v>
      </c>
      <c r="I56" s="80">
        <f>VLOOKUP(E56,'[1]許可病床・最大使用病床（病院）'!$A$4:$G$142,5)</f>
        <v>44</v>
      </c>
      <c r="J56" s="80">
        <f>VLOOKUP(E56,'[1]許可病床・最大使用病床（病院）'!$A$4:$G$142,6)</f>
        <v>0</v>
      </c>
      <c r="K56" s="100">
        <f t="shared" si="19"/>
        <v>99</v>
      </c>
      <c r="L56" s="80">
        <f>VLOOKUP(E56,'[1]許可病床・最大使用病床（病院）'!$J$4:$P$142,2)</f>
        <v>0</v>
      </c>
      <c r="M56" s="80">
        <f>VLOOKUP(E56,'[1]許可病床・最大使用病床（病院）'!$J$4:$P$142,3)</f>
        <v>0</v>
      </c>
      <c r="N56" s="80">
        <f>VLOOKUP(E56,'[1]許可病床・最大使用病床（病院）'!$J$4:$P$142,4)</f>
        <v>55</v>
      </c>
      <c r="O56" s="80">
        <f>VLOOKUP(E56,'[1]許可病床・最大使用病床（病院）'!$J$4:$P$142,5)</f>
        <v>44</v>
      </c>
      <c r="P56" s="80">
        <f>VLOOKUP(E56,'[1]許可病床・最大使用病床（病院）'!$J$4:$P$142,6)</f>
        <v>0</v>
      </c>
      <c r="Q56" s="100">
        <f t="shared" si="20"/>
        <v>99</v>
      </c>
      <c r="R56" s="80">
        <f t="shared" si="21"/>
        <v>0</v>
      </c>
      <c r="S56" s="80">
        <f t="shared" si="21"/>
        <v>0</v>
      </c>
      <c r="T56" s="80">
        <f t="shared" si="21"/>
        <v>0</v>
      </c>
      <c r="U56" s="80">
        <f t="shared" si="21"/>
        <v>0</v>
      </c>
      <c r="V56" s="80">
        <f t="shared" si="21"/>
        <v>0</v>
      </c>
      <c r="W56" s="100">
        <f t="shared" si="22"/>
        <v>0</v>
      </c>
      <c r="AD56" s="130"/>
      <c r="AE56" s="131"/>
      <c r="AF56" s="131"/>
      <c r="AG56" s="131"/>
      <c r="AH56" s="131"/>
      <c r="AI56" s="131"/>
      <c r="AJ56" s="131"/>
      <c r="AK56" s="131"/>
    </row>
    <row r="57" spans="1:37" ht="19.95" customHeight="1">
      <c r="A57" s="15"/>
      <c r="B57" s="15"/>
      <c r="C57" s="15"/>
      <c r="D57" s="40" t="str">
        <f>VLOOKUP(E57,'[1]医療機関名(病院）'!$A$2:$B$140,2)</f>
        <v>独立行政法人 地域医療機能推進機構 三島総合病院</v>
      </c>
      <c r="E57" s="40">
        <v>2210610180</v>
      </c>
      <c r="F57" s="76">
        <f>VLOOKUP(E57,'[1]許可病床・最大使用病床（病院）'!$A$4:$G$142,2)</f>
        <v>0</v>
      </c>
      <c r="G57" s="76">
        <f>VLOOKUP(E57,'[1]許可病床・最大使用病床（病院）'!$A$4:$G$142,3)</f>
        <v>109</v>
      </c>
      <c r="H57" s="76">
        <f>VLOOKUP(E57,'[1]許可病床・最大使用病床（病院）'!$A$4:$G$142,4)</f>
        <v>50</v>
      </c>
      <c r="I57" s="76">
        <f>VLOOKUP(E57,'[1]許可病床・最大使用病床（病院）'!$A$4:$G$142,5)</f>
        <v>0</v>
      </c>
      <c r="J57" s="76">
        <f>VLOOKUP(E57,'[1]許可病床・最大使用病床（病院）'!$A$4:$G$142,6)</f>
        <v>0</v>
      </c>
      <c r="K57" s="97">
        <f t="shared" si="19"/>
        <v>159</v>
      </c>
      <c r="L57" s="76">
        <f>VLOOKUP(E57,'[1]許可病床・最大使用病床（病院）'!$J$4:$P$142,2)</f>
        <v>0</v>
      </c>
      <c r="M57" s="76">
        <f>VLOOKUP(E57,'[1]許可病床・最大使用病床（病院）'!$J$4:$P$142,3)</f>
        <v>108</v>
      </c>
      <c r="N57" s="76">
        <f>VLOOKUP(E57,'[1]許可病床・最大使用病床（病院）'!$J$4:$P$142,4)</f>
        <v>48</v>
      </c>
      <c r="O57" s="76">
        <f>VLOOKUP(E57,'[1]許可病床・最大使用病床（病院）'!$J$4:$P$142,5)</f>
        <v>0</v>
      </c>
      <c r="P57" s="76">
        <f>VLOOKUP(E57,'[1]許可病床・最大使用病床（病院）'!$J$4:$P$142,6)</f>
        <v>0</v>
      </c>
      <c r="Q57" s="97">
        <f t="shared" si="20"/>
        <v>156</v>
      </c>
      <c r="R57" s="76">
        <f t="shared" si="21"/>
        <v>0</v>
      </c>
      <c r="S57" s="76">
        <f t="shared" si="21"/>
        <v>1</v>
      </c>
      <c r="T57" s="76">
        <f t="shared" si="21"/>
        <v>2</v>
      </c>
      <c r="U57" s="76">
        <f t="shared" si="21"/>
        <v>0</v>
      </c>
      <c r="V57" s="76">
        <f t="shared" si="21"/>
        <v>0</v>
      </c>
      <c r="W57" s="97">
        <f t="shared" si="22"/>
        <v>3</v>
      </c>
      <c r="AD57" s="130"/>
      <c r="AE57" s="131"/>
      <c r="AF57" s="131"/>
      <c r="AG57" s="131"/>
      <c r="AH57" s="131"/>
      <c r="AI57" s="131"/>
      <c r="AJ57" s="131"/>
      <c r="AK57" s="131"/>
    </row>
    <row r="58" spans="1:37" ht="19.95" customHeight="1">
      <c r="A58" s="15"/>
      <c r="B58" s="15"/>
      <c r="C58" s="14" t="s">
        <v>54</v>
      </c>
      <c r="D58" s="39" t="str">
        <f>VLOOKUP(E58,'[1]医療機関名(病院）'!$A$2:$B$140,2)</f>
        <v>医療法人社団 駿栄会 御殿場石川病院</v>
      </c>
      <c r="E58" s="39">
        <v>2211210295</v>
      </c>
      <c r="F58" s="75">
        <f>VLOOKUP(E58,'[1]許可病床・最大使用病床（病院）'!$A$4:$G$142,2)</f>
        <v>0</v>
      </c>
      <c r="G58" s="75">
        <f>VLOOKUP(E58,'[1]許可病床・最大使用病床（病院）'!$A$4:$G$142,3)</f>
        <v>0</v>
      </c>
      <c r="H58" s="75">
        <f>VLOOKUP(E58,'[1]許可病床・最大使用病床（病院）'!$A$4:$G$142,4)</f>
        <v>0</v>
      </c>
      <c r="I58" s="75">
        <f>VLOOKUP(E58,'[1]許可病床・最大使用病床（病院）'!$A$4:$G$142,5)</f>
        <v>159</v>
      </c>
      <c r="J58" s="75">
        <f>VLOOKUP(E58,'[1]許可病床・最大使用病床（病院）'!$A$4:$G$142,6)</f>
        <v>0</v>
      </c>
      <c r="K58" s="96">
        <f t="shared" si="19"/>
        <v>159</v>
      </c>
      <c r="L58" s="75">
        <f>VLOOKUP(E58,'[1]許可病床・最大使用病床（病院）'!$J$4:$P$142,2)</f>
        <v>0</v>
      </c>
      <c r="M58" s="75">
        <f>VLOOKUP(E58,'[1]許可病床・最大使用病床（病院）'!$J$4:$P$142,3)</f>
        <v>0</v>
      </c>
      <c r="N58" s="75">
        <f>VLOOKUP(E58,'[1]許可病床・最大使用病床（病院）'!$J$4:$P$142,4)</f>
        <v>0</v>
      </c>
      <c r="O58" s="75">
        <f>VLOOKUP(E58,'[1]許可病床・最大使用病床（病院）'!$J$4:$P$142,5)</f>
        <v>159</v>
      </c>
      <c r="P58" s="75">
        <f>VLOOKUP(E58,'[1]許可病床・最大使用病床（病院）'!$J$4:$P$142,6)</f>
        <v>0</v>
      </c>
      <c r="Q58" s="96">
        <f t="shared" si="20"/>
        <v>159</v>
      </c>
      <c r="R58" s="75">
        <f t="shared" si="21"/>
        <v>0</v>
      </c>
      <c r="S58" s="75">
        <f t="shared" si="21"/>
        <v>0</v>
      </c>
      <c r="T58" s="75">
        <f t="shared" si="21"/>
        <v>0</v>
      </c>
      <c r="U58" s="75">
        <f t="shared" si="21"/>
        <v>0</v>
      </c>
      <c r="V58" s="75">
        <f t="shared" si="21"/>
        <v>0</v>
      </c>
      <c r="W58" s="96">
        <f t="shared" si="22"/>
        <v>0</v>
      </c>
      <c r="AD58" s="130"/>
      <c r="AE58" s="131"/>
      <c r="AF58" s="131"/>
      <c r="AG58" s="131"/>
      <c r="AH58" s="131"/>
      <c r="AI58" s="131"/>
      <c r="AJ58" s="131"/>
      <c r="AK58" s="131"/>
    </row>
    <row r="59" spans="1:37" ht="19.95" customHeight="1">
      <c r="A59" s="15"/>
      <c r="B59" s="15"/>
      <c r="C59" s="15"/>
      <c r="D59" s="44" t="str">
        <f>VLOOKUP(E59,'[1]医療機関名(病院）'!$A$2:$B$140,2)</f>
        <v>社会医療法人 青虎会 フジ虎ノ門整形外科病院</v>
      </c>
      <c r="E59" s="44">
        <v>2211210204</v>
      </c>
      <c r="F59" s="80">
        <f>VLOOKUP(E59,'[1]許可病床・最大使用病床（病院）'!$A$4:$G$142,2)</f>
        <v>0</v>
      </c>
      <c r="G59" s="80">
        <f>VLOOKUP(E59,'[1]許可病床・最大使用病床（病院）'!$A$4:$G$142,3)</f>
        <v>127</v>
      </c>
      <c r="H59" s="80">
        <f>VLOOKUP(E59,'[1]許可病床・最大使用病床（病院）'!$A$4:$G$142,4)</f>
        <v>41</v>
      </c>
      <c r="I59" s="80">
        <f>VLOOKUP(E59,'[1]許可病床・最大使用病床（病院）'!$A$4:$G$142,5)</f>
        <v>43</v>
      </c>
      <c r="J59" s="80">
        <f>VLOOKUP(E59,'[1]許可病床・最大使用病床（病院）'!$A$4:$G$142,6)</f>
        <v>0</v>
      </c>
      <c r="K59" s="100">
        <f t="shared" si="19"/>
        <v>211</v>
      </c>
      <c r="L59" s="80">
        <f>VLOOKUP(E59,'[1]許可病床・最大使用病床（病院）'!$J$4:$P$142,2)</f>
        <v>0</v>
      </c>
      <c r="M59" s="80">
        <f>VLOOKUP(E59,'[1]許可病床・最大使用病床（病院）'!$J$4:$P$142,3)</f>
        <v>127</v>
      </c>
      <c r="N59" s="80">
        <f>VLOOKUP(E59,'[1]許可病床・最大使用病床（病院）'!$J$4:$P$142,4)</f>
        <v>41</v>
      </c>
      <c r="O59" s="80">
        <f>VLOOKUP(E59,'[1]許可病床・最大使用病床（病院）'!$J$4:$P$142,5)</f>
        <v>43</v>
      </c>
      <c r="P59" s="80">
        <f>VLOOKUP(E59,'[1]許可病床・最大使用病床（病院）'!$J$4:$P$142,6)</f>
        <v>0</v>
      </c>
      <c r="Q59" s="100">
        <f t="shared" si="20"/>
        <v>211</v>
      </c>
      <c r="R59" s="80">
        <f t="shared" si="21"/>
        <v>0</v>
      </c>
      <c r="S59" s="80">
        <f t="shared" si="21"/>
        <v>0</v>
      </c>
      <c r="T59" s="80">
        <f t="shared" si="21"/>
        <v>0</v>
      </c>
      <c r="U59" s="80">
        <f t="shared" si="21"/>
        <v>0</v>
      </c>
      <c r="V59" s="80">
        <f t="shared" si="21"/>
        <v>0</v>
      </c>
      <c r="W59" s="100">
        <f t="shared" si="22"/>
        <v>0</v>
      </c>
      <c r="AD59" s="130"/>
      <c r="AE59" s="131"/>
      <c r="AF59" s="131"/>
      <c r="AG59" s="131"/>
      <c r="AH59" s="131"/>
      <c r="AI59" s="131"/>
      <c r="AJ59" s="131"/>
      <c r="AK59" s="131"/>
    </row>
    <row r="60" spans="1:37" ht="19.95" customHeight="1">
      <c r="A60" s="15"/>
      <c r="B60" s="15"/>
      <c r="C60" s="15"/>
      <c r="D60" s="44" t="str">
        <f>VLOOKUP(E60,'[1]医療機関名(病院）'!$A$2:$B$140,2)</f>
        <v>一般財団法人神山復生会 神山復生病院</v>
      </c>
      <c r="E60" s="44">
        <v>2211210097</v>
      </c>
      <c r="F60" s="80">
        <f>VLOOKUP(E60,'[1]許可病床・最大使用病床（病院）'!$A$4:$G$142,2)</f>
        <v>0</v>
      </c>
      <c r="G60" s="80">
        <f>VLOOKUP(E60,'[1]許可病床・最大使用病床（病院）'!$A$4:$G$142,3)</f>
        <v>0</v>
      </c>
      <c r="H60" s="80">
        <f>VLOOKUP(E60,'[1]許可病床・最大使用病床（病院）'!$A$4:$G$142,4)</f>
        <v>0</v>
      </c>
      <c r="I60" s="80">
        <f>VLOOKUP(E60,'[1]許可病床・最大使用病床（病院）'!$A$4:$G$142,5)</f>
        <v>20</v>
      </c>
      <c r="J60" s="80">
        <f>VLOOKUP(E60,'[1]許可病床・最大使用病床（病院）'!$A$4:$G$142,6)</f>
        <v>0</v>
      </c>
      <c r="K60" s="100">
        <f t="shared" si="19"/>
        <v>20</v>
      </c>
      <c r="L60" s="80">
        <f>VLOOKUP(E60,'[1]許可病床・最大使用病床（病院）'!$J$4:$P$142,2)</f>
        <v>0</v>
      </c>
      <c r="M60" s="80">
        <f>VLOOKUP(E60,'[1]許可病床・最大使用病床（病院）'!$J$4:$P$142,3)</f>
        <v>0</v>
      </c>
      <c r="N60" s="80">
        <f>VLOOKUP(E60,'[1]許可病床・最大使用病床（病院）'!$J$4:$P$142,4)</f>
        <v>0</v>
      </c>
      <c r="O60" s="80">
        <f>VLOOKUP(E60,'[1]許可病床・最大使用病床（病院）'!$J$4:$P$142,5)</f>
        <v>20</v>
      </c>
      <c r="P60" s="80">
        <f>VLOOKUP(E60,'[1]許可病床・最大使用病床（病院）'!$J$4:$P$142,6)</f>
        <v>0</v>
      </c>
      <c r="Q60" s="100">
        <f t="shared" si="20"/>
        <v>20</v>
      </c>
      <c r="R60" s="80">
        <f t="shared" si="21"/>
        <v>0</v>
      </c>
      <c r="S60" s="80">
        <f t="shared" si="21"/>
        <v>0</v>
      </c>
      <c r="T60" s="80">
        <f t="shared" si="21"/>
        <v>0</v>
      </c>
      <c r="U60" s="80">
        <f t="shared" si="21"/>
        <v>0</v>
      </c>
      <c r="V60" s="80">
        <f t="shared" si="21"/>
        <v>0</v>
      </c>
      <c r="W60" s="100">
        <f t="shared" si="22"/>
        <v>0</v>
      </c>
      <c r="AD60" s="130"/>
      <c r="AE60" s="131"/>
      <c r="AF60" s="131"/>
      <c r="AG60" s="131"/>
      <c r="AH60" s="131"/>
      <c r="AI60" s="131"/>
      <c r="AJ60" s="131"/>
      <c r="AK60" s="131"/>
    </row>
    <row r="61" spans="1:37" ht="19.95" customHeight="1">
      <c r="A61" s="15"/>
      <c r="B61" s="15"/>
      <c r="C61" s="15"/>
      <c r="D61" s="44" t="str">
        <f>VLOOKUP(E61,'[1]医療機関名(病院）'!$A$2:$B$140,2)</f>
        <v>御殿場かいせい病院</v>
      </c>
      <c r="E61" s="44">
        <v>2211210337</v>
      </c>
      <c r="F61" s="80">
        <f>VLOOKUP(E61,'[1]許可病床・最大使用病床（病院）'!$A$4:$G$142,2)</f>
        <v>0</v>
      </c>
      <c r="G61" s="80">
        <f>VLOOKUP(E61,'[1]許可病床・最大使用病床（病院）'!$A$4:$G$142,3)</f>
        <v>0</v>
      </c>
      <c r="H61" s="80">
        <f>VLOOKUP(E61,'[1]許可病床・最大使用病床（病院）'!$A$4:$G$142,4)</f>
        <v>0</v>
      </c>
      <c r="I61" s="80">
        <f>VLOOKUP(E61,'[1]許可病床・最大使用病床（病院）'!$A$4:$G$142,5)</f>
        <v>120</v>
      </c>
      <c r="J61" s="80">
        <f>VLOOKUP(E61,'[1]許可病床・最大使用病床（病院）'!$A$4:$G$142,6)</f>
        <v>0</v>
      </c>
      <c r="K61" s="100">
        <f t="shared" si="19"/>
        <v>120</v>
      </c>
      <c r="L61" s="80">
        <f>VLOOKUP(E61,'[1]許可病床・最大使用病床（病院）'!$J$4:$P$142,2)</f>
        <v>0</v>
      </c>
      <c r="M61" s="80">
        <f>VLOOKUP(E61,'[1]許可病床・最大使用病床（病院）'!$J$4:$P$142,3)</f>
        <v>0</v>
      </c>
      <c r="N61" s="80">
        <f>VLOOKUP(E61,'[1]許可病床・最大使用病床（病院）'!$J$4:$P$142,4)</f>
        <v>0</v>
      </c>
      <c r="O61" s="80">
        <f>VLOOKUP(E61,'[1]許可病床・最大使用病床（病院）'!$J$4:$P$142,5)</f>
        <v>118</v>
      </c>
      <c r="P61" s="80">
        <f>VLOOKUP(E61,'[1]許可病床・最大使用病床（病院）'!$J$4:$P$142,6)</f>
        <v>0</v>
      </c>
      <c r="Q61" s="100">
        <f t="shared" si="20"/>
        <v>118</v>
      </c>
      <c r="R61" s="80">
        <f t="shared" si="21"/>
        <v>0</v>
      </c>
      <c r="S61" s="80">
        <f t="shared" si="21"/>
        <v>0</v>
      </c>
      <c r="T61" s="80">
        <f t="shared" si="21"/>
        <v>0</v>
      </c>
      <c r="U61" s="80">
        <f t="shared" si="21"/>
        <v>2</v>
      </c>
      <c r="V61" s="80">
        <f t="shared" si="21"/>
        <v>0</v>
      </c>
      <c r="W61" s="100">
        <f t="shared" si="22"/>
        <v>2</v>
      </c>
      <c r="AD61" s="130"/>
      <c r="AE61" s="131"/>
      <c r="AF61" s="131"/>
      <c r="AG61" s="131"/>
      <c r="AH61" s="131"/>
      <c r="AI61" s="131"/>
      <c r="AJ61" s="131"/>
      <c r="AK61" s="131"/>
    </row>
    <row r="62" spans="1:37" ht="19.95" customHeight="1">
      <c r="A62" s="15"/>
      <c r="B62" s="15"/>
      <c r="C62" s="15"/>
      <c r="D62" s="44" t="str">
        <f>VLOOKUP(E62,'[1]医療機関名(病院）'!$A$2:$B$140,2)</f>
        <v>公益社団法人有隣厚生会 東部病院</v>
      </c>
      <c r="E62" s="44">
        <v>2211210436</v>
      </c>
      <c r="F62" s="80">
        <f>VLOOKUP(E62,'[1]許可病床・最大使用病床（病院）'!$A$4:$G$142,2)</f>
        <v>0</v>
      </c>
      <c r="G62" s="80">
        <f>VLOOKUP(E62,'[1]許可病床・最大使用病床（病院）'!$A$4:$G$142,3)</f>
        <v>60</v>
      </c>
      <c r="H62" s="80">
        <f>VLOOKUP(E62,'[1]許可病床・最大使用病床（病院）'!$A$4:$G$142,4)</f>
        <v>0</v>
      </c>
      <c r="I62" s="80">
        <f>VLOOKUP(E62,'[1]許可病床・最大使用病床（病院）'!$A$4:$G$142,5)</f>
        <v>0</v>
      </c>
      <c r="J62" s="80">
        <f>VLOOKUP(E62,'[1]許可病床・最大使用病床（病院）'!$A$4:$G$142,6)</f>
        <v>0</v>
      </c>
      <c r="K62" s="100">
        <f t="shared" si="19"/>
        <v>60</v>
      </c>
      <c r="L62" s="80">
        <f>VLOOKUP(E62,'[1]許可病床・最大使用病床（病院）'!$J$4:$P$142,2)</f>
        <v>0</v>
      </c>
      <c r="M62" s="80">
        <f>VLOOKUP(E62,'[1]許可病床・最大使用病床（病院）'!$J$4:$P$142,3)</f>
        <v>60</v>
      </c>
      <c r="N62" s="80">
        <f>VLOOKUP(E62,'[1]許可病床・最大使用病床（病院）'!$J$4:$P$142,4)</f>
        <v>0</v>
      </c>
      <c r="O62" s="80">
        <f>VLOOKUP(E62,'[1]許可病床・最大使用病床（病院）'!$J$4:$P$142,5)</f>
        <v>0</v>
      </c>
      <c r="P62" s="80">
        <f>VLOOKUP(E62,'[1]許可病床・最大使用病床（病院）'!$J$4:$P$142,6)</f>
        <v>0</v>
      </c>
      <c r="Q62" s="100">
        <f t="shared" si="20"/>
        <v>60</v>
      </c>
      <c r="R62" s="80">
        <f t="shared" si="21"/>
        <v>0</v>
      </c>
      <c r="S62" s="80">
        <f t="shared" si="21"/>
        <v>0</v>
      </c>
      <c r="T62" s="80">
        <f t="shared" si="21"/>
        <v>0</v>
      </c>
      <c r="U62" s="80">
        <f t="shared" si="21"/>
        <v>0</v>
      </c>
      <c r="V62" s="80">
        <f t="shared" si="21"/>
        <v>0</v>
      </c>
      <c r="W62" s="100">
        <f t="shared" si="22"/>
        <v>0</v>
      </c>
      <c r="AD62" s="130"/>
      <c r="AE62" s="131"/>
      <c r="AF62" s="131"/>
      <c r="AG62" s="131"/>
      <c r="AH62" s="131"/>
      <c r="AI62" s="131"/>
      <c r="AJ62" s="131"/>
      <c r="AK62" s="131"/>
    </row>
    <row r="63" spans="1:37" ht="19.95" customHeight="1">
      <c r="A63" s="15"/>
      <c r="B63" s="15"/>
      <c r="C63" s="15"/>
      <c r="D63" s="44" t="str">
        <f>VLOOKUP(E63,'[1]医療機関名(病院）'!$A$2:$B$140,2)</f>
        <v>公益社団法人有隣厚生会富士病院</v>
      </c>
      <c r="E63" s="44">
        <v>2211210139</v>
      </c>
      <c r="F63" s="80">
        <f>VLOOKUP(E63,'[1]許可病床・最大使用病床（病院）'!$A$4:$G$142,2)</f>
        <v>56</v>
      </c>
      <c r="G63" s="80">
        <f>VLOOKUP(E63,'[1]許可病床・最大使用病床（病院）'!$A$4:$G$142,3)</f>
        <v>52</v>
      </c>
      <c r="H63" s="80">
        <f>VLOOKUP(E63,'[1]許可病床・最大使用病床（病院）'!$A$4:$G$142,4)</f>
        <v>52</v>
      </c>
      <c r="I63" s="80">
        <f>VLOOKUP(E63,'[1]許可病床・最大使用病床（病院）'!$A$4:$G$142,5)</f>
        <v>0</v>
      </c>
      <c r="J63" s="80">
        <f>VLOOKUP(E63,'[1]許可病床・最大使用病床（病院）'!$A$4:$G$142,6)</f>
        <v>0</v>
      </c>
      <c r="K63" s="100">
        <f t="shared" si="19"/>
        <v>160</v>
      </c>
      <c r="L63" s="80">
        <f>VLOOKUP(E63,'[1]許可病床・最大使用病床（病院）'!$J$4:$P$142,2)</f>
        <v>50</v>
      </c>
      <c r="M63" s="80">
        <f>VLOOKUP(E63,'[1]許可病床・最大使用病床（病院）'!$J$4:$P$142,3)</f>
        <v>49</v>
      </c>
      <c r="N63" s="80">
        <f>VLOOKUP(E63,'[1]許可病床・最大使用病床（病院）'!$J$4:$P$142,4)</f>
        <v>42</v>
      </c>
      <c r="O63" s="80">
        <f>VLOOKUP(E63,'[1]許可病床・最大使用病床（病院）'!$J$4:$P$142,5)</f>
        <v>0</v>
      </c>
      <c r="P63" s="80">
        <f>VLOOKUP(E63,'[1]許可病床・最大使用病床（病院）'!$J$4:$P$142,6)</f>
        <v>0</v>
      </c>
      <c r="Q63" s="100">
        <f t="shared" si="20"/>
        <v>141</v>
      </c>
      <c r="R63" s="80">
        <f t="shared" si="21"/>
        <v>6</v>
      </c>
      <c r="S63" s="80">
        <f t="shared" si="21"/>
        <v>3</v>
      </c>
      <c r="T63" s="80">
        <f t="shared" si="21"/>
        <v>10</v>
      </c>
      <c r="U63" s="80">
        <f t="shared" si="21"/>
        <v>0</v>
      </c>
      <c r="V63" s="80">
        <f t="shared" si="21"/>
        <v>0</v>
      </c>
      <c r="W63" s="100">
        <f t="shared" si="22"/>
        <v>19</v>
      </c>
      <c r="AD63" s="130"/>
      <c r="AE63" s="131"/>
      <c r="AF63" s="131"/>
      <c r="AG63" s="131"/>
      <c r="AH63" s="131"/>
      <c r="AI63" s="131"/>
      <c r="AJ63" s="131"/>
      <c r="AK63" s="131"/>
    </row>
    <row r="64" spans="1:37" ht="19.95" customHeight="1">
      <c r="A64" s="15"/>
      <c r="B64" s="15"/>
      <c r="C64" s="15"/>
      <c r="D64" s="40" t="str">
        <f>VLOOKUP(E64,'[1]医療機関名(病院）'!$A$2:$B$140,2)</f>
        <v>国立駿河療養所</v>
      </c>
      <c r="E64" s="40">
        <v>2219860182</v>
      </c>
      <c r="F64" s="76">
        <f>VLOOKUP(E64,'[1]許可病床・最大使用病床（病院）'!$A$4:$G$142,2)</f>
        <v>0</v>
      </c>
      <c r="G64" s="76">
        <f>VLOOKUP(E64,'[1]許可病床・最大使用病床（病院）'!$A$4:$G$142,3)</f>
        <v>0</v>
      </c>
      <c r="H64" s="76">
        <f>VLOOKUP(E64,'[1]許可病床・最大使用病床（病院）'!$A$4:$G$142,4)</f>
        <v>0</v>
      </c>
      <c r="I64" s="80">
        <f>VLOOKUP(E64,'[1]許可病床・最大使用病床（病院）'!$A$4:$G$142,5)</f>
        <v>258</v>
      </c>
      <c r="J64" s="76">
        <f>VLOOKUP(E64,'[1]許可病床・最大使用病床（病院）'!$A$4:$G$142,6)</f>
        <v>0</v>
      </c>
      <c r="K64" s="97">
        <f t="shared" si="19"/>
        <v>258</v>
      </c>
      <c r="L64" s="76">
        <f>VLOOKUP(E64,'[1]許可病床・最大使用病床（病院）'!$J$4:$P$142,2)</f>
        <v>0</v>
      </c>
      <c r="M64" s="76">
        <f>VLOOKUP(E64,'[1]許可病床・最大使用病床（病院）'!$J$4:$P$142,3)</f>
        <v>0</v>
      </c>
      <c r="N64" s="76">
        <f>VLOOKUP(E64,'[1]許可病床・最大使用病床（病院）'!$J$4:$P$142,4)</f>
        <v>0</v>
      </c>
      <c r="O64" s="76">
        <v>0</v>
      </c>
      <c r="P64" s="76">
        <v>48</v>
      </c>
      <c r="Q64" s="97">
        <f t="shared" si="20"/>
        <v>48</v>
      </c>
      <c r="R64" s="76">
        <f t="shared" si="21"/>
        <v>0</v>
      </c>
      <c r="S64" s="76">
        <f t="shared" si="21"/>
        <v>0</v>
      </c>
      <c r="T64" s="76">
        <f t="shared" si="21"/>
        <v>0</v>
      </c>
      <c r="U64" s="76">
        <f t="shared" si="21"/>
        <v>258</v>
      </c>
      <c r="V64" s="76">
        <f t="shared" si="21"/>
        <v>-48</v>
      </c>
      <c r="W64" s="97">
        <f t="shared" si="22"/>
        <v>210</v>
      </c>
      <c r="AD64" s="130"/>
      <c r="AE64" s="131"/>
      <c r="AF64" s="131"/>
      <c r="AG64" s="131"/>
      <c r="AH64" s="131"/>
      <c r="AI64" s="131"/>
      <c r="AJ64" s="131"/>
      <c r="AK64" s="131"/>
    </row>
    <row r="65" spans="1:37" ht="19.95" customHeight="1">
      <c r="A65" s="15"/>
      <c r="B65" s="15"/>
      <c r="C65" s="14" t="s">
        <v>56</v>
      </c>
      <c r="D65" s="39" t="str">
        <f>VLOOKUP(E65,'[1]医療機関名(病院）'!$A$2:$B$140,2)</f>
        <v>医療法人社団榮紀会 東名裾野病院</v>
      </c>
      <c r="E65" s="39">
        <v>2211410093</v>
      </c>
      <c r="F65" s="75">
        <f>VLOOKUP(E65,'[1]許可病床・最大使用病床（病院）'!$A$4:$G$142,2)</f>
        <v>0</v>
      </c>
      <c r="G65" s="75">
        <f>VLOOKUP(E65,'[1]許可病床・最大使用病床（病院）'!$A$4:$G$142,3)</f>
        <v>0</v>
      </c>
      <c r="H65" s="75">
        <f>VLOOKUP(E65,'[1]許可病床・最大使用病床（病院）'!$A$4:$G$142,4)</f>
        <v>0</v>
      </c>
      <c r="I65" s="75">
        <f>VLOOKUP(E65,'[1]許可病床・最大使用病床（病院）'!$A$4:$G$142,5)</f>
        <v>94</v>
      </c>
      <c r="J65" s="75">
        <f>VLOOKUP(E65,'[1]許可病床・最大使用病床（病院）'!$A$4:$G$142,6)</f>
        <v>0</v>
      </c>
      <c r="K65" s="96">
        <f t="shared" si="19"/>
        <v>94</v>
      </c>
      <c r="L65" s="75">
        <f>VLOOKUP(E65,'[1]許可病床・最大使用病床（病院）'!$J$4:$P$142,2)</f>
        <v>0</v>
      </c>
      <c r="M65" s="75">
        <f>VLOOKUP(E65,'[1]許可病床・最大使用病床（病院）'!$J$4:$P$142,3)</f>
        <v>0</v>
      </c>
      <c r="N65" s="75">
        <f>VLOOKUP(E65,'[1]許可病床・最大使用病床（病院）'!$J$4:$P$142,4)</f>
        <v>0</v>
      </c>
      <c r="O65" s="75">
        <f>VLOOKUP(E65,'[1]許可病床・最大使用病床（病院）'!$J$4:$P$142,5)</f>
        <v>94</v>
      </c>
      <c r="P65" s="75">
        <f>VLOOKUP(E65,'[1]許可病床・最大使用病床（病院）'!$J$4:$P$142,6)</f>
        <v>0</v>
      </c>
      <c r="Q65" s="96">
        <f t="shared" si="20"/>
        <v>94</v>
      </c>
      <c r="R65" s="75">
        <f t="shared" si="21"/>
        <v>0</v>
      </c>
      <c r="S65" s="75">
        <f t="shared" si="21"/>
        <v>0</v>
      </c>
      <c r="T65" s="75">
        <f t="shared" si="21"/>
        <v>0</v>
      </c>
      <c r="U65" s="75">
        <f t="shared" si="21"/>
        <v>0</v>
      </c>
      <c r="V65" s="75">
        <f t="shared" si="21"/>
        <v>0</v>
      </c>
      <c r="W65" s="96">
        <f t="shared" si="22"/>
        <v>0</v>
      </c>
      <c r="AD65" s="130"/>
      <c r="AE65" s="131"/>
      <c r="AF65" s="131"/>
      <c r="AG65" s="131"/>
      <c r="AH65" s="131"/>
      <c r="AI65" s="131"/>
      <c r="AJ65" s="131"/>
      <c r="AK65" s="131"/>
    </row>
    <row r="66" spans="1:37" ht="19.95" customHeight="1">
      <c r="A66" s="15"/>
      <c r="B66" s="15"/>
      <c r="C66" s="15"/>
      <c r="D66" s="40" t="str">
        <f>VLOOKUP(E66,'[1]医療機関名(病院）'!$A$2:$B$140,2)</f>
        <v>裾野赤十字病院</v>
      </c>
      <c r="E66" s="40">
        <v>2211410010</v>
      </c>
      <c r="F66" s="76">
        <f>VLOOKUP(E66,'[1]許可病床・最大使用病床（病院）'!$A$4:$G$142,2)</f>
        <v>0</v>
      </c>
      <c r="G66" s="76">
        <f>VLOOKUP(E66,'[1]許可病床・最大使用病床（病院）'!$A$4:$G$142,3)</f>
        <v>55</v>
      </c>
      <c r="H66" s="76">
        <f>VLOOKUP(E66,'[1]許可病床・最大使用病床（病院）'!$A$4:$G$142,4)</f>
        <v>49</v>
      </c>
      <c r="I66" s="76">
        <f>VLOOKUP(E66,'[1]許可病床・最大使用病床（病院）'!$A$4:$G$142,5)</f>
        <v>0</v>
      </c>
      <c r="J66" s="76">
        <f>VLOOKUP(E66,'[1]許可病床・最大使用病床（病院）'!$A$4:$G$142,6)</f>
        <v>0</v>
      </c>
      <c r="K66" s="97">
        <f t="shared" si="19"/>
        <v>104</v>
      </c>
      <c r="L66" s="76">
        <f>VLOOKUP(E66,'[1]許可病床・最大使用病床（病院）'!$J$4:$P$142,2)</f>
        <v>0</v>
      </c>
      <c r="M66" s="76">
        <f>VLOOKUP(E66,'[1]許可病床・最大使用病床（病院）'!$J$4:$P$142,3)</f>
        <v>50</v>
      </c>
      <c r="N66" s="76">
        <f>VLOOKUP(E66,'[1]許可病床・最大使用病床（病院）'!$J$4:$P$142,4)</f>
        <v>46</v>
      </c>
      <c r="O66" s="76">
        <f>VLOOKUP(E66,'[1]許可病床・最大使用病床（病院）'!$J$4:$P$142,5)</f>
        <v>0</v>
      </c>
      <c r="P66" s="76">
        <f>VLOOKUP(E66,'[1]許可病床・最大使用病床（病院）'!$J$4:$P$142,6)</f>
        <v>0</v>
      </c>
      <c r="Q66" s="97">
        <f t="shared" si="20"/>
        <v>96</v>
      </c>
      <c r="R66" s="76">
        <f t="shared" si="21"/>
        <v>0</v>
      </c>
      <c r="S66" s="76">
        <f t="shared" si="21"/>
        <v>5</v>
      </c>
      <c r="T66" s="76">
        <f t="shared" si="21"/>
        <v>3</v>
      </c>
      <c r="U66" s="76">
        <f t="shared" si="21"/>
        <v>0</v>
      </c>
      <c r="V66" s="76">
        <f t="shared" si="21"/>
        <v>0</v>
      </c>
      <c r="W66" s="97">
        <f t="shared" si="22"/>
        <v>8</v>
      </c>
      <c r="AD66" s="130"/>
      <c r="AE66" s="131"/>
      <c r="AF66" s="131"/>
      <c r="AG66" s="131"/>
      <c r="AH66" s="131"/>
      <c r="AI66" s="131"/>
      <c r="AJ66" s="131"/>
      <c r="AK66" s="131"/>
    </row>
    <row r="67" spans="1:37" ht="19.95" customHeight="1">
      <c r="A67" s="15"/>
      <c r="B67" s="15"/>
      <c r="C67" s="14" t="s">
        <v>44</v>
      </c>
      <c r="D67" s="39" t="str">
        <f>VLOOKUP(E67,'[1]医療機関名(病院）'!$A$2:$B$140,2)</f>
        <v>ＪＡ静岡厚生連中伊豆温泉病院</v>
      </c>
      <c r="E67" s="39">
        <v>2210310179</v>
      </c>
      <c r="F67" s="75">
        <f>VLOOKUP(E67,'[1]許可病床・最大使用病床（病院）'!$A$4:$G$142,2)</f>
        <v>0</v>
      </c>
      <c r="G67" s="75">
        <f>VLOOKUP(E67,'[1]許可病床・最大使用病床（病院）'!$A$4:$G$142,3)</f>
        <v>55</v>
      </c>
      <c r="H67" s="75">
        <f>VLOOKUP(E67,'[1]許可病床・最大使用病床（病院）'!$A$4:$G$142,4)</f>
        <v>173</v>
      </c>
      <c r="I67" s="75">
        <f>VLOOKUP(E67,'[1]許可病床・最大使用病床（病院）'!$A$4:$G$142,5)</f>
        <v>0</v>
      </c>
      <c r="J67" s="75">
        <f>VLOOKUP(E67,'[1]許可病床・最大使用病床（病院）'!$A$4:$G$142,6)</f>
        <v>0</v>
      </c>
      <c r="K67" s="96">
        <f t="shared" si="19"/>
        <v>228</v>
      </c>
      <c r="L67" s="75">
        <f>VLOOKUP(E67,'[1]許可病床・最大使用病床（病院）'!$J$4:$P$142,2)</f>
        <v>0</v>
      </c>
      <c r="M67" s="75">
        <f>VLOOKUP(E67,'[1]許可病床・最大使用病床（病院）'!$J$4:$P$142,3)</f>
        <v>52</v>
      </c>
      <c r="N67" s="75">
        <f>VLOOKUP(E67,'[1]許可病床・最大使用病床（病院）'!$J$4:$P$142,4)</f>
        <v>165</v>
      </c>
      <c r="O67" s="75">
        <f>VLOOKUP(E67,'[1]許可病床・最大使用病床（病院）'!$J$4:$P$142,5)</f>
        <v>0</v>
      </c>
      <c r="P67" s="75">
        <f>VLOOKUP(E67,'[1]許可病床・最大使用病床（病院）'!$J$4:$P$142,6)</f>
        <v>0</v>
      </c>
      <c r="Q67" s="96">
        <f t="shared" si="20"/>
        <v>217</v>
      </c>
      <c r="R67" s="75">
        <f t="shared" si="21"/>
        <v>0</v>
      </c>
      <c r="S67" s="75">
        <f t="shared" si="21"/>
        <v>3</v>
      </c>
      <c r="T67" s="75">
        <f t="shared" si="21"/>
        <v>8</v>
      </c>
      <c r="U67" s="75">
        <f t="shared" si="21"/>
        <v>0</v>
      </c>
      <c r="V67" s="75">
        <f t="shared" si="21"/>
        <v>0</v>
      </c>
      <c r="W67" s="96">
        <f t="shared" si="22"/>
        <v>11</v>
      </c>
      <c r="AD67" s="130"/>
      <c r="AE67" s="131"/>
      <c r="AF67" s="131"/>
      <c r="AG67" s="131"/>
      <c r="AH67" s="131"/>
      <c r="AI67" s="131"/>
      <c r="AJ67" s="131"/>
      <c r="AK67" s="131"/>
    </row>
    <row r="68" spans="1:37" ht="19.95" customHeight="1">
      <c r="A68" s="15"/>
      <c r="B68" s="15"/>
      <c r="C68" s="15"/>
      <c r="D68" s="44" t="str">
        <f>VLOOKUP(E68,'[1]医療機関名(病院）'!$A$2:$B$140,2)</f>
        <v>伊豆赤十字病院</v>
      </c>
      <c r="E68" s="44">
        <v>2210310062</v>
      </c>
      <c r="F68" s="80">
        <f>VLOOKUP(E68,'[1]許可病床・最大使用病床（病院）'!$A$4:$G$142,2)</f>
        <v>0</v>
      </c>
      <c r="G68" s="80">
        <f>VLOOKUP(E68,'[1]許可病床・最大使用病床（病院）'!$A$4:$G$142,3)</f>
        <v>43</v>
      </c>
      <c r="H68" s="80">
        <f>VLOOKUP(E68,'[1]許可病床・最大使用病床（病院）'!$A$4:$G$142,4)</f>
        <v>0</v>
      </c>
      <c r="I68" s="80">
        <f>VLOOKUP(E68,'[1]許可病床・最大使用病床（病院）'!$A$4:$G$142,5)</f>
        <v>41</v>
      </c>
      <c r="J68" s="80">
        <f>VLOOKUP(E68,'[1]許可病床・最大使用病床（病院）'!$A$4:$G$142,6)</f>
        <v>0</v>
      </c>
      <c r="K68" s="100">
        <f t="shared" si="19"/>
        <v>84</v>
      </c>
      <c r="L68" s="80">
        <f>VLOOKUP(E68,'[1]許可病床・最大使用病床（病院）'!$J$4:$P$142,2)</f>
        <v>0</v>
      </c>
      <c r="M68" s="80">
        <f>VLOOKUP(E68,'[1]許可病床・最大使用病床（病院）'!$J$4:$P$142,3)</f>
        <v>34</v>
      </c>
      <c r="N68" s="80">
        <f>VLOOKUP(E68,'[1]許可病床・最大使用病床（病院）'!$J$4:$P$142,4)</f>
        <v>0</v>
      </c>
      <c r="O68" s="80">
        <f>VLOOKUP(E68,'[1]許可病床・最大使用病床（病院）'!$J$4:$P$142,5)</f>
        <v>34</v>
      </c>
      <c r="P68" s="80">
        <f>VLOOKUP(E68,'[1]許可病床・最大使用病床（病院）'!$J$4:$P$142,6)</f>
        <v>0</v>
      </c>
      <c r="Q68" s="100">
        <f t="shared" si="20"/>
        <v>68</v>
      </c>
      <c r="R68" s="80">
        <f t="shared" si="21"/>
        <v>0</v>
      </c>
      <c r="S68" s="80">
        <f t="shared" si="21"/>
        <v>9</v>
      </c>
      <c r="T68" s="80">
        <f t="shared" si="21"/>
        <v>0</v>
      </c>
      <c r="U68" s="80">
        <f t="shared" si="21"/>
        <v>7</v>
      </c>
      <c r="V68" s="80">
        <f t="shared" si="21"/>
        <v>0</v>
      </c>
      <c r="W68" s="100">
        <f t="shared" si="22"/>
        <v>16</v>
      </c>
      <c r="AD68" s="130"/>
      <c r="AE68" s="131"/>
      <c r="AF68" s="131"/>
      <c r="AG68" s="131"/>
      <c r="AH68" s="131"/>
      <c r="AI68" s="131"/>
      <c r="AJ68" s="131"/>
      <c r="AK68" s="131"/>
    </row>
    <row r="69" spans="1:37" ht="19.95" customHeight="1">
      <c r="A69" s="15"/>
      <c r="B69" s="15"/>
      <c r="C69" s="15"/>
      <c r="D69" s="44" t="str">
        <f>VLOOKUP(E69,'[1]医療機関名(病院）'!$A$2:$B$140,2)</f>
        <v>医療法人社団同仁会 中島病院</v>
      </c>
      <c r="E69" s="44">
        <v>2210310476</v>
      </c>
      <c r="F69" s="80">
        <f>VLOOKUP(E69,'[1]許可病床・最大使用病床（病院）'!$A$4:$G$142,2)</f>
        <v>0</v>
      </c>
      <c r="G69" s="80">
        <f>VLOOKUP(E69,'[1]許可病床・最大使用病床（病院）'!$A$4:$G$142,3)</f>
        <v>0</v>
      </c>
      <c r="H69" s="80">
        <f>VLOOKUP(E69,'[1]許可病床・最大使用病床（病院）'!$A$4:$G$142,4)</f>
        <v>0</v>
      </c>
      <c r="I69" s="80">
        <f>VLOOKUP(E69,'[1]許可病床・最大使用病床（病院）'!$A$4:$G$142,5)</f>
        <v>40</v>
      </c>
      <c r="J69" s="80">
        <f>VLOOKUP(E69,'[1]許可病床・最大使用病床（病院）'!$A$4:$G$142,6)</f>
        <v>0</v>
      </c>
      <c r="K69" s="100">
        <f t="shared" si="19"/>
        <v>40</v>
      </c>
      <c r="L69" s="80">
        <f>VLOOKUP(E69,'[1]許可病床・最大使用病床（病院）'!$J$4:$P$142,2)</f>
        <v>0</v>
      </c>
      <c r="M69" s="80">
        <f>VLOOKUP(E69,'[1]許可病床・最大使用病床（病院）'!$J$4:$P$142,3)</f>
        <v>0</v>
      </c>
      <c r="N69" s="80">
        <f>VLOOKUP(E69,'[1]許可病床・最大使用病床（病院）'!$J$4:$P$142,4)</f>
        <v>0</v>
      </c>
      <c r="O69" s="80">
        <f>VLOOKUP(E69,'[1]許可病床・最大使用病床（病院）'!$J$4:$P$142,5)</f>
        <v>37</v>
      </c>
      <c r="P69" s="80">
        <f>VLOOKUP(E69,'[1]許可病床・最大使用病床（病院）'!$J$4:$P$142,6)</f>
        <v>0</v>
      </c>
      <c r="Q69" s="100">
        <f t="shared" si="20"/>
        <v>37</v>
      </c>
      <c r="R69" s="80">
        <f t="shared" si="21"/>
        <v>0</v>
      </c>
      <c r="S69" s="80">
        <f t="shared" si="21"/>
        <v>0</v>
      </c>
      <c r="T69" s="80">
        <f t="shared" si="21"/>
        <v>0</v>
      </c>
      <c r="U69" s="80">
        <f t="shared" si="21"/>
        <v>3</v>
      </c>
      <c r="V69" s="80">
        <f t="shared" si="21"/>
        <v>0</v>
      </c>
      <c r="W69" s="100">
        <f t="shared" si="22"/>
        <v>3</v>
      </c>
      <c r="AD69" s="130"/>
      <c r="AE69" s="131"/>
      <c r="AF69" s="131"/>
      <c r="AG69" s="131"/>
      <c r="AH69" s="131"/>
      <c r="AI69" s="131"/>
      <c r="AJ69" s="131"/>
      <c r="AK69" s="131"/>
    </row>
    <row r="70" spans="1:37" ht="19.95" customHeight="1">
      <c r="A70" s="15"/>
      <c r="B70" s="15"/>
      <c r="C70" s="15"/>
      <c r="D70" s="44" t="str">
        <f>VLOOKUP(E70,'[1]医療機関名(病院）'!$A$2:$B$140,2)</f>
        <v>医療法人全心会 伊豆慶友病院</v>
      </c>
      <c r="E70" s="44">
        <v>2210710048</v>
      </c>
      <c r="F70" s="80">
        <f>VLOOKUP(E70,'[1]許可病床・最大使用病床（病院）'!$A$4:$G$142,2)</f>
        <v>0</v>
      </c>
      <c r="G70" s="80">
        <f>VLOOKUP(E70,'[1]許可病床・最大使用病床（病院）'!$A$4:$G$142,3)</f>
        <v>0</v>
      </c>
      <c r="H70" s="80">
        <f>VLOOKUP(E70,'[1]許可病床・最大使用病床（病院）'!$A$4:$G$142,4)</f>
        <v>0</v>
      </c>
      <c r="I70" s="80">
        <f>VLOOKUP(E70,'[1]許可病床・最大使用病床（病院）'!$A$4:$G$142,5)</f>
        <v>47</v>
      </c>
      <c r="J70" s="80">
        <f>VLOOKUP(E70,'[1]許可病床・最大使用病床（病院）'!$A$4:$G$142,6)</f>
        <v>0</v>
      </c>
      <c r="K70" s="100">
        <f t="shared" si="19"/>
        <v>47</v>
      </c>
      <c r="L70" s="80">
        <f>VLOOKUP(E70,'[1]許可病床・最大使用病床（病院）'!$J$4:$P$142,2)</f>
        <v>0</v>
      </c>
      <c r="M70" s="80">
        <f>VLOOKUP(E70,'[1]許可病床・最大使用病床（病院）'!$J$4:$P$142,3)</f>
        <v>0</v>
      </c>
      <c r="N70" s="80">
        <f>VLOOKUP(E70,'[1]許可病床・最大使用病床（病院）'!$J$4:$P$142,4)</f>
        <v>0</v>
      </c>
      <c r="O70" s="80">
        <f>VLOOKUP(E70,'[1]許可病床・最大使用病床（病院）'!$J$4:$P$142,5)</f>
        <v>47</v>
      </c>
      <c r="P70" s="80">
        <f>VLOOKUP(E70,'[1]許可病床・最大使用病床（病院）'!$J$4:$P$142,6)</f>
        <v>0</v>
      </c>
      <c r="Q70" s="100">
        <f t="shared" si="20"/>
        <v>47</v>
      </c>
      <c r="R70" s="80">
        <f t="shared" si="21"/>
        <v>0</v>
      </c>
      <c r="S70" s="80">
        <f t="shared" si="21"/>
        <v>0</v>
      </c>
      <c r="T70" s="80">
        <f t="shared" si="21"/>
        <v>0</v>
      </c>
      <c r="U70" s="80">
        <f t="shared" si="21"/>
        <v>0</v>
      </c>
      <c r="V70" s="80">
        <f t="shared" si="21"/>
        <v>0</v>
      </c>
      <c r="W70" s="100">
        <f t="shared" si="22"/>
        <v>0</v>
      </c>
      <c r="AD70" s="130"/>
      <c r="AE70" s="131"/>
      <c r="AF70" s="131"/>
      <c r="AG70" s="131"/>
      <c r="AH70" s="131"/>
      <c r="AI70" s="131"/>
      <c r="AJ70" s="131"/>
      <c r="AK70" s="131"/>
    </row>
    <row r="71" spans="1:37" ht="19.95" customHeight="1">
      <c r="A71" s="15"/>
      <c r="B71" s="15"/>
      <c r="C71" s="15"/>
      <c r="D71" s="40" t="str">
        <f>VLOOKUP(E71,'[1]医療機関名(病院）'!$A$2:$B$140,2)</f>
        <v>農協共済中伊豆リハビリテーションセンター</v>
      </c>
      <c r="E71" s="40">
        <v>2210310203</v>
      </c>
      <c r="F71" s="76">
        <f>VLOOKUP(E71,'[1]許可病床・最大使用病床（病院）'!$A$4:$G$142,2)</f>
        <v>0</v>
      </c>
      <c r="G71" s="76">
        <f>VLOOKUP(E71,'[1]許可病床・最大使用病床（病院）'!$A$4:$G$142,3)</f>
        <v>0</v>
      </c>
      <c r="H71" s="76">
        <f>VLOOKUP(E71,'[1]許可病床・最大使用病床（病院）'!$A$4:$G$142,4)</f>
        <v>110</v>
      </c>
      <c r="I71" s="76">
        <f>VLOOKUP(E71,'[1]許可病床・最大使用病床（病院）'!$A$4:$G$142,5)</f>
        <v>0</v>
      </c>
      <c r="J71" s="76">
        <f>VLOOKUP(E71,'[1]許可病床・最大使用病床（病院）'!$A$4:$G$142,6)</f>
        <v>30</v>
      </c>
      <c r="K71" s="97">
        <f t="shared" si="19"/>
        <v>140</v>
      </c>
      <c r="L71" s="76">
        <f>VLOOKUP(E71,'[1]許可病床・最大使用病床（病院）'!$J$4:$P$142,2)</f>
        <v>0</v>
      </c>
      <c r="M71" s="76">
        <f>VLOOKUP(E71,'[1]許可病床・最大使用病床（病院）'!$J$4:$P$142,3)</f>
        <v>0</v>
      </c>
      <c r="N71" s="76">
        <f>VLOOKUP(E71,'[1]許可病床・最大使用病床（病院）'!$J$4:$P$142,4)</f>
        <v>96</v>
      </c>
      <c r="O71" s="76">
        <f>VLOOKUP(E71,'[1]許可病床・最大使用病床（病院）'!$J$4:$P$142,5)</f>
        <v>0</v>
      </c>
      <c r="P71" s="76">
        <f>VLOOKUP(E71,'[1]許可病床・最大使用病床（病院）'!$J$4:$P$142,6)</f>
        <v>0</v>
      </c>
      <c r="Q71" s="97">
        <f t="shared" si="20"/>
        <v>96</v>
      </c>
      <c r="R71" s="76">
        <f t="shared" si="21"/>
        <v>0</v>
      </c>
      <c r="S71" s="76">
        <f t="shared" si="21"/>
        <v>0</v>
      </c>
      <c r="T71" s="76">
        <f t="shared" si="21"/>
        <v>14</v>
      </c>
      <c r="U71" s="76">
        <f t="shared" si="21"/>
        <v>0</v>
      </c>
      <c r="V71" s="76">
        <f t="shared" si="21"/>
        <v>30</v>
      </c>
      <c r="W71" s="97">
        <f t="shared" si="22"/>
        <v>44</v>
      </c>
      <c r="AD71" s="130"/>
      <c r="AE71" s="131"/>
      <c r="AF71" s="131"/>
      <c r="AG71" s="131"/>
      <c r="AH71" s="131"/>
      <c r="AI71" s="131"/>
      <c r="AJ71" s="131"/>
      <c r="AK71" s="131"/>
    </row>
    <row r="72" spans="1:37" ht="19.95" customHeight="1">
      <c r="A72" s="15"/>
      <c r="B72" s="15"/>
      <c r="C72" s="14" t="s">
        <v>41</v>
      </c>
      <c r="D72" s="39" t="str">
        <f>VLOOKUP(E72,'[1]医療機関名(病院）'!$A$2:$B$140,2)</f>
        <v>伊豆医療福祉センター</v>
      </c>
      <c r="E72" s="39">
        <v>2210810061</v>
      </c>
      <c r="F72" s="75">
        <f>VLOOKUP(E72,'[1]許可病床・最大使用病床（病院）'!$A$4:$G$142,2)</f>
        <v>0</v>
      </c>
      <c r="G72" s="75">
        <f>VLOOKUP(E72,'[1]許可病床・最大使用病床（病院）'!$A$4:$G$142,3)</f>
        <v>0</v>
      </c>
      <c r="H72" s="75">
        <f>VLOOKUP(E72,'[1]許可病床・最大使用病床（病院）'!$A$4:$G$142,4)</f>
        <v>0</v>
      </c>
      <c r="I72" s="75">
        <f>VLOOKUP(E72,'[1]許可病床・最大使用病床（病院）'!$A$4:$G$142,5)</f>
        <v>43</v>
      </c>
      <c r="J72" s="75">
        <f>VLOOKUP(E72,'[1]許可病床・最大使用病床（病院）'!$A$4:$G$142,6)</f>
        <v>0</v>
      </c>
      <c r="K72" s="96">
        <f t="shared" si="19"/>
        <v>43</v>
      </c>
      <c r="L72" s="75">
        <f>VLOOKUP(E72,'[1]許可病床・最大使用病床（病院）'!$J$4:$P$142,2)</f>
        <v>0</v>
      </c>
      <c r="M72" s="75">
        <f>VLOOKUP(E72,'[1]許可病床・最大使用病床（病院）'!$J$4:$P$142,3)</f>
        <v>0</v>
      </c>
      <c r="N72" s="75">
        <f>VLOOKUP(E72,'[1]許可病床・最大使用病床（病院）'!$J$4:$P$142,4)</f>
        <v>0</v>
      </c>
      <c r="O72" s="75">
        <f>VLOOKUP(E72,'[1]許可病床・最大使用病床（病院）'!$J$4:$P$142,5)</f>
        <v>40</v>
      </c>
      <c r="P72" s="75">
        <f>VLOOKUP(E72,'[1]許可病床・最大使用病床（病院）'!$J$4:$P$142,6)</f>
        <v>0</v>
      </c>
      <c r="Q72" s="96">
        <f t="shared" si="20"/>
        <v>40</v>
      </c>
      <c r="R72" s="75">
        <f t="shared" si="21"/>
        <v>0</v>
      </c>
      <c r="S72" s="75">
        <f t="shared" si="21"/>
        <v>0</v>
      </c>
      <c r="T72" s="75">
        <f t="shared" si="21"/>
        <v>0</v>
      </c>
      <c r="U72" s="75">
        <f t="shared" si="21"/>
        <v>3</v>
      </c>
      <c r="V72" s="75">
        <f t="shared" si="21"/>
        <v>0</v>
      </c>
      <c r="W72" s="96">
        <f t="shared" si="22"/>
        <v>3</v>
      </c>
      <c r="AD72" s="130"/>
      <c r="AE72" s="131"/>
      <c r="AF72" s="131"/>
      <c r="AG72" s="131"/>
      <c r="AH72" s="131"/>
      <c r="AI72" s="131"/>
      <c r="AJ72" s="131"/>
      <c r="AK72" s="131"/>
    </row>
    <row r="73" spans="1:37" ht="19.95" customHeight="1">
      <c r="A73" s="15"/>
      <c r="B73" s="15"/>
      <c r="C73" s="15"/>
      <c r="D73" s="44" t="str">
        <f>VLOOKUP(E73,'[1]医療機関名(病院）'!$A$2:$B$140,2)</f>
        <v>伊豆韮山温泉病院</v>
      </c>
      <c r="E73" s="44">
        <v>2210310112</v>
      </c>
      <c r="F73" s="80">
        <f>VLOOKUP(E73,'[1]許可病床・最大使用病床（病院）'!$A$4:$G$142,2)</f>
        <v>0</v>
      </c>
      <c r="G73" s="80">
        <f>VLOOKUP(E73,'[1]許可病床・最大使用病床（病院）'!$A$4:$G$142,3)</f>
        <v>0</v>
      </c>
      <c r="H73" s="80">
        <f>VLOOKUP(E73,'[1]許可病床・最大使用病床（病院）'!$A$4:$G$142,4)</f>
        <v>0</v>
      </c>
      <c r="I73" s="80">
        <f>VLOOKUP(E73,'[1]許可病床・最大使用病床（病院）'!$A$4:$G$142,5)</f>
        <v>100</v>
      </c>
      <c r="J73" s="80">
        <f>VLOOKUP(E73,'[1]許可病床・最大使用病床（病院）'!$A$4:$G$142,6)</f>
        <v>0</v>
      </c>
      <c r="K73" s="100">
        <f t="shared" si="19"/>
        <v>100</v>
      </c>
      <c r="L73" s="80">
        <f>VLOOKUP(E73,'[1]許可病床・最大使用病床（病院）'!$J$4:$P$142,2)</f>
        <v>0</v>
      </c>
      <c r="M73" s="80">
        <f>VLOOKUP(E73,'[1]許可病床・最大使用病床（病院）'!$J$4:$P$142,3)</f>
        <v>0</v>
      </c>
      <c r="N73" s="80">
        <f>VLOOKUP(E73,'[1]許可病床・最大使用病床（病院）'!$J$4:$P$142,4)</f>
        <v>0</v>
      </c>
      <c r="O73" s="80">
        <f>VLOOKUP(E73,'[1]許可病床・最大使用病床（病院）'!$J$4:$P$142,5)</f>
        <v>96</v>
      </c>
      <c r="P73" s="80">
        <f>VLOOKUP(E73,'[1]許可病床・最大使用病床（病院）'!$J$4:$P$142,6)</f>
        <v>0</v>
      </c>
      <c r="Q73" s="100">
        <f t="shared" si="20"/>
        <v>96</v>
      </c>
      <c r="R73" s="80">
        <f t="shared" si="21"/>
        <v>0</v>
      </c>
      <c r="S73" s="80">
        <f t="shared" si="21"/>
        <v>0</v>
      </c>
      <c r="T73" s="80">
        <f t="shared" si="21"/>
        <v>0</v>
      </c>
      <c r="U73" s="80">
        <f t="shared" si="21"/>
        <v>4</v>
      </c>
      <c r="V73" s="80">
        <f t="shared" si="21"/>
        <v>0</v>
      </c>
      <c r="W73" s="100">
        <f t="shared" si="22"/>
        <v>4</v>
      </c>
      <c r="AD73" s="130"/>
      <c r="AE73" s="131"/>
      <c r="AF73" s="131"/>
      <c r="AG73" s="131"/>
      <c r="AH73" s="131"/>
      <c r="AI73" s="131"/>
      <c r="AJ73" s="131"/>
      <c r="AK73" s="131"/>
    </row>
    <row r="74" spans="1:37" ht="19.95" customHeight="1">
      <c r="A74" s="15"/>
      <c r="B74" s="15"/>
      <c r="C74" s="15"/>
      <c r="D74" s="44" t="str">
        <f>VLOOKUP(E74,'[1]医療機関名(病院）'!$A$2:$B$140,2)</f>
        <v>伊豆保健医療センター</v>
      </c>
      <c r="E74" s="44">
        <v>2210310245</v>
      </c>
      <c r="F74" s="80">
        <f>VLOOKUP(E74,'[1]許可病床・最大使用病床（病院）'!$A$4:$G$142,2)</f>
        <v>0</v>
      </c>
      <c r="G74" s="80">
        <f>VLOOKUP(E74,'[1]許可病床・最大使用病床（病院）'!$A$4:$G$142,3)</f>
        <v>60</v>
      </c>
      <c r="H74" s="80">
        <f>VLOOKUP(E74,'[1]許可病床・最大使用病床（病院）'!$A$4:$G$142,4)</f>
        <v>0</v>
      </c>
      <c r="I74" s="80">
        <f>VLOOKUP(E74,'[1]許可病床・最大使用病床（病院）'!$A$4:$G$142,5)</f>
        <v>0</v>
      </c>
      <c r="J74" s="80">
        <f>VLOOKUP(E74,'[1]許可病床・最大使用病床（病院）'!$A$4:$G$142,6)</f>
        <v>37</v>
      </c>
      <c r="K74" s="100">
        <f t="shared" si="19"/>
        <v>97</v>
      </c>
      <c r="L74" s="80">
        <f>VLOOKUP(E74,'[1]許可病床・最大使用病床（病院）'!$J$4:$P$142,2)</f>
        <v>0</v>
      </c>
      <c r="M74" s="80">
        <f>VLOOKUP(E74,'[1]許可病床・最大使用病床（病院）'!$J$4:$P$142,3)</f>
        <v>57</v>
      </c>
      <c r="N74" s="80">
        <f>VLOOKUP(E74,'[1]許可病床・最大使用病床（病院）'!$J$4:$P$142,4)</f>
        <v>0</v>
      </c>
      <c r="O74" s="80">
        <f>VLOOKUP(E74,'[1]許可病床・最大使用病床（病院）'!$J$4:$P$142,5)</f>
        <v>0</v>
      </c>
      <c r="P74" s="80">
        <f>VLOOKUP(E74,'[1]許可病床・最大使用病床（病院）'!$J$4:$P$142,6)</f>
        <v>0</v>
      </c>
      <c r="Q74" s="100">
        <f t="shared" si="20"/>
        <v>57</v>
      </c>
      <c r="R74" s="80">
        <f t="shared" si="21"/>
        <v>0</v>
      </c>
      <c r="S74" s="80">
        <f t="shared" si="21"/>
        <v>3</v>
      </c>
      <c r="T74" s="80">
        <f t="shared" si="21"/>
        <v>0</v>
      </c>
      <c r="U74" s="80">
        <f t="shared" si="21"/>
        <v>0</v>
      </c>
      <c r="V74" s="80">
        <f t="shared" si="21"/>
        <v>37</v>
      </c>
      <c r="W74" s="100">
        <f t="shared" si="22"/>
        <v>40</v>
      </c>
      <c r="AD74" s="130"/>
      <c r="AE74" s="131"/>
      <c r="AF74" s="131"/>
      <c r="AG74" s="131"/>
      <c r="AH74" s="131"/>
      <c r="AI74" s="131"/>
      <c r="AJ74" s="131"/>
      <c r="AK74" s="131"/>
    </row>
    <row r="75" spans="1:37" ht="19.95" customHeight="1">
      <c r="A75" s="15"/>
      <c r="B75" s="15"/>
      <c r="C75" s="15"/>
      <c r="D75" s="44" t="str">
        <f>VLOOKUP(E75,'[1]医療機関名(病院）'!$A$2:$B$140,2)</f>
        <v>医療法人社団慈広会記念病院</v>
      </c>
      <c r="E75" s="44">
        <v>2210310252</v>
      </c>
      <c r="F75" s="80">
        <f>VLOOKUP(E75,'[1]許可病床・最大使用病床（病院）'!$A$4:$G$142,2)</f>
        <v>0</v>
      </c>
      <c r="G75" s="80">
        <f>VLOOKUP(E75,'[1]許可病床・最大使用病床（病院）'!$A$4:$G$142,3)</f>
        <v>0</v>
      </c>
      <c r="H75" s="80">
        <f>VLOOKUP(E75,'[1]許可病床・最大使用病床（病院）'!$A$4:$G$142,4)</f>
        <v>0</v>
      </c>
      <c r="I75" s="80">
        <f>VLOOKUP(E75,'[1]許可病床・最大使用病床（病院）'!$A$4:$G$142,5)</f>
        <v>110</v>
      </c>
      <c r="J75" s="80">
        <f>VLOOKUP(E75,'[1]許可病床・最大使用病床（病院）'!$A$4:$G$142,6)</f>
        <v>0</v>
      </c>
      <c r="K75" s="100">
        <f t="shared" si="19"/>
        <v>110</v>
      </c>
      <c r="L75" s="80">
        <f>VLOOKUP(E75,'[1]許可病床・最大使用病床（病院）'!$J$4:$P$142,2)</f>
        <v>0</v>
      </c>
      <c r="M75" s="80">
        <f>VLOOKUP(E75,'[1]許可病床・最大使用病床（病院）'!$J$4:$P$142,3)</f>
        <v>0</v>
      </c>
      <c r="N75" s="80">
        <f>VLOOKUP(E75,'[1]許可病床・最大使用病床（病院）'!$J$4:$P$142,4)</f>
        <v>0</v>
      </c>
      <c r="O75" s="80">
        <f>VLOOKUP(E75,'[1]許可病床・最大使用病床（病院）'!$J$4:$P$142,5)</f>
        <v>53</v>
      </c>
      <c r="P75" s="80">
        <f>VLOOKUP(E75,'[1]許可病床・最大使用病床（病院）'!$J$4:$P$142,6)</f>
        <v>0</v>
      </c>
      <c r="Q75" s="100">
        <f t="shared" si="20"/>
        <v>53</v>
      </c>
      <c r="R75" s="80">
        <f t="shared" si="21"/>
        <v>0</v>
      </c>
      <c r="S75" s="80">
        <f t="shared" si="21"/>
        <v>0</v>
      </c>
      <c r="T75" s="80">
        <f t="shared" si="21"/>
        <v>0</v>
      </c>
      <c r="U75" s="80">
        <f t="shared" si="21"/>
        <v>57</v>
      </c>
      <c r="V75" s="80">
        <f t="shared" si="21"/>
        <v>0</v>
      </c>
      <c r="W75" s="100">
        <f t="shared" si="22"/>
        <v>57</v>
      </c>
      <c r="AD75" s="130"/>
      <c r="AE75" s="131"/>
      <c r="AF75" s="131"/>
      <c r="AG75" s="131"/>
      <c r="AH75" s="131"/>
      <c r="AI75" s="131"/>
      <c r="AJ75" s="131"/>
      <c r="AK75" s="131"/>
    </row>
    <row r="76" spans="1:37" ht="19.95" customHeight="1">
      <c r="A76" s="15"/>
      <c r="B76" s="15"/>
      <c r="C76" s="15"/>
      <c r="D76" s="44" t="str">
        <f>VLOOKUP(E76,'[1]医療機関名(病院）'!$A$2:$B$140,2)</f>
        <v>順天堂大学医学部附属静岡病院</v>
      </c>
      <c r="E76" s="44">
        <v>2210310146</v>
      </c>
      <c r="F76" s="80">
        <f>VLOOKUP(E76,'[1]許可病床・最大使用病床（病院）'!$A$4:$G$142,2)</f>
        <v>84</v>
      </c>
      <c r="G76" s="80">
        <f>VLOOKUP(E76,'[1]許可病床・最大使用病床（病院）'!$A$4:$G$142,3)</f>
        <v>544</v>
      </c>
      <c r="H76" s="80">
        <f>VLOOKUP(E76,'[1]許可病床・最大使用病床（病院）'!$A$4:$G$142,4)</f>
        <v>0</v>
      </c>
      <c r="I76" s="80">
        <f>VLOOKUP(E76,'[1]許可病床・最大使用病床（病院）'!$A$4:$G$142,5)</f>
        <v>0</v>
      </c>
      <c r="J76" s="80">
        <f>VLOOKUP(E76,'[1]許可病床・最大使用病床（病院）'!$A$4:$G$142,6)</f>
        <v>0</v>
      </c>
      <c r="K76" s="100">
        <f t="shared" si="19"/>
        <v>628</v>
      </c>
      <c r="L76" s="80">
        <f>VLOOKUP(E76,'[1]許可病床・最大使用病床（病院）'!$J$4:$P$142,2)</f>
        <v>84</v>
      </c>
      <c r="M76" s="80">
        <f>VLOOKUP(E76,'[1]許可病床・最大使用病床（病院）'!$J$4:$P$142,3)</f>
        <v>475</v>
      </c>
      <c r="N76" s="80">
        <f>VLOOKUP(E76,'[1]許可病床・最大使用病床（病院）'!$J$4:$P$142,4)</f>
        <v>0</v>
      </c>
      <c r="O76" s="80">
        <f>VLOOKUP(E76,'[1]許可病床・最大使用病床（病院）'!$J$4:$P$142,5)</f>
        <v>0</v>
      </c>
      <c r="P76" s="80">
        <f>VLOOKUP(E76,'[1]許可病床・最大使用病床（病院）'!$J$4:$P$142,6)</f>
        <v>0</v>
      </c>
      <c r="Q76" s="100">
        <f t="shared" si="20"/>
        <v>559</v>
      </c>
      <c r="R76" s="80">
        <f t="shared" si="21"/>
        <v>0</v>
      </c>
      <c r="S76" s="80">
        <f t="shared" si="21"/>
        <v>69</v>
      </c>
      <c r="T76" s="80">
        <f t="shared" si="21"/>
        <v>0</v>
      </c>
      <c r="U76" s="80">
        <f t="shared" si="21"/>
        <v>0</v>
      </c>
      <c r="V76" s="80">
        <f t="shared" si="21"/>
        <v>0</v>
      </c>
      <c r="W76" s="100">
        <f t="shared" si="22"/>
        <v>69</v>
      </c>
      <c r="AD76" s="130"/>
      <c r="AE76" s="131"/>
      <c r="AF76" s="131"/>
      <c r="AG76" s="131"/>
      <c r="AH76" s="131"/>
      <c r="AI76" s="131"/>
      <c r="AJ76" s="131"/>
      <c r="AK76" s="131"/>
    </row>
    <row r="77" spans="1:37" ht="19.95" customHeight="1">
      <c r="A77" s="15"/>
      <c r="B77" s="15"/>
      <c r="C77" s="15"/>
      <c r="D77" s="40" t="str">
        <f>VLOOKUP(E77,'[1]医療機関名(病院）'!$A$2:$B$140,2)</f>
        <v>長岡リハビリテーション病院</v>
      </c>
      <c r="E77" s="40">
        <v>2210310393</v>
      </c>
      <c r="F77" s="76">
        <f>VLOOKUP(E77,'[1]許可病床・最大使用病床（病院）'!$A$4:$G$142,2)</f>
        <v>0</v>
      </c>
      <c r="G77" s="76">
        <f>VLOOKUP(E77,'[1]許可病床・最大使用病床（病院）'!$A$4:$G$142,3)</f>
        <v>0</v>
      </c>
      <c r="H77" s="76">
        <f>VLOOKUP(E77,'[1]許可病床・最大使用病床（病院）'!$A$4:$G$142,4)</f>
        <v>0</v>
      </c>
      <c r="I77" s="76">
        <f>VLOOKUP(E77,'[1]許可病床・最大使用病床（病院）'!$A$4:$G$142,5)</f>
        <v>54</v>
      </c>
      <c r="J77" s="76">
        <f>VLOOKUP(E77,'[1]許可病床・最大使用病床（病院）'!$A$4:$G$142,6)</f>
        <v>0</v>
      </c>
      <c r="K77" s="97">
        <f t="shared" si="19"/>
        <v>54</v>
      </c>
      <c r="L77" s="76">
        <f>VLOOKUP(E77,'[1]許可病床・最大使用病床（病院）'!$J$4:$P$142,2)</f>
        <v>0</v>
      </c>
      <c r="M77" s="76">
        <f>VLOOKUP(E77,'[1]許可病床・最大使用病床（病院）'!$J$4:$P$142,3)</f>
        <v>0</v>
      </c>
      <c r="N77" s="76">
        <f>VLOOKUP(E77,'[1]許可病床・最大使用病床（病院）'!$J$4:$P$142,4)</f>
        <v>0</v>
      </c>
      <c r="O77" s="76">
        <f>VLOOKUP(E77,'[1]許可病床・最大使用病床（病院）'!$J$4:$P$142,5)</f>
        <v>50</v>
      </c>
      <c r="P77" s="76">
        <f>VLOOKUP(E77,'[1]許可病床・最大使用病床（病院）'!$J$4:$P$142,6)</f>
        <v>0</v>
      </c>
      <c r="Q77" s="97">
        <f t="shared" si="20"/>
        <v>50</v>
      </c>
      <c r="R77" s="76">
        <f t="shared" si="21"/>
        <v>0</v>
      </c>
      <c r="S77" s="76">
        <f t="shared" si="21"/>
        <v>0</v>
      </c>
      <c r="T77" s="76">
        <f t="shared" si="21"/>
        <v>0</v>
      </c>
      <c r="U77" s="76">
        <f t="shared" si="21"/>
        <v>4</v>
      </c>
      <c r="V77" s="76">
        <f t="shared" si="21"/>
        <v>0</v>
      </c>
      <c r="W77" s="97">
        <f t="shared" si="22"/>
        <v>4</v>
      </c>
      <c r="AD77" s="130"/>
      <c r="AE77" s="131"/>
      <c r="AF77" s="131"/>
      <c r="AG77" s="131"/>
      <c r="AH77" s="131"/>
      <c r="AI77" s="131"/>
      <c r="AJ77" s="131"/>
      <c r="AK77" s="131"/>
    </row>
    <row r="78" spans="1:37" ht="19.95" customHeight="1">
      <c r="A78" s="15"/>
      <c r="B78" s="15"/>
      <c r="C78" s="14" t="s">
        <v>57</v>
      </c>
      <c r="D78" s="39" t="str">
        <f>VLOOKUP(E78,'[1]医療機関名(病院）'!$A$2:$B$140,2)</f>
        <v>ＮＴＴ東日本伊豆病院</v>
      </c>
      <c r="E78" s="39">
        <v>2210360273</v>
      </c>
      <c r="F78" s="75">
        <f>VLOOKUP(E78,'[1]許可病床・最大使用病床（病院）'!$A$4:$G$142,2)</f>
        <v>0</v>
      </c>
      <c r="G78" s="75">
        <f>VLOOKUP(E78,'[1]許可病床・最大使用病床（病院）'!$A$4:$G$142,3)</f>
        <v>0</v>
      </c>
      <c r="H78" s="75">
        <f>VLOOKUP(E78,'[1]許可病床・最大使用病床（病院）'!$A$4:$G$142,4)</f>
        <v>150</v>
      </c>
      <c r="I78" s="75">
        <f>VLOOKUP(E78,'[1]許可病床・最大使用病床（病院）'!$A$4:$G$142,5)</f>
        <v>0</v>
      </c>
      <c r="J78" s="75">
        <f>VLOOKUP(E78,'[1]許可病床・最大使用病床（病院）'!$A$4:$G$142,6)</f>
        <v>0</v>
      </c>
      <c r="K78" s="96">
        <f t="shared" si="19"/>
        <v>150</v>
      </c>
      <c r="L78" s="75">
        <f>VLOOKUP(E78,'[1]許可病床・最大使用病床（病院）'!$J$4:$P$142,2)</f>
        <v>0</v>
      </c>
      <c r="M78" s="75">
        <f>VLOOKUP(E78,'[1]許可病床・最大使用病床（病院）'!$J$4:$P$142,3)</f>
        <v>0</v>
      </c>
      <c r="N78" s="75">
        <f>VLOOKUP(E78,'[1]許可病床・最大使用病床（病院）'!$J$4:$P$142,4)</f>
        <v>149</v>
      </c>
      <c r="O78" s="75">
        <f>VLOOKUP(E78,'[1]許可病床・最大使用病床（病院）'!$J$4:$P$142,5)</f>
        <v>0</v>
      </c>
      <c r="P78" s="75">
        <f>VLOOKUP(E78,'[1]許可病床・最大使用病床（病院）'!$J$4:$P$142,6)</f>
        <v>0</v>
      </c>
      <c r="Q78" s="96">
        <f t="shared" si="20"/>
        <v>149</v>
      </c>
      <c r="R78" s="75">
        <f t="shared" si="21"/>
        <v>0</v>
      </c>
      <c r="S78" s="75">
        <f t="shared" si="21"/>
        <v>0</v>
      </c>
      <c r="T78" s="75">
        <f t="shared" si="21"/>
        <v>1</v>
      </c>
      <c r="U78" s="75">
        <f t="shared" si="21"/>
        <v>0</v>
      </c>
      <c r="V78" s="75">
        <f t="shared" si="21"/>
        <v>0</v>
      </c>
      <c r="W78" s="96">
        <f t="shared" si="22"/>
        <v>1</v>
      </c>
      <c r="AD78" s="130"/>
      <c r="AE78" s="131"/>
      <c r="AF78" s="131"/>
      <c r="AG78" s="131"/>
      <c r="AH78" s="131"/>
      <c r="AI78" s="131"/>
      <c r="AJ78" s="131"/>
      <c r="AK78" s="131"/>
    </row>
    <row r="79" spans="1:37" ht="19.95" customHeight="1">
      <c r="A79" s="15"/>
      <c r="B79" s="15"/>
      <c r="C79" s="15"/>
      <c r="D79" s="40" t="str">
        <f>VLOOKUP(E79,'[1]医療機関名(病院）'!$A$2:$B$140,2)</f>
        <v>医療法人新光会伊豆平和病院</v>
      </c>
      <c r="E79" s="40">
        <v>2210310237</v>
      </c>
      <c r="F79" s="76">
        <f>VLOOKUP(E79,'[1]許可病床・最大使用病床（病院）'!$A$4:$G$142,2)</f>
        <v>0</v>
      </c>
      <c r="G79" s="76">
        <f>VLOOKUP(E79,'[1]許可病床・最大使用病床（病院）'!$A$4:$G$142,3)</f>
        <v>0</v>
      </c>
      <c r="H79" s="76">
        <f>VLOOKUP(E79,'[1]許可病床・最大使用病床（病院）'!$A$4:$G$142,4)</f>
        <v>0</v>
      </c>
      <c r="I79" s="76">
        <f>VLOOKUP(E79,'[1]許可病床・最大使用病床（病院）'!$A$4:$G$142,5)</f>
        <v>109</v>
      </c>
      <c r="J79" s="76">
        <f>VLOOKUP(E79,'[1]許可病床・最大使用病床（病院）'!$A$4:$G$142,6)</f>
        <v>0</v>
      </c>
      <c r="K79" s="97">
        <f t="shared" si="19"/>
        <v>109</v>
      </c>
      <c r="L79" s="76">
        <f>VLOOKUP(E79,'[1]許可病床・最大使用病床（病院）'!$J$4:$P$142,2)</f>
        <v>0</v>
      </c>
      <c r="M79" s="76">
        <f>VLOOKUP(E79,'[1]許可病床・最大使用病床（病院）'!$J$4:$P$142,3)</f>
        <v>0</v>
      </c>
      <c r="N79" s="76">
        <f>VLOOKUP(E79,'[1]許可病床・最大使用病床（病院）'!$J$4:$P$142,4)</f>
        <v>0</v>
      </c>
      <c r="O79" s="76">
        <f>VLOOKUP(E79,'[1]許可病床・最大使用病床（病院）'!$J$4:$P$142,5)</f>
        <v>109</v>
      </c>
      <c r="P79" s="76">
        <f>VLOOKUP(E79,'[1]許可病床・最大使用病床（病院）'!$J$4:$P$142,6)</f>
        <v>0</v>
      </c>
      <c r="Q79" s="97">
        <f t="shared" si="20"/>
        <v>109</v>
      </c>
      <c r="R79" s="76">
        <f t="shared" si="21"/>
        <v>0</v>
      </c>
      <c r="S79" s="76">
        <f t="shared" si="21"/>
        <v>0</v>
      </c>
      <c r="T79" s="76">
        <f t="shared" si="21"/>
        <v>0</v>
      </c>
      <c r="U79" s="76">
        <f t="shared" si="21"/>
        <v>0</v>
      </c>
      <c r="V79" s="76">
        <f t="shared" si="21"/>
        <v>0</v>
      </c>
      <c r="W79" s="97">
        <f t="shared" si="22"/>
        <v>0</v>
      </c>
      <c r="AD79" s="130"/>
      <c r="AE79" s="131"/>
      <c r="AF79" s="131"/>
      <c r="AG79" s="131"/>
      <c r="AH79" s="131"/>
      <c r="AI79" s="131"/>
      <c r="AJ79" s="131"/>
      <c r="AK79" s="131"/>
    </row>
    <row r="80" spans="1:37" ht="19.95" customHeight="1">
      <c r="A80" s="15"/>
      <c r="B80" s="15"/>
      <c r="C80" s="14" t="s">
        <v>45</v>
      </c>
      <c r="D80" s="39" t="str">
        <f>VLOOKUP(E80,'[1]医療機関名(病院）'!$A$2:$B$140,2)</f>
        <v>医療法人社団宏和会 岡村記念病院</v>
      </c>
      <c r="E80" s="39">
        <v>2211310129</v>
      </c>
      <c r="F80" s="75">
        <f>VLOOKUP(E80,'[1]許可病床・最大使用病床（病院）'!$A$4:$G$142,2)</f>
        <v>10</v>
      </c>
      <c r="G80" s="75">
        <f>VLOOKUP(E80,'[1]許可病床・最大使用病床（病院）'!$A$4:$G$142,3)</f>
        <v>55</v>
      </c>
      <c r="H80" s="75">
        <f>VLOOKUP(E80,'[1]許可病床・最大使用病床（病院）'!$A$4:$G$142,4)</f>
        <v>0</v>
      </c>
      <c r="I80" s="75">
        <f>VLOOKUP(E80,'[1]許可病床・最大使用病床（病院）'!$A$4:$G$142,5)</f>
        <v>0</v>
      </c>
      <c r="J80" s="75">
        <f>VLOOKUP(E80,'[1]許可病床・最大使用病床（病院）'!$A$4:$G$142,6)</f>
        <v>0</v>
      </c>
      <c r="K80" s="96">
        <f t="shared" si="19"/>
        <v>65</v>
      </c>
      <c r="L80" s="75">
        <f>VLOOKUP(E80,'[1]許可病床・最大使用病床（病院）'!$J$4:$P$142,2)</f>
        <v>10</v>
      </c>
      <c r="M80" s="75">
        <f>VLOOKUP(E80,'[1]許可病床・最大使用病床（病院）'!$J$4:$P$142,3)</f>
        <v>55</v>
      </c>
      <c r="N80" s="75">
        <f>VLOOKUP(E80,'[1]許可病床・最大使用病床（病院）'!$J$4:$P$142,4)</f>
        <v>0</v>
      </c>
      <c r="O80" s="75">
        <f>VLOOKUP(E80,'[1]許可病床・最大使用病床（病院）'!$J$4:$P$142,5)</f>
        <v>0</v>
      </c>
      <c r="P80" s="75">
        <f>VLOOKUP(E80,'[1]許可病床・最大使用病床（病院）'!$J$4:$P$142,6)</f>
        <v>0</v>
      </c>
      <c r="Q80" s="96">
        <f t="shared" si="20"/>
        <v>65</v>
      </c>
      <c r="R80" s="75">
        <f t="shared" si="21"/>
        <v>0</v>
      </c>
      <c r="S80" s="75">
        <f t="shared" si="21"/>
        <v>0</v>
      </c>
      <c r="T80" s="75">
        <f t="shared" si="21"/>
        <v>0</v>
      </c>
      <c r="U80" s="75">
        <f t="shared" si="21"/>
        <v>0</v>
      </c>
      <c r="V80" s="75">
        <f t="shared" si="21"/>
        <v>0</v>
      </c>
      <c r="W80" s="96">
        <f t="shared" si="22"/>
        <v>0</v>
      </c>
      <c r="AD80" s="130"/>
      <c r="AE80" s="131"/>
      <c r="AF80" s="131"/>
      <c r="AG80" s="131"/>
      <c r="AH80" s="131"/>
      <c r="AI80" s="131"/>
      <c r="AJ80" s="131"/>
      <c r="AK80" s="131"/>
    </row>
    <row r="81" spans="1:37" ht="19.95" customHeight="1">
      <c r="A81" s="15"/>
      <c r="B81" s="15"/>
      <c r="C81" s="15"/>
      <c r="D81" s="40" t="str">
        <f>VLOOKUP(E81,'[1]医療機関名(病院）'!$A$2:$B$140,2)</f>
        <v>独立行政法人国立病院機構静岡医療センター</v>
      </c>
      <c r="E81" s="40">
        <v>2219710015</v>
      </c>
      <c r="F81" s="76">
        <f>VLOOKUP(E81,'[1]許可病床・最大使用病床（病院）'!$A$4:$G$142,2)</f>
        <v>18</v>
      </c>
      <c r="G81" s="76">
        <f>VLOOKUP(E81,'[1]許可病床・最大使用病床（病院）'!$A$4:$G$142,3)</f>
        <v>332</v>
      </c>
      <c r="H81" s="76">
        <f>VLOOKUP(E81,'[1]許可病床・最大使用病床（病院）'!$A$4:$G$142,4)</f>
        <v>0</v>
      </c>
      <c r="I81" s="76">
        <f>VLOOKUP(E81,'[1]許可病床・最大使用病床（病院）'!$A$4:$G$142,5)</f>
        <v>100</v>
      </c>
      <c r="J81" s="76">
        <f>VLOOKUP(E81,'[1]許可病床・最大使用病床（病院）'!$A$4:$G$142,6)</f>
        <v>0</v>
      </c>
      <c r="K81" s="97">
        <f t="shared" si="19"/>
        <v>450</v>
      </c>
      <c r="L81" s="76">
        <f>VLOOKUP(E81,'[1]許可病床・最大使用病床（病院）'!$J$4:$P$142,2)</f>
        <v>16</v>
      </c>
      <c r="M81" s="76">
        <f>VLOOKUP(E81,'[1]許可病床・最大使用病床（病院）'!$J$4:$P$142,3)</f>
        <v>292</v>
      </c>
      <c r="N81" s="76">
        <f>VLOOKUP(E81,'[1]許可病床・最大使用病床（病院）'!$J$4:$P$142,4)</f>
        <v>0</v>
      </c>
      <c r="O81" s="76">
        <f>VLOOKUP(E81,'[1]許可病床・最大使用病床（病院）'!$J$4:$P$142,5)</f>
        <v>99</v>
      </c>
      <c r="P81" s="76">
        <f>VLOOKUP(E81,'[1]許可病床・最大使用病床（病院）'!$J$4:$P$142,6)</f>
        <v>0</v>
      </c>
      <c r="Q81" s="97">
        <f t="shared" si="20"/>
        <v>407</v>
      </c>
      <c r="R81" s="76">
        <f t="shared" si="21"/>
        <v>2</v>
      </c>
      <c r="S81" s="76">
        <f t="shared" si="21"/>
        <v>40</v>
      </c>
      <c r="T81" s="76">
        <f t="shared" si="21"/>
        <v>0</v>
      </c>
      <c r="U81" s="76">
        <f t="shared" si="21"/>
        <v>1</v>
      </c>
      <c r="V81" s="76">
        <f t="shared" si="21"/>
        <v>0</v>
      </c>
      <c r="W81" s="97">
        <f t="shared" si="22"/>
        <v>43</v>
      </c>
      <c r="AD81" s="130"/>
      <c r="AE81" s="131"/>
      <c r="AF81" s="131"/>
      <c r="AG81" s="131"/>
      <c r="AH81" s="131"/>
      <c r="AI81" s="131"/>
      <c r="AJ81" s="131"/>
      <c r="AK81" s="131"/>
    </row>
    <row r="82" spans="1:37" ht="19.95" customHeight="1">
      <c r="A82" s="15"/>
      <c r="B82" s="15"/>
      <c r="C82" s="14" t="s">
        <v>60</v>
      </c>
      <c r="D82" s="39" t="str">
        <f>VLOOKUP(E82,'[1]医療機関名(病院）'!$A$2:$B$140,2)</f>
        <v>静岡県立静岡がんセンター</v>
      </c>
      <c r="E82" s="39">
        <v>2211310202</v>
      </c>
      <c r="F82" s="75">
        <f>VLOOKUP(E82,'[1]許可病床・最大使用病床（病院）'!$A$4:$G$142,2)</f>
        <v>565</v>
      </c>
      <c r="G82" s="75">
        <f>VLOOKUP(E82,'[1]許可病床・最大使用病床（病院）'!$A$4:$G$142,3)</f>
        <v>50</v>
      </c>
      <c r="H82" s="75">
        <f>VLOOKUP(E82,'[1]許可病床・最大使用病床（病院）'!$A$4:$G$142,4)</f>
        <v>0</v>
      </c>
      <c r="I82" s="75">
        <f>VLOOKUP(E82,'[1]許可病床・最大使用病床（病院）'!$A$4:$G$142,5)</f>
        <v>0</v>
      </c>
      <c r="J82" s="75">
        <f>VLOOKUP(E82,'[1]許可病床・最大使用病床（病院）'!$A$4:$G$142,6)</f>
        <v>0</v>
      </c>
      <c r="K82" s="96">
        <f t="shared" si="19"/>
        <v>615</v>
      </c>
      <c r="L82" s="75">
        <f>VLOOKUP(E82,'[1]許可病床・最大使用病床（病院）'!$J$4:$P$142,2)</f>
        <v>556</v>
      </c>
      <c r="M82" s="75">
        <f>VLOOKUP(E82,'[1]許可病床・最大使用病床（病院）'!$J$4:$P$142,3)</f>
        <v>50</v>
      </c>
      <c r="N82" s="75">
        <f>VLOOKUP(E82,'[1]許可病床・最大使用病床（病院）'!$J$4:$P$142,4)</f>
        <v>0</v>
      </c>
      <c r="O82" s="75">
        <f>VLOOKUP(E82,'[1]許可病床・最大使用病床（病院）'!$J$4:$P$142,5)</f>
        <v>0</v>
      </c>
      <c r="P82" s="75">
        <f>VLOOKUP(E82,'[1]許可病床・最大使用病床（病院）'!$J$4:$P$142,6)</f>
        <v>0</v>
      </c>
      <c r="Q82" s="96">
        <f t="shared" si="20"/>
        <v>606</v>
      </c>
      <c r="R82" s="75">
        <f t="shared" si="21"/>
        <v>9</v>
      </c>
      <c r="S82" s="75">
        <f t="shared" si="21"/>
        <v>0</v>
      </c>
      <c r="T82" s="75">
        <f t="shared" si="21"/>
        <v>0</v>
      </c>
      <c r="U82" s="75">
        <f t="shared" si="21"/>
        <v>0</v>
      </c>
      <c r="V82" s="75">
        <f t="shared" si="21"/>
        <v>0</v>
      </c>
      <c r="W82" s="96">
        <f t="shared" si="22"/>
        <v>9</v>
      </c>
      <c r="AD82" s="130"/>
      <c r="AE82" s="131"/>
      <c r="AF82" s="131"/>
      <c r="AG82" s="131"/>
      <c r="AH82" s="131"/>
      <c r="AI82" s="131"/>
      <c r="AJ82" s="131"/>
      <c r="AK82" s="131"/>
    </row>
    <row r="83" spans="1:37" ht="19.95" customHeight="1">
      <c r="A83" s="15"/>
      <c r="B83" s="15"/>
      <c r="C83" s="15"/>
      <c r="D83" s="40" t="str">
        <f>VLOOKUP(E83,'[1]医療機関名(病院）'!$A$2:$B$140,2)</f>
        <v>医療法人社団 聡誠会 池田病院</v>
      </c>
      <c r="E83" s="40">
        <v>2211310418</v>
      </c>
      <c r="F83" s="76">
        <f>VLOOKUP(E83,'[1]許可病床・最大使用病床（病院）'!$A$4:$G$142,2)</f>
        <v>0</v>
      </c>
      <c r="G83" s="76">
        <f>VLOOKUP(E83,'[1]許可病床・最大使用病床（病院）'!$A$4:$G$142,3)</f>
        <v>0</v>
      </c>
      <c r="H83" s="76">
        <f>VLOOKUP(E83,'[1]許可病床・最大使用病床（病院）'!$A$4:$G$142,4)</f>
        <v>44</v>
      </c>
      <c r="I83" s="76">
        <f>VLOOKUP(E83,'[1]許可病床・最大使用病床（病院）'!$A$4:$G$142,5)</f>
        <v>44</v>
      </c>
      <c r="J83" s="76">
        <f>VLOOKUP(E83,'[1]許可病床・最大使用病床（病院）'!$A$4:$G$142,6)</f>
        <v>0</v>
      </c>
      <c r="K83" s="97">
        <f t="shared" si="19"/>
        <v>88</v>
      </c>
      <c r="L83" s="76">
        <f>VLOOKUP(E83,'[1]許可病床・最大使用病床（病院）'!$J$4:$P$142,2)</f>
        <v>0</v>
      </c>
      <c r="M83" s="76">
        <f>VLOOKUP(E83,'[1]許可病床・最大使用病床（病院）'!$J$4:$P$142,3)</f>
        <v>0</v>
      </c>
      <c r="N83" s="76">
        <f>VLOOKUP(E83,'[1]許可病床・最大使用病床（病院）'!$J$4:$P$142,4)</f>
        <v>44</v>
      </c>
      <c r="O83" s="76">
        <f>VLOOKUP(E83,'[1]許可病床・最大使用病床（病院）'!$J$4:$P$142,5)</f>
        <v>44</v>
      </c>
      <c r="P83" s="76">
        <f>VLOOKUP(E83,'[1]許可病床・最大使用病床（病院）'!$J$4:$P$142,6)</f>
        <v>0</v>
      </c>
      <c r="Q83" s="97">
        <f t="shared" si="20"/>
        <v>88</v>
      </c>
      <c r="R83" s="76">
        <f t="shared" si="21"/>
        <v>0</v>
      </c>
      <c r="S83" s="76">
        <f t="shared" si="21"/>
        <v>0</v>
      </c>
      <c r="T83" s="76">
        <f t="shared" si="21"/>
        <v>0</v>
      </c>
      <c r="U83" s="76">
        <f t="shared" si="21"/>
        <v>0</v>
      </c>
      <c r="V83" s="76">
        <f t="shared" si="21"/>
        <v>0</v>
      </c>
      <c r="W83" s="97">
        <f t="shared" si="22"/>
        <v>0</v>
      </c>
      <c r="AD83" s="130"/>
      <c r="AE83" s="131"/>
      <c r="AF83" s="131"/>
      <c r="AG83" s="131"/>
      <c r="AH83" s="131"/>
      <c r="AI83" s="131"/>
      <c r="AJ83" s="131"/>
      <c r="AK83" s="131"/>
    </row>
    <row r="84" spans="1:37" ht="19.95" customHeight="1">
      <c r="A84" s="15"/>
      <c r="B84" s="15"/>
      <c r="C84" s="29" t="s">
        <v>61</v>
      </c>
      <c r="D84" s="39" t="str">
        <f>VLOOKUP(E84,'[1]医療機関名(病院）'!$A$2:$B$140,2)</f>
        <v>公益社団法人 有隣厚生会 富士小山病院</v>
      </c>
      <c r="E84" s="63">
        <v>2211310160</v>
      </c>
      <c r="F84" s="77">
        <f>VLOOKUP(E84,'[1]許可病床・最大使用病床（病院）'!$A$4:$G$142,2)</f>
        <v>0</v>
      </c>
      <c r="G84" s="77">
        <f>VLOOKUP(E84,'[1]許可病床・最大使用病床（病院）'!$A$4:$G$142,3)</f>
        <v>39</v>
      </c>
      <c r="H84" s="77">
        <f>VLOOKUP(E84,'[1]許可病床・最大使用病床（病院）'!$A$4:$G$142,4)</f>
        <v>0</v>
      </c>
      <c r="I84" s="77">
        <f>VLOOKUP(E84,'[1]許可病床・最大使用病床（病院）'!$A$4:$G$142,5)</f>
        <v>57</v>
      </c>
      <c r="J84" s="77">
        <f>VLOOKUP(E84,'[1]許可病床・最大使用病床（病院）'!$A$4:$G$142,6)</f>
        <v>0</v>
      </c>
      <c r="K84" s="98">
        <f t="shared" si="19"/>
        <v>96</v>
      </c>
      <c r="L84" s="77">
        <f>VLOOKUP(E84,'[1]許可病床・最大使用病床（病院）'!$J$4:$P$142,2)</f>
        <v>0</v>
      </c>
      <c r="M84" s="77">
        <f>VLOOKUP(E84,'[1]許可病床・最大使用病床（病院）'!$J$4:$P$142,3)</f>
        <v>35</v>
      </c>
      <c r="N84" s="77">
        <f>VLOOKUP(E84,'[1]許可病床・最大使用病床（病院）'!$J$4:$P$142,4)</f>
        <v>0</v>
      </c>
      <c r="O84" s="77">
        <f>VLOOKUP(E84,'[1]許可病床・最大使用病床（病院）'!$J$4:$P$142,5)</f>
        <v>57</v>
      </c>
      <c r="P84" s="77">
        <f>VLOOKUP(E84,'[1]許可病床・最大使用病床（病院）'!$J$4:$P$142,6)</f>
        <v>0</v>
      </c>
      <c r="Q84" s="98">
        <f t="shared" si="20"/>
        <v>92</v>
      </c>
      <c r="R84" s="77">
        <f t="shared" si="21"/>
        <v>0</v>
      </c>
      <c r="S84" s="77">
        <f t="shared" si="21"/>
        <v>4</v>
      </c>
      <c r="T84" s="77">
        <f t="shared" si="21"/>
        <v>0</v>
      </c>
      <c r="U84" s="77">
        <f t="shared" si="21"/>
        <v>0</v>
      </c>
      <c r="V84" s="77">
        <f t="shared" si="21"/>
        <v>0</v>
      </c>
      <c r="W84" s="98">
        <f t="shared" si="22"/>
        <v>4</v>
      </c>
      <c r="AD84" s="130"/>
      <c r="AE84" s="131"/>
      <c r="AF84" s="131"/>
      <c r="AG84" s="131"/>
      <c r="AH84" s="131"/>
      <c r="AI84" s="131"/>
      <c r="AJ84" s="131"/>
      <c r="AK84" s="131"/>
    </row>
    <row r="85" spans="1:37" ht="19.95" customHeight="1">
      <c r="A85" s="15"/>
      <c r="B85" s="15"/>
      <c r="C85" s="25"/>
      <c r="D85" s="40" t="str">
        <f>VLOOKUP(E85,'[1]医療機関名(病院）'!$A$2:$B$140,2)</f>
        <v>自衛隊富士病院</v>
      </c>
      <c r="E85" s="64">
        <v>2211310152</v>
      </c>
      <c r="F85" s="76">
        <f>VLOOKUP(E85,'[1]許可病床・最大使用病床（病院）'!$A$4:$G$142,2)</f>
        <v>0</v>
      </c>
      <c r="G85" s="76">
        <f>VLOOKUP(E85,'[1]許可病床・最大使用病床（病院）'!$A$4:$G$142,3)</f>
        <v>50</v>
      </c>
      <c r="H85" s="76">
        <f>VLOOKUP(E85,'[1]許可病床・最大使用病床（病院）'!$A$4:$G$142,4)</f>
        <v>0</v>
      </c>
      <c r="I85" s="76">
        <f>VLOOKUP(E85,'[1]許可病床・最大使用病床（病院）'!$A$4:$G$142,5)</f>
        <v>0</v>
      </c>
      <c r="J85" s="76">
        <f>VLOOKUP(E85,'[1]許可病床・最大使用病床（病院）'!$A$4:$G$142,6)</f>
        <v>0</v>
      </c>
      <c r="K85" s="97">
        <f t="shared" si="19"/>
        <v>50</v>
      </c>
      <c r="L85" s="76">
        <f>VLOOKUP(E85,'[1]許可病床・最大使用病床（病院）'!$J$4:$P$142,2)</f>
        <v>0</v>
      </c>
      <c r="M85" s="76">
        <f>VLOOKUP(E85,'[1]許可病床・最大使用病床（病院）'!$J$4:$P$142,3)</f>
        <v>5</v>
      </c>
      <c r="N85" s="76">
        <f>VLOOKUP(E85,'[1]許可病床・最大使用病床（病院）'!$J$4:$P$142,4)</f>
        <v>0</v>
      </c>
      <c r="O85" s="76">
        <f>VLOOKUP(E85,'[1]許可病床・最大使用病床（病院）'!$J$4:$P$142,5)</f>
        <v>0</v>
      </c>
      <c r="P85" s="76">
        <f>VLOOKUP(E85,'[1]許可病床・最大使用病床（病院）'!$J$4:$P$142,6)</f>
        <v>0</v>
      </c>
      <c r="Q85" s="97">
        <f t="shared" si="20"/>
        <v>5</v>
      </c>
      <c r="R85" s="76">
        <f t="shared" si="21"/>
        <v>0</v>
      </c>
      <c r="S85" s="76">
        <f t="shared" si="21"/>
        <v>45</v>
      </c>
      <c r="T85" s="76">
        <f t="shared" si="21"/>
        <v>0</v>
      </c>
      <c r="U85" s="76">
        <f t="shared" si="21"/>
        <v>0</v>
      </c>
      <c r="V85" s="76">
        <f t="shared" si="21"/>
        <v>0</v>
      </c>
      <c r="W85" s="97">
        <f t="shared" si="22"/>
        <v>45</v>
      </c>
      <c r="AD85" s="130"/>
      <c r="AE85" s="131"/>
      <c r="AF85" s="131"/>
      <c r="AG85" s="131"/>
      <c r="AH85" s="131"/>
      <c r="AI85" s="131"/>
      <c r="AJ85" s="131"/>
      <c r="AK85" s="131"/>
    </row>
    <row r="86" spans="1:37" ht="19.95" customHeight="1">
      <c r="A86" s="15"/>
      <c r="B86" s="22" t="s">
        <v>40</v>
      </c>
      <c r="C86" s="28"/>
      <c r="D86" s="43"/>
      <c r="E86" s="58"/>
      <c r="F86" s="79">
        <f t="shared" ref="F86:W86" si="23">SUM(F45:F85)</f>
        <v>740</v>
      </c>
      <c r="G86" s="88">
        <f t="shared" si="23"/>
        <v>2502</v>
      </c>
      <c r="H86" s="88">
        <f t="shared" si="23"/>
        <v>1005</v>
      </c>
      <c r="I86" s="88">
        <f t="shared" si="23"/>
        <v>1869</v>
      </c>
      <c r="J86" s="88">
        <f t="shared" si="23"/>
        <v>67</v>
      </c>
      <c r="K86" s="99">
        <f t="shared" si="23"/>
        <v>6183</v>
      </c>
      <c r="L86" s="79">
        <f t="shared" si="23"/>
        <v>723</v>
      </c>
      <c r="M86" s="88">
        <f t="shared" si="23"/>
        <v>2243</v>
      </c>
      <c r="N86" s="88">
        <f t="shared" si="23"/>
        <v>964</v>
      </c>
      <c r="O86" s="88">
        <f t="shared" si="23"/>
        <v>1512</v>
      </c>
      <c r="P86" s="88">
        <f t="shared" si="23"/>
        <v>48</v>
      </c>
      <c r="Q86" s="99">
        <f t="shared" si="23"/>
        <v>5490</v>
      </c>
      <c r="R86" s="79">
        <f t="shared" si="23"/>
        <v>17</v>
      </c>
      <c r="S86" s="88">
        <f t="shared" si="23"/>
        <v>259</v>
      </c>
      <c r="T86" s="88">
        <f t="shared" si="23"/>
        <v>41</v>
      </c>
      <c r="U86" s="88">
        <f t="shared" si="23"/>
        <v>357</v>
      </c>
      <c r="V86" s="88">
        <f t="shared" si="23"/>
        <v>19</v>
      </c>
      <c r="W86" s="99">
        <f t="shared" si="23"/>
        <v>693</v>
      </c>
      <c r="AD86" s="130"/>
      <c r="AE86" s="131"/>
      <c r="AF86" s="131"/>
      <c r="AG86" s="131"/>
      <c r="AH86" s="131"/>
      <c r="AI86" s="131"/>
      <c r="AJ86" s="131"/>
      <c r="AK86" s="131"/>
    </row>
    <row r="87" spans="1:37" ht="19.95" customHeight="1">
      <c r="A87" s="15"/>
      <c r="B87" s="14" t="s">
        <v>17</v>
      </c>
      <c r="C87" s="14" t="s">
        <v>51</v>
      </c>
      <c r="D87" s="39" t="str">
        <f>VLOOKUP(E87,'[1]医療機関名（診療所）'!$A$2:$B$138,2)</f>
        <v>かぬき岩端医院</v>
      </c>
      <c r="E87" s="39">
        <v>2211102872</v>
      </c>
      <c r="F87" s="75">
        <v>0</v>
      </c>
      <c r="G87" s="75">
        <f>VLOOKUP(E87,'[1]許可病床・最大使用病床（診療所）'!$A$4:$E$140,2)</f>
        <v>7</v>
      </c>
      <c r="H87" s="75">
        <f>VLOOKUP(E87,'[1]許可病床・最大使用病床（診療所）'!$A$4:$E$140,3)</f>
        <v>0</v>
      </c>
      <c r="I87" s="75">
        <f>VLOOKUP(E87,'[1]許可病床・最大使用病床（診療所）'!$A$4:$E$140,4)</f>
        <v>0</v>
      </c>
      <c r="J87" s="75">
        <f>VLOOKUP(E87,'[1]許可病床・最大使用病床（診療所）'!$A$4:$E$140,5)</f>
        <v>0</v>
      </c>
      <c r="K87" s="96">
        <f t="shared" ref="K87:K120" si="24">SUM(F87:J87)</f>
        <v>7</v>
      </c>
      <c r="L87" s="75">
        <v>0</v>
      </c>
      <c r="M87" s="75">
        <f>VLOOKUP(E87,'[1]許可病床・最大使用病床（診療所）'!$H$4:$L$140,2)</f>
        <v>7</v>
      </c>
      <c r="N87" s="75">
        <f>VLOOKUP(E87,'[1]許可病床・最大使用病床（診療所）'!$H$4:$L$140,3)</f>
        <v>0</v>
      </c>
      <c r="O87" s="75">
        <f>VLOOKUP(E87,'[1]許可病床・最大使用病床（診療所）'!$H$4:$L$140,4)</f>
        <v>0</v>
      </c>
      <c r="P87" s="75">
        <f>VLOOKUP(E87,'[1]許可病床・最大使用病床（診療所）'!$H$4:$L$140,5)</f>
        <v>0</v>
      </c>
      <c r="Q87" s="96">
        <f t="shared" ref="Q87:Q120" si="25">SUM(L87:P87)</f>
        <v>7</v>
      </c>
      <c r="R87" s="75">
        <f t="shared" ref="R87:V111" si="26">F87-L87</f>
        <v>0</v>
      </c>
      <c r="S87" s="75">
        <f t="shared" si="26"/>
        <v>0</v>
      </c>
      <c r="T87" s="75">
        <f t="shared" si="26"/>
        <v>0</v>
      </c>
      <c r="U87" s="75">
        <f t="shared" si="26"/>
        <v>0</v>
      </c>
      <c r="V87" s="75">
        <f t="shared" si="26"/>
        <v>0</v>
      </c>
      <c r="W87" s="96">
        <f t="shared" ref="W87:W120" si="27">SUM(R87:V87)</f>
        <v>0</v>
      </c>
      <c r="AD87" s="130"/>
      <c r="AE87" s="131"/>
      <c r="AF87" s="131"/>
      <c r="AG87" s="131"/>
      <c r="AH87" s="131"/>
      <c r="AI87" s="131"/>
      <c r="AJ87" s="131"/>
      <c r="AK87" s="131"/>
    </row>
    <row r="88" spans="1:37" ht="19.95" customHeight="1">
      <c r="A88" s="15"/>
      <c r="B88" s="15"/>
      <c r="C88" s="15"/>
      <c r="D88" s="44" t="str">
        <f>VLOOKUP(E88,'[1]医療機関名（診療所）'!$A$2:$B$138,2)</f>
        <v>メディトピア沼津・内科クリニック</v>
      </c>
      <c r="E88" s="44">
        <v>2211110271</v>
      </c>
      <c r="F88" s="80">
        <v>0</v>
      </c>
      <c r="G88" s="80">
        <f>VLOOKUP(E88,'[1]許可病床・最大使用病床（診療所）'!$A$4:$E$140,2)</f>
        <v>0</v>
      </c>
      <c r="H88" s="80">
        <f>VLOOKUP(E88,'[1]許可病床・最大使用病床（診療所）'!$A$4:$E$140,3)</f>
        <v>0</v>
      </c>
      <c r="I88" s="80">
        <f>VLOOKUP(E88,'[1]許可病床・最大使用病床（診療所）'!$A$4:$E$140,4)</f>
        <v>0</v>
      </c>
      <c r="J88" s="80">
        <f>VLOOKUP(E88,'[1]許可病床・最大使用病床（診療所）'!$A$4:$E$140,5)</f>
        <v>19</v>
      </c>
      <c r="K88" s="100">
        <f t="shared" si="24"/>
        <v>19</v>
      </c>
      <c r="L88" s="80">
        <v>0</v>
      </c>
      <c r="M88" s="80">
        <f>VLOOKUP(E88,'[1]許可病床・最大使用病床（診療所）'!$H$4:$L$140,2)</f>
        <v>0</v>
      </c>
      <c r="N88" s="80">
        <f>VLOOKUP(E88,'[1]許可病床・最大使用病床（診療所）'!$H$4:$L$140,3)</f>
        <v>0</v>
      </c>
      <c r="O88" s="80">
        <f>VLOOKUP(E88,'[1]許可病床・最大使用病床（診療所）'!$H$4:$L$140,4)</f>
        <v>0</v>
      </c>
      <c r="P88" s="80">
        <f>VLOOKUP(E88,'[1]許可病床・最大使用病床（診療所）'!$H$4:$L$140,5)</f>
        <v>0</v>
      </c>
      <c r="Q88" s="100">
        <f t="shared" si="25"/>
        <v>0</v>
      </c>
      <c r="R88" s="80">
        <f t="shared" si="26"/>
        <v>0</v>
      </c>
      <c r="S88" s="80">
        <f t="shared" si="26"/>
        <v>0</v>
      </c>
      <c r="T88" s="80">
        <f t="shared" si="26"/>
        <v>0</v>
      </c>
      <c r="U88" s="80">
        <f t="shared" si="26"/>
        <v>0</v>
      </c>
      <c r="V88" s="80">
        <f t="shared" si="26"/>
        <v>19</v>
      </c>
      <c r="W88" s="100">
        <f t="shared" si="27"/>
        <v>19</v>
      </c>
      <c r="AD88" s="130"/>
      <c r="AE88" s="131"/>
      <c r="AF88" s="131"/>
      <c r="AG88" s="131"/>
      <c r="AH88" s="131"/>
      <c r="AI88" s="131"/>
      <c r="AJ88" s="131"/>
      <c r="AK88" s="131"/>
    </row>
    <row r="89" spans="1:37" ht="19.95" customHeight="1">
      <c r="A89" s="15"/>
      <c r="B89" s="15"/>
      <c r="C89" s="15"/>
      <c r="D89" s="44" t="str">
        <f>VLOOKUP(E89,'[1]医療機関名（診療所）'!$A$2:$B$138,2)</f>
        <v>ゆうあいクリニック</v>
      </c>
      <c r="E89" s="44">
        <v>2211103565</v>
      </c>
      <c r="F89" s="80">
        <v>0</v>
      </c>
      <c r="G89" s="80">
        <f>VLOOKUP(E89,'[1]許可病床・最大使用病床（診療所）'!$A$4:$E$140,2)</f>
        <v>2</v>
      </c>
      <c r="H89" s="80">
        <f>VLOOKUP(E89,'[1]許可病床・最大使用病床（診療所）'!$A$4:$E$140,3)</f>
        <v>0</v>
      </c>
      <c r="I89" s="80">
        <f>VLOOKUP(E89,'[1]許可病床・最大使用病床（診療所）'!$A$4:$E$140,4)</f>
        <v>0</v>
      </c>
      <c r="J89" s="80">
        <f>VLOOKUP(E89,'[1]許可病床・最大使用病床（診療所）'!$A$4:$E$140,5)</f>
        <v>0</v>
      </c>
      <c r="K89" s="100">
        <f t="shared" si="24"/>
        <v>2</v>
      </c>
      <c r="L89" s="80">
        <v>0</v>
      </c>
      <c r="M89" s="80">
        <f>VLOOKUP(E89,'[1]許可病床・最大使用病床（診療所）'!$H$4:$L$140,2)</f>
        <v>0</v>
      </c>
      <c r="N89" s="80">
        <f>VLOOKUP(E89,'[1]許可病床・最大使用病床（診療所）'!$H$4:$L$140,3)</f>
        <v>0</v>
      </c>
      <c r="O89" s="80">
        <f>VLOOKUP(E89,'[1]許可病床・最大使用病床（診療所）'!$H$4:$L$140,4)</f>
        <v>0</v>
      </c>
      <c r="P89" s="80">
        <f>VLOOKUP(E89,'[1]許可病床・最大使用病床（診療所）'!$H$4:$L$140,5)</f>
        <v>0</v>
      </c>
      <c r="Q89" s="100">
        <f t="shared" si="25"/>
        <v>0</v>
      </c>
      <c r="R89" s="80">
        <f t="shared" si="26"/>
        <v>0</v>
      </c>
      <c r="S89" s="80">
        <f t="shared" si="26"/>
        <v>2</v>
      </c>
      <c r="T89" s="80">
        <f t="shared" si="26"/>
        <v>0</v>
      </c>
      <c r="U89" s="80">
        <f t="shared" si="26"/>
        <v>0</v>
      </c>
      <c r="V89" s="80">
        <f t="shared" si="26"/>
        <v>0</v>
      </c>
      <c r="W89" s="100">
        <f t="shared" si="27"/>
        <v>2</v>
      </c>
      <c r="AD89" s="130"/>
      <c r="AE89" s="131"/>
      <c r="AF89" s="131"/>
      <c r="AG89" s="131"/>
      <c r="AH89" s="131"/>
      <c r="AI89" s="131"/>
      <c r="AJ89" s="131"/>
      <c r="AK89" s="131"/>
    </row>
    <row r="90" spans="1:37" ht="19.95" customHeight="1">
      <c r="A90" s="15"/>
      <c r="B90" s="15"/>
      <c r="C90" s="15"/>
      <c r="D90" s="44" t="str">
        <f>VLOOKUP(E90,'[1]医療機関名（診療所）'!$A$2:$B$138,2)</f>
        <v>医療法人社団弘仁勝和会 沼津勝和クリニック</v>
      </c>
      <c r="E90" s="44">
        <v>2211110289</v>
      </c>
      <c r="F90" s="80">
        <v>0</v>
      </c>
      <c r="G90" s="80">
        <f>VLOOKUP(E90,'[1]許可病床・最大使用病床（診療所）'!$A$4:$E$140,2)</f>
        <v>18</v>
      </c>
      <c r="H90" s="80">
        <f>VLOOKUP(E90,'[1]許可病床・最大使用病床（診療所）'!$A$4:$E$140,3)</f>
        <v>0</v>
      </c>
      <c r="I90" s="80">
        <f>VLOOKUP(E90,'[1]許可病床・最大使用病床（診療所）'!$A$4:$E$140,4)</f>
        <v>0</v>
      </c>
      <c r="J90" s="80">
        <f>VLOOKUP(E90,'[1]許可病床・最大使用病床（診療所）'!$A$4:$E$140,5)</f>
        <v>0</v>
      </c>
      <c r="K90" s="100">
        <f t="shared" si="24"/>
        <v>18</v>
      </c>
      <c r="L90" s="80">
        <v>0</v>
      </c>
      <c r="M90" s="80">
        <f>VLOOKUP(E90,'[1]許可病床・最大使用病床（診療所）'!$H$4:$L$140,2)</f>
        <v>4</v>
      </c>
      <c r="N90" s="80">
        <f>VLOOKUP(E90,'[1]許可病床・最大使用病床（診療所）'!$H$4:$L$140,3)</f>
        <v>0</v>
      </c>
      <c r="O90" s="80">
        <f>VLOOKUP(E90,'[1]許可病床・最大使用病床（診療所）'!$H$4:$L$140,4)</f>
        <v>0</v>
      </c>
      <c r="P90" s="80">
        <f>VLOOKUP(E90,'[1]許可病床・最大使用病床（診療所）'!$H$4:$L$140,5)</f>
        <v>0</v>
      </c>
      <c r="Q90" s="100">
        <f t="shared" si="25"/>
        <v>4</v>
      </c>
      <c r="R90" s="80">
        <f t="shared" si="26"/>
        <v>0</v>
      </c>
      <c r="S90" s="80">
        <f t="shared" si="26"/>
        <v>14</v>
      </c>
      <c r="T90" s="80">
        <f t="shared" si="26"/>
        <v>0</v>
      </c>
      <c r="U90" s="80">
        <f t="shared" si="26"/>
        <v>0</v>
      </c>
      <c r="V90" s="80">
        <f t="shared" si="26"/>
        <v>0</v>
      </c>
      <c r="W90" s="100">
        <f t="shared" si="27"/>
        <v>14</v>
      </c>
      <c r="AD90" s="130"/>
      <c r="AE90" s="131"/>
      <c r="AF90" s="131"/>
      <c r="AG90" s="131"/>
      <c r="AH90" s="131"/>
      <c r="AI90" s="131"/>
      <c r="AJ90" s="131"/>
      <c r="AK90" s="131"/>
    </row>
    <row r="91" spans="1:37" ht="19.95" customHeight="1">
      <c r="A91" s="15"/>
      <c r="B91" s="15"/>
      <c r="C91" s="15"/>
      <c r="D91" s="44" t="str">
        <f>VLOOKUP(E91,'[1]医療機関名（診療所）'!$A$2:$B$138,2)</f>
        <v>医療法人社団真養会田沢医院</v>
      </c>
      <c r="E91" s="44">
        <v>2211110701</v>
      </c>
      <c r="F91" s="80">
        <v>0</v>
      </c>
      <c r="G91" s="80">
        <f>VLOOKUP(E91,'[1]許可病床・最大使用病床（診療所）'!$A$4:$E$140,2)</f>
        <v>0</v>
      </c>
      <c r="H91" s="80">
        <f>VLOOKUP(E91,'[1]許可病床・最大使用病床（診療所）'!$A$4:$E$140,3)</f>
        <v>0</v>
      </c>
      <c r="I91" s="80">
        <f>VLOOKUP(E91,'[1]許可病床・最大使用病床（診療所）'!$A$4:$E$140,4)</f>
        <v>0</v>
      </c>
      <c r="J91" s="80">
        <f>VLOOKUP(E91,'[1]許可病床・最大使用病床（診療所）'!$A$4:$E$140,5)</f>
        <v>19</v>
      </c>
      <c r="K91" s="100">
        <f t="shared" si="24"/>
        <v>19</v>
      </c>
      <c r="L91" s="80">
        <v>0</v>
      </c>
      <c r="M91" s="80">
        <f>VLOOKUP(E91,'[1]許可病床・最大使用病床（診療所）'!$H$4:$L$140,2)</f>
        <v>0</v>
      </c>
      <c r="N91" s="80">
        <f>VLOOKUP(E91,'[1]許可病床・最大使用病床（診療所）'!$H$4:$L$140,3)</f>
        <v>0</v>
      </c>
      <c r="O91" s="80">
        <f>VLOOKUP(E91,'[1]許可病床・最大使用病床（診療所）'!$H$4:$L$140,4)</f>
        <v>0</v>
      </c>
      <c r="P91" s="80">
        <f>VLOOKUP(E91,'[1]許可病床・最大使用病床（診療所）'!$H$4:$L$140,5)</f>
        <v>0</v>
      </c>
      <c r="Q91" s="100">
        <f t="shared" si="25"/>
        <v>0</v>
      </c>
      <c r="R91" s="80">
        <f t="shared" si="26"/>
        <v>0</v>
      </c>
      <c r="S91" s="80">
        <f t="shared" si="26"/>
        <v>0</v>
      </c>
      <c r="T91" s="80">
        <f t="shared" si="26"/>
        <v>0</v>
      </c>
      <c r="U91" s="80">
        <f t="shared" si="26"/>
        <v>0</v>
      </c>
      <c r="V91" s="80">
        <f t="shared" si="26"/>
        <v>19</v>
      </c>
      <c r="W91" s="100">
        <f t="shared" si="27"/>
        <v>19</v>
      </c>
      <c r="AD91" s="130"/>
      <c r="AE91" s="131"/>
      <c r="AF91" s="131"/>
      <c r="AG91" s="131"/>
      <c r="AH91" s="131"/>
      <c r="AI91" s="131"/>
      <c r="AJ91" s="131"/>
      <c r="AK91" s="131"/>
    </row>
    <row r="92" spans="1:37" s="1" customFormat="1" ht="19.95" customHeight="1">
      <c r="A92" s="15"/>
      <c r="B92" s="15"/>
      <c r="C92" s="15"/>
      <c r="D92" s="44" t="str">
        <f>VLOOKUP(E92,'[1]医療機関名（診療所）'!$A$2:$B$138,2)</f>
        <v>永野医院</v>
      </c>
      <c r="E92" s="44">
        <v>2211102625</v>
      </c>
      <c r="F92" s="80">
        <v>0</v>
      </c>
      <c r="G92" s="80">
        <f>VLOOKUP(E92,'[1]許可病床・最大使用病床（診療所）'!$A$4:$E$140,2)</f>
        <v>0</v>
      </c>
      <c r="H92" s="80">
        <f>VLOOKUP(E92,'[1]許可病床・最大使用病床（診療所）'!$A$4:$E$140,3)</f>
        <v>0</v>
      </c>
      <c r="I92" s="80">
        <f>VLOOKUP(E92,'[1]許可病床・最大使用病床（診療所）'!$A$4:$E$140,4)</f>
        <v>0</v>
      </c>
      <c r="J92" s="80">
        <f>VLOOKUP(E92,'[1]許可病床・最大使用病床（診療所）'!$A$4:$E$140,5)</f>
        <v>13</v>
      </c>
      <c r="K92" s="100">
        <f t="shared" si="24"/>
        <v>13</v>
      </c>
      <c r="L92" s="80">
        <v>0</v>
      </c>
      <c r="M92" s="80">
        <f>VLOOKUP(E92,'[1]許可病床・最大使用病床（診療所）'!$H$4:$L$140,2)</f>
        <v>0</v>
      </c>
      <c r="N92" s="80">
        <f>VLOOKUP(E92,'[1]許可病床・最大使用病床（診療所）'!$H$4:$L$140,3)</f>
        <v>0</v>
      </c>
      <c r="O92" s="80">
        <f>VLOOKUP(E92,'[1]許可病床・最大使用病床（診療所）'!$H$4:$L$140,4)</f>
        <v>0</v>
      </c>
      <c r="P92" s="80">
        <f>VLOOKUP(E92,'[1]許可病床・最大使用病床（診療所）'!$H$4:$L$140,5)</f>
        <v>0</v>
      </c>
      <c r="Q92" s="100">
        <f t="shared" si="25"/>
        <v>0</v>
      </c>
      <c r="R92" s="80">
        <f t="shared" si="26"/>
        <v>0</v>
      </c>
      <c r="S92" s="80">
        <f t="shared" si="26"/>
        <v>0</v>
      </c>
      <c r="T92" s="80">
        <f t="shared" si="26"/>
        <v>0</v>
      </c>
      <c r="U92" s="80">
        <f t="shared" si="26"/>
        <v>0</v>
      </c>
      <c r="V92" s="80">
        <f t="shared" si="26"/>
        <v>13</v>
      </c>
      <c r="W92" s="100">
        <f t="shared" si="27"/>
        <v>13</v>
      </c>
      <c r="AD92" s="130"/>
      <c r="AE92" s="131"/>
      <c r="AF92" s="131"/>
      <c r="AG92" s="131"/>
      <c r="AH92" s="131"/>
      <c r="AI92" s="131"/>
      <c r="AJ92" s="131"/>
      <c r="AK92" s="131"/>
    </row>
    <row r="93" spans="1:37" ht="19.95" customHeight="1">
      <c r="A93" s="15"/>
      <c r="B93" s="15"/>
      <c r="C93" s="15"/>
      <c r="D93" s="44" t="str">
        <f>VLOOKUP(E93,'[1]医療機関名（診療所）'!$A$2:$B$138,2)</f>
        <v>関谷レディースクリニック</v>
      </c>
      <c r="E93" s="44">
        <v>2211110537</v>
      </c>
      <c r="F93" s="80">
        <v>0</v>
      </c>
      <c r="G93" s="80">
        <f>VLOOKUP(E93,'[1]許可病床・最大使用病床（診療所）'!$A$4:$E$140,2)</f>
        <v>9</v>
      </c>
      <c r="H93" s="80">
        <f>VLOOKUP(E93,'[1]許可病床・最大使用病床（診療所）'!$A$4:$E$140,3)</f>
        <v>0</v>
      </c>
      <c r="I93" s="80">
        <f>VLOOKUP(E93,'[1]許可病床・最大使用病床（診療所）'!$A$4:$E$140,4)</f>
        <v>0</v>
      </c>
      <c r="J93" s="80">
        <f>VLOOKUP(E93,'[1]許可病床・最大使用病床（診療所）'!$A$4:$E$140,5)</f>
        <v>0</v>
      </c>
      <c r="K93" s="100">
        <f t="shared" si="24"/>
        <v>9</v>
      </c>
      <c r="L93" s="80">
        <v>0</v>
      </c>
      <c r="M93" s="80">
        <f>VLOOKUP(E93,'[1]許可病床・最大使用病床（診療所）'!$H$4:$L$140,2)</f>
        <v>9</v>
      </c>
      <c r="N93" s="80">
        <f>VLOOKUP(E93,'[1]許可病床・最大使用病床（診療所）'!$H$4:$L$140,3)</f>
        <v>0</v>
      </c>
      <c r="O93" s="80">
        <f>VLOOKUP(E93,'[1]許可病床・最大使用病床（診療所）'!$H$4:$L$140,4)</f>
        <v>0</v>
      </c>
      <c r="P93" s="80">
        <f>VLOOKUP(E93,'[1]許可病床・最大使用病床（診療所）'!$H$4:$L$140,5)</f>
        <v>0</v>
      </c>
      <c r="Q93" s="100">
        <f t="shared" si="25"/>
        <v>9</v>
      </c>
      <c r="R93" s="80">
        <f t="shared" si="26"/>
        <v>0</v>
      </c>
      <c r="S93" s="80">
        <f t="shared" si="26"/>
        <v>0</v>
      </c>
      <c r="T93" s="80">
        <f t="shared" si="26"/>
        <v>0</v>
      </c>
      <c r="U93" s="80">
        <f t="shared" si="26"/>
        <v>0</v>
      </c>
      <c r="V93" s="80">
        <f t="shared" si="26"/>
        <v>0</v>
      </c>
      <c r="W93" s="100">
        <f t="shared" si="27"/>
        <v>0</v>
      </c>
      <c r="AD93" s="130"/>
      <c r="AE93" s="131"/>
      <c r="AF93" s="131"/>
      <c r="AG93" s="131"/>
      <c r="AH93" s="131"/>
      <c r="AI93" s="131"/>
      <c r="AJ93" s="131"/>
      <c r="AK93" s="131"/>
    </row>
    <row r="94" spans="1:37" ht="19.95" customHeight="1">
      <c r="A94" s="15"/>
      <c r="B94" s="15"/>
      <c r="C94" s="15"/>
      <c r="D94" s="44" t="str">
        <f>VLOOKUP(E94,'[1]医療機関名（診療所）'!$A$2:$B$138,2)</f>
        <v>医療法人社団さくら　岩端医院</v>
      </c>
      <c r="E94" s="44">
        <v>2211111071</v>
      </c>
      <c r="F94" s="80">
        <v>0</v>
      </c>
      <c r="G94" s="80">
        <f>VLOOKUP(E94,'[1]許可病床・最大使用病床（診療所）'!$A$4:$E$140,2)</f>
        <v>9</v>
      </c>
      <c r="H94" s="80">
        <f>VLOOKUP(E94,'[1]許可病床・最大使用病床（診療所）'!$A$4:$E$140,3)</f>
        <v>0</v>
      </c>
      <c r="I94" s="80">
        <f>VLOOKUP(E94,'[1]許可病床・最大使用病床（診療所）'!$A$4:$E$140,4)</f>
        <v>0</v>
      </c>
      <c r="J94" s="80">
        <f>VLOOKUP(E94,'[1]許可病床・最大使用病床（診療所）'!$A$4:$E$140,5)</f>
        <v>0</v>
      </c>
      <c r="K94" s="100">
        <f t="shared" si="24"/>
        <v>9</v>
      </c>
      <c r="L94" s="80">
        <v>0</v>
      </c>
      <c r="M94" s="80">
        <f>VLOOKUP(E94,'[1]許可病床・最大使用病床（診療所）'!$H$4:$L$140,2)</f>
        <v>2</v>
      </c>
      <c r="N94" s="80">
        <f>VLOOKUP(E94,'[1]許可病床・最大使用病床（診療所）'!$H$4:$L$140,3)</f>
        <v>0</v>
      </c>
      <c r="O94" s="80">
        <f>VLOOKUP(E94,'[1]許可病床・最大使用病床（診療所）'!$H$4:$L$140,4)</f>
        <v>0</v>
      </c>
      <c r="P94" s="80">
        <f>VLOOKUP(E94,'[1]許可病床・最大使用病床（診療所）'!$H$4:$L$140,5)</f>
        <v>0</v>
      </c>
      <c r="Q94" s="100">
        <f t="shared" si="25"/>
        <v>2</v>
      </c>
      <c r="R94" s="80">
        <f t="shared" si="26"/>
        <v>0</v>
      </c>
      <c r="S94" s="80">
        <f t="shared" si="26"/>
        <v>7</v>
      </c>
      <c r="T94" s="80">
        <f t="shared" si="26"/>
        <v>0</v>
      </c>
      <c r="U94" s="80">
        <f t="shared" si="26"/>
        <v>0</v>
      </c>
      <c r="V94" s="80">
        <f t="shared" si="26"/>
        <v>0</v>
      </c>
      <c r="W94" s="100">
        <f t="shared" si="27"/>
        <v>7</v>
      </c>
      <c r="AD94" s="130"/>
      <c r="AE94" s="131"/>
      <c r="AF94" s="131"/>
      <c r="AG94" s="131"/>
      <c r="AH94" s="131"/>
      <c r="AI94" s="131"/>
      <c r="AJ94" s="131"/>
      <c r="AK94" s="131"/>
    </row>
    <row r="95" spans="1:37" ht="19.95" customHeight="1">
      <c r="A95" s="15"/>
      <c r="B95" s="15"/>
      <c r="C95" s="15"/>
      <c r="D95" s="44" t="str">
        <f>VLOOKUP(E95,'[1]医療機関名（診療所）'!$A$2:$B$138,2)</f>
        <v>香貫医院</v>
      </c>
      <c r="E95" s="44">
        <v>2211103615</v>
      </c>
      <c r="F95" s="80">
        <v>0</v>
      </c>
      <c r="G95" s="80">
        <f>VLOOKUP(E95,'[1]許可病床・最大使用病床（診療所）'!$A$4:$E$140,2)</f>
        <v>9</v>
      </c>
      <c r="H95" s="80">
        <f>VLOOKUP(E95,'[1]許可病床・最大使用病床（診療所）'!$A$4:$E$140,3)</f>
        <v>0</v>
      </c>
      <c r="I95" s="80">
        <f>VLOOKUP(E95,'[1]許可病床・最大使用病床（診療所）'!$A$4:$E$140,4)</f>
        <v>0</v>
      </c>
      <c r="J95" s="80">
        <f>VLOOKUP(E95,'[1]許可病床・最大使用病床（診療所）'!$A$4:$E$140,5)</f>
        <v>0</v>
      </c>
      <c r="K95" s="100">
        <f t="shared" si="24"/>
        <v>9</v>
      </c>
      <c r="L95" s="80">
        <v>0</v>
      </c>
      <c r="M95" s="80">
        <f>VLOOKUP(E95,'[1]許可病床・最大使用病床（診療所）'!$H$4:$L$140,2)</f>
        <v>4</v>
      </c>
      <c r="N95" s="80">
        <f>VLOOKUP(E95,'[1]許可病床・最大使用病床（診療所）'!$H$4:$L$140,3)</f>
        <v>0</v>
      </c>
      <c r="O95" s="80">
        <f>VLOOKUP(E95,'[1]許可病床・最大使用病床（診療所）'!$H$4:$L$140,4)</f>
        <v>0</v>
      </c>
      <c r="P95" s="80">
        <f>VLOOKUP(E95,'[1]許可病床・最大使用病床（診療所）'!$H$4:$L$140,5)</f>
        <v>0</v>
      </c>
      <c r="Q95" s="100">
        <f t="shared" si="25"/>
        <v>4</v>
      </c>
      <c r="R95" s="80">
        <f t="shared" si="26"/>
        <v>0</v>
      </c>
      <c r="S95" s="80">
        <f t="shared" si="26"/>
        <v>5</v>
      </c>
      <c r="T95" s="80">
        <f t="shared" si="26"/>
        <v>0</v>
      </c>
      <c r="U95" s="80">
        <f t="shared" si="26"/>
        <v>0</v>
      </c>
      <c r="V95" s="80">
        <f t="shared" si="26"/>
        <v>0</v>
      </c>
      <c r="W95" s="100">
        <f t="shared" si="27"/>
        <v>5</v>
      </c>
      <c r="AD95" s="130"/>
      <c r="AE95" s="131"/>
      <c r="AF95" s="131"/>
      <c r="AG95" s="131"/>
      <c r="AH95" s="131"/>
      <c r="AI95" s="131"/>
      <c r="AJ95" s="131"/>
      <c r="AK95" s="131"/>
    </row>
    <row r="96" spans="1:37" ht="19.95" customHeight="1">
      <c r="A96" s="15"/>
      <c r="B96" s="15"/>
      <c r="C96" s="15"/>
      <c r="D96" s="44" t="str">
        <f>VLOOKUP(E96,'[1]医療機関名（診療所）'!$A$2:$B$138,2)</f>
        <v>小野眼科クリニック</v>
      </c>
      <c r="E96" s="44">
        <v>2211110784</v>
      </c>
      <c r="F96" s="80">
        <v>0</v>
      </c>
      <c r="G96" s="80">
        <f>VLOOKUP(E96,'[1]許可病床・最大使用病床（診療所）'!$A$4:$E$140,2)</f>
        <v>0</v>
      </c>
      <c r="H96" s="80">
        <f>VLOOKUP(E96,'[1]許可病床・最大使用病床（診療所）'!$A$4:$E$140,3)</f>
        <v>3</v>
      </c>
      <c r="I96" s="80">
        <f>VLOOKUP(E96,'[1]許可病床・最大使用病床（診療所）'!$A$4:$E$140,4)</f>
        <v>0</v>
      </c>
      <c r="J96" s="80">
        <f>VLOOKUP(E96,'[1]許可病床・最大使用病床（診療所）'!$A$4:$E$140,5)</f>
        <v>0</v>
      </c>
      <c r="K96" s="100">
        <f t="shared" si="24"/>
        <v>3</v>
      </c>
      <c r="L96" s="80">
        <v>0</v>
      </c>
      <c r="M96" s="80">
        <f>VLOOKUP(E96,'[1]許可病床・最大使用病床（診療所）'!$H$4:$L$140,2)</f>
        <v>0</v>
      </c>
      <c r="N96" s="80">
        <f>VLOOKUP(E96,'[1]許可病床・最大使用病床（診療所）'!$H$4:$L$140,3)</f>
        <v>3</v>
      </c>
      <c r="O96" s="80">
        <f>VLOOKUP(E96,'[1]許可病床・最大使用病床（診療所）'!$H$4:$L$140,4)</f>
        <v>0</v>
      </c>
      <c r="P96" s="80">
        <f>VLOOKUP(E96,'[1]許可病床・最大使用病床（診療所）'!$H$4:$L$140,5)</f>
        <v>0</v>
      </c>
      <c r="Q96" s="100">
        <f t="shared" si="25"/>
        <v>3</v>
      </c>
      <c r="R96" s="80">
        <f t="shared" si="26"/>
        <v>0</v>
      </c>
      <c r="S96" s="80">
        <f t="shared" si="26"/>
        <v>0</v>
      </c>
      <c r="T96" s="80">
        <f t="shared" si="26"/>
        <v>0</v>
      </c>
      <c r="U96" s="80">
        <f t="shared" si="26"/>
        <v>0</v>
      </c>
      <c r="V96" s="80">
        <f t="shared" si="26"/>
        <v>0</v>
      </c>
      <c r="W96" s="100">
        <f t="shared" si="27"/>
        <v>0</v>
      </c>
      <c r="AD96" s="130"/>
      <c r="AE96" s="131"/>
      <c r="AF96" s="131"/>
      <c r="AG96" s="131"/>
      <c r="AH96" s="131"/>
      <c r="AI96" s="131"/>
      <c r="AJ96" s="131"/>
      <c r="AK96" s="131"/>
    </row>
    <row r="97" spans="1:37" s="1" customFormat="1" ht="19.95" customHeight="1">
      <c r="A97" s="15"/>
      <c r="B97" s="15"/>
      <c r="C97" s="15"/>
      <c r="D97" s="44" t="str">
        <f>VLOOKUP(E97,'[1]医療機関名（診療所）'!$A$2:$B$138,2)</f>
        <v>望星第一クリニック</v>
      </c>
      <c r="E97" s="44">
        <v>2211110347</v>
      </c>
      <c r="F97" s="80">
        <v>0</v>
      </c>
      <c r="G97" s="80">
        <f>VLOOKUP(E97,'[1]許可病床・最大使用病床（診療所）'!$A$4:$E$140,2)</f>
        <v>19</v>
      </c>
      <c r="H97" s="80">
        <f>VLOOKUP(E97,'[1]許可病床・最大使用病床（診療所）'!$A$4:$E$140,3)</f>
        <v>0</v>
      </c>
      <c r="I97" s="80">
        <f>VLOOKUP(E97,'[1]許可病床・最大使用病床（診療所）'!$A$4:$E$140,4)</f>
        <v>0</v>
      </c>
      <c r="J97" s="80">
        <f>VLOOKUP(E97,'[1]許可病床・最大使用病床（診療所）'!$A$4:$E$140,5)</f>
        <v>0</v>
      </c>
      <c r="K97" s="100">
        <f t="shared" si="24"/>
        <v>19</v>
      </c>
      <c r="L97" s="80">
        <v>0</v>
      </c>
      <c r="M97" s="80">
        <f>VLOOKUP(E97,'[1]許可病床・最大使用病床（診療所）'!$H$4:$L$140,2)</f>
        <v>10</v>
      </c>
      <c r="N97" s="80">
        <f>VLOOKUP(E97,'[1]許可病床・最大使用病床（診療所）'!$H$4:$L$140,3)</f>
        <v>0</v>
      </c>
      <c r="O97" s="80">
        <f>VLOOKUP(E97,'[1]許可病床・最大使用病床（診療所）'!$H$4:$L$140,4)</f>
        <v>0</v>
      </c>
      <c r="P97" s="80">
        <f>VLOOKUP(E97,'[1]許可病床・最大使用病床（診療所）'!$H$4:$L$140,5)</f>
        <v>0</v>
      </c>
      <c r="Q97" s="100">
        <f t="shared" si="25"/>
        <v>10</v>
      </c>
      <c r="R97" s="80">
        <f t="shared" si="26"/>
        <v>0</v>
      </c>
      <c r="S97" s="80">
        <f t="shared" si="26"/>
        <v>9</v>
      </c>
      <c r="T97" s="80">
        <f t="shared" si="26"/>
        <v>0</v>
      </c>
      <c r="U97" s="80">
        <f t="shared" si="26"/>
        <v>0</v>
      </c>
      <c r="V97" s="80">
        <f t="shared" si="26"/>
        <v>0</v>
      </c>
      <c r="W97" s="100">
        <f t="shared" si="27"/>
        <v>9</v>
      </c>
      <c r="AD97" s="130"/>
      <c r="AE97" s="131"/>
      <c r="AF97" s="131"/>
      <c r="AG97" s="131"/>
      <c r="AH97" s="131"/>
      <c r="AI97" s="131"/>
      <c r="AJ97" s="131"/>
      <c r="AK97" s="131"/>
    </row>
    <row r="98" spans="1:37" ht="19.95" customHeight="1">
      <c r="A98" s="15"/>
      <c r="B98" s="15"/>
      <c r="C98" s="15"/>
      <c r="D98" s="44" t="str">
        <f>VLOOKUP(E98,'[1]医療機関名（診療所）'!$A$2:$B$138,2)</f>
        <v>本田さくら眼科医院</v>
      </c>
      <c r="E98" s="44">
        <v>2211103946</v>
      </c>
      <c r="F98" s="80">
        <v>0</v>
      </c>
      <c r="G98" s="80">
        <f>VLOOKUP(E98,'[1]許可病床・最大使用病床（診療所）'!$A$4:$E$140,2)</f>
        <v>0</v>
      </c>
      <c r="H98" s="80">
        <f>VLOOKUP(E98,'[1]許可病床・最大使用病床（診療所）'!$A$4:$E$140,3)</f>
        <v>0</v>
      </c>
      <c r="I98" s="80">
        <f>VLOOKUP(E98,'[1]許可病床・最大使用病床（診療所）'!$A$4:$E$140,4)</f>
        <v>0</v>
      </c>
      <c r="J98" s="80">
        <f>VLOOKUP(E98,'[1]許可病床・最大使用病床（診療所）'!$A$4:$E$140,5)</f>
        <v>2</v>
      </c>
      <c r="K98" s="100">
        <f t="shared" si="24"/>
        <v>2</v>
      </c>
      <c r="L98" s="80">
        <v>0</v>
      </c>
      <c r="M98" s="80">
        <f>VLOOKUP(E98,'[1]許可病床・最大使用病床（診療所）'!$H$4:$L$140,2)</f>
        <v>0</v>
      </c>
      <c r="N98" s="80">
        <f>VLOOKUP(E98,'[1]許可病床・最大使用病床（診療所）'!$H$4:$L$140,3)</f>
        <v>0</v>
      </c>
      <c r="O98" s="80">
        <f>VLOOKUP(E98,'[1]許可病床・最大使用病床（診療所）'!$H$4:$L$140,4)</f>
        <v>0</v>
      </c>
      <c r="P98" s="80">
        <f>VLOOKUP(E98,'[1]許可病床・最大使用病床（診療所）'!$H$4:$L$140,5)</f>
        <v>0</v>
      </c>
      <c r="Q98" s="100">
        <f t="shared" si="25"/>
        <v>0</v>
      </c>
      <c r="R98" s="80">
        <f t="shared" si="26"/>
        <v>0</v>
      </c>
      <c r="S98" s="80">
        <f t="shared" si="26"/>
        <v>0</v>
      </c>
      <c r="T98" s="80">
        <f t="shared" si="26"/>
        <v>0</v>
      </c>
      <c r="U98" s="80">
        <f t="shared" si="26"/>
        <v>0</v>
      </c>
      <c r="V98" s="80">
        <f t="shared" si="26"/>
        <v>2</v>
      </c>
      <c r="W98" s="100">
        <f t="shared" si="27"/>
        <v>2</v>
      </c>
      <c r="AD98" s="130"/>
      <c r="AE98" s="131"/>
      <c r="AF98" s="131"/>
      <c r="AG98" s="131"/>
      <c r="AH98" s="131"/>
      <c r="AI98" s="131"/>
      <c r="AJ98" s="131"/>
      <c r="AK98" s="131"/>
    </row>
    <row r="99" spans="1:37" ht="19.95" customHeight="1">
      <c r="A99" s="15"/>
      <c r="B99" s="15"/>
      <c r="C99" s="15"/>
      <c r="D99" s="48" t="str">
        <f>VLOOKUP(E99,'[1]医療機関名（診療所）'!$A$2:$B$138,2)</f>
        <v>矢田眼科クリニック</v>
      </c>
      <c r="E99" s="40">
        <v>2211110685</v>
      </c>
      <c r="F99" s="76">
        <v>0</v>
      </c>
      <c r="G99" s="76">
        <f>VLOOKUP(E99,'[1]許可病床・最大使用病床（診療所）'!$A$4:$E$140,2)</f>
        <v>7</v>
      </c>
      <c r="H99" s="76">
        <f>VLOOKUP(E99,'[1]許可病床・最大使用病床（診療所）'!$A$4:$E$140,3)</f>
        <v>0</v>
      </c>
      <c r="I99" s="76">
        <f>VLOOKUP(E99,'[1]許可病床・最大使用病床（診療所）'!$A$4:$E$140,4)</f>
        <v>0</v>
      </c>
      <c r="J99" s="76">
        <f>VLOOKUP(E99,'[1]許可病床・最大使用病床（診療所）'!$A$4:$E$140,5)</f>
        <v>0</v>
      </c>
      <c r="K99" s="97">
        <f t="shared" si="24"/>
        <v>7</v>
      </c>
      <c r="L99" s="76">
        <v>0</v>
      </c>
      <c r="M99" s="76">
        <f>VLOOKUP(E99,'[1]許可病床・最大使用病床（診療所）'!$H$4:$L$140,2)</f>
        <v>7</v>
      </c>
      <c r="N99" s="76">
        <f>VLOOKUP(E99,'[1]許可病床・最大使用病床（診療所）'!$H$4:$L$140,3)</f>
        <v>0</v>
      </c>
      <c r="O99" s="76">
        <f>VLOOKUP(E99,'[1]許可病床・最大使用病床（診療所）'!$H$4:$L$140,4)</f>
        <v>0</v>
      </c>
      <c r="P99" s="76">
        <f>VLOOKUP(E99,'[1]許可病床・最大使用病床（診療所）'!$H$4:$L$140,5)</f>
        <v>0</v>
      </c>
      <c r="Q99" s="97">
        <f t="shared" si="25"/>
        <v>7</v>
      </c>
      <c r="R99" s="76">
        <f t="shared" si="26"/>
        <v>0</v>
      </c>
      <c r="S99" s="76">
        <f t="shared" si="26"/>
        <v>0</v>
      </c>
      <c r="T99" s="76">
        <f t="shared" si="26"/>
        <v>0</v>
      </c>
      <c r="U99" s="76">
        <f t="shared" si="26"/>
        <v>0</v>
      </c>
      <c r="V99" s="76">
        <f t="shared" si="26"/>
        <v>0</v>
      </c>
      <c r="W99" s="97">
        <f t="shared" si="27"/>
        <v>0</v>
      </c>
      <c r="AD99" s="130"/>
      <c r="AE99" s="131"/>
      <c r="AF99" s="131"/>
      <c r="AG99" s="131"/>
      <c r="AH99" s="131"/>
      <c r="AI99" s="131"/>
      <c r="AJ99" s="131"/>
      <c r="AK99" s="131"/>
    </row>
    <row r="100" spans="1:37" ht="19.95" customHeight="1">
      <c r="A100" s="15"/>
      <c r="B100" s="15"/>
      <c r="C100" s="14" t="s">
        <v>52</v>
      </c>
      <c r="D100" s="39" t="str">
        <f>VLOOKUP(E100,'[1]医療機関名（診療所）'!$A$2:$B$138,2)</f>
        <v>安達産婦人科クリニック</v>
      </c>
      <c r="E100" s="61">
        <v>2210610545</v>
      </c>
      <c r="F100" s="83">
        <v>0</v>
      </c>
      <c r="G100" s="83">
        <f>VLOOKUP(E100,'[1]許可病床・最大使用病床（診療所）'!$A$4:$E$140,2)</f>
        <v>14</v>
      </c>
      <c r="H100" s="83">
        <f>VLOOKUP(E100,'[1]許可病床・最大使用病床（診療所）'!$A$4:$E$140,3)</f>
        <v>0</v>
      </c>
      <c r="I100" s="83">
        <f>VLOOKUP(E100,'[1]許可病床・最大使用病床（診療所）'!$A$4:$E$140,4)</f>
        <v>0</v>
      </c>
      <c r="J100" s="83">
        <f>VLOOKUP(E100,'[1]許可病床・最大使用病床（診療所）'!$A$4:$E$140,5)</f>
        <v>0</v>
      </c>
      <c r="K100" s="103">
        <f t="shared" si="24"/>
        <v>14</v>
      </c>
      <c r="L100" s="83">
        <v>0</v>
      </c>
      <c r="M100" s="83">
        <f>VLOOKUP(E100,'[1]許可病床・最大使用病床（診療所）'!$H$4:$L$140,2)</f>
        <v>14</v>
      </c>
      <c r="N100" s="83">
        <f>VLOOKUP(E100,'[1]許可病床・最大使用病床（診療所）'!$H$4:$L$140,3)</f>
        <v>0</v>
      </c>
      <c r="O100" s="83">
        <f>VLOOKUP(E100,'[1]許可病床・最大使用病床（診療所）'!$H$4:$L$140,4)</f>
        <v>0</v>
      </c>
      <c r="P100" s="83">
        <f>VLOOKUP(E100,'[1]許可病床・最大使用病床（診療所）'!$H$4:$L$140,5)</f>
        <v>0</v>
      </c>
      <c r="Q100" s="103">
        <f t="shared" si="25"/>
        <v>14</v>
      </c>
      <c r="R100" s="83">
        <f t="shared" si="26"/>
        <v>0</v>
      </c>
      <c r="S100" s="83">
        <f t="shared" si="26"/>
        <v>0</v>
      </c>
      <c r="T100" s="83">
        <f t="shared" si="26"/>
        <v>0</v>
      </c>
      <c r="U100" s="83">
        <f t="shared" si="26"/>
        <v>0</v>
      </c>
      <c r="V100" s="83">
        <f t="shared" si="26"/>
        <v>0</v>
      </c>
      <c r="W100" s="103">
        <f t="shared" si="27"/>
        <v>0</v>
      </c>
      <c r="AD100" s="130"/>
      <c r="AE100" s="131"/>
      <c r="AF100" s="131"/>
      <c r="AG100" s="131"/>
      <c r="AH100" s="131"/>
      <c r="AI100" s="131"/>
      <c r="AJ100" s="131"/>
      <c r="AK100" s="131"/>
    </row>
    <row r="101" spans="1:37" ht="19.95" customHeight="1">
      <c r="A101" s="15"/>
      <c r="B101" s="15"/>
      <c r="C101" s="25"/>
      <c r="D101" s="44" t="str">
        <f>VLOOKUP(E101,'[1]医療機関名（診療所）'!$A$2:$B$138,2)</f>
        <v>田中産婦人科医院</v>
      </c>
      <c r="E101" s="48">
        <v>2210610354</v>
      </c>
      <c r="F101" s="81">
        <v>0</v>
      </c>
      <c r="G101" s="81">
        <f>VLOOKUP(E101,'[1]許可病床・最大使用病床（診療所）'!$A$4:$E$140,2)</f>
        <v>14</v>
      </c>
      <c r="H101" s="81">
        <f>VLOOKUP(E101,'[1]許可病床・最大使用病床（診療所）'!$A$4:$E$140,3)</f>
        <v>0</v>
      </c>
      <c r="I101" s="81">
        <f>VLOOKUP(E101,'[1]許可病床・最大使用病床（診療所）'!$A$4:$E$140,4)</f>
        <v>0</v>
      </c>
      <c r="J101" s="81">
        <f>VLOOKUP(E101,'[1]許可病床・最大使用病床（診療所）'!$A$4:$E$140,5)</f>
        <v>0</v>
      </c>
      <c r="K101" s="101">
        <f t="shared" si="24"/>
        <v>14</v>
      </c>
      <c r="L101" s="81">
        <v>0</v>
      </c>
      <c r="M101" s="81">
        <f>VLOOKUP(E101,'[1]許可病床・最大使用病床（診療所）'!$H$4:$L$140,2)</f>
        <v>8</v>
      </c>
      <c r="N101" s="81">
        <f>VLOOKUP(E101,'[1]許可病床・最大使用病床（診療所）'!$H$4:$L$140,3)</f>
        <v>0</v>
      </c>
      <c r="O101" s="81">
        <f>VLOOKUP(E101,'[1]許可病床・最大使用病床（診療所）'!$H$4:$L$140,4)</f>
        <v>0</v>
      </c>
      <c r="P101" s="81">
        <f>VLOOKUP(E101,'[1]許可病床・最大使用病床（診療所）'!$H$4:$L$140,5)</f>
        <v>0</v>
      </c>
      <c r="Q101" s="101">
        <f t="shared" si="25"/>
        <v>8</v>
      </c>
      <c r="R101" s="81">
        <f t="shared" si="26"/>
        <v>0</v>
      </c>
      <c r="S101" s="81">
        <f t="shared" si="26"/>
        <v>6</v>
      </c>
      <c r="T101" s="81">
        <f t="shared" si="26"/>
        <v>0</v>
      </c>
      <c r="U101" s="81">
        <f t="shared" si="26"/>
        <v>0</v>
      </c>
      <c r="V101" s="81">
        <f t="shared" si="26"/>
        <v>0</v>
      </c>
      <c r="W101" s="101">
        <f t="shared" si="27"/>
        <v>6</v>
      </c>
      <c r="AD101" s="130"/>
      <c r="AE101" s="131"/>
      <c r="AF101" s="131"/>
      <c r="AG101" s="131"/>
      <c r="AH101" s="131"/>
      <c r="AI101" s="131"/>
      <c r="AJ101" s="131"/>
      <c r="AK101" s="131"/>
    </row>
    <row r="102" spans="1:37" ht="19.95" customHeight="1">
      <c r="A102" s="15"/>
      <c r="B102" s="15"/>
      <c r="C102" s="15"/>
      <c r="D102" s="48" t="str">
        <f>VLOOKUP(E102,'[1]医療機関名（診療所）'!$A$2:$B$138,2)</f>
        <v>三島ゆうレディースクリニック</v>
      </c>
      <c r="E102" s="40">
        <v>2210610685</v>
      </c>
      <c r="F102" s="76">
        <v>0</v>
      </c>
      <c r="G102" s="76">
        <f>VLOOKUP(E102,'[1]許可病床・最大使用病床（診療所）'!$A$4:$E$140,2)</f>
        <v>0</v>
      </c>
      <c r="H102" s="76">
        <f>VLOOKUP(E102,'[1]許可病床・最大使用病床（診療所）'!$A$4:$E$140,3)</f>
        <v>0</v>
      </c>
      <c r="I102" s="76">
        <f>VLOOKUP(E102,'[1]許可病床・最大使用病床（診療所）'!$A$4:$E$140,4)</f>
        <v>2</v>
      </c>
      <c r="J102" s="76">
        <f>VLOOKUP(E102,'[1]許可病床・最大使用病床（診療所）'!$A$4:$E$140,5)</f>
        <v>0</v>
      </c>
      <c r="K102" s="97">
        <f t="shared" si="24"/>
        <v>2</v>
      </c>
      <c r="L102" s="76">
        <v>0</v>
      </c>
      <c r="M102" s="76">
        <f>VLOOKUP(E102,'[1]許可病床・最大使用病床（診療所）'!$H$4:$L$140,2)</f>
        <v>0</v>
      </c>
      <c r="N102" s="76">
        <f>VLOOKUP(E102,'[1]許可病床・最大使用病床（診療所）'!$H$4:$L$140,3)</f>
        <v>0</v>
      </c>
      <c r="O102" s="76">
        <f>VLOOKUP(E102,'[1]許可病床・最大使用病床（診療所）'!$H$4:$L$140,4)</f>
        <v>0</v>
      </c>
      <c r="P102" s="76">
        <f>VLOOKUP(E102,'[1]許可病床・最大使用病床（診療所）'!$H$4:$L$140,5)</f>
        <v>0</v>
      </c>
      <c r="Q102" s="97">
        <f t="shared" si="25"/>
        <v>0</v>
      </c>
      <c r="R102" s="76">
        <f t="shared" si="26"/>
        <v>0</v>
      </c>
      <c r="S102" s="76">
        <f t="shared" si="26"/>
        <v>0</v>
      </c>
      <c r="T102" s="76">
        <f t="shared" si="26"/>
        <v>0</v>
      </c>
      <c r="U102" s="76">
        <f t="shared" si="26"/>
        <v>2</v>
      </c>
      <c r="V102" s="76">
        <f t="shared" si="26"/>
        <v>0</v>
      </c>
      <c r="W102" s="97">
        <f t="shared" si="27"/>
        <v>2</v>
      </c>
      <c r="AD102" s="130"/>
      <c r="AE102" s="131"/>
      <c r="AF102" s="131"/>
      <c r="AG102" s="131"/>
      <c r="AH102" s="131"/>
      <c r="AI102" s="131"/>
      <c r="AJ102" s="131"/>
      <c r="AK102" s="131"/>
    </row>
    <row r="103" spans="1:37" ht="19.95" customHeight="1">
      <c r="A103" s="15"/>
      <c r="B103" s="15"/>
      <c r="C103" s="14" t="s">
        <v>54</v>
      </c>
      <c r="D103" s="39" t="str">
        <f>VLOOKUP(E103,'[1]医療機関名（診療所）'!$A$2:$B$138,2)</f>
        <v>公益社団法人有隣厚生会共立産婦人科医院</v>
      </c>
      <c r="E103" s="61">
        <v>2211210469</v>
      </c>
      <c r="F103" s="80">
        <v>0</v>
      </c>
      <c r="G103" s="80">
        <f>VLOOKUP(E103,'[1]許可病床・最大使用病床（診療所）'!$A$4:$E$140,2)</f>
        <v>17</v>
      </c>
      <c r="H103" s="80">
        <f>VLOOKUP(E103,'[1]許可病床・最大使用病床（診療所）'!$A$4:$E$140,3)</f>
        <v>0</v>
      </c>
      <c r="I103" s="80">
        <f>VLOOKUP(E103,'[1]許可病床・最大使用病床（診療所）'!$A$4:$E$140,4)</f>
        <v>0</v>
      </c>
      <c r="J103" s="80">
        <f>VLOOKUP(E103,'[1]許可病床・最大使用病床（診療所）'!$A$4:$E$140,5)</f>
        <v>0</v>
      </c>
      <c r="K103" s="100">
        <f t="shared" si="24"/>
        <v>17</v>
      </c>
      <c r="L103" s="80">
        <v>0</v>
      </c>
      <c r="M103" s="80">
        <f>VLOOKUP(E103,'[1]許可病床・最大使用病床（診療所）'!$H$4:$L$140,2)</f>
        <v>15</v>
      </c>
      <c r="N103" s="80">
        <f>VLOOKUP(E103,'[1]許可病床・最大使用病床（診療所）'!$H$4:$L$140,3)</f>
        <v>0</v>
      </c>
      <c r="O103" s="80">
        <f>VLOOKUP(E103,'[1]許可病床・最大使用病床（診療所）'!$H$4:$L$140,4)</f>
        <v>0</v>
      </c>
      <c r="P103" s="80">
        <f>VLOOKUP(E103,'[1]許可病床・最大使用病床（診療所）'!$H$4:$L$140,5)</f>
        <v>0</v>
      </c>
      <c r="Q103" s="100">
        <f t="shared" si="25"/>
        <v>15</v>
      </c>
      <c r="R103" s="80">
        <f t="shared" si="26"/>
        <v>0</v>
      </c>
      <c r="S103" s="80">
        <f t="shared" si="26"/>
        <v>2</v>
      </c>
      <c r="T103" s="80">
        <f t="shared" si="26"/>
        <v>0</v>
      </c>
      <c r="U103" s="80">
        <f t="shared" si="26"/>
        <v>0</v>
      </c>
      <c r="V103" s="80">
        <f t="shared" si="26"/>
        <v>0</v>
      </c>
      <c r="W103" s="100">
        <f t="shared" si="27"/>
        <v>2</v>
      </c>
      <c r="AD103" s="130"/>
      <c r="AE103" s="131"/>
      <c r="AF103" s="131"/>
      <c r="AG103" s="131"/>
      <c r="AH103" s="131"/>
      <c r="AI103" s="131"/>
      <c r="AJ103" s="131"/>
      <c r="AK103" s="131"/>
    </row>
    <row r="104" spans="1:37" ht="19.95" customHeight="1">
      <c r="A104" s="15"/>
      <c r="B104" s="15"/>
      <c r="C104" s="15"/>
      <c r="D104" s="44" t="str">
        <f>VLOOKUP(E104,'[1]医療機関名（診療所）'!$A$2:$B$138,2)</f>
        <v>前田脳神経外科</v>
      </c>
      <c r="E104" s="44">
        <v>2211210378</v>
      </c>
      <c r="F104" s="80">
        <v>0</v>
      </c>
      <c r="G104" s="80">
        <f>VLOOKUP(E104,'[1]許可病床・最大使用病床（診療所）'!$A$4:$E$140,2)</f>
        <v>19</v>
      </c>
      <c r="H104" s="80">
        <f>VLOOKUP(E104,'[1]許可病床・最大使用病床（診療所）'!$A$4:$E$140,3)</f>
        <v>0</v>
      </c>
      <c r="I104" s="80">
        <f>VLOOKUP(E104,'[1]許可病床・最大使用病床（診療所）'!$A$4:$E$140,4)</f>
        <v>0</v>
      </c>
      <c r="J104" s="80">
        <f>VLOOKUP(E104,'[1]許可病床・最大使用病床（診療所）'!$A$4:$E$140,5)</f>
        <v>0</v>
      </c>
      <c r="K104" s="100">
        <f t="shared" si="24"/>
        <v>19</v>
      </c>
      <c r="L104" s="80">
        <v>0</v>
      </c>
      <c r="M104" s="80">
        <f>VLOOKUP(E104,'[1]許可病床・最大使用病床（診療所）'!$H$4:$L$140,2)</f>
        <v>19</v>
      </c>
      <c r="N104" s="80">
        <f>VLOOKUP(E104,'[1]許可病床・最大使用病床（診療所）'!$H$4:$L$140,3)</f>
        <v>0</v>
      </c>
      <c r="O104" s="80">
        <f>VLOOKUP(E104,'[1]許可病床・最大使用病床（診療所）'!$H$4:$L$140,4)</f>
        <v>0</v>
      </c>
      <c r="P104" s="80">
        <f>VLOOKUP(E104,'[1]許可病床・最大使用病床（診療所）'!$H$4:$L$140,5)</f>
        <v>0</v>
      </c>
      <c r="Q104" s="100">
        <f t="shared" si="25"/>
        <v>19</v>
      </c>
      <c r="R104" s="80">
        <f t="shared" si="26"/>
        <v>0</v>
      </c>
      <c r="S104" s="80">
        <f t="shared" si="26"/>
        <v>0</v>
      </c>
      <c r="T104" s="80">
        <f t="shared" si="26"/>
        <v>0</v>
      </c>
      <c r="U104" s="80">
        <f t="shared" si="26"/>
        <v>0</v>
      </c>
      <c r="V104" s="80">
        <f t="shared" si="26"/>
        <v>0</v>
      </c>
      <c r="W104" s="100">
        <f t="shared" si="27"/>
        <v>0</v>
      </c>
      <c r="AD104" s="130"/>
      <c r="AE104" s="131"/>
      <c r="AF104" s="131"/>
      <c r="AG104" s="131"/>
      <c r="AH104" s="131"/>
      <c r="AI104" s="131"/>
      <c r="AJ104" s="131"/>
      <c r="AK104" s="131"/>
    </row>
    <row r="105" spans="1:37" ht="19.95" customHeight="1">
      <c r="A105" s="15"/>
      <c r="B105" s="15"/>
      <c r="C105" s="14" t="s">
        <v>56</v>
      </c>
      <c r="D105" s="39" t="str">
        <f>VLOOKUP(E105,'[1]医療機関名（診療所）'!$A$2:$B$138,2)</f>
        <v>ごとうレディースクリニック</v>
      </c>
      <c r="E105" s="39">
        <v>2211410127</v>
      </c>
      <c r="F105" s="75">
        <v>0</v>
      </c>
      <c r="G105" s="75">
        <f>VLOOKUP(E105,'[1]許可病床・最大使用病床（診療所）'!$A$4:$E$140,2)</f>
        <v>0</v>
      </c>
      <c r="H105" s="75">
        <f>VLOOKUP(E105,'[1]許可病床・最大使用病床（診療所）'!$A$4:$E$140,3)</f>
        <v>0</v>
      </c>
      <c r="I105" s="75">
        <f>VLOOKUP(E105,'[1]許可病床・最大使用病床（診療所）'!$A$4:$E$140,4)</f>
        <v>0</v>
      </c>
      <c r="J105" s="75">
        <f>VLOOKUP(E105,'[1]許可病床・最大使用病床（診療所）'!$A$4:$E$140,5)</f>
        <v>12</v>
      </c>
      <c r="K105" s="96">
        <f t="shared" si="24"/>
        <v>12</v>
      </c>
      <c r="L105" s="75">
        <v>0</v>
      </c>
      <c r="M105" s="75">
        <f>VLOOKUP(E105,'[1]許可病床・最大使用病床（診療所）'!$H$4:$L$140,2)</f>
        <v>0</v>
      </c>
      <c r="N105" s="75">
        <f>VLOOKUP(E105,'[1]許可病床・最大使用病床（診療所）'!$H$4:$L$140,3)</f>
        <v>0</v>
      </c>
      <c r="O105" s="75">
        <f>VLOOKUP(E105,'[1]許可病床・最大使用病床（診療所）'!$H$4:$L$140,4)</f>
        <v>0</v>
      </c>
      <c r="P105" s="75">
        <f>VLOOKUP(E105,'[1]許可病床・最大使用病床（診療所）'!$H$4:$L$140,5)</f>
        <v>0</v>
      </c>
      <c r="Q105" s="96">
        <f t="shared" si="25"/>
        <v>0</v>
      </c>
      <c r="R105" s="75">
        <f t="shared" si="26"/>
        <v>0</v>
      </c>
      <c r="S105" s="75">
        <f t="shared" si="26"/>
        <v>0</v>
      </c>
      <c r="T105" s="75">
        <f t="shared" si="26"/>
        <v>0</v>
      </c>
      <c r="U105" s="75">
        <f t="shared" si="26"/>
        <v>0</v>
      </c>
      <c r="V105" s="75">
        <f t="shared" si="26"/>
        <v>12</v>
      </c>
      <c r="W105" s="96">
        <f t="shared" si="27"/>
        <v>12</v>
      </c>
      <c r="AD105" s="130"/>
      <c r="AE105" s="131"/>
      <c r="AF105" s="131"/>
      <c r="AG105" s="131"/>
      <c r="AH105" s="131"/>
      <c r="AI105" s="131"/>
      <c r="AJ105" s="131"/>
      <c r="AK105" s="131"/>
    </row>
    <row r="106" spans="1:37" ht="19.95" customHeight="1">
      <c r="A106" s="15"/>
      <c r="B106" s="15"/>
      <c r="C106" s="15"/>
      <c r="D106" s="44" t="str">
        <f>VLOOKUP(E106,'[1]医療機関名（診療所）'!$A$2:$B$138,2)</f>
        <v>さくら胃腸科・外科</v>
      </c>
      <c r="E106" s="44">
        <v>2211410069</v>
      </c>
      <c r="F106" s="80">
        <v>0</v>
      </c>
      <c r="G106" s="80">
        <f>VLOOKUP(E106,'[1]許可病床・最大使用病床（診療所）'!$A$4:$E$140,2)</f>
        <v>15</v>
      </c>
      <c r="H106" s="80">
        <f>VLOOKUP(E106,'[1]許可病床・最大使用病床（診療所）'!$A$4:$E$140,3)</f>
        <v>0</v>
      </c>
      <c r="I106" s="80">
        <f>VLOOKUP(E106,'[1]許可病床・最大使用病床（診療所）'!$A$4:$E$140,4)</f>
        <v>0</v>
      </c>
      <c r="J106" s="80">
        <f>VLOOKUP(E106,'[1]許可病床・最大使用病床（診療所）'!$A$4:$E$140,5)</f>
        <v>0</v>
      </c>
      <c r="K106" s="100">
        <f t="shared" si="24"/>
        <v>15</v>
      </c>
      <c r="L106" s="80">
        <v>0</v>
      </c>
      <c r="M106" s="80">
        <f>VLOOKUP(E106,'[1]許可病床・最大使用病床（診療所）'!$H$4:$L$140,2)</f>
        <v>15</v>
      </c>
      <c r="N106" s="80">
        <f>VLOOKUP(E106,'[1]許可病床・最大使用病床（診療所）'!$H$4:$L$140,3)</f>
        <v>0</v>
      </c>
      <c r="O106" s="80">
        <f>VLOOKUP(E106,'[1]許可病床・最大使用病床（診療所）'!$H$4:$L$140,4)</f>
        <v>0</v>
      </c>
      <c r="P106" s="80">
        <f>VLOOKUP(E106,'[1]許可病床・最大使用病床（診療所）'!$H$4:$L$140,5)</f>
        <v>0</v>
      </c>
      <c r="Q106" s="100">
        <f t="shared" si="25"/>
        <v>15</v>
      </c>
      <c r="R106" s="80">
        <f t="shared" si="26"/>
        <v>0</v>
      </c>
      <c r="S106" s="80">
        <f t="shared" si="26"/>
        <v>0</v>
      </c>
      <c r="T106" s="80">
        <f t="shared" si="26"/>
        <v>0</v>
      </c>
      <c r="U106" s="80">
        <f t="shared" si="26"/>
        <v>0</v>
      </c>
      <c r="V106" s="80">
        <f t="shared" si="26"/>
        <v>0</v>
      </c>
      <c r="W106" s="100">
        <f t="shared" si="27"/>
        <v>0</v>
      </c>
      <c r="AD106" s="130"/>
      <c r="AE106" s="131"/>
      <c r="AF106" s="131"/>
      <c r="AG106" s="131"/>
      <c r="AH106" s="131"/>
      <c r="AI106" s="131"/>
      <c r="AJ106" s="131"/>
      <c r="AK106" s="131"/>
    </row>
    <row r="107" spans="1:37" ht="19.95" customHeight="1">
      <c r="A107" s="15"/>
      <c r="B107" s="15"/>
      <c r="C107" s="15"/>
      <c r="D107" s="44" t="str">
        <f>VLOOKUP(E107,'[1]医療機関名（診療所）'!$A$2:$B$138,2)</f>
        <v>医療法人社団ムラマツクリニックむらまつ眼科医院</v>
      </c>
      <c r="E107" s="44">
        <v>2211410192</v>
      </c>
      <c r="F107" s="80">
        <v>0</v>
      </c>
      <c r="G107" s="80">
        <f>VLOOKUP(E107,'[1]許可病床・最大使用病床（診療所）'!$A$4:$E$140,2)</f>
        <v>3</v>
      </c>
      <c r="H107" s="80">
        <f>VLOOKUP(E107,'[1]許可病床・最大使用病床（診療所）'!$A$4:$E$140,3)</f>
        <v>0</v>
      </c>
      <c r="I107" s="80">
        <f>VLOOKUP(E107,'[1]許可病床・最大使用病床（診療所）'!$A$4:$E$140,4)</f>
        <v>0</v>
      </c>
      <c r="J107" s="80">
        <f>VLOOKUP(E107,'[1]許可病床・最大使用病床（診療所）'!$A$4:$E$140,5)</f>
        <v>0</v>
      </c>
      <c r="K107" s="100">
        <f t="shared" si="24"/>
        <v>3</v>
      </c>
      <c r="L107" s="80">
        <v>0</v>
      </c>
      <c r="M107" s="80">
        <f>VLOOKUP(E107,'[1]許可病床・最大使用病床（診療所）'!$H$4:$L$140,2)</f>
        <v>3</v>
      </c>
      <c r="N107" s="80">
        <f>VLOOKUP(E107,'[1]許可病床・最大使用病床（診療所）'!$H$4:$L$140,3)</f>
        <v>0</v>
      </c>
      <c r="O107" s="80">
        <f>VLOOKUP(E107,'[1]許可病床・最大使用病床（診療所）'!$H$4:$L$140,4)</f>
        <v>0</v>
      </c>
      <c r="P107" s="80">
        <f>VLOOKUP(E107,'[1]許可病床・最大使用病床（診療所）'!$H$4:$L$140,5)</f>
        <v>0</v>
      </c>
      <c r="Q107" s="100">
        <f t="shared" si="25"/>
        <v>3</v>
      </c>
      <c r="R107" s="80">
        <f t="shared" si="26"/>
        <v>0</v>
      </c>
      <c r="S107" s="80">
        <f t="shared" si="26"/>
        <v>0</v>
      </c>
      <c r="T107" s="80">
        <f t="shared" si="26"/>
        <v>0</v>
      </c>
      <c r="U107" s="80">
        <f t="shared" si="26"/>
        <v>0</v>
      </c>
      <c r="V107" s="80">
        <f t="shared" si="26"/>
        <v>0</v>
      </c>
      <c r="W107" s="100">
        <f t="shared" si="27"/>
        <v>0</v>
      </c>
      <c r="AD107" s="130"/>
      <c r="AE107" s="131"/>
      <c r="AF107" s="131"/>
      <c r="AG107" s="131"/>
      <c r="AH107" s="131"/>
      <c r="AI107" s="131"/>
      <c r="AJ107" s="131"/>
      <c r="AK107" s="131"/>
    </row>
    <row r="108" spans="1:37" s="1" customFormat="1" ht="19.95" customHeight="1">
      <c r="A108" s="15"/>
      <c r="B108" s="15"/>
      <c r="C108" s="15"/>
      <c r="D108" s="44" t="str">
        <f>VLOOKUP(E108,'[1]医療機関名（診療所）'!$A$2:$B$138,2)</f>
        <v>医療法人社団徳優会 かやま産科婦人科医院</v>
      </c>
      <c r="E108" s="44">
        <v>2211410051</v>
      </c>
      <c r="F108" s="80">
        <v>0</v>
      </c>
      <c r="G108" s="80">
        <f>VLOOKUP(E108,'[1]許可病床・最大使用病床（診療所）'!$A$4:$E$140,2)</f>
        <v>9</v>
      </c>
      <c r="H108" s="80">
        <f>VLOOKUP(E108,'[1]許可病床・最大使用病床（診療所）'!$A$4:$E$140,3)</f>
        <v>0</v>
      </c>
      <c r="I108" s="80">
        <f>VLOOKUP(E108,'[1]許可病床・最大使用病床（診療所）'!$A$4:$E$140,4)</f>
        <v>0</v>
      </c>
      <c r="J108" s="80">
        <f>VLOOKUP(E108,'[1]許可病床・最大使用病床（診療所）'!$A$4:$E$140,5)</f>
        <v>0</v>
      </c>
      <c r="K108" s="100">
        <f t="shared" si="24"/>
        <v>9</v>
      </c>
      <c r="L108" s="80">
        <v>0</v>
      </c>
      <c r="M108" s="80">
        <f>VLOOKUP(E108,'[1]許可病床・最大使用病床（診療所）'!$H$4:$L$140,2)</f>
        <v>9</v>
      </c>
      <c r="N108" s="80">
        <f>VLOOKUP(E108,'[1]許可病床・最大使用病床（診療所）'!$H$4:$L$140,3)</f>
        <v>0</v>
      </c>
      <c r="O108" s="80">
        <f>VLOOKUP(E108,'[1]許可病床・最大使用病床（診療所）'!$H$4:$L$140,4)</f>
        <v>0</v>
      </c>
      <c r="P108" s="80">
        <f>VLOOKUP(E108,'[1]許可病床・最大使用病床（診療所）'!$H$4:$L$140,5)</f>
        <v>0</v>
      </c>
      <c r="Q108" s="100">
        <f t="shared" si="25"/>
        <v>9</v>
      </c>
      <c r="R108" s="80">
        <f t="shared" si="26"/>
        <v>0</v>
      </c>
      <c r="S108" s="80">
        <f t="shared" si="26"/>
        <v>0</v>
      </c>
      <c r="T108" s="80">
        <f t="shared" si="26"/>
        <v>0</v>
      </c>
      <c r="U108" s="80">
        <f t="shared" si="26"/>
        <v>0</v>
      </c>
      <c r="V108" s="80">
        <f t="shared" si="26"/>
        <v>0</v>
      </c>
      <c r="W108" s="100">
        <f t="shared" si="27"/>
        <v>0</v>
      </c>
      <c r="AD108" s="130"/>
      <c r="AE108" s="131"/>
      <c r="AF108" s="131"/>
      <c r="AG108" s="131"/>
      <c r="AH108" s="131"/>
      <c r="AI108" s="131"/>
      <c r="AJ108" s="131"/>
      <c r="AK108" s="131"/>
    </row>
    <row r="109" spans="1:37" ht="19.95" customHeight="1">
      <c r="A109" s="15"/>
      <c r="B109" s="15"/>
      <c r="C109" s="15"/>
      <c r="D109" s="48" t="str">
        <f>VLOOKUP(E109,'[1]医療機関名（診療所）'!$A$2:$B$138,2)</f>
        <v>高桑医院岩波診療所</v>
      </c>
      <c r="E109" s="48">
        <v>2211400318</v>
      </c>
      <c r="F109" s="76">
        <v>0</v>
      </c>
      <c r="G109" s="76">
        <f>VLOOKUP(E109,'[1]許可病床・最大使用病床（診療所）'!$A$4:$E$140,2)</f>
        <v>3</v>
      </c>
      <c r="H109" s="76">
        <f>VLOOKUP(E109,'[1]許可病床・最大使用病床（診療所）'!$A$4:$E$140,3)</f>
        <v>0</v>
      </c>
      <c r="I109" s="76">
        <f>VLOOKUP(E109,'[1]許可病床・最大使用病床（診療所）'!$A$4:$E$140,4)</f>
        <v>0</v>
      </c>
      <c r="J109" s="76">
        <f>VLOOKUP(E109,'[1]許可病床・最大使用病床（診療所）'!$A$4:$E$140,5)</f>
        <v>0</v>
      </c>
      <c r="K109" s="97">
        <f t="shared" si="24"/>
        <v>3</v>
      </c>
      <c r="L109" s="76">
        <v>0</v>
      </c>
      <c r="M109" s="76">
        <f>VLOOKUP(E109,'[1]許可病床・最大使用病床（診療所）'!$H$4:$L$140,2)</f>
        <v>0</v>
      </c>
      <c r="N109" s="76">
        <f>VLOOKUP(E109,'[1]許可病床・最大使用病床（診療所）'!$H$4:$L$140,3)</f>
        <v>0</v>
      </c>
      <c r="O109" s="76">
        <f>VLOOKUP(E109,'[1]許可病床・最大使用病床（診療所）'!$H$4:$L$140,4)</f>
        <v>0</v>
      </c>
      <c r="P109" s="76">
        <f>VLOOKUP(E109,'[1]許可病床・最大使用病床（診療所）'!$H$4:$L$140,5)</f>
        <v>0</v>
      </c>
      <c r="Q109" s="97">
        <f t="shared" si="25"/>
        <v>0</v>
      </c>
      <c r="R109" s="76">
        <f t="shared" si="26"/>
        <v>0</v>
      </c>
      <c r="S109" s="76">
        <f t="shared" si="26"/>
        <v>3</v>
      </c>
      <c r="T109" s="76">
        <f t="shared" si="26"/>
        <v>0</v>
      </c>
      <c r="U109" s="76">
        <f t="shared" si="26"/>
        <v>0</v>
      </c>
      <c r="V109" s="76">
        <f t="shared" si="26"/>
        <v>0</v>
      </c>
      <c r="W109" s="97">
        <f t="shared" si="27"/>
        <v>3</v>
      </c>
      <c r="AD109" s="130"/>
      <c r="AE109" s="131"/>
      <c r="AF109" s="131"/>
      <c r="AG109" s="131"/>
      <c r="AH109" s="131"/>
      <c r="AI109" s="131"/>
      <c r="AJ109" s="131"/>
      <c r="AK109" s="131"/>
    </row>
    <row r="110" spans="1:37" ht="19.95" customHeight="1">
      <c r="A110" s="15"/>
      <c r="B110" s="15"/>
      <c r="C110" s="14" t="s">
        <v>41</v>
      </c>
      <c r="D110" s="39" t="str">
        <f>VLOOKUP(E110,'[1]医療機関名（診療所）'!$A$2:$B$138,2)</f>
        <v>医療法人財団 玉川会 エムオーエー奥熱海クリニック</v>
      </c>
      <c r="E110" s="39">
        <v>2210810038</v>
      </c>
      <c r="F110" s="75">
        <v>0</v>
      </c>
      <c r="G110" s="75">
        <f>VLOOKUP(E110,'[1]許可病床・最大使用病床（診療所）'!$A$4:$E$140,2)</f>
        <v>0</v>
      </c>
      <c r="H110" s="75">
        <f>VLOOKUP(E110,'[1]許可病床・最大使用病床（診療所）'!$A$4:$E$140,3)</f>
        <v>0</v>
      </c>
      <c r="I110" s="75">
        <f>VLOOKUP(E110,'[1]許可病床・最大使用病床（診療所）'!$A$4:$E$140,4)</f>
        <v>0</v>
      </c>
      <c r="J110" s="75">
        <f>VLOOKUP(E110,'[1]許可病床・最大使用病床（診療所）'!$A$4:$E$140,5)</f>
        <v>6</v>
      </c>
      <c r="K110" s="96">
        <f t="shared" si="24"/>
        <v>6</v>
      </c>
      <c r="L110" s="75">
        <v>0</v>
      </c>
      <c r="M110" s="75">
        <f>VLOOKUP(E110,'[1]許可病床・最大使用病床（診療所）'!$H$4:$L$140,2)</f>
        <v>0</v>
      </c>
      <c r="N110" s="75">
        <f>VLOOKUP(E110,'[1]許可病床・最大使用病床（診療所）'!$H$4:$L$140,3)</f>
        <v>0</v>
      </c>
      <c r="O110" s="75">
        <f>VLOOKUP(E110,'[1]許可病床・最大使用病床（診療所）'!$H$4:$L$140,4)</f>
        <v>0</v>
      </c>
      <c r="P110" s="75">
        <f>VLOOKUP(E110,'[1]許可病床・最大使用病床（診療所）'!$H$4:$L$140,5)</f>
        <v>0</v>
      </c>
      <c r="Q110" s="96">
        <f t="shared" si="25"/>
        <v>0</v>
      </c>
      <c r="R110" s="75">
        <f t="shared" si="26"/>
        <v>0</v>
      </c>
      <c r="S110" s="75">
        <f t="shared" si="26"/>
        <v>0</v>
      </c>
      <c r="T110" s="75">
        <f t="shared" si="26"/>
        <v>0</v>
      </c>
      <c r="U110" s="75">
        <f t="shared" si="26"/>
        <v>0</v>
      </c>
      <c r="V110" s="75">
        <f t="shared" si="26"/>
        <v>6</v>
      </c>
      <c r="W110" s="96">
        <f t="shared" si="27"/>
        <v>6</v>
      </c>
      <c r="AD110" s="130"/>
      <c r="AE110" s="131"/>
      <c r="AF110" s="131"/>
      <c r="AG110" s="131"/>
      <c r="AH110" s="131"/>
      <c r="AI110" s="131"/>
      <c r="AJ110" s="131"/>
      <c r="AK110" s="131"/>
    </row>
    <row r="111" spans="1:37" ht="19.95" customHeight="1">
      <c r="A111" s="15"/>
      <c r="B111" s="15"/>
      <c r="C111" s="15"/>
      <c r="D111" s="44" t="str">
        <f>VLOOKUP(E111,'[1]医療機関名（診療所）'!$A$2:$B$138,2)</f>
        <v>医療法人社団 浩仁会 矢田眼科医院</v>
      </c>
      <c r="E111" s="44">
        <v>2210310427</v>
      </c>
      <c r="F111" s="80">
        <v>0</v>
      </c>
      <c r="G111" s="80">
        <f>VLOOKUP(E111,'[1]許可病床・最大使用病床（診療所）'!$A$4:$E$140,2)</f>
        <v>10</v>
      </c>
      <c r="H111" s="80">
        <f>VLOOKUP(E111,'[1]許可病床・最大使用病床（診療所）'!$A$4:$E$140,3)</f>
        <v>0</v>
      </c>
      <c r="I111" s="80">
        <f>VLOOKUP(E111,'[1]許可病床・最大使用病床（診療所）'!$A$4:$E$140,4)</f>
        <v>0</v>
      </c>
      <c r="J111" s="80">
        <f>VLOOKUP(E111,'[1]許可病床・最大使用病床（診療所）'!$A$4:$E$140,5)</f>
        <v>0</v>
      </c>
      <c r="K111" s="100">
        <f t="shared" si="24"/>
        <v>10</v>
      </c>
      <c r="L111" s="80">
        <v>0</v>
      </c>
      <c r="M111" s="80">
        <f>VLOOKUP(E111,'[1]許可病床・最大使用病床（診療所）'!$H$4:$L$140,2)</f>
        <v>10</v>
      </c>
      <c r="N111" s="80">
        <f>VLOOKUP(E111,'[1]許可病床・最大使用病床（診療所）'!$H$4:$L$140,3)</f>
        <v>0</v>
      </c>
      <c r="O111" s="80">
        <f>VLOOKUP(E111,'[1]許可病床・最大使用病床（診療所）'!$H$4:$L$140,4)</f>
        <v>0</v>
      </c>
      <c r="P111" s="80">
        <f>VLOOKUP(E111,'[1]許可病床・最大使用病床（診療所）'!$H$4:$L$140,5)</f>
        <v>0</v>
      </c>
      <c r="Q111" s="100">
        <f t="shared" si="25"/>
        <v>10</v>
      </c>
      <c r="R111" s="80">
        <f t="shared" si="26"/>
        <v>0</v>
      </c>
      <c r="S111" s="80">
        <f t="shared" si="26"/>
        <v>0</v>
      </c>
      <c r="T111" s="80">
        <f t="shared" si="26"/>
        <v>0</v>
      </c>
      <c r="U111" s="80">
        <f t="shared" si="26"/>
        <v>0</v>
      </c>
      <c r="V111" s="80">
        <f t="shared" si="26"/>
        <v>0</v>
      </c>
      <c r="W111" s="100">
        <f t="shared" si="27"/>
        <v>0</v>
      </c>
      <c r="AD111" s="130"/>
      <c r="AE111" s="131"/>
      <c r="AF111" s="131"/>
      <c r="AG111" s="131"/>
      <c r="AH111" s="131"/>
      <c r="AI111" s="131"/>
      <c r="AJ111" s="131"/>
      <c r="AK111" s="131"/>
    </row>
    <row r="112" spans="1:37" ht="19.95" customHeight="1">
      <c r="A112" s="15"/>
      <c r="B112" s="15"/>
      <c r="C112" s="15"/>
      <c r="D112" s="49" t="s">
        <v>70</v>
      </c>
      <c r="E112" s="53" t="s">
        <v>76</v>
      </c>
      <c r="F112" s="84" t="s">
        <v>76</v>
      </c>
      <c r="G112" s="84" t="s">
        <v>76</v>
      </c>
      <c r="H112" s="84" t="s">
        <v>76</v>
      </c>
      <c r="I112" s="84" t="s">
        <v>76</v>
      </c>
      <c r="J112" s="84" t="s">
        <v>76</v>
      </c>
      <c r="K112" s="104">
        <f t="shared" si="24"/>
        <v>0</v>
      </c>
      <c r="L112" s="84" t="s">
        <v>76</v>
      </c>
      <c r="M112" s="84" t="s">
        <v>76</v>
      </c>
      <c r="N112" s="84" t="s">
        <v>76</v>
      </c>
      <c r="O112" s="84" t="s">
        <v>76</v>
      </c>
      <c r="P112" s="84" t="s">
        <v>76</v>
      </c>
      <c r="Q112" s="104">
        <f t="shared" si="25"/>
        <v>0</v>
      </c>
      <c r="R112" s="84" t="s">
        <v>76</v>
      </c>
      <c r="S112" s="84" t="s">
        <v>76</v>
      </c>
      <c r="T112" s="84" t="s">
        <v>76</v>
      </c>
      <c r="U112" s="84" t="s">
        <v>76</v>
      </c>
      <c r="V112" s="84" t="s">
        <v>76</v>
      </c>
      <c r="W112" s="104">
        <f t="shared" si="27"/>
        <v>0</v>
      </c>
      <c r="AD112" s="130"/>
      <c r="AE112" s="131"/>
      <c r="AF112" s="131"/>
      <c r="AG112" s="131"/>
      <c r="AH112" s="131"/>
      <c r="AI112" s="131"/>
      <c r="AJ112" s="131"/>
      <c r="AK112" s="131"/>
    </row>
    <row r="113" spans="1:37" ht="19.95" customHeight="1">
      <c r="A113" s="15"/>
      <c r="B113" s="15"/>
      <c r="C113" s="14" t="s">
        <v>57</v>
      </c>
      <c r="D113" s="39" t="str">
        <f>VLOOKUP(E113,'[1]医療機関名（診療所）'!$A$2:$B$138,2)</f>
        <v>ベビーアンドレディースクリニック山口医院</v>
      </c>
      <c r="E113" s="39">
        <v>2210310450</v>
      </c>
      <c r="F113" s="75">
        <v>0</v>
      </c>
      <c r="G113" s="75">
        <f>VLOOKUP(E113,'[1]許可病床・最大使用病床（診療所）'!$A$4:$E$140,2)</f>
        <v>0</v>
      </c>
      <c r="H113" s="75">
        <f>VLOOKUP(E113,'[1]許可病床・最大使用病床（診療所）'!$A$4:$E$140,3)</f>
        <v>2</v>
      </c>
      <c r="I113" s="75">
        <f>VLOOKUP(E113,'[1]許可病床・最大使用病床（診療所）'!$A$4:$E$140,4)</f>
        <v>0</v>
      </c>
      <c r="J113" s="75">
        <f>VLOOKUP(E113,'[1]許可病床・最大使用病床（診療所）'!$A$4:$E$140,5)</f>
        <v>0</v>
      </c>
      <c r="K113" s="96">
        <f t="shared" si="24"/>
        <v>2</v>
      </c>
      <c r="L113" s="75">
        <v>0</v>
      </c>
      <c r="M113" s="75">
        <f>VLOOKUP(E113,'[1]許可病床・最大使用病床（診療所）'!$H$4:$L$140,2)</f>
        <v>0</v>
      </c>
      <c r="N113" s="75">
        <f>VLOOKUP(E113,'[1]許可病床・最大使用病床（診療所）'!$H$4:$L$140,3)</f>
        <v>0</v>
      </c>
      <c r="O113" s="75">
        <f>VLOOKUP(E113,'[1]許可病床・最大使用病床（診療所）'!$H$4:$L$140,4)</f>
        <v>0</v>
      </c>
      <c r="P113" s="75">
        <f>VLOOKUP(E113,'[1]許可病床・最大使用病床（診療所）'!$H$4:$L$140,5)</f>
        <v>0</v>
      </c>
      <c r="Q113" s="96">
        <f t="shared" si="25"/>
        <v>0</v>
      </c>
      <c r="R113" s="75">
        <f t="shared" ref="R113:V120" si="28">F113-L113</f>
        <v>0</v>
      </c>
      <c r="S113" s="75">
        <f t="shared" si="28"/>
        <v>0</v>
      </c>
      <c r="T113" s="75">
        <f t="shared" si="28"/>
        <v>2</v>
      </c>
      <c r="U113" s="75">
        <f t="shared" si="28"/>
        <v>0</v>
      </c>
      <c r="V113" s="75">
        <f t="shared" si="28"/>
        <v>0</v>
      </c>
      <c r="W113" s="96">
        <f t="shared" si="27"/>
        <v>2</v>
      </c>
      <c r="AD113" s="130"/>
      <c r="AE113" s="131"/>
      <c r="AF113" s="131"/>
      <c r="AG113" s="131"/>
      <c r="AH113" s="131"/>
      <c r="AI113" s="131"/>
      <c r="AJ113" s="131"/>
      <c r="AK113" s="131"/>
    </row>
    <row r="114" spans="1:37" ht="19.95" customHeight="1">
      <c r="A114" s="15"/>
      <c r="B114" s="15"/>
      <c r="C114" s="25"/>
      <c r="D114" s="44" t="str">
        <f>VLOOKUP(E114,'[1]医療機関名（診療所）'!$A$2:$B$138,2)</f>
        <v>伊豆函南鈴木内科泌尿器科クリニック</v>
      </c>
      <c r="E114" s="44">
        <v>2210310500</v>
      </c>
      <c r="F114" s="81">
        <v>0</v>
      </c>
      <c r="G114" s="81">
        <f>VLOOKUP(E114,'[1]許可病床・最大使用病床（診療所）'!$A$4:$E$140,2)</f>
        <v>7</v>
      </c>
      <c r="H114" s="81">
        <f>VLOOKUP(E114,'[1]許可病床・最大使用病床（診療所）'!$A$4:$E$140,3)</f>
        <v>0</v>
      </c>
      <c r="I114" s="81">
        <f>VLOOKUP(E114,'[1]許可病床・最大使用病床（診療所）'!$A$4:$E$140,4)</f>
        <v>0</v>
      </c>
      <c r="J114" s="81">
        <f>VLOOKUP(E114,'[1]許可病床・最大使用病床（診療所）'!$A$4:$E$140,5)</f>
        <v>0</v>
      </c>
      <c r="K114" s="101">
        <f t="shared" si="24"/>
        <v>7</v>
      </c>
      <c r="L114" s="81">
        <v>0</v>
      </c>
      <c r="M114" s="81">
        <f>VLOOKUP(E114,'[1]許可病床・最大使用病床（診療所）'!$H$4:$L$140,2)</f>
        <v>2</v>
      </c>
      <c r="N114" s="81">
        <f>VLOOKUP(E114,'[1]許可病床・最大使用病床（診療所）'!$H$4:$L$140,3)</f>
        <v>0</v>
      </c>
      <c r="O114" s="81">
        <f>VLOOKUP(E114,'[1]許可病床・最大使用病床（診療所）'!$H$4:$L$140,4)</f>
        <v>0</v>
      </c>
      <c r="P114" s="81">
        <f>VLOOKUP(E114,'[1]許可病床・最大使用病床（診療所）'!$H$4:$L$140,5)</f>
        <v>0</v>
      </c>
      <c r="Q114" s="101">
        <f t="shared" si="25"/>
        <v>2</v>
      </c>
      <c r="R114" s="81">
        <f t="shared" si="28"/>
        <v>0</v>
      </c>
      <c r="S114" s="81">
        <f t="shared" si="28"/>
        <v>5</v>
      </c>
      <c r="T114" s="81">
        <f t="shared" si="28"/>
        <v>0</v>
      </c>
      <c r="U114" s="81">
        <f t="shared" si="28"/>
        <v>0</v>
      </c>
      <c r="V114" s="81">
        <f t="shared" si="28"/>
        <v>0</v>
      </c>
      <c r="W114" s="101">
        <f t="shared" si="27"/>
        <v>5</v>
      </c>
      <c r="AD114" s="130"/>
      <c r="AE114" s="131"/>
      <c r="AF114" s="131"/>
      <c r="AG114" s="131"/>
      <c r="AH114" s="131"/>
      <c r="AI114" s="131"/>
      <c r="AJ114" s="131"/>
      <c r="AK114" s="131"/>
    </row>
    <row r="115" spans="1:37" ht="19.95" customHeight="1">
      <c r="A115" s="15"/>
      <c r="B115" s="15"/>
      <c r="C115" s="30"/>
      <c r="D115" s="44" t="str">
        <f>VLOOKUP(E115,'[1]医療機関名（診療所）'!$A$2:$B$138,2)</f>
        <v>宇野眼科医院</v>
      </c>
      <c r="E115" s="61">
        <v>2210301202</v>
      </c>
      <c r="F115" s="80">
        <v>0</v>
      </c>
      <c r="G115" s="80">
        <f>VLOOKUP(E115,'[1]許可病床・最大使用病床（診療所）'!$A$4:$E$140,2)</f>
        <v>6</v>
      </c>
      <c r="H115" s="80">
        <f>VLOOKUP(E115,'[1]許可病床・最大使用病床（診療所）'!$A$4:$E$140,3)</f>
        <v>0</v>
      </c>
      <c r="I115" s="80">
        <f>VLOOKUP(E115,'[1]許可病床・最大使用病床（診療所）'!$A$4:$E$140,4)</f>
        <v>0</v>
      </c>
      <c r="J115" s="80">
        <f>VLOOKUP(E115,'[1]許可病床・最大使用病床（診療所）'!$A$4:$E$140,5)</f>
        <v>0</v>
      </c>
      <c r="K115" s="100">
        <f t="shared" si="24"/>
        <v>6</v>
      </c>
      <c r="L115" s="80">
        <v>0</v>
      </c>
      <c r="M115" s="80">
        <f>VLOOKUP(E115,'[1]許可病床・最大使用病床（診療所）'!$H$4:$L$140,2)</f>
        <v>5</v>
      </c>
      <c r="N115" s="80">
        <f>VLOOKUP(E115,'[1]許可病床・最大使用病床（診療所）'!$H$4:$L$140,3)</f>
        <v>0</v>
      </c>
      <c r="O115" s="80">
        <f>VLOOKUP(E115,'[1]許可病床・最大使用病床（診療所）'!$H$4:$L$140,4)</f>
        <v>0</v>
      </c>
      <c r="P115" s="80">
        <f>VLOOKUP(E115,'[1]許可病床・最大使用病床（診療所）'!$H$4:$L$140,5)</f>
        <v>0</v>
      </c>
      <c r="Q115" s="100">
        <f t="shared" si="25"/>
        <v>5</v>
      </c>
      <c r="R115" s="80">
        <f t="shared" si="28"/>
        <v>0</v>
      </c>
      <c r="S115" s="80">
        <f t="shared" si="28"/>
        <v>1</v>
      </c>
      <c r="T115" s="80">
        <f t="shared" si="28"/>
        <v>0</v>
      </c>
      <c r="U115" s="80">
        <f t="shared" si="28"/>
        <v>0</v>
      </c>
      <c r="V115" s="80">
        <f t="shared" si="28"/>
        <v>0</v>
      </c>
      <c r="W115" s="100">
        <f t="shared" si="27"/>
        <v>1</v>
      </c>
      <c r="AD115" s="130"/>
      <c r="AE115" s="131"/>
      <c r="AF115" s="131"/>
      <c r="AG115" s="131"/>
      <c r="AH115" s="131"/>
      <c r="AI115" s="131"/>
      <c r="AJ115" s="131"/>
      <c r="AK115" s="131"/>
    </row>
    <row r="116" spans="1:37" ht="19.95" customHeight="1">
      <c r="A116" s="15"/>
      <c r="B116" s="15"/>
      <c r="C116" s="25"/>
      <c r="D116" s="48" t="str">
        <f>VLOOKUP(E116,'[1]医療機関名（診療所）'!$A$2:$B$138,2)</f>
        <v>三島マタニティクリニック</v>
      </c>
      <c r="E116" s="48">
        <v>2210310435</v>
      </c>
      <c r="F116" s="81">
        <v>0</v>
      </c>
      <c r="G116" s="81">
        <f>VLOOKUP(E116,'[1]許可病床・最大使用病床（診療所）'!$A$4:$E$140,2)</f>
        <v>5</v>
      </c>
      <c r="H116" s="81">
        <f>VLOOKUP(E116,'[1]許可病床・最大使用病床（診療所）'!$A$4:$E$140,3)</f>
        <v>0</v>
      </c>
      <c r="I116" s="81">
        <f>VLOOKUP(E116,'[1]許可病床・最大使用病床（診療所）'!$A$4:$E$140,4)</f>
        <v>0</v>
      </c>
      <c r="J116" s="81">
        <f>VLOOKUP(E116,'[1]許可病床・最大使用病床（診療所）'!$A$4:$E$140,5)</f>
        <v>0</v>
      </c>
      <c r="K116" s="101">
        <f t="shared" si="24"/>
        <v>5</v>
      </c>
      <c r="L116" s="81">
        <v>0</v>
      </c>
      <c r="M116" s="81">
        <f>VLOOKUP(E116,'[1]許可病床・最大使用病床（診療所）'!$H$4:$L$140,2)</f>
        <v>3</v>
      </c>
      <c r="N116" s="81">
        <f>VLOOKUP(E116,'[1]許可病床・最大使用病床（診療所）'!$H$4:$L$140,3)</f>
        <v>0</v>
      </c>
      <c r="O116" s="81">
        <f>VLOOKUP(E116,'[1]許可病床・最大使用病床（診療所）'!$H$4:$L$140,4)</f>
        <v>0</v>
      </c>
      <c r="P116" s="81">
        <f>VLOOKUP(E116,'[1]許可病床・最大使用病床（診療所）'!$H$4:$L$140,5)</f>
        <v>0</v>
      </c>
      <c r="Q116" s="101">
        <f t="shared" si="25"/>
        <v>3</v>
      </c>
      <c r="R116" s="81">
        <f t="shared" si="28"/>
        <v>0</v>
      </c>
      <c r="S116" s="81">
        <f t="shared" si="28"/>
        <v>2</v>
      </c>
      <c r="T116" s="81">
        <f t="shared" si="28"/>
        <v>0</v>
      </c>
      <c r="U116" s="81">
        <f t="shared" si="28"/>
        <v>0</v>
      </c>
      <c r="V116" s="81">
        <f t="shared" si="28"/>
        <v>0</v>
      </c>
      <c r="W116" s="101">
        <f t="shared" si="27"/>
        <v>2</v>
      </c>
      <c r="AD116" s="130"/>
      <c r="AE116" s="131"/>
      <c r="AF116" s="131"/>
      <c r="AG116" s="131"/>
      <c r="AH116" s="131"/>
      <c r="AI116" s="131"/>
      <c r="AJ116" s="131"/>
      <c r="AK116" s="131"/>
    </row>
    <row r="117" spans="1:37" ht="19.95" customHeight="1">
      <c r="A117" s="15"/>
      <c r="B117" s="15"/>
      <c r="C117" s="14" t="s">
        <v>45</v>
      </c>
      <c r="D117" s="39" t="str">
        <f>VLOOKUP(E117,'[1]医療機関名（診療所）'!$A$2:$B$138,2)</f>
        <v>遠藤クリニック</v>
      </c>
      <c r="E117" s="39">
        <v>2211310210</v>
      </c>
      <c r="F117" s="75">
        <v>0</v>
      </c>
      <c r="G117" s="75">
        <f>VLOOKUP(E117,'[1]許可病床・最大使用病床（診療所）'!$A$4:$E$140,2)</f>
        <v>0</v>
      </c>
      <c r="H117" s="75">
        <f>VLOOKUP(E117,'[1]許可病床・最大使用病床（診療所）'!$A$4:$E$140,3)</f>
        <v>11</v>
      </c>
      <c r="I117" s="75">
        <f>VLOOKUP(E117,'[1]許可病床・最大使用病床（診療所）'!$A$4:$E$140,4)</f>
        <v>0</v>
      </c>
      <c r="J117" s="75">
        <f>VLOOKUP(E117,'[1]許可病床・最大使用病床（診療所）'!$A$4:$E$140,5)</f>
        <v>0</v>
      </c>
      <c r="K117" s="96">
        <f t="shared" si="24"/>
        <v>11</v>
      </c>
      <c r="L117" s="75">
        <v>0</v>
      </c>
      <c r="M117" s="75">
        <f>VLOOKUP(E117,'[1]許可病床・最大使用病床（診療所）'!$H$4:$L$140,2)</f>
        <v>0</v>
      </c>
      <c r="N117" s="75">
        <f>VLOOKUP(E117,'[1]許可病床・最大使用病床（診療所）'!$H$4:$L$140,3)</f>
        <v>11</v>
      </c>
      <c r="O117" s="75">
        <f>VLOOKUP(E117,'[1]許可病床・最大使用病床（診療所）'!$H$4:$L$140,4)</f>
        <v>0</v>
      </c>
      <c r="P117" s="75">
        <f>VLOOKUP(E117,'[1]許可病床・最大使用病床（診療所）'!$H$4:$L$140,5)</f>
        <v>0</v>
      </c>
      <c r="Q117" s="96">
        <f t="shared" si="25"/>
        <v>11</v>
      </c>
      <c r="R117" s="75">
        <f t="shared" si="28"/>
        <v>0</v>
      </c>
      <c r="S117" s="75">
        <f t="shared" si="28"/>
        <v>0</v>
      </c>
      <c r="T117" s="75">
        <f t="shared" si="28"/>
        <v>0</v>
      </c>
      <c r="U117" s="75">
        <f t="shared" si="28"/>
        <v>0</v>
      </c>
      <c r="V117" s="75">
        <f t="shared" si="28"/>
        <v>0</v>
      </c>
      <c r="W117" s="96">
        <f t="shared" si="27"/>
        <v>0</v>
      </c>
      <c r="AD117" s="130"/>
      <c r="AE117" s="131"/>
      <c r="AF117" s="131"/>
      <c r="AG117" s="131"/>
      <c r="AH117" s="131"/>
      <c r="AI117" s="131"/>
      <c r="AJ117" s="131"/>
      <c r="AK117" s="131"/>
    </row>
    <row r="118" spans="1:37" ht="19.95" customHeight="1">
      <c r="A118" s="15"/>
      <c r="B118" s="15"/>
      <c r="C118" s="15"/>
      <c r="D118" s="48" t="str">
        <f>VLOOKUP(E118,'[1]医療機関名（診療所）'!$A$2:$B$138,2)</f>
        <v>島田産婦人科医院</v>
      </c>
      <c r="E118" s="40">
        <v>2211301383</v>
      </c>
      <c r="F118" s="76">
        <v>0</v>
      </c>
      <c r="G118" s="76">
        <f>VLOOKUP(E118,'[1]許可病床・最大使用病床（診療所）'!$A$4:$E$140,2)</f>
        <v>17</v>
      </c>
      <c r="H118" s="76">
        <f>VLOOKUP(E118,'[1]許可病床・最大使用病床（診療所）'!$A$4:$E$140,3)</f>
        <v>0</v>
      </c>
      <c r="I118" s="76">
        <f>VLOOKUP(E118,'[1]許可病床・最大使用病床（診療所）'!$A$4:$E$140,4)</f>
        <v>0</v>
      </c>
      <c r="J118" s="76">
        <f>VLOOKUP(E118,'[1]許可病床・最大使用病床（診療所）'!$A$4:$E$140,5)</f>
        <v>0</v>
      </c>
      <c r="K118" s="97">
        <f t="shared" si="24"/>
        <v>17</v>
      </c>
      <c r="L118" s="76">
        <v>0</v>
      </c>
      <c r="M118" s="76">
        <f>VLOOKUP(E118,'[1]許可病床・最大使用病床（診療所）'!$H$4:$L$140,2)</f>
        <v>17</v>
      </c>
      <c r="N118" s="76">
        <f>VLOOKUP(E118,'[1]許可病床・最大使用病床（診療所）'!$H$4:$L$140,3)</f>
        <v>0</v>
      </c>
      <c r="O118" s="76">
        <f>VLOOKUP(E118,'[1]許可病床・最大使用病床（診療所）'!$H$4:$L$140,4)</f>
        <v>0</v>
      </c>
      <c r="P118" s="76">
        <f>VLOOKUP(E118,'[1]許可病床・最大使用病床（診療所）'!$H$4:$L$140,5)</f>
        <v>0</v>
      </c>
      <c r="Q118" s="97">
        <f t="shared" si="25"/>
        <v>17</v>
      </c>
      <c r="R118" s="76">
        <f t="shared" si="28"/>
        <v>0</v>
      </c>
      <c r="S118" s="76">
        <f t="shared" si="28"/>
        <v>0</v>
      </c>
      <c r="T118" s="76">
        <f t="shared" si="28"/>
        <v>0</v>
      </c>
      <c r="U118" s="76">
        <f t="shared" si="28"/>
        <v>0</v>
      </c>
      <c r="V118" s="76">
        <f t="shared" si="28"/>
        <v>0</v>
      </c>
      <c r="W118" s="97">
        <f t="shared" si="27"/>
        <v>0</v>
      </c>
      <c r="AD118" s="130"/>
      <c r="AE118" s="131"/>
      <c r="AF118" s="131"/>
      <c r="AG118" s="131"/>
      <c r="AH118" s="131"/>
      <c r="AI118" s="131"/>
      <c r="AJ118" s="131"/>
      <c r="AK118" s="131"/>
    </row>
    <row r="119" spans="1:37" ht="19.95" customHeight="1">
      <c r="A119" s="15"/>
      <c r="B119" s="15"/>
      <c r="C119" s="14" t="s">
        <v>60</v>
      </c>
      <c r="D119" s="39" t="str">
        <f>VLOOKUP(E119,'[1]医療機関名（診療所）'!$A$2:$B$138,2)</f>
        <v>ウスイクリニック</v>
      </c>
      <c r="E119" s="39">
        <v>2211310335</v>
      </c>
      <c r="F119" s="75">
        <v>0</v>
      </c>
      <c r="G119" s="75">
        <f>VLOOKUP(E119,'[1]許可病床・最大使用病床（診療所）'!$A$4:$E$140,2)</f>
        <v>1</v>
      </c>
      <c r="H119" s="75">
        <f>VLOOKUP(E119,'[1]許可病床・最大使用病床（診療所）'!$A$4:$E$140,3)</f>
        <v>0</v>
      </c>
      <c r="I119" s="75">
        <f>VLOOKUP(E119,'[1]許可病床・最大使用病床（診療所）'!$A$4:$E$140,4)</f>
        <v>0</v>
      </c>
      <c r="J119" s="75">
        <f>VLOOKUP(E119,'[1]許可病床・最大使用病床（診療所）'!$A$4:$E$140,5)</f>
        <v>0</v>
      </c>
      <c r="K119" s="96">
        <f t="shared" si="24"/>
        <v>1</v>
      </c>
      <c r="L119" s="75">
        <v>0</v>
      </c>
      <c r="M119" s="75">
        <f>VLOOKUP(E119,'[1]許可病床・最大使用病床（診療所）'!$H$4:$L$140,2)</f>
        <v>0</v>
      </c>
      <c r="N119" s="75">
        <f>VLOOKUP(E119,'[1]許可病床・最大使用病床（診療所）'!$H$4:$L$140,3)</f>
        <v>0</v>
      </c>
      <c r="O119" s="75">
        <f>VLOOKUP(E119,'[1]許可病床・最大使用病床（診療所）'!$H$4:$L$140,4)</f>
        <v>0</v>
      </c>
      <c r="P119" s="75">
        <f>VLOOKUP(E119,'[1]許可病床・最大使用病床（診療所）'!$H$4:$L$140,5)</f>
        <v>0</v>
      </c>
      <c r="Q119" s="96">
        <f t="shared" si="25"/>
        <v>0</v>
      </c>
      <c r="R119" s="75">
        <f t="shared" si="28"/>
        <v>0</v>
      </c>
      <c r="S119" s="75">
        <f t="shared" si="28"/>
        <v>1</v>
      </c>
      <c r="T119" s="75">
        <f t="shared" si="28"/>
        <v>0</v>
      </c>
      <c r="U119" s="75">
        <f t="shared" si="28"/>
        <v>0</v>
      </c>
      <c r="V119" s="75">
        <f t="shared" si="28"/>
        <v>0</v>
      </c>
      <c r="W119" s="96">
        <f t="shared" si="27"/>
        <v>1</v>
      </c>
      <c r="AD119" s="130"/>
      <c r="AE119" s="131"/>
      <c r="AF119" s="131"/>
      <c r="AG119" s="131"/>
      <c r="AH119" s="131"/>
      <c r="AI119" s="131"/>
      <c r="AJ119" s="131"/>
      <c r="AK119" s="131"/>
    </row>
    <row r="120" spans="1:37" ht="19.95" customHeight="1">
      <c r="A120" s="15"/>
      <c r="B120" s="15"/>
      <c r="C120" s="15"/>
      <c r="D120" s="44" t="str">
        <f>VLOOKUP(E120,'[1]医療機関名（診療所）'!$A$2:$B$138,2)</f>
        <v>産婦人科　清稜クリニック</v>
      </c>
      <c r="E120" s="44">
        <v>2211310269</v>
      </c>
      <c r="F120" s="85">
        <v>0</v>
      </c>
      <c r="G120" s="80">
        <f>VLOOKUP(E120,'[1]許可病床・最大使用病床（診療所）'!$A$4:$E$140,2)</f>
        <v>12</v>
      </c>
      <c r="H120" s="80">
        <f>VLOOKUP(E120,'[1]許可病床・最大使用病床（診療所）'!$A$4:$E$140,3)</f>
        <v>0</v>
      </c>
      <c r="I120" s="80">
        <f>VLOOKUP(E120,'[1]許可病床・最大使用病床（診療所）'!$A$4:$E$140,4)</f>
        <v>0</v>
      </c>
      <c r="J120" s="80">
        <f>VLOOKUP(E120,'[1]許可病床・最大使用病床（診療所）'!$A$4:$E$140,5)</f>
        <v>0</v>
      </c>
      <c r="K120" s="100">
        <f t="shared" si="24"/>
        <v>12</v>
      </c>
      <c r="L120" s="80">
        <v>0</v>
      </c>
      <c r="M120" s="80">
        <f>VLOOKUP(E120,'[1]許可病床・最大使用病床（診療所）'!$H$4:$L$140,2)</f>
        <v>12</v>
      </c>
      <c r="N120" s="80">
        <f>VLOOKUP(E120,'[1]許可病床・最大使用病床（診療所）'!$H$4:$L$140,3)</f>
        <v>0</v>
      </c>
      <c r="O120" s="80">
        <f>VLOOKUP(E120,'[1]許可病床・最大使用病床（診療所）'!$H$4:$L$140,4)</f>
        <v>0</v>
      </c>
      <c r="P120" s="80">
        <f>VLOOKUP(E120,'[1]許可病床・最大使用病床（診療所）'!$H$4:$L$140,5)</f>
        <v>0</v>
      </c>
      <c r="Q120" s="100">
        <f t="shared" si="25"/>
        <v>12</v>
      </c>
      <c r="R120" s="80">
        <f t="shared" si="28"/>
        <v>0</v>
      </c>
      <c r="S120" s="80">
        <f t="shared" si="28"/>
        <v>0</v>
      </c>
      <c r="T120" s="80">
        <f t="shared" si="28"/>
        <v>0</v>
      </c>
      <c r="U120" s="80">
        <f t="shared" si="28"/>
        <v>0</v>
      </c>
      <c r="V120" s="80">
        <f t="shared" si="28"/>
        <v>0</v>
      </c>
      <c r="W120" s="100">
        <f t="shared" si="27"/>
        <v>0</v>
      </c>
      <c r="AD120" s="130"/>
      <c r="AE120" s="131"/>
      <c r="AF120" s="131"/>
      <c r="AG120" s="131"/>
      <c r="AH120" s="131"/>
      <c r="AI120" s="131"/>
      <c r="AJ120" s="131"/>
      <c r="AK120" s="131"/>
    </row>
    <row r="121" spans="1:37" ht="19.95" customHeight="1">
      <c r="A121" s="15"/>
      <c r="B121" s="22" t="s">
        <v>42</v>
      </c>
      <c r="C121" s="28"/>
      <c r="D121" s="43"/>
      <c r="E121" s="58"/>
      <c r="F121" s="79">
        <f t="shared" ref="F121:W121" si="29">SUM(F87:F120)</f>
        <v>0</v>
      </c>
      <c r="G121" s="88">
        <f t="shared" si="29"/>
        <v>232</v>
      </c>
      <c r="H121" s="88">
        <f t="shared" si="29"/>
        <v>16</v>
      </c>
      <c r="I121" s="88">
        <f t="shared" si="29"/>
        <v>2</v>
      </c>
      <c r="J121" s="88">
        <f t="shared" si="29"/>
        <v>71</v>
      </c>
      <c r="K121" s="99">
        <f t="shared" si="29"/>
        <v>321</v>
      </c>
      <c r="L121" s="79">
        <f t="shared" si="29"/>
        <v>0</v>
      </c>
      <c r="M121" s="88">
        <f t="shared" si="29"/>
        <v>175</v>
      </c>
      <c r="N121" s="88">
        <f t="shared" si="29"/>
        <v>14</v>
      </c>
      <c r="O121" s="88">
        <f t="shared" si="29"/>
        <v>0</v>
      </c>
      <c r="P121" s="88">
        <f t="shared" si="29"/>
        <v>0</v>
      </c>
      <c r="Q121" s="99">
        <f t="shared" si="29"/>
        <v>189</v>
      </c>
      <c r="R121" s="79">
        <f t="shared" si="29"/>
        <v>0</v>
      </c>
      <c r="S121" s="88">
        <f t="shared" si="29"/>
        <v>57</v>
      </c>
      <c r="T121" s="88">
        <f t="shared" si="29"/>
        <v>2</v>
      </c>
      <c r="U121" s="88">
        <f t="shared" si="29"/>
        <v>2</v>
      </c>
      <c r="V121" s="88">
        <f t="shared" si="29"/>
        <v>71</v>
      </c>
      <c r="W121" s="99">
        <f t="shared" si="29"/>
        <v>132</v>
      </c>
      <c r="AD121" s="130"/>
      <c r="AE121" s="131"/>
      <c r="AF121" s="131"/>
      <c r="AG121" s="131"/>
      <c r="AH121" s="131"/>
      <c r="AI121" s="131"/>
      <c r="AJ121" s="131"/>
      <c r="AK121" s="131"/>
    </row>
    <row r="122" spans="1:37" ht="19.95" customHeight="1">
      <c r="A122" s="16" t="s">
        <v>8</v>
      </c>
      <c r="B122" s="23"/>
      <c r="C122" s="23"/>
      <c r="D122" s="45"/>
      <c r="E122" s="59"/>
      <c r="F122" s="82">
        <f>SUM(F86+F121)</f>
        <v>740</v>
      </c>
      <c r="G122" s="92">
        <f>SUM(G86+G121)</f>
        <v>2734</v>
      </c>
      <c r="H122" s="92">
        <f>SUM(H86+H121)</f>
        <v>1021</v>
      </c>
      <c r="I122" s="92">
        <f>SUM(I86+I121)</f>
        <v>1871</v>
      </c>
      <c r="J122" s="92">
        <f>SUM(J86+J121)</f>
        <v>138</v>
      </c>
      <c r="K122" s="102">
        <f>SUM(K86,K121)</f>
        <v>6504</v>
      </c>
      <c r="L122" s="82">
        <f>SUM(L86+L121)</f>
        <v>723</v>
      </c>
      <c r="M122" s="92">
        <f>SUM(M86+M121)</f>
        <v>2418</v>
      </c>
      <c r="N122" s="92">
        <f>SUM(N86+N121)</f>
        <v>978</v>
      </c>
      <c r="O122" s="92">
        <f>SUM(O86+O121)</f>
        <v>1512</v>
      </c>
      <c r="P122" s="92">
        <f>SUM(P86+P121)</f>
        <v>48</v>
      </c>
      <c r="Q122" s="102">
        <f t="shared" ref="Q122:W122" si="30">SUM(Q86,Q121)</f>
        <v>5679</v>
      </c>
      <c r="R122" s="82">
        <f t="shared" si="30"/>
        <v>17</v>
      </c>
      <c r="S122" s="92">
        <f t="shared" si="30"/>
        <v>316</v>
      </c>
      <c r="T122" s="92">
        <f t="shared" si="30"/>
        <v>43</v>
      </c>
      <c r="U122" s="92">
        <f t="shared" si="30"/>
        <v>359</v>
      </c>
      <c r="V122" s="92">
        <f t="shared" si="30"/>
        <v>90</v>
      </c>
      <c r="W122" s="102">
        <f t="shared" si="30"/>
        <v>825</v>
      </c>
      <c r="AD122" s="130"/>
      <c r="AE122" s="131"/>
      <c r="AF122" s="131"/>
      <c r="AG122" s="131"/>
      <c r="AH122" s="131"/>
      <c r="AI122" s="131"/>
      <c r="AJ122" s="131"/>
      <c r="AK122" s="131"/>
    </row>
    <row r="123" spans="1:37" ht="19.95" customHeight="1">
      <c r="A123" s="14" t="s">
        <v>24</v>
      </c>
      <c r="B123" s="14" t="s">
        <v>36</v>
      </c>
      <c r="C123" s="14" t="s">
        <v>63</v>
      </c>
      <c r="D123" s="39" t="str">
        <f>VLOOKUP(E123,'[1]医療機関名(病院）'!$A$2:$B$140,2)</f>
        <v>医療法人社団鵬友会 フジヤマ病院</v>
      </c>
      <c r="E123" s="39">
        <v>2212110577</v>
      </c>
      <c r="F123" s="75">
        <f>VLOOKUP(E123,'[1]許可病床・最大使用病床（病院）'!$A$4:$G$142,2)</f>
        <v>0</v>
      </c>
      <c r="G123" s="75">
        <f>VLOOKUP(E123,'[1]許可病床・最大使用病床（病院）'!$A$4:$G$142,3)</f>
        <v>60</v>
      </c>
      <c r="H123" s="75">
        <f>VLOOKUP(E123,'[1]許可病床・最大使用病床（病院）'!$A$4:$G$142,4)</f>
        <v>0</v>
      </c>
      <c r="I123" s="75">
        <f>VLOOKUP(E123,'[1]許可病床・最大使用病床（病院）'!$A$4:$G$142,5)</f>
        <v>50</v>
      </c>
      <c r="J123" s="75">
        <f>VLOOKUP(E123,'[1]許可病床・最大使用病床（病院）'!$A$4:$G$142,6)</f>
        <v>0</v>
      </c>
      <c r="K123" s="96">
        <f t="shared" ref="K123:K134" si="31">SUM(F123:J123)</f>
        <v>110</v>
      </c>
      <c r="L123" s="75">
        <f>VLOOKUP(E123,'[1]許可病床・最大使用病床（病院）'!$J$4:$P$142,2)</f>
        <v>0</v>
      </c>
      <c r="M123" s="75">
        <f>VLOOKUP(E123,'[1]許可病床・最大使用病床（病院）'!$J$4:$P$142,3)</f>
        <v>60</v>
      </c>
      <c r="N123" s="75">
        <f>VLOOKUP(E123,'[1]許可病床・最大使用病床（病院）'!$J$4:$P$142,4)</f>
        <v>0</v>
      </c>
      <c r="O123" s="75">
        <f>VLOOKUP(E123,'[1]許可病床・最大使用病床（病院）'!$J$4:$P$142,5)</f>
        <v>50</v>
      </c>
      <c r="P123" s="75">
        <f>VLOOKUP(E123,'[1]許可病床・最大使用病床（病院）'!$J$4:$P$142,6)</f>
        <v>0</v>
      </c>
      <c r="Q123" s="96">
        <f t="shared" ref="Q123:Q134" si="32">SUM(L123:P123)</f>
        <v>110</v>
      </c>
      <c r="R123" s="75">
        <f t="shared" ref="R123:V134" si="33">F123-L123</f>
        <v>0</v>
      </c>
      <c r="S123" s="75">
        <f t="shared" si="33"/>
        <v>0</v>
      </c>
      <c r="T123" s="75">
        <f t="shared" si="33"/>
        <v>0</v>
      </c>
      <c r="U123" s="75">
        <f t="shared" si="33"/>
        <v>0</v>
      </c>
      <c r="V123" s="75">
        <f t="shared" si="33"/>
        <v>0</v>
      </c>
      <c r="W123" s="96">
        <f t="shared" ref="W123:W134" si="34">SUM(R123:V123)</f>
        <v>0</v>
      </c>
      <c r="AD123" s="130"/>
      <c r="AE123" s="131"/>
      <c r="AF123" s="131"/>
      <c r="AG123" s="131"/>
      <c r="AH123" s="131"/>
      <c r="AI123" s="131"/>
      <c r="AJ123" s="131"/>
      <c r="AK123" s="131"/>
    </row>
    <row r="124" spans="1:37" ht="19.95" customHeight="1">
      <c r="A124" s="15"/>
      <c r="B124" s="15"/>
      <c r="C124" s="15"/>
      <c r="D124" s="44" t="str">
        <f>VLOOKUP(E124,'[1]医療機関名(病院）'!$A$2:$B$140,2)</f>
        <v>一般財団法人 富士脳障害研究所附属病院</v>
      </c>
      <c r="E124" s="44">
        <v>2212110163</v>
      </c>
      <c r="F124" s="80">
        <f>VLOOKUP(E124,'[1]許可病床・最大使用病床（病院）'!$A$4:$G$142,2)</f>
        <v>40</v>
      </c>
      <c r="G124" s="80">
        <f>VLOOKUP(E124,'[1]許可病床・最大使用病床（病院）'!$A$4:$G$142,3)</f>
        <v>40</v>
      </c>
      <c r="H124" s="80">
        <f>VLOOKUP(E124,'[1]許可病床・最大使用病床（病院）'!$A$4:$G$142,4)</f>
        <v>45</v>
      </c>
      <c r="I124" s="80">
        <f>VLOOKUP(E124,'[1]許可病床・最大使用病床（病院）'!$A$4:$G$142,5)</f>
        <v>35</v>
      </c>
      <c r="J124" s="80">
        <f>VLOOKUP(E124,'[1]許可病床・最大使用病床（病院）'!$A$4:$G$142,6)</f>
        <v>0</v>
      </c>
      <c r="K124" s="100">
        <f t="shared" si="31"/>
        <v>160</v>
      </c>
      <c r="L124" s="80">
        <f>VLOOKUP(E124,'[1]許可病床・最大使用病床（病院）'!$J$4:$P$142,2)</f>
        <v>35</v>
      </c>
      <c r="M124" s="80">
        <f>VLOOKUP(E124,'[1]許可病床・最大使用病床（病院）'!$J$4:$P$142,3)</f>
        <v>38</v>
      </c>
      <c r="N124" s="80">
        <f>VLOOKUP(E124,'[1]許可病床・最大使用病床（病院）'!$J$4:$P$142,4)</f>
        <v>44</v>
      </c>
      <c r="O124" s="80">
        <f>VLOOKUP(E124,'[1]許可病床・最大使用病床（病院）'!$J$4:$P$142,5)</f>
        <v>35</v>
      </c>
      <c r="P124" s="80">
        <f>VLOOKUP(E124,'[1]許可病床・最大使用病床（病院）'!$J$4:$P$142,6)</f>
        <v>0</v>
      </c>
      <c r="Q124" s="100">
        <f t="shared" si="32"/>
        <v>152</v>
      </c>
      <c r="R124" s="80">
        <f t="shared" si="33"/>
        <v>5</v>
      </c>
      <c r="S124" s="80">
        <f t="shared" si="33"/>
        <v>2</v>
      </c>
      <c r="T124" s="80">
        <f t="shared" si="33"/>
        <v>1</v>
      </c>
      <c r="U124" s="80">
        <f t="shared" si="33"/>
        <v>0</v>
      </c>
      <c r="V124" s="80">
        <f t="shared" si="33"/>
        <v>0</v>
      </c>
      <c r="W124" s="100">
        <f t="shared" si="34"/>
        <v>8</v>
      </c>
      <c r="AD124" s="130"/>
      <c r="AE124" s="131"/>
      <c r="AF124" s="131"/>
      <c r="AG124" s="131"/>
      <c r="AH124" s="131"/>
      <c r="AI124" s="131"/>
      <c r="AJ124" s="131"/>
      <c r="AK124" s="131"/>
    </row>
    <row r="125" spans="1:37" ht="19.95" customHeight="1">
      <c r="A125" s="15"/>
      <c r="B125" s="15"/>
      <c r="C125" s="15"/>
      <c r="D125" s="48" t="str">
        <f>VLOOKUP(E125,'[1]医療機関名(病院）'!$A$2:$B$140,2)</f>
        <v>富士宮市立病院</v>
      </c>
      <c r="E125" s="40">
        <v>2212110098</v>
      </c>
      <c r="F125" s="76">
        <f>VLOOKUP(E125,'[1]許可病床・最大使用病床（病院）'!$A$4:$G$142,2)</f>
        <v>0</v>
      </c>
      <c r="G125" s="76">
        <f>VLOOKUP(E125,'[1]許可病床・最大使用病床（病院）'!$A$4:$G$142,3)</f>
        <v>380</v>
      </c>
      <c r="H125" s="76">
        <f>VLOOKUP(E125,'[1]許可病床・最大使用病床（病院）'!$A$4:$G$142,4)</f>
        <v>0</v>
      </c>
      <c r="I125" s="76">
        <f>VLOOKUP(E125,'[1]許可病床・最大使用病床（病院）'!$A$4:$G$142,5)</f>
        <v>0</v>
      </c>
      <c r="J125" s="76">
        <f>VLOOKUP(E125,'[1]許可病床・最大使用病床（病院）'!$A$4:$G$142,6)</f>
        <v>0</v>
      </c>
      <c r="K125" s="97">
        <f t="shared" si="31"/>
        <v>380</v>
      </c>
      <c r="L125" s="76">
        <f>VLOOKUP(E125,'[1]許可病床・最大使用病床（病院）'!$J$4:$P$142,2)</f>
        <v>0</v>
      </c>
      <c r="M125" s="76">
        <f>VLOOKUP(E125,'[1]許可病床・最大使用病床（病院）'!$J$4:$P$142,3)</f>
        <v>347</v>
      </c>
      <c r="N125" s="76">
        <f>VLOOKUP(E125,'[1]許可病床・最大使用病床（病院）'!$J$4:$P$142,4)</f>
        <v>0</v>
      </c>
      <c r="O125" s="76">
        <f>VLOOKUP(E125,'[1]許可病床・最大使用病床（病院）'!$J$4:$P$142,5)</f>
        <v>0</v>
      </c>
      <c r="P125" s="76">
        <f>VLOOKUP(E125,'[1]許可病床・最大使用病床（病院）'!$J$4:$P$142,6)</f>
        <v>0</v>
      </c>
      <c r="Q125" s="97">
        <f t="shared" si="32"/>
        <v>347</v>
      </c>
      <c r="R125" s="76">
        <f t="shared" si="33"/>
        <v>0</v>
      </c>
      <c r="S125" s="76">
        <f t="shared" si="33"/>
        <v>33</v>
      </c>
      <c r="T125" s="76">
        <f t="shared" si="33"/>
        <v>0</v>
      </c>
      <c r="U125" s="76">
        <f t="shared" si="33"/>
        <v>0</v>
      </c>
      <c r="V125" s="76">
        <f t="shared" si="33"/>
        <v>0</v>
      </c>
      <c r="W125" s="97">
        <f t="shared" si="34"/>
        <v>33</v>
      </c>
      <c r="AD125" s="130"/>
      <c r="AE125" s="131"/>
      <c r="AF125" s="131"/>
      <c r="AG125" s="131"/>
      <c r="AH125" s="131"/>
      <c r="AI125" s="131"/>
      <c r="AJ125" s="131"/>
      <c r="AK125" s="131"/>
    </row>
    <row r="126" spans="1:37" ht="19.95" customHeight="1">
      <c r="A126" s="15"/>
      <c r="B126" s="15"/>
      <c r="C126" s="14" t="s">
        <v>64</v>
      </c>
      <c r="D126" s="39" t="str">
        <f>VLOOKUP(E126,'[1]医療機関名(病院）'!$A$2:$B$140,2)</f>
        <v>芦川病院</v>
      </c>
      <c r="E126" s="39">
        <v>2212310896</v>
      </c>
      <c r="F126" s="75">
        <f>VLOOKUP(E126,'[1]許可病床・最大使用病床（病院）'!$A$4:$G$142,2)</f>
        <v>0</v>
      </c>
      <c r="G126" s="75">
        <f>VLOOKUP(E126,'[1]許可病床・最大使用病床（病院）'!$A$4:$G$142,3)</f>
        <v>0</v>
      </c>
      <c r="H126" s="75">
        <f>VLOOKUP(E126,'[1]許可病床・最大使用病床（病院）'!$A$4:$G$142,4)</f>
        <v>0</v>
      </c>
      <c r="I126" s="75">
        <f>VLOOKUP(E126,'[1]許可病床・最大使用病床（病院）'!$A$4:$G$142,5)</f>
        <v>60</v>
      </c>
      <c r="J126" s="75">
        <f>VLOOKUP(E126,'[1]許可病床・最大使用病床（病院）'!$A$4:$G$142,6)</f>
        <v>39</v>
      </c>
      <c r="K126" s="96">
        <f t="shared" si="31"/>
        <v>99</v>
      </c>
      <c r="L126" s="75">
        <f>VLOOKUP(E126,'[1]許可病床・最大使用病床（病院）'!$J$4:$P$142,2)</f>
        <v>0</v>
      </c>
      <c r="M126" s="75">
        <f>VLOOKUP(E126,'[1]許可病床・最大使用病床（病院）'!$J$4:$P$142,3)</f>
        <v>0</v>
      </c>
      <c r="N126" s="75">
        <f>VLOOKUP(E126,'[1]許可病床・最大使用病床（病院）'!$J$4:$P$142,4)</f>
        <v>0</v>
      </c>
      <c r="O126" s="75">
        <f>VLOOKUP(E126,'[1]許可病床・最大使用病床（病院）'!$J$4:$P$142,5)</f>
        <v>46</v>
      </c>
      <c r="P126" s="75">
        <f>VLOOKUP(E126,'[1]許可病床・最大使用病床（病院）'!$J$4:$P$142,6)</f>
        <v>0</v>
      </c>
      <c r="Q126" s="96">
        <f t="shared" si="32"/>
        <v>46</v>
      </c>
      <c r="R126" s="75">
        <f t="shared" si="33"/>
        <v>0</v>
      </c>
      <c r="S126" s="75">
        <f t="shared" si="33"/>
        <v>0</v>
      </c>
      <c r="T126" s="75">
        <f t="shared" si="33"/>
        <v>0</v>
      </c>
      <c r="U126" s="75">
        <f t="shared" si="33"/>
        <v>14</v>
      </c>
      <c r="V126" s="75">
        <f t="shared" si="33"/>
        <v>39</v>
      </c>
      <c r="W126" s="96">
        <f t="shared" si="34"/>
        <v>53</v>
      </c>
      <c r="AD126" s="130"/>
      <c r="AE126" s="131"/>
      <c r="AF126" s="131"/>
      <c r="AG126" s="131"/>
      <c r="AH126" s="131"/>
      <c r="AI126" s="131"/>
      <c r="AJ126" s="131"/>
      <c r="AK126" s="131"/>
    </row>
    <row r="127" spans="1:37" ht="19.95" customHeight="1">
      <c r="A127" s="15"/>
      <c r="B127" s="15"/>
      <c r="C127" s="15"/>
      <c r="D127" s="44" t="str">
        <f>VLOOKUP(E127,'[1]医療機関名(病院）'!$A$2:$B$140,2)</f>
        <v>医療法人財団百葉の会 湖山リハビリテーション病院</v>
      </c>
      <c r="E127" s="44">
        <v>2212310599</v>
      </c>
      <c r="F127" s="80">
        <f>VLOOKUP(E127,'[1]許可病床・最大使用病床（病院）'!$A$4:$G$142,2)</f>
        <v>0</v>
      </c>
      <c r="G127" s="80">
        <f>VLOOKUP(E127,'[1]許可病床・最大使用病床（病院）'!$A$4:$G$142,3)</f>
        <v>0</v>
      </c>
      <c r="H127" s="80">
        <f>VLOOKUP(E127,'[1]許可病床・最大使用病床（病院）'!$A$4:$G$142,4)</f>
        <v>96</v>
      </c>
      <c r="I127" s="80">
        <f>VLOOKUP(E127,'[1]許可病床・最大使用病床（病院）'!$A$4:$G$142,5)</f>
        <v>112</v>
      </c>
      <c r="J127" s="80">
        <f>VLOOKUP(E127,'[1]許可病床・最大使用病床（病院）'!$A$4:$G$142,6)</f>
        <v>0</v>
      </c>
      <c r="K127" s="100">
        <f t="shared" si="31"/>
        <v>208</v>
      </c>
      <c r="L127" s="80">
        <f>VLOOKUP(E127,'[1]許可病床・最大使用病床（病院）'!$J$4:$P$142,2)</f>
        <v>0</v>
      </c>
      <c r="M127" s="80">
        <f>VLOOKUP(E127,'[1]許可病床・最大使用病床（病院）'!$J$4:$P$142,3)</f>
        <v>0</v>
      </c>
      <c r="N127" s="80">
        <f>VLOOKUP(E127,'[1]許可病床・最大使用病床（病院）'!$J$4:$P$142,4)</f>
        <v>94</v>
      </c>
      <c r="O127" s="80">
        <f>VLOOKUP(E127,'[1]許可病床・最大使用病床（病院）'!$J$4:$P$142,5)</f>
        <v>106</v>
      </c>
      <c r="P127" s="80">
        <f>VLOOKUP(E127,'[1]許可病床・最大使用病床（病院）'!$J$4:$P$142,6)</f>
        <v>0</v>
      </c>
      <c r="Q127" s="100">
        <f t="shared" si="32"/>
        <v>200</v>
      </c>
      <c r="R127" s="80">
        <f t="shared" si="33"/>
        <v>0</v>
      </c>
      <c r="S127" s="80">
        <f t="shared" si="33"/>
        <v>0</v>
      </c>
      <c r="T127" s="80">
        <f t="shared" si="33"/>
        <v>2</v>
      </c>
      <c r="U127" s="80">
        <f t="shared" si="33"/>
        <v>6</v>
      </c>
      <c r="V127" s="80">
        <f t="shared" si="33"/>
        <v>0</v>
      </c>
      <c r="W127" s="100">
        <f t="shared" si="34"/>
        <v>8</v>
      </c>
      <c r="AD127" s="130"/>
      <c r="AE127" s="131"/>
      <c r="AF127" s="131"/>
      <c r="AG127" s="131"/>
      <c r="AH127" s="131"/>
      <c r="AI127" s="131"/>
      <c r="AJ127" s="131"/>
      <c r="AK127" s="131"/>
    </row>
    <row r="128" spans="1:37" ht="19.95" customHeight="1">
      <c r="A128" s="15"/>
      <c r="B128" s="15"/>
      <c r="C128" s="15"/>
      <c r="D128" s="44" t="str">
        <f>VLOOKUP(E128,'[1]医療機関名(病院）'!$A$2:$B$140,2)</f>
        <v>新富士病院</v>
      </c>
      <c r="E128" s="44">
        <v>2212310383</v>
      </c>
      <c r="F128" s="80">
        <f>VLOOKUP(E128,'[1]許可病床・最大使用病床（病院）'!$A$4:$G$142,2)</f>
        <v>0</v>
      </c>
      <c r="G128" s="80">
        <f>VLOOKUP(E128,'[1]許可病床・最大使用病床（病院）'!$A$4:$G$142,3)</f>
        <v>0</v>
      </c>
      <c r="H128" s="80">
        <f>VLOOKUP(E128,'[1]許可病床・最大使用病床（病院）'!$A$4:$G$142,4)</f>
        <v>52</v>
      </c>
      <c r="I128" s="80">
        <f>VLOOKUP(E128,'[1]許可病床・最大使用病床（病院）'!$A$4:$G$142,5)</f>
        <v>154</v>
      </c>
      <c r="J128" s="80">
        <f>VLOOKUP(E128,'[1]許可病床・最大使用病床（病院）'!$A$4:$G$142,6)</f>
        <v>0</v>
      </c>
      <c r="K128" s="100">
        <f t="shared" si="31"/>
        <v>206</v>
      </c>
      <c r="L128" s="80">
        <f>VLOOKUP(E128,'[1]許可病床・最大使用病床（病院）'!$J$4:$P$142,2)</f>
        <v>0</v>
      </c>
      <c r="M128" s="80">
        <f>VLOOKUP(E128,'[1]許可病床・最大使用病床（病院）'!$J$4:$P$142,3)</f>
        <v>0</v>
      </c>
      <c r="N128" s="80">
        <f>VLOOKUP(E128,'[1]許可病床・最大使用病床（病院）'!$J$4:$P$142,4)</f>
        <v>52</v>
      </c>
      <c r="O128" s="80">
        <f>VLOOKUP(E128,'[1]許可病床・最大使用病床（病院）'!$J$4:$P$142,5)</f>
        <v>154</v>
      </c>
      <c r="P128" s="80">
        <f>VLOOKUP(E128,'[1]許可病床・最大使用病床（病院）'!$J$4:$P$142,6)</f>
        <v>0</v>
      </c>
      <c r="Q128" s="100">
        <f t="shared" si="32"/>
        <v>206</v>
      </c>
      <c r="R128" s="80">
        <f t="shared" si="33"/>
        <v>0</v>
      </c>
      <c r="S128" s="80">
        <f t="shared" si="33"/>
        <v>0</v>
      </c>
      <c r="T128" s="80">
        <f t="shared" si="33"/>
        <v>0</v>
      </c>
      <c r="U128" s="80">
        <f t="shared" si="33"/>
        <v>0</v>
      </c>
      <c r="V128" s="80">
        <f t="shared" si="33"/>
        <v>0</v>
      </c>
      <c r="W128" s="100">
        <f t="shared" si="34"/>
        <v>0</v>
      </c>
      <c r="AD128" s="130"/>
      <c r="AE128" s="131"/>
      <c r="AF128" s="131"/>
      <c r="AG128" s="131"/>
      <c r="AH128" s="131"/>
      <c r="AI128" s="131"/>
      <c r="AJ128" s="131"/>
      <c r="AK128" s="131"/>
    </row>
    <row r="129" spans="1:37" ht="19.95" customHeight="1">
      <c r="A129" s="15"/>
      <c r="B129" s="15"/>
      <c r="C129" s="15"/>
      <c r="D129" s="44" t="str">
        <f>VLOOKUP(E129,'[1]医療機関名(病院）'!$A$2:$B$140,2)</f>
        <v>医療法人社団秀峰会 川村病院</v>
      </c>
      <c r="E129" s="44">
        <v>2212310409</v>
      </c>
      <c r="F129" s="80">
        <f>VLOOKUP(E129,'[1]許可病床・最大使用病床（病院）'!$A$4:$G$142,2)</f>
        <v>0</v>
      </c>
      <c r="G129" s="80">
        <f>VLOOKUP(E129,'[1]許可病床・最大使用病床（病院）'!$A$4:$G$142,3)</f>
        <v>76</v>
      </c>
      <c r="H129" s="80">
        <f>VLOOKUP(E129,'[1]許可病床・最大使用病床（病院）'!$A$4:$G$142,4)</f>
        <v>0</v>
      </c>
      <c r="I129" s="80">
        <f>VLOOKUP(E129,'[1]許可病床・最大使用病床（病院）'!$A$4:$G$142,5)</f>
        <v>0</v>
      </c>
      <c r="J129" s="80">
        <f>VLOOKUP(E129,'[1]許可病床・最大使用病床（病院）'!$A$4:$G$142,6)</f>
        <v>0</v>
      </c>
      <c r="K129" s="100">
        <f t="shared" si="31"/>
        <v>76</v>
      </c>
      <c r="L129" s="80">
        <f>VLOOKUP(E129,'[1]許可病床・最大使用病床（病院）'!$J$4:$P$142,2)</f>
        <v>0</v>
      </c>
      <c r="M129" s="80">
        <f>VLOOKUP(E129,'[1]許可病床・最大使用病床（病院）'!$J$4:$P$142,3)</f>
        <v>67</v>
      </c>
      <c r="N129" s="80">
        <f>VLOOKUP(E129,'[1]許可病床・最大使用病床（病院）'!$J$4:$P$142,4)</f>
        <v>0</v>
      </c>
      <c r="O129" s="80">
        <f>VLOOKUP(E129,'[1]許可病床・最大使用病床（病院）'!$J$4:$P$142,5)</f>
        <v>0</v>
      </c>
      <c r="P129" s="80">
        <f>VLOOKUP(E129,'[1]許可病床・最大使用病床（病院）'!$J$4:$P$142,6)</f>
        <v>0</v>
      </c>
      <c r="Q129" s="100">
        <f t="shared" si="32"/>
        <v>67</v>
      </c>
      <c r="R129" s="80">
        <f t="shared" si="33"/>
        <v>0</v>
      </c>
      <c r="S129" s="80">
        <f t="shared" si="33"/>
        <v>9</v>
      </c>
      <c r="T129" s="80">
        <f t="shared" si="33"/>
        <v>0</v>
      </c>
      <c r="U129" s="80">
        <f t="shared" si="33"/>
        <v>0</v>
      </c>
      <c r="V129" s="80">
        <f t="shared" si="33"/>
        <v>0</v>
      </c>
      <c r="W129" s="100">
        <f t="shared" si="34"/>
        <v>9</v>
      </c>
      <c r="AD129" s="130"/>
      <c r="AE129" s="131"/>
      <c r="AF129" s="131"/>
      <c r="AG129" s="131"/>
      <c r="AH129" s="131"/>
      <c r="AI129" s="131"/>
      <c r="AJ129" s="131"/>
      <c r="AK129" s="131"/>
    </row>
    <row r="130" spans="1:37" ht="19.95" customHeight="1">
      <c r="A130" s="15"/>
      <c r="B130" s="15"/>
      <c r="C130" s="15"/>
      <c r="D130" s="44" t="str">
        <f>VLOOKUP(E130,'[1]医療機関名(病院）'!$A$2:$B$140,2)</f>
        <v>聖隷富士病院</v>
      </c>
      <c r="E130" s="44">
        <v>2212310078</v>
      </c>
      <c r="F130" s="80">
        <f>VLOOKUP(E130,'[1]許可病床・最大使用病床（病院）'!$A$4:$G$142,2)</f>
        <v>0</v>
      </c>
      <c r="G130" s="80">
        <f>VLOOKUP(E130,'[1]許可病床・最大使用病床（病院）'!$A$4:$G$142,3)</f>
        <v>82</v>
      </c>
      <c r="H130" s="80">
        <f>VLOOKUP(E130,'[1]許可病床・最大使用病床（病院）'!$A$4:$G$142,4)</f>
        <v>35</v>
      </c>
      <c r="I130" s="80">
        <f>VLOOKUP(E130,'[1]許可病床・最大使用病床（病院）'!$A$4:$G$142,5)</f>
        <v>0</v>
      </c>
      <c r="J130" s="80">
        <f>VLOOKUP(E130,'[1]許可病床・最大使用病床（病院）'!$A$4:$G$142,6)</f>
        <v>34</v>
      </c>
      <c r="K130" s="100">
        <f t="shared" si="31"/>
        <v>151</v>
      </c>
      <c r="L130" s="80">
        <f>VLOOKUP(E130,'[1]許可病床・最大使用病床（病院）'!$J$4:$P$142,2)</f>
        <v>0</v>
      </c>
      <c r="M130" s="80">
        <f>VLOOKUP(E130,'[1]許可病床・最大使用病床（病院）'!$J$4:$P$142,3)</f>
        <v>80</v>
      </c>
      <c r="N130" s="80">
        <f>VLOOKUP(E130,'[1]許可病床・最大使用病床（病院）'!$J$4:$P$142,4)</f>
        <v>33</v>
      </c>
      <c r="O130" s="80">
        <f>VLOOKUP(E130,'[1]許可病床・最大使用病床（病院）'!$J$4:$P$142,5)</f>
        <v>0</v>
      </c>
      <c r="P130" s="80">
        <f>VLOOKUP(E130,'[1]許可病床・最大使用病床（病院）'!$J$4:$P$142,6)</f>
        <v>0</v>
      </c>
      <c r="Q130" s="100">
        <f t="shared" si="32"/>
        <v>113</v>
      </c>
      <c r="R130" s="80">
        <f t="shared" si="33"/>
        <v>0</v>
      </c>
      <c r="S130" s="80">
        <f t="shared" si="33"/>
        <v>2</v>
      </c>
      <c r="T130" s="80">
        <f t="shared" si="33"/>
        <v>2</v>
      </c>
      <c r="U130" s="80">
        <f t="shared" si="33"/>
        <v>0</v>
      </c>
      <c r="V130" s="80">
        <f t="shared" si="33"/>
        <v>34</v>
      </c>
      <c r="W130" s="100">
        <f t="shared" si="34"/>
        <v>38</v>
      </c>
      <c r="AD130" s="130"/>
      <c r="AE130" s="131"/>
      <c r="AF130" s="131"/>
      <c r="AG130" s="131"/>
      <c r="AH130" s="131"/>
      <c r="AI130" s="131"/>
      <c r="AJ130" s="131"/>
      <c r="AK130" s="131"/>
    </row>
    <row r="131" spans="1:37" ht="19.95" customHeight="1">
      <c r="A131" s="15"/>
      <c r="B131" s="15"/>
      <c r="C131" s="15"/>
      <c r="D131" s="44" t="str">
        <f>VLOOKUP(E131,'[1]医療機関名(病院）'!$A$2:$B$140,2)</f>
        <v>共立蒲原総合病院</v>
      </c>
      <c r="E131" s="44">
        <v>2213110014</v>
      </c>
      <c r="F131" s="80">
        <f>VLOOKUP(E131,'[1]許可病床・最大使用病床（病院）'!$A$4:$G$142,2)</f>
        <v>0</v>
      </c>
      <c r="G131" s="80">
        <f>VLOOKUP(E131,'[1]許可病床・最大使用病床（病院）'!$A$4:$G$142,3)</f>
        <v>105</v>
      </c>
      <c r="H131" s="80">
        <f>VLOOKUP(E131,'[1]許可病床・最大使用病床（病院）'!$A$4:$G$142,4)</f>
        <v>70</v>
      </c>
      <c r="I131" s="80">
        <f>VLOOKUP(E131,'[1]許可病床・最大使用病床（病院）'!$A$4:$G$142,5)</f>
        <v>92</v>
      </c>
      <c r="J131" s="80">
        <f>VLOOKUP(E131,'[1]許可病床・最大使用病床（病院）'!$A$4:$G$142,6)</f>
        <v>0</v>
      </c>
      <c r="K131" s="100">
        <f t="shared" si="31"/>
        <v>267</v>
      </c>
      <c r="L131" s="80">
        <f>VLOOKUP(E131,'[1]許可病床・最大使用病床（病院）'!$J$4:$P$142,2)</f>
        <v>0</v>
      </c>
      <c r="M131" s="80">
        <f>VLOOKUP(E131,'[1]許可病床・最大使用病床（病院）'!$J$4:$P$142,3)</f>
        <v>79</v>
      </c>
      <c r="N131" s="80">
        <f>VLOOKUP(E131,'[1]許可病床・最大使用病床（病院）'!$J$4:$P$142,4)</f>
        <v>68</v>
      </c>
      <c r="O131" s="80">
        <f>VLOOKUP(E131,'[1]許可病床・最大使用病床（病院）'!$J$4:$P$142,5)</f>
        <v>92</v>
      </c>
      <c r="P131" s="80">
        <f>VLOOKUP(E131,'[1]許可病床・最大使用病床（病院）'!$J$4:$P$142,6)</f>
        <v>0</v>
      </c>
      <c r="Q131" s="100">
        <f t="shared" si="32"/>
        <v>239</v>
      </c>
      <c r="R131" s="80">
        <f t="shared" si="33"/>
        <v>0</v>
      </c>
      <c r="S131" s="80">
        <f t="shared" si="33"/>
        <v>26</v>
      </c>
      <c r="T131" s="80">
        <f t="shared" si="33"/>
        <v>2</v>
      </c>
      <c r="U131" s="80">
        <f t="shared" si="33"/>
        <v>0</v>
      </c>
      <c r="V131" s="80">
        <f t="shared" si="33"/>
        <v>0</v>
      </c>
      <c r="W131" s="100">
        <f t="shared" si="34"/>
        <v>28</v>
      </c>
      <c r="AD131" s="130"/>
      <c r="AE131" s="131"/>
      <c r="AF131" s="131"/>
      <c r="AG131" s="131"/>
      <c r="AH131" s="131"/>
      <c r="AI131" s="131"/>
      <c r="AJ131" s="131"/>
      <c r="AK131" s="131"/>
    </row>
    <row r="132" spans="1:37" ht="19.95" customHeight="1">
      <c r="A132" s="15"/>
      <c r="B132" s="15"/>
      <c r="C132" s="15"/>
      <c r="D132" s="44" t="str">
        <f>VLOOKUP(E132,'[1]医療機関名(病院）'!$A$2:$B$140,2)</f>
        <v>富士いきいき病院</v>
      </c>
      <c r="E132" s="44">
        <v>2212310805</v>
      </c>
      <c r="F132" s="80">
        <f>VLOOKUP(E132,'[1]許可病床・最大使用病床（病院）'!$A$4:$G$142,2)</f>
        <v>0</v>
      </c>
      <c r="G132" s="80">
        <f>VLOOKUP(E132,'[1]許可病床・最大使用病床（病院）'!$A$4:$G$142,3)</f>
        <v>0</v>
      </c>
      <c r="H132" s="80">
        <f>VLOOKUP(E132,'[1]許可病床・最大使用病床（病院）'!$A$4:$G$142,4)</f>
        <v>197</v>
      </c>
      <c r="I132" s="80">
        <f>VLOOKUP(E132,'[1]許可病床・最大使用病床（病院）'!$A$4:$G$142,5)</f>
        <v>0</v>
      </c>
      <c r="J132" s="80">
        <f>VLOOKUP(E132,'[1]許可病床・最大使用病床（病院）'!$A$4:$G$142,6)</f>
        <v>0</v>
      </c>
      <c r="K132" s="100">
        <f t="shared" si="31"/>
        <v>197</v>
      </c>
      <c r="L132" s="80">
        <f>VLOOKUP(E132,'[1]許可病床・最大使用病床（病院）'!$J$4:$P$142,2)</f>
        <v>0</v>
      </c>
      <c r="M132" s="80">
        <f>VLOOKUP(E132,'[1]許可病床・最大使用病床（病院）'!$J$4:$P$142,3)</f>
        <v>0</v>
      </c>
      <c r="N132" s="80">
        <f>VLOOKUP(E132,'[1]許可病床・最大使用病床（病院）'!$J$4:$P$142,4)</f>
        <v>184</v>
      </c>
      <c r="O132" s="80">
        <f>VLOOKUP(E132,'[1]許可病床・最大使用病床（病院）'!$J$4:$P$142,5)</f>
        <v>0</v>
      </c>
      <c r="P132" s="80">
        <f>VLOOKUP(E132,'[1]許可病床・最大使用病床（病院）'!$J$4:$P$142,6)</f>
        <v>0</v>
      </c>
      <c r="Q132" s="100">
        <f t="shared" si="32"/>
        <v>184</v>
      </c>
      <c r="R132" s="80">
        <f t="shared" si="33"/>
        <v>0</v>
      </c>
      <c r="S132" s="80">
        <f t="shared" si="33"/>
        <v>0</v>
      </c>
      <c r="T132" s="80">
        <f t="shared" si="33"/>
        <v>13</v>
      </c>
      <c r="U132" s="80">
        <f t="shared" si="33"/>
        <v>0</v>
      </c>
      <c r="V132" s="80">
        <f t="shared" si="33"/>
        <v>0</v>
      </c>
      <c r="W132" s="100">
        <f t="shared" si="34"/>
        <v>13</v>
      </c>
      <c r="AD132" s="130"/>
      <c r="AE132" s="131"/>
      <c r="AF132" s="131"/>
      <c r="AG132" s="131"/>
      <c r="AH132" s="131"/>
      <c r="AI132" s="131"/>
      <c r="AJ132" s="131"/>
      <c r="AK132" s="131"/>
    </row>
    <row r="133" spans="1:37" ht="19.95" customHeight="1">
      <c r="A133" s="15"/>
      <c r="B133" s="15"/>
      <c r="C133" s="15"/>
      <c r="D133" s="44" t="str">
        <f>VLOOKUP(E133,'[1]医療機関名(病院）'!$A$2:$B$140,2)</f>
        <v>富士市立中央病院</v>
      </c>
      <c r="E133" s="44">
        <v>2212310094</v>
      </c>
      <c r="F133" s="80">
        <f>VLOOKUP(E133,'[1]許可病床・最大使用病床（病院）'!$A$4:$G$142,2)</f>
        <v>220</v>
      </c>
      <c r="G133" s="80">
        <f>VLOOKUP(E133,'[1]許可病床・最大使用病床（病院）'!$A$4:$G$142,3)</f>
        <v>284</v>
      </c>
      <c r="H133" s="80">
        <f>VLOOKUP(E133,'[1]許可病床・最大使用病床（病院）'!$A$4:$G$142,4)</f>
        <v>0</v>
      </c>
      <c r="I133" s="80">
        <f>VLOOKUP(E133,'[1]許可病床・最大使用病床（病院）'!$A$4:$G$142,5)</f>
        <v>0</v>
      </c>
      <c r="J133" s="80">
        <f>VLOOKUP(E133,'[1]許可病床・最大使用病床（病院）'!$A$4:$G$142,6)</f>
        <v>0</v>
      </c>
      <c r="K133" s="100">
        <f t="shared" si="31"/>
        <v>504</v>
      </c>
      <c r="L133" s="80">
        <f>VLOOKUP(E133,'[1]許可病床・最大使用病床（病院）'!$J$4:$P$142,2)</f>
        <v>212</v>
      </c>
      <c r="M133" s="80">
        <f>VLOOKUP(E133,'[1]許可病床・最大使用病床（病院）'!$J$4:$P$142,3)</f>
        <v>273</v>
      </c>
      <c r="N133" s="80">
        <f>VLOOKUP(E133,'[1]許可病床・最大使用病床（病院）'!$J$4:$P$142,4)</f>
        <v>0</v>
      </c>
      <c r="O133" s="80">
        <f>VLOOKUP(E133,'[1]許可病床・最大使用病床（病院）'!$J$4:$P$142,5)</f>
        <v>0</v>
      </c>
      <c r="P133" s="80">
        <f>VLOOKUP(E133,'[1]許可病床・最大使用病床（病院）'!$J$4:$P$142,6)</f>
        <v>0</v>
      </c>
      <c r="Q133" s="100">
        <f t="shared" si="32"/>
        <v>485</v>
      </c>
      <c r="R133" s="80">
        <f t="shared" si="33"/>
        <v>8</v>
      </c>
      <c r="S133" s="80">
        <f t="shared" si="33"/>
        <v>11</v>
      </c>
      <c r="T133" s="80">
        <f t="shared" si="33"/>
        <v>0</v>
      </c>
      <c r="U133" s="80">
        <f t="shared" si="33"/>
        <v>0</v>
      </c>
      <c r="V133" s="80">
        <f t="shared" si="33"/>
        <v>0</v>
      </c>
      <c r="W133" s="100">
        <f t="shared" si="34"/>
        <v>19</v>
      </c>
      <c r="AD133" s="130"/>
      <c r="AE133" s="131"/>
      <c r="AF133" s="131"/>
      <c r="AG133" s="131"/>
      <c r="AH133" s="131"/>
      <c r="AI133" s="131"/>
      <c r="AJ133" s="131"/>
      <c r="AK133" s="131"/>
    </row>
    <row r="134" spans="1:37" ht="19.95" customHeight="1">
      <c r="A134" s="15"/>
      <c r="B134" s="15"/>
      <c r="C134" s="15"/>
      <c r="D134" s="44" t="str">
        <f>VLOOKUP(E134,'[1]医療機関名(病院）'!$A$2:$B$140,2)</f>
        <v>富士整形外科病院</v>
      </c>
      <c r="E134" s="48">
        <v>2212310144</v>
      </c>
      <c r="F134" s="80">
        <f>VLOOKUP(E134,'[1]許可病床・最大使用病床（病院）'!$A$4:$G$142,2)</f>
        <v>0</v>
      </c>
      <c r="G134" s="80">
        <f>VLOOKUP(E134,'[1]許可病床・最大使用病床（病院）'!$A$4:$G$142,3)</f>
        <v>60</v>
      </c>
      <c r="H134" s="80">
        <f>VLOOKUP(E134,'[1]許可病床・最大使用病床（病院）'!$A$4:$G$142,4)</f>
        <v>46</v>
      </c>
      <c r="I134" s="80">
        <f>VLOOKUP(E134,'[1]許可病床・最大使用病床（病院）'!$A$4:$G$142,5)</f>
        <v>0</v>
      </c>
      <c r="J134" s="80">
        <f>VLOOKUP(E134,'[1]許可病床・最大使用病床（病院）'!$A$4:$G$142,6)</f>
        <v>0</v>
      </c>
      <c r="K134" s="100">
        <f t="shared" si="31"/>
        <v>106</v>
      </c>
      <c r="L134" s="80">
        <f>VLOOKUP(E134,'[1]許可病床・最大使用病床（病院）'!$J$4:$P$142,2)</f>
        <v>0</v>
      </c>
      <c r="M134" s="80">
        <f>VLOOKUP(E134,'[1]許可病床・最大使用病床（病院）'!$J$4:$P$142,3)</f>
        <v>59</v>
      </c>
      <c r="N134" s="80">
        <f>VLOOKUP(E134,'[1]許可病床・最大使用病床（病院）'!$J$4:$P$142,4)</f>
        <v>46</v>
      </c>
      <c r="O134" s="80">
        <f>VLOOKUP(E134,'[1]許可病床・最大使用病床（病院）'!$J$4:$P$142,5)</f>
        <v>0</v>
      </c>
      <c r="P134" s="80">
        <f>VLOOKUP(E134,'[1]許可病床・最大使用病床（病院）'!$J$4:$P$142,6)</f>
        <v>0</v>
      </c>
      <c r="Q134" s="100">
        <f t="shared" si="32"/>
        <v>105</v>
      </c>
      <c r="R134" s="80">
        <f t="shared" si="33"/>
        <v>0</v>
      </c>
      <c r="S134" s="80">
        <f t="shared" si="33"/>
        <v>1</v>
      </c>
      <c r="T134" s="80">
        <f t="shared" si="33"/>
        <v>0</v>
      </c>
      <c r="U134" s="80">
        <f t="shared" si="33"/>
        <v>0</v>
      </c>
      <c r="V134" s="80">
        <f t="shared" si="33"/>
        <v>0</v>
      </c>
      <c r="W134" s="100">
        <f t="shared" si="34"/>
        <v>1</v>
      </c>
      <c r="AD134" s="130"/>
      <c r="AE134" s="131"/>
      <c r="AF134" s="131"/>
      <c r="AG134" s="131"/>
      <c r="AH134" s="131"/>
      <c r="AI134" s="131"/>
      <c r="AJ134" s="131"/>
      <c r="AK134" s="131"/>
    </row>
    <row r="135" spans="1:37" ht="19.95" customHeight="1">
      <c r="A135" s="15"/>
      <c r="B135" s="24"/>
      <c r="C135" s="31"/>
      <c r="D135" s="50"/>
      <c r="E135" s="65"/>
      <c r="F135" s="86">
        <f t="shared" ref="F135:W135" si="35">SUM(F123:F134)</f>
        <v>260</v>
      </c>
      <c r="G135" s="93">
        <f t="shared" si="35"/>
        <v>1087</v>
      </c>
      <c r="H135" s="93">
        <f t="shared" si="35"/>
        <v>541</v>
      </c>
      <c r="I135" s="93">
        <f t="shared" si="35"/>
        <v>503</v>
      </c>
      <c r="J135" s="93">
        <f t="shared" si="35"/>
        <v>73</v>
      </c>
      <c r="K135" s="105">
        <f t="shared" si="35"/>
        <v>2464</v>
      </c>
      <c r="L135" s="86">
        <f t="shared" si="35"/>
        <v>247</v>
      </c>
      <c r="M135" s="93">
        <f t="shared" si="35"/>
        <v>1003</v>
      </c>
      <c r="N135" s="93">
        <f t="shared" si="35"/>
        <v>521</v>
      </c>
      <c r="O135" s="93">
        <f t="shared" si="35"/>
        <v>483</v>
      </c>
      <c r="P135" s="93">
        <f t="shared" si="35"/>
        <v>0</v>
      </c>
      <c r="Q135" s="105">
        <f t="shared" si="35"/>
        <v>2254</v>
      </c>
      <c r="R135" s="86">
        <f t="shared" si="35"/>
        <v>13</v>
      </c>
      <c r="S135" s="93">
        <f t="shared" si="35"/>
        <v>84</v>
      </c>
      <c r="T135" s="93">
        <f t="shared" si="35"/>
        <v>20</v>
      </c>
      <c r="U135" s="93">
        <f t="shared" si="35"/>
        <v>20</v>
      </c>
      <c r="V135" s="93">
        <f t="shared" si="35"/>
        <v>73</v>
      </c>
      <c r="W135" s="105">
        <f t="shared" si="35"/>
        <v>210</v>
      </c>
      <c r="AD135" s="130"/>
      <c r="AE135" s="131"/>
      <c r="AF135" s="131"/>
      <c r="AG135" s="131"/>
      <c r="AH135" s="131"/>
      <c r="AI135" s="131"/>
      <c r="AJ135" s="131"/>
      <c r="AK135" s="131"/>
    </row>
    <row r="136" spans="1:37" ht="19.95" customHeight="1">
      <c r="A136" s="15"/>
      <c r="B136" s="14" t="s">
        <v>17</v>
      </c>
      <c r="C136" s="32" t="s">
        <v>63</v>
      </c>
      <c r="D136" s="39" t="str">
        <f>VLOOKUP(E136,'[1]医療機関名（診療所）'!$A$2:$B$138,2)</f>
        <v>医療法人社団優仁会協愛医院</v>
      </c>
      <c r="E136" s="61">
        <v>2212110478</v>
      </c>
      <c r="F136" s="80">
        <v>0</v>
      </c>
      <c r="G136" s="80">
        <f>VLOOKUP(E136,'[1]許可病床・最大使用病床（診療所）'!$A$4:$E$140,2)</f>
        <v>2</v>
      </c>
      <c r="H136" s="80">
        <f>VLOOKUP(E136,'[1]許可病床・最大使用病床（診療所）'!$A$4:$E$140,3)</f>
        <v>0</v>
      </c>
      <c r="I136" s="80">
        <f>VLOOKUP(E136,'[1]許可病床・最大使用病床（診療所）'!$A$4:$E$140,4)</f>
        <v>0</v>
      </c>
      <c r="J136" s="80">
        <f>VLOOKUP(E136,'[1]許可病床・最大使用病床（診療所）'!$A$4:$E$140,5)</f>
        <v>0</v>
      </c>
      <c r="K136" s="100">
        <f t="shared" ref="K136:K154" si="36">SUM(F136:J136)</f>
        <v>2</v>
      </c>
      <c r="L136" s="80">
        <v>0</v>
      </c>
      <c r="M136" s="80">
        <f>VLOOKUP(E136,'[1]許可病床・最大使用病床（診療所）'!$H$4:$L$140,2)</f>
        <v>2</v>
      </c>
      <c r="N136" s="80">
        <f>VLOOKUP(E136,'[1]許可病床・最大使用病床（診療所）'!$H$4:$L$140,3)</f>
        <v>0</v>
      </c>
      <c r="O136" s="80">
        <f>VLOOKUP(E136,'[1]許可病床・最大使用病床（診療所）'!$H$4:$L$140,4)</f>
        <v>0</v>
      </c>
      <c r="P136" s="80">
        <f>VLOOKUP(E136,'[1]許可病床・最大使用病床（診療所）'!$H$4:$L$140,5)</f>
        <v>0</v>
      </c>
      <c r="Q136" s="100">
        <f t="shared" ref="Q136:Q154" si="37">SUM(L136:P136)</f>
        <v>2</v>
      </c>
      <c r="R136" s="80">
        <f t="shared" ref="R136:V152" si="38">F136-L136</f>
        <v>0</v>
      </c>
      <c r="S136" s="80">
        <f t="shared" si="38"/>
        <v>0</v>
      </c>
      <c r="T136" s="80">
        <f t="shared" si="38"/>
        <v>0</v>
      </c>
      <c r="U136" s="80">
        <f t="shared" si="38"/>
        <v>0</v>
      </c>
      <c r="V136" s="80">
        <f t="shared" si="38"/>
        <v>0</v>
      </c>
      <c r="W136" s="100">
        <f t="shared" ref="W136:W154" si="39">SUM(R136:V136)</f>
        <v>0</v>
      </c>
      <c r="AD136" s="130"/>
      <c r="AE136" s="131"/>
      <c r="AF136" s="131"/>
      <c r="AG136" s="131"/>
      <c r="AH136" s="131"/>
      <c r="AI136" s="131"/>
      <c r="AJ136" s="131"/>
      <c r="AK136" s="131"/>
    </row>
    <row r="137" spans="1:37" s="1" customFormat="1" ht="19.95" customHeight="1">
      <c r="A137" s="15"/>
      <c r="B137" s="15"/>
      <c r="C137" s="15"/>
      <c r="D137" s="44" t="str">
        <f>VLOOKUP(E137,'[1]医療機関名（診療所）'!$A$2:$B$138,2)</f>
        <v>指出泌尿器科</v>
      </c>
      <c r="E137" s="44">
        <v>2212110114</v>
      </c>
      <c r="F137" s="80">
        <v>0</v>
      </c>
      <c r="G137" s="80">
        <f>VLOOKUP(E137,'[1]許可病床・最大使用病床（診療所）'!$A$4:$E$140,2)</f>
        <v>12</v>
      </c>
      <c r="H137" s="80">
        <f>VLOOKUP(E137,'[1]許可病床・最大使用病床（診療所）'!$A$4:$E$140,3)</f>
        <v>0</v>
      </c>
      <c r="I137" s="80">
        <f>VLOOKUP(E137,'[1]許可病床・最大使用病床（診療所）'!$A$4:$E$140,4)</f>
        <v>0</v>
      </c>
      <c r="J137" s="80">
        <f>VLOOKUP(E137,'[1]許可病床・最大使用病床（診療所）'!$A$4:$E$140,5)</f>
        <v>0</v>
      </c>
      <c r="K137" s="100">
        <f t="shared" si="36"/>
        <v>12</v>
      </c>
      <c r="L137" s="80">
        <v>0</v>
      </c>
      <c r="M137" s="80">
        <f>VLOOKUP(E137,'[1]許可病床・最大使用病床（診療所）'!$H$4:$L$140,2)</f>
        <v>1</v>
      </c>
      <c r="N137" s="80">
        <f>VLOOKUP(E137,'[1]許可病床・最大使用病床（診療所）'!$H$4:$L$140,3)</f>
        <v>0</v>
      </c>
      <c r="O137" s="80">
        <f>VLOOKUP(E137,'[1]許可病床・最大使用病床（診療所）'!$H$4:$L$140,4)</f>
        <v>0</v>
      </c>
      <c r="P137" s="80">
        <f>VLOOKUP(E137,'[1]許可病床・最大使用病床（診療所）'!$H$4:$L$140,5)</f>
        <v>0</v>
      </c>
      <c r="Q137" s="100">
        <f t="shared" si="37"/>
        <v>1</v>
      </c>
      <c r="R137" s="80">
        <f t="shared" si="38"/>
        <v>0</v>
      </c>
      <c r="S137" s="80">
        <f t="shared" si="38"/>
        <v>11</v>
      </c>
      <c r="T137" s="80">
        <f t="shared" si="38"/>
        <v>0</v>
      </c>
      <c r="U137" s="80">
        <f t="shared" si="38"/>
        <v>0</v>
      </c>
      <c r="V137" s="80">
        <f t="shared" si="38"/>
        <v>0</v>
      </c>
      <c r="W137" s="100">
        <f t="shared" si="39"/>
        <v>11</v>
      </c>
      <c r="AD137" s="130"/>
      <c r="AE137" s="131"/>
      <c r="AF137" s="131"/>
      <c r="AG137" s="131"/>
      <c r="AH137" s="131"/>
      <c r="AI137" s="131"/>
      <c r="AJ137" s="131"/>
      <c r="AK137" s="131"/>
    </row>
    <row r="138" spans="1:37" ht="19.95" customHeight="1">
      <c r="A138" s="15"/>
      <c r="B138" s="15"/>
      <c r="C138" s="15"/>
      <c r="D138" s="44" t="str">
        <f>VLOOKUP(E138,'[1]医療機関名（診療所）'!$A$2:$B$138,2)</f>
        <v>小田部産婦人科医院</v>
      </c>
      <c r="E138" s="44">
        <v>2212110254</v>
      </c>
      <c r="F138" s="80">
        <v>0</v>
      </c>
      <c r="G138" s="80">
        <v>0</v>
      </c>
      <c r="H138" s="80">
        <f>VLOOKUP(E138,'[1]許可病床・最大使用病床（診療所）'!$A$4:$E$140,3)</f>
        <v>0</v>
      </c>
      <c r="I138" s="80">
        <f>VLOOKUP(E138,'[1]許可病床・最大使用病床（診療所）'!$A$4:$E$140,4)</f>
        <v>0</v>
      </c>
      <c r="J138" s="80">
        <v>1</v>
      </c>
      <c r="K138" s="100">
        <f t="shared" si="36"/>
        <v>1</v>
      </c>
      <c r="L138" s="80">
        <v>0</v>
      </c>
      <c r="M138" s="80">
        <f>VLOOKUP(E138,'[1]許可病床・最大使用病床（診療所）'!$H$4:$L$140,2)</f>
        <v>0</v>
      </c>
      <c r="N138" s="80">
        <f>VLOOKUP(E138,'[1]許可病床・最大使用病床（診療所）'!$H$4:$L$140,3)</f>
        <v>0</v>
      </c>
      <c r="O138" s="80">
        <f>VLOOKUP(E138,'[1]許可病床・最大使用病床（診療所）'!$H$4:$L$140,4)</f>
        <v>0</v>
      </c>
      <c r="P138" s="80">
        <f>VLOOKUP(E138,'[1]許可病床・最大使用病床（診療所）'!$H$4:$L$140,5)</f>
        <v>0</v>
      </c>
      <c r="Q138" s="100">
        <f t="shared" si="37"/>
        <v>0</v>
      </c>
      <c r="R138" s="80">
        <f t="shared" si="38"/>
        <v>0</v>
      </c>
      <c r="S138" s="80">
        <f t="shared" si="38"/>
        <v>0</v>
      </c>
      <c r="T138" s="80">
        <f t="shared" si="38"/>
        <v>0</v>
      </c>
      <c r="U138" s="80">
        <f t="shared" si="38"/>
        <v>0</v>
      </c>
      <c r="V138" s="80">
        <f t="shared" si="38"/>
        <v>1</v>
      </c>
      <c r="W138" s="100">
        <f t="shared" si="39"/>
        <v>1</v>
      </c>
      <c r="AD138" s="130"/>
      <c r="AE138" s="131"/>
      <c r="AF138" s="131"/>
      <c r="AG138" s="131"/>
      <c r="AH138" s="131"/>
      <c r="AI138" s="131"/>
      <c r="AJ138" s="131"/>
      <c r="AK138" s="131"/>
    </row>
    <row r="139" spans="1:37" ht="19.95" customHeight="1">
      <c r="A139" s="15"/>
      <c r="B139" s="15"/>
      <c r="C139" s="15"/>
      <c r="D139" s="44" t="str">
        <f>VLOOKUP(E139,'[1]医療機関名（診療所）'!$A$2:$B$138,2)</f>
        <v>富士宮中央クリニック</v>
      </c>
      <c r="E139" s="44">
        <v>2212110411</v>
      </c>
      <c r="F139" s="80">
        <v>0</v>
      </c>
      <c r="G139" s="80">
        <f>VLOOKUP(E139,'[1]許可病床・最大使用病床（診療所）'!$A$4:$E$140,2)</f>
        <v>0</v>
      </c>
      <c r="H139" s="80">
        <f>VLOOKUP(E139,'[1]許可病床・最大使用病床（診療所）'!$A$4:$E$140,3)</f>
        <v>0</v>
      </c>
      <c r="I139" s="80">
        <f>VLOOKUP(E139,'[1]許可病床・最大使用病床（診療所）'!$A$4:$E$140,4)</f>
        <v>0</v>
      </c>
      <c r="J139" s="80">
        <f>VLOOKUP(E139,'[1]許可病床・最大使用病床（診療所）'!$A$4:$E$140,5)</f>
        <v>19</v>
      </c>
      <c r="K139" s="100">
        <f t="shared" si="36"/>
        <v>19</v>
      </c>
      <c r="L139" s="80">
        <v>0</v>
      </c>
      <c r="M139" s="80">
        <f>VLOOKUP(E139,'[1]許可病床・最大使用病床（診療所）'!$H$4:$L$140,2)</f>
        <v>0</v>
      </c>
      <c r="N139" s="80">
        <f>VLOOKUP(E139,'[1]許可病床・最大使用病床（診療所）'!$H$4:$L$140,3)</f>
        <v>0</v>
      </c>
      <c r="O139" s="80">
        <f>VLOOKUP(E139,'[1]許可病床・最大使用病床（診療所）'!$H$4:$L$140,4)</f>
        <v>0</v>
      </c>
      <c r="P139" s="80">
        <f>VLOOKUP(E139,'[1]許可病床・最大使用病床（診療所）'!$H$4:$L$140,5)</f>
        <v>14</v>
      </c>
      <c r="Q139" s="100">
        <f t="shared" si="37"/>
        <v>14</v>
      </c>
      <c r="R139" s="80">
        <f t="shared" si="38"/>
        <v>0</v>
      </c>
      <c r="S139" s="80">
        <f t="shared" si="38"/>
        <v>0</v>
      </c>
      <c r="T139" s="80">
        <f t="shared" si="38"/>
        <v>0</v>
      </c>
      <c r="U139" s="80">
        <f t="shared" si="38"/>
        <v>0</v>
      </c>
      <c r="V139" s="80">
        <f t="shared" si="38"/>
        <v>5</v>
      </c>
      <c r="W139" s="100">
        <f t="shared" si="39"/>
        <v>5</v>
      </c>
      <c r="AD139" s="130"/>
      <c r="AE139" s="131"/>
      <c r="AF139" s="131"/>
      <c r="AG139" s="131"/>
      <c r="AH139" s="131"/>
      <c r="AI139" s="131"/>
      <c r="AJ139" s="131"/>
      <c r="AK139" s="131"/>
    </row>
    <row r="140" spans="1:37" ht="19.95" customHeight="1">
      <c r="A140" s="15"/>
      <c r="B140" s="15"/>
      <c r="C140" s="15"/>
      <c r="D140" s="48" t="str">
        <f>VLOOKUP(E140,'[1]医療機関名（診療所）'!$A$2:$B$138,2)</f>
        <v>片桐整形外科</v>
      </c>
      <c r="E140" s="40">
        <v>2212110601</v>
      </c>
      <c r="F140" s="76">
        <v>0</v>
      </c>
      <c r="G140" s="76">
        <f>VLOOKUP(E140,'[1]許可病床・最大使用病床（診療所）'!$A$4:$E$140,2)</f>
        <v>19</v>
      </c>
      <c r="H140" s="76">
        <f>VLOOKUP(E140,'[1]許可病床・最大使用病床（診療所）'!$A$4:$E$140,3)</f>
        <v>0</v>
      </c>
      <c r="I140" s="76">
        <f>VLOOKUP(E140,'[1]許可病床・最大使用病床（診療所）'!$A$4:$E$140,4)</f>
        <v>0</v>
      </c>
      <c r="J140" s="76">
        <f>VLOOKUP(E140,'[1]許可病床・最大使用病床（診療所）'!$A$4:$E$140,5)</f>
        <v>0</v>
      </c>
      <c r="K140" s="97">
        <f t="shared" si="36"/>
        <v>19</v>
      </c>
      <c r="L140" s="76">
        <v>0</v>
      </c>
      <c r="M140" s="76">
        <f>VLOOKUP(E140,'[1]許可病床・最大使用病床（診療所）'!$H$4:$L$140,2)</f>
        <v>19</v>
      </c>
      <c r="N140" s="76">
        <f>VLOOKUP(E140,'[1]許可病床・最大使用病床（診療所）'!$H$4:$L$140,3)</f>
        <v>0</v>
      </c>
      <c r="O140" s="76">
        <f>VLOOKUP(E140,'[1]許可病床・最大使用病床（診療所）'!$H$4:$L$140,4)</f>
        <v>0</v>
      </c>
      <c r="P140" s="76">
        <f>VLOOKUP(E140,'[1]許可病床・最大使用病床（診療所）'!$H$4:$L$140,5)</f>
        <v>0</v>
      </c>
      <c r="Q140" s="97">
        <f t="shared" si="37"/>
        <v>19</v>
      </c>
      <c r="R140" s="76">
        <f t="shared" si="38"/>
        <v>0</v>
      </c>
      <c r="S140" s="76">
        <f t="shared" si="38"/>
        <v>0</v>
      </c>
      <c r="T140" s="76">
        <f t="shared" si="38"/>
        <v>0</v>
      </c>
      <c r="U140" s="76">
        <f t="shared" si="38"/>
        <v>0</v>
      </c>
      <c r="V140" s="76">
        <f t="shared" si="38"/>
        <v>0</v>
      </c>
      <c r="W140" s="97">
        <f t="shared" si="39"/>
        <v>0</v>
      </c>
      <c r="AD140" s="130"/>
      <c r="AE140" s="131"/>
      <c r="AF140" s="131"/>
      <c r="AG140" s="131"/>
      <c r="AH140" s="131"/>
      <c r="AI140" s="131"/>
      <c r="AJ140" s="131"/>
      <c r="AK140" s="131"/>
    </row>
    <row r="141" spans="1:37" ht="19.95" customHeight="1">
      <c r="A141" s="15"/>
      <c r="B141" s="15"/>
      <c r="C141" s="14" t="s">
        <v>64</v>
      </c>
      <c r="D141" s="39" t="str">
        <f>VLOOKUP(E141,'[1]医療機関名（診療所）'!$A$2:$B$138,2)</f>
        <v>医療法人社団弘仁会 中根クリニック</v>
      </c>
      <c r="E141" s="44">
        <v>2212310227</v>
      </c>
      <c r="F141" s="80">
        <v>0</v>
      </c>
      <c r="G141" s="80">
        <f>VLOOKUP(E141,'[1]許可病床・最大使用病床（診療所）'!$A$4:$E$140,2)</f>
        <v>0</v>
      </c>
      <c r="H141" s="80">
        <f>VLOOKUP(E141,'[1]許可病床・最大使用病床（診療所）'!$A$4:$E$140,3)</f>
        <v>0</v>
      </c>
      <c r="I141" s="80">
        <f>VLOOKUP(E141,'[1]許可病床・最大使用病床（診療所）'!$A$4:$E$140,4)</f>
        <v>0</v>
      </c>
      <c r="J141" s="80">
        <f>VLOOKUP(E141,'[1]許可病床・最大使用病床（診療所）'!$A$4:$E$140,5)</f>
        <v>7</v>
      </c>
      <c r="K141" s="100">
        <f t="shared" si="36"/>
        <v>7</v>
      </c>
      <c r="L141" s="80">
        <v>0</v>
      </c>
      <c r="M141" s="80">
        <f>VLOOKUP(E141,'[1]許可病床・最大使用病床（診療所）'!$H$4:$L$140,2)</f>
        <v>0</v>
      </c>
      <c r="N141" s="80">
        <f>VLOOKUP(E141,'[1]許可病床・最大使用病床（診療所）'!$H$4:$L$140,3)</f>
        <v>0</v>
      </c>
      <c r="O141" s="80">
        <f>VLOOKUP(E141,'[1]許可病床・最大使用病床（診療所）'!$H$4:$L$140,4)</f>
        <v>0</v>
      </c>
      <c r="P141" s="80">
        <f>VLOOKUP(E141,'[1]許可病床・最大使用病床（診療所）'!$H$4:$L$140,5)</f>
        <v>0</v>
      </c>
      <c r="Q141" s="100">
        <f t="shared" si="37"/>
        <v>0</v>
      </c>
      <c r="R141" s="80">
        <f t="shared" si="38"/>
        <v>0</v>
      </c>
      <c r="S141" s="80">
        <f t="shared" si="38"/>
        <v>0</v>
      </c>
      <c r="T141" s="80">
        <f t="shared" si="38"/>
        <v>0</v>
      </c>
      <c r="U141" s="80">
        <f t="shared" si="38"/>
        <v>0</v>
      </c>
      <c r="V141" s="80">
        <f t="shared" si="38"/>
        <v>7</v>
      </c>
      <c r="W141" s="100">
        <f t="shared" si="39"/>
        <v>7</v>
      </c>
      <c r="AD141" s="130"/>
      <c r="AE141" s="131"/>
      <c r="AF141" s="131"/>
      <c r="AG141" s="131"/>
      <c r="AH141" s="131"/>
      <c r="AI141" s="131"/>
      <c r="AJ141" s="131"/>
      <c r="AK141" s="131"/>
    </row>
    <row r="142" spans="1:37" ht="19.95" customHeight="1">
      <c r="A142" s="15"/>
      <c r="B142" s="15"/>
      <c r="C142" s="15"/>
      <c r="D142" s="44" t="str">
        <f>VLOOKUP(E142,'[1]医療機関名（診療所）'!$A$2:$B$138,2)</f>
        <v>医療法人社団順栄会 小森眼科クリニック</v>
      </c>
      <c r="E142" s="44">
        <v>2212310433</v>
      </c>
      <c r="F142" s="80">
        <v>0</v>
      </c>
      <c r="G142" s="80">
        <f>VLOOKUP(E142,'[1]許可病床・最大使用病床（診療所）'!$A$4:$E$140,2)</f>
        <v>0</v>
      </c>
      <c r="H142" s="80">
        <f>VLOOKUP(E142,'[1]許可病床・最大使用病床（診療所）'!$A$4:$E$140,3)</f>
        <v>0</v>
      </c>
      <c r="I142" s="80">
        <f>VLOOKUP(E142,'[1]許可病床・最大使用病床（診療所）'!$A$4:$E$140,4)</f>
        <v>0</v>
      </c>
      <c r="J142" s="80">
        <f>VLOOKUP(E142,'[1]許可病床・最大使用病床（診療所）'!$A$4:$E$140,5)</f>
        <v>4</v>
      </c>
      <c r="K142" s="100">
        <f t="shared" si="36"/>
        <v>4</v>
      </c>
      <c r="L142" s="80">
        <v>0</v>
      </c>
      <c r="M142" s="80">
        <f>VLOOKUP(E142,'[1]許可病床・最大使用病床（診療所）'!$H$4:$L$140,2)</f>
        <v>0</v>
      </c>
      <c r="N142" s="80">
        <f>VLOOKUP(E142,'[1]許可病床・最大使用病床（診療所）'!$H$4:$L$140,3)</f>
        <v>0</v>
      </c>
      <c r="O142" s="80">
        <f>VLOOKUP(E142,'[1]許可病床・最大使用病床（診療所）'!$H$4:$L$140,4)</f>
        <v>0</v>
      </c>
      <c r="P142" s="80">
        <f>VLOOKUP(E142,'[1]許可病床・最大使用病床（診療所）'!$H$4:$L$140,5)</f>
        <v>0</v>
      </c>
      <c r="Q142" s="100">
        <f t="shared" si="37"/>
        <v>0</v>
      </c>
      <c r="R142" s="80">
        <f t="shared" si="38"/>
        <v>0</v>
      </c>
      <c r="S142" s="80">
        <f t="shared" si="38"/>
        <v>0</v>
      </c>
      <c r="T142" s="80">
        <f t="shared" si="38"/>
        <v>0</v>
      </c>
      <c r="U142" s="80">
        <f t="shared" si="38"/>
        <v>0</v>
      </c>
      <c r="V142" s="80">
        <f t="shared" si="38"/>
        <v>4</v>
      </c>
      <c r="W142" s="100">
        <f t="shared" si="39"/>
        <v>4</v>
      </c>
      <c r="AD142" s="130"/>
      <c r="AE142" s="131"/>
      <c r="AF142" s="131"/>
      <c r="AG142" s="131"/>
      <c r="AH142" s="131"/>
      <c r="AI142" s="131"/>
      <c r="AJ142" s="131"/>
      <c r="AK142" s="131"/>
    </row>
    <row r="143" spans="1:37" s="1" customFormat="1" ht="19.95" customHeight="1">
      <c r="A143" s="15"/>
      <c r="B143" s="15"/>
      <c r="C143" s="15"/>
      <c r="D143" s="44" t="str">
        <f>VLOOKUP(E143,'[1]医療機関名（診療所）'!$A$2:$B$138,2)</f>
        <v>加藤医院</v>
      </c>
      <c r="E143" s="44">
        <v>2212310359</v>
      </c>
      <c r="F143" s="80">
        <v>0</v>
      </c>
      <c r="G143" s="80">
        <f>VLOOKUP(E143,'[1]許可病床・最大使用病床（診療所）'!$A$4:$E$140,2)</f>
        <v>5</v>
      </c>
      <c r="H143" s="80">
        <f>VLOOKUP(E143,'[1]許可病床・最大使用病床（診療所）'!$A$4:$E$140,3)</f>
        <v>0</v>
      </c>
      <c r="I143" s="80">
        <f>VLOOKUP(E143,'[1]許可病床・最大使用病床（診療所）'!$A$4:$E$140,4)</f>
        <v>0</v>
      </c>
      <c r="J143" s="80">
        <f>VLOOKUP(E143,'[1]許可病床・最大使用病床（診療所）'!$A$4:$E$140,5)</f>
        <v>0</v>
      </c>
      <c r="K143" s="100">
        <f t="shared" si="36"/>
        <v>5</v>
      </c>
      <c r="L143" s="80">
        <v>0</v>
      </c>
      <c r="M143" s="80">
        <f>VLOOKUP(E143,'[1]許可病床・最大使用病床（診療所）'!$H$4:$L$140,2)</f>
        <v>3</v>
      </c>
      <c r="N143" s="80">
        <f>VLOOKUP(E143,'[1]許可病床・最大使用病床（診療所）'!$H$4:$L$140,3)</f>
        <v>0</v>
      </c>
      <c r="O143" s="80">
        <f>VLOOKUP(E143,'[1]許可病床・最大使用病床（診療所）'!$H$4:$L$140,4)</f>
        <v>0</v>
      </c>
      <c r="P143" s="80">
        <f>VLOOKUP(E143,'[1]許可病床・最大使用病床（診療所）'!$H$4:$L$140,5)</f>
        <v>0</v>
      </c>
      <c r="Q143" s="100">
        <f t="shared" si="37"/>
        <v>3</v>
      </c>
      <c r="R143" s="80">
        <f t="shared" si="38"/>
        <v>0</v>
      </c>
      <c r="S143" s="80">
        <f t="shared" si="38"/>
        <v>2</v>
      </c>
      <c r="T143" s="80">
        <f t="shared" si="38"/>
        <v>0</v>
      </c>
      <c r="U143" s="80">
        <f t="shared" si="38"/>
        <v>0</v>
      </c>
      <c r="V143" s="80">
        <f t="shared" si="38"/>
        <v>0</v>
      </c>
      <c r="W143" s="100">
        <f t="shared" si="39"/>
        <v>2</v>
      </c>
      <c r="AD143" s="130"/>
      <c r="AE143" s="131"/>
      <c r="AF143" s="131"/>
      <c r="AG143" s="131"/>
      <c r="AH143" s="131"/>
      <c r="AI143" s="131"/>
      <c r="AJ143" s="131"/>
      <c r="AK143" s="131"/>
    </row>
    <row r="144" spans="1:37" ht="19.95" customHeight="1">
      <c r="A144" s="15"/>
      <c r="B144" s="15"/>
      <c r="C144" s="15"/>
      <c r="D144" s="44" t="str">
        <f>VLOOKUP(E144,'[1]医療機関名（診療所）'!$A$2:$B$138,2)</f>
        <v>花崎眼科医院</v>
      </c>
      <c r="E144" s="44">
        <v>2212310904</v>
      </c>
      <c r="F144" s="80">
        <v>0</v>
      </c>
      <c r="G144" s="80">
        <f>VLOOKUP(E144,'[1]許可病床・最大使用病床（診療所）'!$A$4:$E$140,2)</f>
        <v>14</v>
      </c>
      <c r="H144" s="80">
        <f>VLOOKUP(E144,'[1]許可病床・最大使用病床（診療所）'!$A$4:$E$140,3)</f>
        <v>0</v>
      </c>
      <c r="I144" s="80">
        <f>VLOOKUP(E144,'[1]許可病床・最大使用病床（診療所）'!$A$4:$E$140,4)</f>
        <v>0</v>
      </c>
      <c r="J144" s="80">
        <f>VLOOKUP(E144,'[1]許可病床・最大使用病床（診療所）'!$A$4:$E$140,5)</f>
        <v>0</v>
      </c>
      <c r="K144" s="100">
        <f t="shared" si="36"/>
        <v>14</v>
      </c>
      <c r="L144" s="80">
        <v>0</v>
      </c>
      <c r="M144" s="80">
        <f>VLOOKUP(E144,'[1]許可病床・最大使用病床（診療所）'!$H$4:$L$140,2)</f>
        <v>14</v>
      </c>
      <c r="N144" s="80">
        <f>VLOOKUP(E144,'[1]許可病床・最大使用病床（診療所）'!$H$4:$L$140,3)</f>
        <v>0</v>
      </c>
      <c r="O144" s="80">
        <f>VLOOKUP(E144,'[1]許可病床・最大使用病床（診療所）'!$H$4:$L$140,4)</f>
        <v>0</v>
      </c>
      <c r="P144" s="80">
        <f>VLOOKUP(E144,'[1]許可病床・最大使用病床（診療所）'!$H$4:$L$140,5)</f>
        <v>0</v>
      </c>
      <c r="Q144" s="100">
        <f t="shared" si="37"/>
        <v>14</v>
      </c>
      <c r="R144" s="80">
        <f t="shared" si="38"/>
        <v>0</v>
      </c>
      <c r="S144" s="80">
        <f t="shared" si="38"/>
        <v>0</v>
      </c>
      <c r="T144" s="80">
        <f t="shared" si="38"/>
        <v>0</v>
      </c>
      <c r="U144" s="80">
        <f t="shared" si="38"/>
        <v>0</v>
      </c>
      <c r="V144" s="80">
        <f t="shared" si="38"/>
        <v>0</v>
      </c>
      <c r="W144" s="100">
        <f t="shared" si="39"/>
        <v>0</v>
      </c>
      <c r="AD144" s="130"/>
      <c r="AE144" s="131"/>
      <c r="AF144" s="131"/>
      <c r="AG144" s="131"/>
      <c r="AH144" s="131"/>
      <c r="AI144" s="131"/>
      <c r="AJ144" s="131"/>
      <c r="AK144" s="131"/>
    </row>
    <row r="145" spans="1:37" ht="19.95" customHeight="1">
      <c r="A145" s="15"/>
      <c r="B145" s="15"/>
      <c r="C145" s="15"/>
      <c r="D145" s="44" t="str">
        <f>VLOOKUP(E145,'[1]医療機関名（診療所）'!$A$2:$B$138,2)</f>
        <v>宮下医院</v>
      </c>
      <c r="E145" s="44">
        <v>2212310680</v>
      </c>
      <c r="F145" s="80">
        <v>0</v>
      </c>
      <c r="G145" s="80">
        <f>VLOOKUP(E145,'[1]許可病床・最大使用病床（診療所）'!$A$4:$E$140,2)</f>
        <v>3</v>
      </c>
      <c r="H145" s="80">
        <f>VLOOKUP(E145,'[1]許可病床・最大使用病床（診療所）'!$A$4:$E$140,3)</f>
        <v>0</v>
      </c>
      <c r="I145" s="80">
        <f>VLOOKUP(E145,'[1]許可病床・最大使用病床（診療所）'!$A$4:$E$140,4)</f>
        <v>0</v>
      </c>
      <c r="J145" s="80">
        <f>VLOOKUP(E145,'[1]許可病床・最大使用病床（診療所）'!$A$4:$E$140,5)</f>
        <v>0</v>
      </c>
      <c r="K145" s="100">
        <f t="shared" si="36"/>
        <v>3</v>
      </c>
      <c r="L145" s="80">
        <v>0</v>
      </c>
      <c r="M145" s="80">
        <f>VLOOKUP(E145,'[1]許可病床・最大使用病床（診療所）'!$H$4:$L$140,2)</f>
        <v>2</v>
      </c>
      <c r="N145" s="80">
        <f>VLOOKUP(E145,'[1]許可病床・最大使用病床（診療所）'!$H$4:$L$140,3)</f>
        <v>0</v>
      </c>
      <c r="O145" s="80">
        <f>VLOOKUP(E145,'[1]許可病床・最大使用病床（診療所）'!$H$4:$L$140,4)</f>
        <v>0</v>
      </c>
      <c r="P145" s="80">
        <f>VLOOKUP(E145,'[1]許可病床・最大使用病床（診療所）'!$H$4:$L$140,5)</f>
        <v>0</v>
      </c>
      <c r="Q145" s="100">
        <f t="shared" si="37"/>
        <v>2</v>
      </c>
      <c r="R145" s="80">
        <f t="shared" si="38"/>
        <v>0</v>
      </c>
      <c r="S145" s="80">
        <f t="shared" si="38"/>
        <v>1</v>
      </c>
      <c r="T145" s="80">
        <f t="shared" si="38"/>
        <v>0</v>
      </c>
      <c r="U145" s="80">
        <f t="shared" si="38"/>
        <v>0</v>
      </c>
      <c r="V145" s="80">
        <f t="shared" si="38"/>
        <v>0</v>
      </c>
      <c r="W145" s="100">
        <f t="shared" si="39"/>
        <v>1</v>
      </c>
      <c r="AD145" s="130"/>
      <c r="AE145" s="131"/>
      <c r="AF145" s="131"/>
      <c r="AG145" s="131"/>
      <c r="AH145" s="131"/>
      <c r="AI145" s="131"/>
      <c r="AJ145" s="131"/>
      <c r="AK145" s="131"/>
    </row>
    <row r="146" spans="1:37" ht="19.95" customHeight="1">
      <c r="A146" s="15"/>
      <c r="B146" s="15"/>
      <c r="C146" s="15"/>
      <c r="D146" s="44" t="str">
        <f>VLOOKUP(E146,'[1]医療機関名（診療所）'!$A$2:$B$138,2)</f>
        <v>宮崎クリニック</v>
      </c>
      <c r="E146" s="44">
        <v>2212310763</v>
      </c>
      <c r="F146" s="80">
        <v>0</v>
      </c>
      <c r="G146" s="80">
        <f>VLOOKUP(E146,'[1]許可病床・最大使用病床（診療所）'!$A$4:$E$140,2)</f>
        <v>0</v>
      </c>
      <c r="H146" s="80">
        <v>0</v>
      </c>
      <c r="I146" s="80">
        <f>VLOOKUP(E146,'[1]許可病床・最大使用病床（診療所）'!$A$4:$E$140,4)</f>
        <v>0</v>
      </c>
      <c r="J146" s="80">
        <v>1</v>
      </c>
      <c r="K146" s="100">
        <f t="shared" si="36"/>
        <v>1</v>
      </c>
      <c r="L146" s="80">
        <v>0</v>
      </c>
      <c r="M146" s="80">
        <f>VLOOKUP(E146,'[1]許可病床・最大使用病床（診療所）'!$H$4:$L$140,2)</f>
        <v>0</v>
      </c>
      <c r="N146" s="80">
        <f>VLOOKUP(E146,'[1]許可病床・最大使用病床（診療所）'!$H$4:$L$140,3)</f>
        <v>0</v>
      </c>
      <c r="O146" s="80">
        <f>VLOOKUP(E146,'[1]許可病床・最大使用病床（診療所）'!$H$4:$L$140,4)</f>
        <v>0</v>
      </c>
      <c r="P146" s="80">
        <f>VLOOKUP(E146,'[1]許可病床・最大使用病床（診療所）'!$H$4:$L$140,5)</f>
        <v>0</v>
      </c>
      <c r="Q146" s="100">
        <f t="shared" si="37"/>
        <v>0</v>
      </c>
      <c r="R146" s="80">
        <f t="shared" si="38"/>
        <v>0</v>
      </c>
      <c r="S146" s="80">
        <f t="shared" si="38"/>
        <v>0</v>
      </c>
      <c r="T146" s="80">
        <f t="shared" si="38"/>
        <v>0</v>
      </c>
      <c r="U146" s="80">
        <f t="shared" si="38"/>
        <v>0</v>
      </c>
      <c r="V146" s="80">
        <f t="shared" si="38"/>
        <v>1</v>
      </c>
      <c r="W146" s="100">
        <f t="shared" si="39"/>
        <v>1</v>
      </c>
      <c r="AD146" s="130"/>
      <c r="AE146" s="131"/>
      <c r="AF146" s="131"/>
      <c r="AG146" s="131"/>
      <c r="AH146" s="131"/>
      <c r="AI146" s="131"/>
      <c r="AJ146" s="131"/>
      <c r="AK146" s="131"/>
    </row>
    <row r="147" spans="1:37" ht="19.95" customHeight="1">
      <c r="A147" s="15"/>
      <c r="B147" s="15"/>
      <c r="C147" s="15"/>
      <c r="D147" s="44" t="str">
        <f>VLOOKUP(E147,'[1]医療機関名（診療所）'!$A$2:$B$138,2)</f>
        <v>池辺クリニック</v>
      </c>
      <c r="E147" s="44">
        <v>2212310888</v>
      </c>
      <c r="F147" s="80">
        <v>0</v>
      </c>
      <c r="G147" s="80">
        <f>VLOOKUP(E147,'[1]許可病床・最大使用病床（診療所）'!$A$4:$E$140,2)</f>
        <v>19</v>
      </c>
      <c r="H147" s="80">
        <f>VLOOKUP(E147,'[1]許可病床・最大使用病床（診療所）'!$A$4:$E$140,3)</f>
        <v>0</v>
      </c>
      <c r="I147" s="80">
        <f>VLOOKUP(E147,'[1]許可病床・最大使用病床（診療所）'!$A$4:$E$140,4)</f>
        <v>0</v>
      </c>
      <c r="J147" s="80">
        <f>VLOOKUP(E147,'[1]許可病床・最大使用病床（診療所）'!$A$4:$E$140,5)</f>
        <v>0</v>
      </c>
      <c r="K147" s="100">
        <f t="shared" si="36"/>
        <v>19</v>
      </c>
      <c r="L147" s="80">
        <v>0</v>
      </c>
      <c r="M147" s="80">
        <f>VLOOKUP(E147,'[1]許可病床・最大使用病床（診療所）'!$H$4:$L$140,2)</f>
        <v>19</v>
      </c>
      <c r="N147" s="80">
        <f>VLOOKUP(E147,'[1]許可病床・最大使用病床（診療所）'!$H$4:$L$140,3)</f>
        <v>0</v>
      </c>
      <c r="O147" s="80">
        <f>VLOOKUP(E147,'[1]許可病床・最大使用病床（診療所）'!$H$4:$L$140,4)</f>
        <v>0</v>
      </c>
      <c r="P147" s="80">
        <f>VLOOKUP(E147,'[1]許可病床・最大使用病床（診療所）'!$H$4:$L$140,5)</f>
        <v>0</v>
      </c>
      <c r="Q147" s="100">
        <f t="shared" si="37"/>
        <v>19</v>
      </c>
      <c r="R147" s="80">
        <f t="shared" si="38"/>
        <v>0</v>
      </c>
      <c r="S147" s="80">
        <f t="shared" si="38"/>
        <v>0</v>
      </c>
      <c r="T147" s="80">
        <f t="shared" si="38"/>
        <v>0</v>
      </c>
      <c r="U147" s="80">
        <f t="shared" si="38"/>
        <v>0</v>
      </c>
      <c r="V147" s="80">
        <f t="shared" si="38"/>
        <v>0</v>
      </c>
      <c r="W147" s="100">
        <f t="shared" si="39"/>
        <v>0</v>
      </c>
      <c r="AD147" s="130"/>
      <c r="AE147" s="131"/>
      <c r="AF147" s="131"/>
      <c r="AG147" s="131"/>
      <c r="AH147" s="131"/>
      <c r="AI147" s="131"/>
      <c r="AJ147" s="131"/>
      <c r="AK147" s="131"/>
    </row>
    <row r="148" spans="1:37" ht="19.95" customHeight="1">
      <c r="A148" s="15"/>
      <c r="B148" s="15"/>
      <c r="C148" s="15"/>
      <c r="D148" s="44" t="str">
        <f>VLOOKUP(E148,'[1]医療機関名（診療所）'!$A$2:$B$138,2)</f>
        <v>中西眼科クリニック</v>
      </c>
      <c r="E148" s="44">
        <v>2212310920</v>
      </c>
      <c r="F148" s="80">
        <v>0</v>
      </c>
      <c r="G148" s="80">
        <f>VLOOKUP(E148,'[1]許可病床・最大使用病床（診療所）'!$A$4:$E$140,2)</f>
        <v>13</v>
      </c>
      <c r="H148" s="80">
        <f>VLOOKUP(E148,'[1]許可病床・最大使用病床（診療所）'!$A$4:$E$140,3)</f>
        <v>0</v>
      </c>
      <c r="I148" s="80">
        <f>VLOOKUP(E148,'[1]許可病床・最大使用病床（診療所）'!$A$4:$E$140,4)</f>
        <v>0</v>
      </c>
      <c r="J148" s="80">
        <f>VLOOKUP(E148,'[1]許可病床・最大使用病床（診療所）'!$A$4:$E$140,5)</f>
        <v>0</v>
      </c>
      <c r="K148" s="100">
        <f t="shared" si="36"/>
        <v>13</v>
      </c>
      <c r="L148" s="80">
        <v>0</v>
      </c>
      <c r="M148" s="80">
        <f>VLOOKUP(E148,'[1]許可病床・最大使用病床（診療所）'!$H$4:$L$140,2)</f>
        <v>4</v>
      </c>
      <c r="N148" s="80">
        <f>VLOOKUP(E148,'[1]許可病床・最大使用病床（診療所）'!$H$4:$L$140,3)</f>
        <v>0</v>
      </c>
      <c r="O148" s="80">
        <f>VLOOKUP(E148,'[1]許可病床・最大使用病床（診療所）'!$H$4:$L$140,4)</f>
        <v>0</v>
      </c>
      <c r="P148" s="80">
        <f>VLOOKUP(E148,'[1]許可病床・最大使用病床（診療所）'!$H$4:$L$140,5)</f>
        <v>0</v>
      </c>
      <c r="Q148" s="100">
        <f t="shared" si="37"/>
        <v>4</v>
      </c>
      <c r="R148" s="80">
        <f t="shared" si="38"/>
        <v>0</v>
      </c>
      <c r="S148" s="80">
        <f t="shared" si="38"/>
        <v>9</v>
      </c>
      <c r="T148" s="80">
        <f t="shared" si="38"/>
        <v>0</v>
      </c>
      <c r="U148" s="80">
        <f t="shared" si="38"/>
        <v>0</v>
      </c>
      <c r="V148" s="80">
        <f t="shared" si="38"/>
        <v>0</v>
      </c>
      <c r="W148" s="100">
        <f t="shared" si="39"/>
        <v>9</v>
      </c>
      <c r="AD148" s="130"/>
      <c r="AE148" s="131"/>
      <c r="AF148" s="131"/>
      <c r="AG148" s="131"/>
      <c r="AH148" s="131"/>
      <c r="AI148" s="131"/>
      <c r="AJ148" s="131"/>
      <c r="AK148" s="131"/>
    </row>
    <row r="149" spans="1:37" ht="19.95" customHeight="1">
      <c r="A149" s="15"/>
      <c r="B149" s="15"/>
      <c r="C149" s="15"/>
      <c r="D149" s="44" t="str">
        <f>VLOOKUP(E149,'[1]医療機関名（診療所）'!$A$2:$B$138,2)</f>
        <v>中島産婦人科医院</v>
      </c>
      <c r="E149" s="44">
        <v>2212310474</v>
      </c>
      <c r="F149" s="80">
        <v>0</v>
      </c>
      <c r="G149" s="80">
        <f>VLOOKUP(E149,'[1]許可病床・最大使用病床（診療所）'!$A$4:$E$140,2)</f>
        <v>12</v>
      </c>
      <c r="H149" s="80">
        <f>VLOOKUP(E149,'[1]許可病床・最大使用病床（診療所）'!$A$4:$E$140,3)</f>
        <v>0</v>
      </c>
      <c r="I149" s="80">
        <f>VLOOKUP(E149,'[1]許可病床・最大使用病床（診療所）'!$A$4:$E$140,4)</f>
        <v>0</v>
      </c>
      <c r="J149" s="80">
        <f>VLOOKUP(E149,'[1]許可病床・最大使用病床（診療所）'!$A$4:$E$140,5)</f>
        <v>0</v>
      </c>
      <c r="K149" s="100">
        <f t="shared" si="36"/>
        <v>12</v>
      </c>
      <c r="L149" s="80">
        <v>0</v>
      </c>
      <c r="M149" s="80">
        <f>VLOOKUP(E149,'[1]許可病床・最大使用病床（診療所）'!$H$4:$L$140,2)</f>
        <v>12</v>
      </c>
      <c r="N149" s="80">
        <f>VLOOKUP(E149,'[1]許可病床・最大使用病床（診療所）'!$H$4:$L$140,3)</f>
        <v>0</v>
      </c>
      <c r="O149" s="80">
        <f>VLOOKUP(E149,'[1]許可病床・最大使用病床（診療所）'!$H$4:$L$140,4)</f>
        <v>0</v>
      </c>
      <c r="P149" s="80">
        <f>VLOOKUP(E149,'[1]許可病床・最大使用病床（診療所）'!$H$4:$L$140,5)</f>
        <v>0</v>
      </c>
      <c r="Q149" s="100">
        <f t="shared" si="37"/>
        <v>12</v>
      </c>
      <c r="R149" s="80">
        <f t="shared" si="38"/>
        <v>0</v>
      </c>
      <c r="S149" s="80">
        <f t="shared" si="38"/>
        <v>0</v>
      </c>
      <c r="T149" s="80">
        <f t="shared" si="38"/>
        <v>0</v>
      </c>
      <c r="U149" s="80">
        <f t="shared" si="38"/>
        <v>0</v>
      </c>
      <c r="V149" s="80">
        <f t="shared" si="38"/>
        <v>0</v>
      </c>
      <c r="W149" s="100">
        <f t="shared" si="39"/>
        <v>0</v>
      </c>
      <c r="AD149" s="130"/>
      <c r="AE149" s="131"/>
      <c r="AF149" s="131"/>
      <c r="AG149" s="131"/>
      <c r="AH149" s="131"/>
      <c r="AI149" s="131"/>
      <c r="AJ149" s="131"/>
      <c r="AK149" s="131"/>
    </row>
    <row r="150" spans="1:37" s="1" customFormat="1" ht="19.95" customHeight="1">
      <c r="A150" s="15"/>
      <c r="B150" s="15"/>
      <c r="C150" s="15"/>
      <c r="D150" s="44" t="str">
        <f>VLOOKUP(E150,'[1]医療機関名（診療所）'!$A$2:$B$138,2)</f>
        <v>医療法人社団長寿会　長野医院</v>
      </c>
      <c r="E150" s="44">
        <v>2212310185</v>
      </c>
      <c r="F150" s="80">
        <v>0</v>
      </c>
      <c r="G150" s="80">
        <f>VLOOKUP(E150,'[1]許可病床・最大使用病床（診療所）'!$A$4:$E$140,2)</f>
        <v>0</v>
      </c>
      <c r="H150" s="80">
        <f>VLOOKUP(E150,'[1]許可病床・最大使用病床（診療所）'!$A$4:$E$140,3)</f>
        <v>0</v>
      </c>
      <c r="I150" s="80">
        <f>VLOOKUP(E150,'[1]許可病床・最大使用病床（診療所）'!$A$4:$E$140,4)</f>
        <v>0</v>
      </c>
      <c r="J150" s="80">
        <f>VLOOKUP(E150,'[1]許可病床・最大使用病床（診療所）'!$A$4:$E$140,5)</f>
        <v>18</v>
      </c>
      <c r="K150" s="100">
        <f t="shared" si="36"/>
        <v>18</v>
      </c>
      <c r="L150" s="80">
        <v>0</v>
      </c>
      <c r="M150" s="80">
        <f>VLOOKUP(E150,'[1]許可病床・最大使用病床（診療所）'!$H$4:$L$140,2)</f>
        <v>0</v>
      </c>
      <c r="N150" s="80">
        <f>VLOOKUP(E150,'[1]許可病床・最大使用病床（診療所）'!$H$4:$L$140,3)</f>
        <v>0</v>
      </c>
      <c r="O150" s="80">
        <f>VLOOKUP(E150,'[1]許可病床・最大使用病床（診療所）'!$H$4:$L$140,4)</f>
        <v>0</v>
      </c>
      <c r="P150" s="80">
        <f>VLOOKUP(E150,'[1]許可病床・最大使用病床（診療所）'!$H$4:$L$140,5)</f>
        <v>0</v>
      </c>
      <c r="Q150" s="100">
        <f t="shared" si="37"/>
        <v>0</v>
      </c>
      <c r="R150" s="80">
        <f t="shared" si="38"/>
        <v>0</v>
      </c>
      <c r="S150" s="80">
        <f t="shared" si="38"/>
        <v>0</v>
      </c>
      <c r="T150" s="80">
        <f t="shared" si="38"/>
        <v>0</v>
      </c>
      <c r="U150" s="80">
        <f t="shared" si="38"/>
        <v>0</v>
      </c>
      <c r="V150" s="80">
        <f t="shared" si="38"/>
        <v>18</v>
      </c>
      <c r="W150" s="100">
        <f t="shared" si="39"/>
        <v>18</v>
      </c>
      <c r="AD150" s="130"/>
      <c r="AE150" s="131"/>
      <c r="AF150" s="131"/>
      <c r="AG150" s="131"/>
      <c r="AH150" s="131"/>
      <c r="AI150" s="131"/>
      <c r="AJ150" s="131"/>
      <c r="AK150" s="131"/>
    </row>
    <row r="151" spans="1:37" ht="19.95" customHeight="1">
      <c r="A151" s="15"/>
      <c r="B151" s="15"/>
      <c r="C151" s="15"/>
      <c r="D151" s="44" t="str">
        <f>VLOOKUP(E151,'[1]医療機関名（診療所）'!$A$2:$B$138,2)</f>
        <v>富士レディースクリニック</v>
      </c>
      <c r="E151" s="44">
        <v>2212311233</v>
      </c>
      <c r="F151" s="80">
        <v>0</v>
      </c>
      <c r="G151" s="80">
        <f>VLOOKUP(E151,'[1]許可病床・最大使用病床（診療所）'!$A$4:$E$140,2)</f>
        <v>14</v>
      </c>
      <c r="H151" s="80">
        <f>VLOOKUP(E151,'[1]許可病床・最大使用病床（診療所）'!$A$4:$E$140,3)</f>
        <v>0</v>
      </c>
      <c r="I151" s="80">
        <f>VLOOKUP(E151,'[1]許可病床・最大使用病床（診療所）'!$A$4:$E$140,4)</f>
        <v>0</v>
      </c>
      <c r="J151" s="80">
        <f>VLOOKUP(E151,'[1]許可病床・最大使用病床（診療所）'!$A$4:$E$140,5)</f>
        <v>0</v>
      </c>
      <c r="K151" s="100">
        <f t="shared" si="36"/>
        <v>14</v>
      </c>
      <c r="L151" s="80">
        <v>0</v>
      </c>
      <c r="M151" s="80">
        <f>VLOOKUP(E151,'[1]許可病床・最大使用病床（診療所）'!$H$4:$L$140,2)</f>
        <v>12</v>
      </c>
      <c r="N151" s="80">
        <f>VLOOKUP(E151,'[1]許可病床・最大使用病床（診療所）'!$H$4:$L$140,3)</f>
        <v>0</v>
      </c>
      <c r="O151" s="80">
        <f>VLOOKUP(E151,'[1]許可病床・最大使用病床（診療所）'!$H$4:$L$140,4)</f>
        <v>0</v>
      </c>
      <c r="P151" s="80">
        <f>VLOOKUP(E151,'[1]許可病床・最大使用病床（診療所）'!$H$4:$L$140,5)</f>
        <v>0</v>
      </c>
      <c r="Q151" s="100">
        <f t="shared" si="37"/>
        <v>12</v>
      </c>
      <c r="R151" s="80">
        <f t="shared" si="38"/>
        <v>0</v>
      </c>
      <c r="S151" s="80">
        <f t="shared" si="38"/>
        <v>2</v>
      </c>
      <c r="T151" s="80">
        <f t="shared" si="38"/>
        <v>0</v>
      </c>
      <c r="U151" s="80">
        <f t="shared" si="38"/>
        <v>0</v>
      </c>
      <c r="V151" s="80">
        <f t="shared" si="38"/>
        <v>0</v>
      </c>
      <c r="W151" s="100">
        <f t="shared" si="39"/>
        <v>2</v>
      </c>
      <c r="AD151" s="130"/>
      <c r="AE151" s="131"/>
      <c r="AF151" s="131"/>
      <c r="AG151" s="131"/>
      <c r="AH151" s="131"/>
      <c r="AI151" s="131"/>
      <c r="AJ151" s="131"/>
      <c r="AK151" s="131"/>
    </row>
    <row r="152" spans="1:37" ht="19.95" customHeight="1">
      <c r="A152" s="15"/>
      <c r="B152" s="15"/>
      <c r="C152" s="15"/>
      <c r="D152" s="44" t="str">
        <f>VLOOKUP(E152,'[1]医療機関名（診療所）'!$A$2:$B$138,2)</f>
        <v>武田産婦人科医院</v>
      </c>
      <c r="E152" s="44">
        <v>2212310821</v>
      </c>
      <c r="F152" s="80">
        <v>0</v>
      </c>
      <c r="G152" s="80">
        <f>VLOOKUP(E152,'[1]許可病床・最大使用病床（診療所）'!$A$4:$E$140,2)</f>
        <v>8</v>
      </c>
      <c r="H152" s="80">
        <f>VLOOKUP(E152,'[1]許可病床・最大使用病床（診療所）'!$A$4:$E$140,3)</f>
        <v>0</v>
      </c>
      <c r="I152" s="80">
        <f>VLOOKUP(E152,'[1]許可病床・最大使用病床（診療所）'!$A$4:$E$140,4)</f>
        <v>0</v>
      </c>
      <c r="J152" s="80">
        <f>VLOOKUP(E152,'[1]許可病床・最大使用病床（診療所）'!$A$4:$E$140,5)</f>
        <v>0</v>
      </c>
      <c r="K152" s="100">
        <f t="shared" si="36"/>
        <v>8</v>
      </c>
      <c r="L152" s="80">
        <v>0</v>
      </c>
      <c r="M152" s="80">
        <f>VLOOKUP(E152,'[1]許可病床・最大使用病床（診療所）'!$H$4:$L$140,2)</f>
        <v>8</v>
      </c>
      <c r="N152" s="80">
        <f>VLOOKUP(E152,'[1]許可病床・最大使用病床（診療所）'!$H$4:$L$140,3)</f>
        <v>0</v>
      </c>
      <c r="O152" s="80">
        <f>VLOOKUP(E152,'[1]許可病床・最大使用病床（診療所）'!$H$4:$L$140,4)</f>
        <v>0</v>
      </c>
      <c r="P152" s="80">
        <f>VLOOKUP(E152,'[1]許可病床・最大使用病床（診療所）'!$H$4:$L$140,5)</f>
        <v>0</v>
      </c>
      <c r="Q152" s="100">
        <f t="shared" si="37"/>
        <v>8</v>
      </c>
      <c r="R152" s="80">
        <f t="shared" si="38"/>
        <v>0</v>
      </c>
      <c r="S152" s="80">
        <f t="shared" si="38"/>
        <v>0</v>
      </c>
      <c r="T152" s="80">
        <f t="shared" si="38"/>
        <v>0</v>
      </c>
      <c r="U152" s="80">
        <f t="shared" si="38"/>
        <v>0</v>
      </c>
      <c r="V152" s="80">
        <f t="shared" si="38"/>
        <v>0</v>
      </c>
      <c r="W152" s="100">
        <f t="shared" si="39"/>
        <v>0</v>
      </c>
      <c r="AD152" s="130"/>
      <c r="AE152" s="131"/>
      <c r="AF152" s="131"/>
      <c r="AG152" s="131"/>
      <c r="AH152" s="131"/>
      <c r="AI152" s="131"/>
      <c r="AJ152" s="131"/>
      <c r="AK152" s="131"/>
    </row>
    <row r="153" spans="1:37" ht="19.95" customHeight="1">
      <c r="A153" s="15"/>
      <c r="B153" s="15"/>
      <c r="C153" s="15"/>
      <c r="D153" s="51" t="s">
        <v>48</v>
      </c>
      <c r="E153" s="51" t="s">
        <v>76</v>
      </c>
      <c r="F153" s="87" t="s">
        <v>76</v>
      </c>
      <c r="G153" s="87" t="s">
        <v>76</v>
      </c>
      <c r="H153" s="87" t="s">
        <v>76</v>
      </c>
      <c r="I153" s="87" t="s">
        <v>76</v>
      </c>
      <c r="J153" s="87" t="s">
        <v>76</v>
      </c>
      <c r="K153" s="106">
        <f t="shared" si="36"/>
        <v>0</v>
      </c>
      <c r="L153" s="87" t="s">
        <v>76</v>
      </c>
      <c r="M153" s="87" t="s">
        <v>76</v>
      </c>
      <c r="N153" s="87" t="s">
        <v>76</v>
      </c>
      <c r="O153" s="87" t="s">
        <v>76</v>
      </c>
      <c r="P153" s="87" t="s">
        <v>76</v>
      </c>
      <c r="Q153" s="106">
        <f t="shared" si="37"/>
        <v>0</v>
      </c>
      <c r="R153" s="87" t="s">
        <v>76</v>
      </c>
      <c r="S153" s="87" t="s">
        <v>76</v>
      </c>
      <c r="T153" s="87" t="s">
        <v>76</v>
      </c>
      <c r="U153" s="87" t="s">
        <v>76</v>
      </c>
      <c r="V153" s="87" t="s">
        <v>76</v>
      </c>
      <c r="W153" s="106">
        <f t="shared" si="39"/>
        <v>0</v>
      </c>
      <c r="AD153" s="130"/>
      <c r="AE153" s="131"/>
      <c r="AF153" s="131"/>
      <c r="AG153" s="131"/>
      <c r="AH153" s="131"/>
      <c r="AI153" s="131"/>
      <c r="AJ153" s="131"/>
      <c r="AK153" s="131"/>
    </row>
    <row r="154" spans="1:37" ht="19.95" customHeight="1">
      <c r="A154" s="15"/>
      <c r="B154" s="15"/>
      <c r="C154" s="15"/>
      <c r="D154" s="44" t="str">
        <f>VLOOKUP(E154,'[1]医療機関名（診療所）'!$A$2:$B$138,2)</f>
        <v>医療法人社団マタニティー・スクウェア たむらレディース・クリニック</v>
      </c>
      <c r="E154" s="44">
        <v>2212310748</v>
      </c>
      <c r="F154" s="80">
        <v>0</v>
      </c>
      <c r="G154" s="80">
        <v>0</v>
      </c>
      <c r="H154" s="80">
        <f>VLOOKUP(E154,'[1]許可病床・最大使用病床（診療所）'!$A$4:$E$140,3)</f>
        <v>0</v>
      </c>
      <c r="I154" s="80">
        <f>VLOOKUP(E154,'[1]許可病床・最大使用病床（診療所）'!$A$4:$E$140,4)</f>
        <v>0</v>
      </c>
      <c r="J154" s="80">
        <v>2</v>
      </c>
      <c r="K154" s="100">
        <f t="shared" si="36"/>
        <v>2</v>
      </c>
      <c r="L154" s="80">
        <v>0</v>
      </c>
      <c r="M154" s="80">
        <f>VLOOKUP(E154,'[1]許可病床・最大使用病床（診療所）'!$H$4:$L$140,2)</f>
        <v>0</v>
      </c>
      <c r="N154" s="80">
        <f>VLOOKUP(E154,'[1]許可病床・最大使用病床（診療所）'!$H$4:$L$140,3)</f>
        <v>0</v>
      </c>
      <c r="O154" s="80">
        <f>VLOOKUP(E154,'[1]許可病床・最大使用病床（診療所）'!$H$4:$L$140,4)</f>
        <v>0</v>
      </c>
      <c r="P154" s="80">
        <f>VLOOKUP(E154,'[1]許可病床・最大使用病床（診療所）'!$H$4:$L$140,5)</f>
        <v>0</v>
      </c>
      <c r="Q154" s="100">
        <f t="shared" si="37"/>
        <v>0</v>
      </c>
      <c r="R154" s="80">
        <f>F154-L154</f>
        <v>0</v>
      </c>
      <c r="S154" s="80">
        <f>G154-M154</f>
        <v>0</v>
      </c>
      <c r="T154" s="80">
        <f>H154-N154</f>
        <v>0</v>
      </c>
      <c r="U154" s="80">
        <f>I154-O154</f>
        <v>0</v>
      </c>
      <c r="V154" s="80">
        <f>J154-P154</f>
        <v>2</v>
      </c>
      <c r="W154" s="100">
        <f t="shared" si="39"/>
        <v>2</v>
      </c>
      <c r="AD154" s="130"/>
      <c r="AE154" s="131"/>
      <c r="AF154" s="131"/>
      <c r="AG154" s="131"/>
      <c r="AH154" s="131"/>
      <c r="AI154" s="131"/>
      <c r="AJ154" s="131"/>
      <c r="AK154" s="131"/>
    </row>
    <row r="155" spans="1:37" ht="19.95" customHeight="1">
      <c r="A155" s="15"/>
      <c r="B155" s="22" t="s">
        <v>42</v>
      </c>
      <c r="C155" s="28"/>
      <c r="D155" s="43"/>
      <c r="E155" s="58"/>
      <c r="F155" s="79">
        <f>SUM(F136:F152)</f>
        <v>0</v>
      </c>
      <c r="G155" s="88">
        <f t="shared" ref="G155:W155" si="40">SUM(G136:G154)</f>
        <v>121</v>
      </c>
      <c r="H155" s="88">
        <f t="shared" si="40"/>
        <v>0</v>
      </c>
      <c r="I155" s="88">
        <f t="shared" si="40"/>
        <v>0</v>
      </c>
      <c r="J155" s="88">
        <f t="shared" si="40"/>
        <v>52</v>
      </c>
      <c r="K155" s="99">
        <f t="shared" si="40"/>
        <v>173</v>
      </c>
      <c r="L155" s="79">
        <f t="shared" si="40"/>
        <v>0</v>
      </c>
      <c r="M155" s="88">
        <f t="shared" si="40"/>
        <v>96</v>
      </c>
      <c r="N155" s="88">
        <f t="shared" si="40"/>
        <v>0</v>
      </c>
      <c r="O155" s="88">
        <f t="shared" si="40"/>
        <v>0</v>
      </c>
      <c r="P155" s="88">
        <f t="shared" si="40"/>
        <v>14</v>
      </c>
      <c r="Q155" s="99">
        <f t="shared" si="40"/>
        <v>110</v>
      </c>
      <c r="R155" s="79">
        <f t="shared" si="40"/>
        <v>0</v>
      </c>
      <c r="S155" s="88">
        <f t="shared" si="40"/>
        <v>25</v>
      </c>
      <c r="T155" s="88">
        <f t="shared" si="40"/>
        <v>0</v>
      </c>
      <c r="U155" s="88">
        <f t="shared" si="40"/>
        <v>0</v>
      </c>
      <c r="V155" s="88">
        <f t="shared" si="40"/>
        <v>38</v>
      </c>
      <c r="W155" s="99">
        <f t="shared" si="40"/>
        <v>63</v>
      </c>
      <c r="AD155" s="130"/>
      <c r="AE155" s="131"/>
      <c r="AF155" s="131"/>
      <c r="AG155" s="131"/>
      <c r="AH155" s="131"/>
      <c r="AI155" s="131"/>
      <c r="AJ155" s="131"/>
      <c r="AK155" s="131"/>
    </row>
    <row r="156" spans="1:37" ht="19.95" customHeight="1">
      <c r="A156" s="16" t="s">
        <v>27</v>
      </c>
      <c r="B156" s="23"/>
      <c r="C156" s="23"/>
      <c r="D156" s="45"/>
      <c r="E156" s="59"/>
      <c r="F156" s="82">
        <f>SUM(F135+F155)</f>
        <v>260</v>
      </c>
      <c r="G156" s="92">
        <f>SUM(G135+G155)</f>
        <v>1208</v>
      </c>
      <c r="H156" s="92">
        <f>SUM(H135+H155)</f>
        <v>541</v>
      </c>
      <c r="I156" s="92">
        <f>SUM(I135+I155)</f>
        <v>503</v>
      </c>
      <c r="J156" s="92">
        <f>SUM(J135+J155)</f>
        <v>125</v>
      </c>
      <c r="K156" s="102">
        <f>SUM(K135,K155)</f>
        <v>2637</v>
      </c>
      <c r="L156" s="82">
        <f>SUM(L135+L155)</f>
        <v>247</v>
      </c>
      <c r="M156" s="92">
        <f>SUM(M135+M155)</f>
        <v>1099</v>
      </c>
      <c r="N156" s="92">
        <f>SUM(N135+N155)</f>
        <v>521</v>
      </c>
      <c r="O156" s="92">
        <f>SUM(O135+O155)</f>
        <v>483</v>
      </c>
      <c r="P156" s="92">
        <f>SUM(P135+P155)</f>
        <v>14</v>
      </c>
      <c r="Q156" s="102">
        <f t="shared" ref="Q156:W156" si="41">SUM(Q135,Q155)</f>
        <v>2364</v>
      </c>
      <c r="R156" s="82">
        <f t="shared" si="41"/>
        <v>13</v>
      </c>
      <c r="S156" s="92">
        <f t="shared" si="41"/>
        <v>109</v>
      </c>
      <c r="T156" s="92">
        <f t="shared" si="41"/>
        <v>20</v>
      </c>
      <c r="U156" s="92">
        <f t="shared" si="41"/>
        <v>20</v>
      </c>
      <c r="V156" s="92">
        <f t="shared" si="41"/>
        <v>111</v>
      </c>
      <c r="W156" s="102">
        <f t="shared" si="41"/>
        <v>273</v>
      </c>
      <c r="AD156" s="130"/>
      <c r="AE156" s="131"/>
      <c r="AF156" s="131"/>
      <c r="AG156" s="131"/>
      <c r="AH156" s="131"/>
      <c r="AI156" s="131"/>
      <c r="AJ156" s="131"/>
      <c r="AK156" s="131"/>
    </row>
    <row r="157" spans="1:37" ht="19.95" customHeight="1">
      <c r="A157" s="14" t="s">
        <v>16</v>
      </c>
      <c r="B157" s="14" t="s">
        <v>36</v>
      </c>
      <c r="C157" s="14" t="s">
        <v>19</v>
      </c>
      <c r="D157" s="39" t="str">
        <f>VLOOKUP(E157,'[1]医療機関名(病院）'!$A$2:$B$140,2)</f>
        <v>ＪＡ静岡厚生連静岡厚生病院</v>
      </c>
      <c r="E157" s="39">
        <v>2214110039</v>
      </c>
      <c r="F157" s="75">
        <f>VLOOKUP(E157,'[1]許可病床・最大使用病床（病院）'!$A$4:$G$142,2)</f>
        <v>0</v>
      </c>
      <c r="G157" s="75">
        <f>VLOOKUP(E157,'[1]許可病床・最大使用病床（病院）'!$A$4:$G$142,3)</f>
        <v>170</v>
      </c>
      <c r="H157" s="75">
        <f>VLOOKUP(E157,'[1]許可病床・最大使用病床（病院）'!$A$4:$G$142,4)</f>
        <v>95</v>
      </c>
      <c r="I157" s="75">
        <f>VLOOKUP(E157,'[1]許可病床・最大使用病床（病院）'!$A$4:$G$142,5)</f>
        <v>0</v>
      </c>
      <c r="J157" s="75">
        <f>VLOOKUP(E157,'[1]許可病床・最大使用病床（病院）'!$A$4:$G$142,6)</f>
        <v>0</v>
      </c>
      <c r="K157" s="96">
        <f t="shared" ref="K157:K178" si="42">SUM(F157:J157)</f>
        <v>265</v>
      </c>
      <c r="L157" s="75">
        <f>VLOOKUP(E157,'[1]許可病床・最大使用病床（病院）'!$J$4:$P$142,2)</f>
        <v>0</v>
      </c>
      <c r="M157" s="75">
        <f>VLOOKUP(E157,'[1]許可病床・最大使用病床（病院）'!$J$4:$P$142,3)</f>
        <v>142</v>
      </c>
      <c r="N157" s="75">
        <f>VLOOKUP(E157,'[1]許可病床・最大使用病床（病院）'!$J$4:$P$142,4)</f>
        <v>93</v>
      </c>
      <c r="O157" s="75">
        <f>VLOOKUP(E157,'[1]許可病床・最大使用病床（病院）'!$J$4:$P$142,5)</f>
        <v>0</v>
      </c>
      <c r="P157" s="75">
        <f>VLOOKUP(E157,'[1]許可病床・最大使用病床（病院）'!$J$4:$P$142,6)</f>
        <v>0</v>
      </c>
      <c r="Q157" s="96">
        <f t="shared" ref="Q157:Q178" si="43">SUM(L157:P157)</f>
        <v>235</v>
      </c>
      <c r="R157" s="75">
        <f t="shared" ref="R157:V178" si="44">F157-L157</f>
        <v>0</v>
      </c>
      <c r="S157" s="75">
        <f t="shared" si="44"/>
        <v>28</v>
      </c>
      <c r="T157" s="75">
        <f t="shared" si="44"/>
        <v>2</v>
      </c>
      <c r="U157" s="75">
        <f t="shared" si="44"/>
        <v>0</v>
      </c>
      <c r="V157" s="75">
        <f t="shared" si="44"/>
        <v>0</v>
      </c>
      <c r="W157" s="96">
        <f t="shared" ref="W157:W178" si="45">SUM(R157:V157)</f>
        <v>30</v>
      </c>
    </row>
    <row r="158" spans="1:37" ht="19.95" customHeight="1">
      <c r="A158" s="15"/>
      <c r="B158" s="15"/>
      <c r="C158" s="15"/>
      <c r="D158" s="44" t="str">
        <f>VLOOKUP(E158,'[1]医療機関名(病院）'!$A$2:$B$140,2)</f>
        <v>医療法人社団健正会静岡アオイ病院</v>
      </c>
      <c r="E158" s="44">
        <v>2214111847</v>
      </c>
      <c r="F158" s="80">
        <f>VLOOKUP(E158,'[1]許可病床・最大使用病床（病院）'!$A$4:$G$142,2)</f>
        <v>0</v>
      </c>
      <c r="G158" s="80">
        <f>VLOOKUP(E158,'[1]許可病床・最大使用病床（病院）'!$A$4:$G$142,3)</f>
        <v>0</v>
      </c>
      <c r="H158" s="80">
        <f>VLOOKUP(E158,'[1]許可病床・最大使用病床（病院）'!$A$4:$G$142,4)</f>
        <v>0</v>
      </c>
      <c r="I158" s="80">
        <f>VLOOKUP(E158,'[1]許可病床・最大使用病床（病院）'!$A$4:$G$142,5)</f>
        <v>174</v>
      </c>
      <c r="J158" s="80">
        <f>VLOOKUP(E158,'[1]許可病床・最大使用病床（病院）'!$A$4:$G$142,6)</f>
        <v>0</v>
      </c>
      <c r="K158" s="100">
        <f t="shared" si="42"/>
        <v>174</v>
      </c>
      <c r="L158" s="80">
        <f>VLOOKUP(E158,'[1]許可病床・最大使用病床（病院）'!$J$4:$P$142,2)</f>
        <v>0</v>
      </c>
      <c r="M158" s="80">
        <f>VLOOKUP(E158,'[1]許可病床・最大使用病床（病院）'!$J$4:$P$142,3)</f>
        <v>0</v>
      </c>
      <c r="N158" s="80">
        <f>VLOOKUP(E158,'[1]許可病床・最大使用病床（病院）'!$J$4:$P$142,4)</f>
        <v>0</v>
      </c>
      <c r="O158" s="80">
        <f>VLOOKUP(E158,'[1]許可病床・最大使用病床（病院）'!$J$4:$P$142,5)</f>
        <v>174</v>
      </c>
      <c r="P158" s="80">
        <f>VLOOKUP(E158,'[1]許可病床・最大使用病床（病院）'!$J$4:$P$142,6)</f>
        <v>0</v>
      </c>
      <c r="Q158" s="100">
        <f t="shared" si="43"/>
        <v>174</v>
      </c>
      <c r="R158" s="80">
        <f t="shared" si="44"/>
        <v>0</v>
      </c>
      <c r="S158" s="80">
        <f t="shared" si="44"/>
        <v>0</v>
      </c>
      <c r="T158" s="80">
        <f t="shared" si="44"/>
        <v>0</v>
      </c>
      <c r="U158" s="80">
        <f t="shared" si="44"/>
        <v>0</v>
      </c>
      <c r="V158" s="80">
        <f t="shared" si="44"/>
        <v>0</v>
      </c>
      <c r="W158" s="100">
        <f t="shared" si="45"/>
        <v>0</v>
      </c>
    </row>
    <row r="159" spans="1:37" ht="19.95" customHeight="1">
      <c r="A159" s="15"/>
      <c r="B159" s="15"/>
      <c r="C159" s="15"/>
      <c r="D159" s="44" t="str">
        <f>VLOOKUP(E159,'[1]医療機関名(病院）'!$A$2:$B$140,2)</f>
        <v>医療法人社団清明会 静岡リハビリテーション病院</v>
      </c>
      <c r="E159" s="44">
        <v>2214111763</v>
      </c>
      <c r="F159" s="80">
        <f>VLOOKUP(E159,'[1]許可病床・最大使用病床（病院）'!$A$4:$G$142,2)</f>
        <v>0</v>
      </c>
      <c r="G159" s="80">
        <f>VLOOKUP(E159,'[1]許可病床・最大使用病床（病院）'!$A$4:$G$142,3)</f>
        <v>0</v>
      </c>
      <c r="H159" s="80">
        <f>VLOOKUP(E159,'[1]許可病床・最大使用病床（病院）'!$A$4:$G$142,4)</f>
        <v>144</v>
      </c>
      <c r="I159" s="80">
        <f>VLOOKUP(E159,'[1]許可病床・最大使用病床（病院）'!$A$4:$G$142,5)</f>
        <v>0</v>
      </c>
      <c r="J159" s="80">
        <f>VLOOKUP(E159,'[1]許可病床・最大使用病床（病院）'!$A$4:$G$142,6)</f>
        <v>0</v>
      </c>
      <c r="K159" s="100">
        <f t="shared" si="42"/>
        <v>144</v>
      </c>
      <c r="L159" s="80">
        <f>VLOOKUP(E159,'[1]許可病床・最大使用病床（病院）'!$J$4:$P$142,2)</f>
        <v>0</v>
      </c>
      <c r="M159" s="80">
        <f>VLOOKUP(E159,'[1]許可病床・最大使用病床（病院）'!$J$4:$P$142,3)</f>
        <v>0</v>
      </c>
      <c r="N159" s="80">
        <f>VLOOKUP(E159,'[1]許可病床・最大使用病床（病院）'!$J$4:$P$142,4)</f>
        <v>144</v>
      </c>
      <c r="O159" s="80">
        <f>VLOOKUP(E159,'[1]許可病床・最大使用病床（病院）'!$J$4:$P$142,5)</f>
        <v>0</v>
      </c>
      <c r="P159" s="80">
        <f>VLOOKUP(E159,'[1]許可病床・最大使用病床（病院）'!$J$4:$P$142,6)</f>
        <v>0</v>
      </c>
      <c r="Q159" s="100">
        <f t="shared" si="43"/>
        <v>144</v>
      </c>
      <c r="R159" s="80">
        <f t="shared" si="44"/>
        <v>0</v>
      </c>
      <c r="S159" s="80">
        <f t="shared" si="44"/>
        <v>0</v>
      </c>
      <c r="T159" s="80">
        <f t="shared" si="44"/>
        <v>0</v>
      </c>
      <c r="U159" s="80">
        <f t="shared" si="44"/>
        <v>0</v>
      </c>
      <c r="V159" s="80">
        <f t="shared" si="44"/>
        <v>0</v>
      </c>
      <c r="W159" s="100">
        <f t="shared" si="45"/>
        <v>0</v>
      </c>
    </row>
    <row r="160" spans="1:37" ht="19.95" customHeight="1">
      <c r="A160" s="15"/>
      <c r="B160" s="15"/>
      <c r="C160" s="15"/>
      <c r="D160" s="44" t="str">
        <f>VLOOKUP(E160,'[1]医療機関名(病院）'!$A$2:$B$140,2)</f>
        <v>重症心身障害児施設 つばさ静岡</v>
      </c>
      <c r="E160" s="44">
        <v>2214210318</v>
      </c>
      <c r="F160" s="80">
        <f>VLOOKUP(E160,'[1]許可病床・最大使用病床（病院）'!$A$4:$G$142,2)</f>
        <v>0</v>
      </c>
      <c r="G160" s="80">
        <f>VLOOKUP(E160,'[1]許可病床・最大使用病床（病院）'!$A$4:$G$142,3)</f>
        <v>0</v>
      </c>
      <c r="H160" s="80">
        <f>VLOOKUP(E160,'[1]許可病床・最大使用病床（病院）'!$A$4:$G$142,4)</f>
        <v>0</v>
      </c>
      <c r="I160" s="80">
        <f>VLOOKUP(E160,'[1]許可病床・最大使用病床（病院）'!$A$4:$G$142,5)</f>
        <v>73</v>
      </c>
      <c r="J160" s="80">
        <f>VLOOKUP(E160,'[1]許可病床・最大使用病床（病院）'!$A$4:$G$142,6)</f>
        <v>0</v>
      </c>
      <c r="K160" s="100">
        <f t="shared" si="42"/>
        <v>73</v>
      </c>
      <c r="L160" s="80">
        <f>VLOOKUP(E160,'[1]許可病床・最大使用病床（病院）'!$J$4:$P$142,2)</f>
        <v>0</v>
      </c>
      <c r="M160" s="80">
        <f>VLOOKUP(E160,'[1]許可病床・最大使用病床（病院）'!$J$4:$P$142,3)</f>
        <v>0</v>
      </c>
      <c r="N160" s="80">
        <f>VLOOKUP(E160,'[1]許可病床・最大使用病床（病院）'!$J$4:$P$142,4)</f>
        <v>0</v>
      </c>
      <c r="O160" s="80">
        <f>VLOOKUP(E160,'[1]許可病床・最大使用病床（病院）'!$J$4:$P$142,5)</f>
        <v>63</v>
      </c>
      <c r="P160" s="80">
        <f>VLOOKUP(E160,'[1]許可病床・最大使用病床（病院）'!$J$4:$P$142,6)</f>
        <v>0</v>
      </c>
      <c r="Q160" s="100">
        <f t="shared" si="43"/>
        <v>63</v>
      </c>
      <c r="R160" s="80">
        <f t="shared" si="44"/>
        <v>0</v>
      </c>
      <c r="S160" s="80">
        <f t="shared" si="44"/>
        <v>0</v>
      </c>
      <c r="T160" s="80">
        <f t="shared" si="44"/>
        <v>0</v>
      </c>
      <c r="U160" s="80">
        <f t="shared" si="44"/>
        <v>10</v>
      </c>
      <c r="V160" s="80">
        <f t="shared" si="44"/>
        <v>0</v>
      </c>
      <c r="W160" s="100">
        <f t="shared" si="45"/>
        <v>10</v>
      </c>
    </row>
    <row r="161" spans="1:23" ht="19.95" customHeight="1">
      <c r="A161" s="15"/>
      <c r="B161" s="15"/>
      <c r="C161" s="15"/>
      <c r="D161" s="44" t="str">
        <f>VLOOKUP(E161,'[1]医療機関名(病院）'!$A$2:$B$140,2)</f>
        <v>しずおか整形外科病院</v>
      </c>
      <c r="E161" s="44">
        <v>2214210235</v>
      </c>
      <c r="F161" s="80">
        <f>VLOOKUP(E161,'[1]許可病床・最大使用病床（病院）'!$A$4:$G$142,2)</f>
        <v>0</v>
      </c>
      <c r="G161" s="80">
        <f>VLOOKUP(E161,'[1]許可病床・最大使用病床（病院）'!$A$4:$G$142,3)</f>
        <v>24</v>
      </c>
      <c r="H161" s="80">
        <f>VLOOKUP(E161,'[1]許可病床・最大使用病床（病院）'!$A$4:$G$142,4)</f>
        <v>64</v>
      </c>
      <c r="I161" s="80">
        <f>VLOOKUP(E161,'[1]許可病床・最大使用病床（病院）'!$A$4:$G$142,5)</f>
        <v>0</v>
      </c>
      <c r="J161" s="80">
        <f>VLOOKUP(E161,'[1]許可病床・最大使用病床（病院）'!$A$4:$G$142,6)</f>
        <v>0</v>
      </c>
      <c r="K161" s="100">
        <f t="shared" si="42"/>
        <v>88</v>
      </c>
      <c r="L161" s="80">
        <f>VLOOKUP(E161,'[1]許可病床・最大使用病床（病院）'!$J$4:$P$142,2)</f>
        <v>0</v>
      </c>
      <c r="M161" s="80">
        <f>VLOOKUP(E161,'[1]許可病床・最大使用病床（病院）'!$J$4:$P$142,3)</f>
        <v>24</v>
      </c>
      <c r="N161" s="80">
        <f>VLOOKUP(E161,'[1]許可病床・最大使用病床（病院）'!$J$4:$P$142,4)</f>
        <v>60</v>
      </c>
      <c r="O161" s="80">
        <f>VLOOKUP(E161,'[1]許可病床・最大使用病床（病院）'!$J$4:$P$142,5)</f>
        <v>0</v>
      </c>
      <c r="P161" s="80">
        <f>VLOOKUP(E161,'[1]許可病床・最大使用病床（病院）'!$J$4:$P$142,6)</f>
        <v>0</v>
      </c>
      <c r="Q161" s="100">
        <f t="shared" si="43"/>
        <v>84</v>
      </c>
      <c r="R161" s="80">
        <f t="shared" si="44"/>
        <v>0</v>
      </c>
      <c r="S161" s="80">
        <f t="shared" si="44"/>
        <v>0</v>
      </c>
      <c r="T161" s="80">
        <f t="shared" si="44"/>
        <v>4</v>
      </c>
      <c r="U161" s="80">
        <f t="shared" si="44"/>
        <v>0</v>
      </c>
      <c r="V161" s="80">
        <f t="shared" si="44"/>
        <v>0</v>
      </c>
      <c r="W161" s="100">
        <f t="shared" si="45"/>
        <v>4</v>
      </c>
    </row>
    <row r="162" spans="1:23" ht="19.95" customHeight="1">
      <c r="A162" s="15"/>
      <c r="B162" s="15"/>
      <c r="C162" s="15"/>
      <c r="D162" s="44" t="str">
        <f>VLOOKUP(E162,'[1]医療機関名(病院）'!$A$2:$B$140,2)</f>
        <v>静岡県立こども病院</v>
      </c>
      <c r="E162" s="44">
        <v>2214210789</v>
      </c>
      <c r="F162" s="80">
        <f>VLOOKUP(E162,'[1]許可病床・最大使用病床（病院）'!$A$4:$G$142,2)</f>
        <v>213</v>
      </c>
      <c r="G162" s="80">
        <f>VLOOKUP(E162,'[1]許可病床・最大使用病床（病院）'!$A$4:$G$142,3)</f>
        <v>0</v>
      </c>
      <c r="H162" s="80">
        <f>VLOOKUP(E162,'[1]許可病床・最大使用病床（病院）'!$A$4:$G$142,4)</f>
        <v>0</v>
      </c>
      <c r="I162" s="80">
        <f>VLOOKUP(E162,'[1]許可病床・最大使用病床（病院）'!$A$4:$G$142,5)</f>
        <v>0</v>
      </c>
      <c r="J162" s="80">
        <f>VLOOKUP(E162,'[1]許可病床・最大使用病床（病院）'!$A$4:$G$142,6)</f>
        <v>30</v>
      </c>
      <c r="K162" s="100">
        <f t="shared" si="42"/>
        <v>243</v>
      </c>
      <c r="L162" s="80">
        <f>VLOOKUP(E162,'[1]許可病床・最大使用病床（病院）'!$J$4:$P$142,2)</f>
        <v>211</v>
      </c>
      <c r="M162" s="80">
        <f>VLOOKUP(E162,'[1]許可病床・最大使用病床（病院）'!$J$4:$P$142,3)</f>
        <v>0</v>
      </c>
      <c r="N162" s="80">
        <f>VLOOKUP(E162,'[1]許可病床・最大使用病床（病院）'!$J$4:$P$142,4)</f>
        <v>0</v>
      </c>
      <c r="O162" s="80">
        <f>VLOOKUP(E162,'[1]許可病床・最大使用病床（病院）'!$J$4:$P$142,5)</f>
        <v>0</v>
      </c>
      <c r="P162" s="80">
        <f>VLOOKUP(E162,'[1]許可病床・最大使用病床（病院）'!$J$4:$P$142,6)</f>
        <v>0</v>
      </c>
      <c r="Q162" s="100">
        <f t="shared" si="43"/>
        <v>211</v>
      </c>
      <c r="R162" s="80">
        <f t="shared" si="44"/>
        <v>2</v>
      </c>
      <c r="S162" s="80">
        <f t="shared" si="44"/>
        <v>0</v>
      </c>
      <c r="T162" s="80">
        <f t="shared" si="44"/>
        <v>0</v>
      </c>
      <c r="U162" s="80">
        <f t="shared" si="44"/>
        <v>0</v>
      </c>
      <c r="V162" s="80">
        <f t="shared" si="44"/>
        <v>30</v>
      </c>
      <c r="W162" s="100">
        <f t="shared" si="45"/>
        <v>32</v>
      </c>
    </row>
    <row r="163" spans="1:23" ht="19.95" customHeight="1">
      <c r="A163" s="15"/>
      <c r="B163" s="15"/>
      <c r="C163" s="15"/>
      <c r="D163" s="44" t="str">
        <f>VLOOKUP(E163,'[1]医療機関名(病院）'!$A$2:$B$140,2)</f>
        <v>静岡県立総合病院</v>
      </c>
      <c r="E163" s="44">
        <v>2214210771</v>
      </c>
      <c r="F163" s="80">
        <f>VLOOKUP(E163,'[1]許可病床・最大使用病床（病院）'!$A$4:$G$142,2)</f>
        <v>507</v>
      </c>
      <c r="G163" s="80">
        <f>VLOOKUP(E163,'[1]許可病床・最大使用病床（病院）'!$A$4:$G$142,3)</f>
        <v>155</v>
      </c>
      <c r="H163" s="80">
        <f>VLOOKUP(E163,'[1]許可病床・最大使用病床（病院）'!$A$4:$G$142,4)</f>
        <v>0</v>
      </c>
      <c r="I163" s="80">
        <f>VLOOKUP(E163,'[1]許可病床・最大使用病床（病院）'!$A$4:$G$142,5)</f>
        <v>0</v>
      </c>
      <c r="J163" s="80">
        <f>VLOOKUP(E163,'[1]許可病床・最大使用病床（病院）'!$A$4:$G$142,6)</f>
        <v>0</v>
      </c>
      <c r="K163" s="100">
        <f t="shared" si="42"/>
        <v>662</v>
      </c>
      <c r="L163" s="80">
        <f>VLOOKUP(E163,'[1]許可病床・最大使用病床（病院）'!$J$4:$P$142,2)</f>
        <v>503</v>
      </c>
      <c r="M163" s="80">
        <f>VLOOKUP(E163,'[1]許可病床・最大使用病床（病院）'!$J$4:$P$142,3)</f>
        <v>142</v>
      </c>
      <c r="N163" s="80">
        <f>VLOOKUP(E163,'[1]許可病床・最大使用病床（病院）'!$J$4:$P$142,4)</f>
        <v>0</v>
      </c>
      <c r="O163" s="80">
        <f>VLOOKUP(E163,'[1]許可病床・最大使用病床（病院）'!$J$4:$P$142,5)</f>
        <v>0</v>
      </c>
      <c r="P163" s="80">
        <f>VLOOKUP(E163,'[1]許可病床・最大使用病床（病院）'!$J$4:$P$142,6)</f>
        <v>0</v>
      </c>
      <c r="Q163" s="100">
        <f t="shared" si="43"/>
        <v>645</v>
      </c>
      <c r="R163" s="80">
        <f t="shared" si="44"/>
        <v>4</v>
      </c>
      <c r="S163" s="80">
        <f t="shared" si="44"/>
        <v>13</v>
      </c>
      <c r="T163" s="80">
        <f t="shared" si="44"/>
        <v>0</v>
      </c>
      <c r="U163" s="80">
        <f t="shared" si="44"/>
        <v>0</v>
      </c>
      <c r="V163" s="80">
        <f t="shared" si="44"/>
        <v>0</v>
      </c>
      <c r="W163" s="100">
        <f t="shared" si="45"/>
        <v>17</v>
      </c>
    </row>
    <row r="164" spans="1:23" ht="19.95" customHeight="1">
      <c r="A164" s="15"/>
      <c r="B164" s="15"/>
      <c r="C164" s="15"/>
      <c r="D164" s="44" t="str">
        <f>VLOOKUP(E164,'[1]医療機関名(病院）'!$A$2:$B$140,2)</f>
        <v>静岡市立静岡病院</v>
      </c>
      <c r="E164" s="44">
        <v>2214211332</v>
      </c>
      <c r="F164" s="80">
        <f>VLOOKUP(E164,'[1]許可病床・最大使用病床（病院）'!$A$4:$G$142,2)</f>
        <v>349</v>
      </c>
      <c r="G164" s="80">
        <f>VLOOKUP(E164,'[1]許可病床・最大使用病床（病院）'!$A$4:$G$142,3)</f>
        <v>151</v>
      </c>
      <c r="H164" s="80">
        <f>VLOOKUP(E164,'[1]許可病床・最大使用病床（病院）'!$A$4:$G$142,4)</f>
        <v>0</v>
      </c>
      <c r="I164" s="80">
        <f>VLOOKUP(E164,'[1]許可病床・最大使用病床（病院）'!$A$4:$G$142,5)</f>
        <v>0</v>
      </c>
      <c r="J164" s="80">
        <f>VLOOKUP(E164,'[1]許可病床・最大使用病床（病院）'!$A$4:$G$142,6)</f>
        <v>0</v>
      </c>
      <c r="K164" s="100">
        <f t="shared" si="42"/>
        <v>500</v>
      </c>
      <c r="L164" s="80">
        <f>VLOOKUP(E164,'[1]許可病床・最大使用病床（病院）'!$J$4:$P$142,2)</f>
        <v>331</v>
      </c>
      <c r="M164" s="80">
        <f>VLOOKUP(E164,'[1]許可病床・最大使用病床（病院）'!$J$4:$P$142,3)</f>
        <v>151</v>
      </c>
      <c r="N164" s="80">
        <f>VLOOKUP(E164,'[1]許可病床・最大使用病床（病院）'!$J$4:$P$142,4)</f>
        <v>0</v>
      </c>
      <c r="O164" s="80">
        <f>VLOOKUP(E164,'[1]許可病床・最大使用病床（病院）'!$J$4:$P$142,5)</f>
        <v>0</v>
      </c>
      <c r="P164" s="80">
        <f>VLOOKUP(E164,'[1]許可病床・最大使用病床（病院）'!$J$4:$P$142,6)</f>
        <v>0</v>
      </c>
      <c r="Q164" s="100">
        <f t="shared" si="43"/>
        <v>482</v>
      </c>
      <c r="R164" s="80">
        <f t="shared" si="44"/>
        <v>18</v>
      </c>
      <c r="S164" s="80">
        <f t="shared" si="44"/>
        <v>0</v>
      </c>
      <c r="T164" s="80">
        <f t="shared" si="44"/>
        <v>0</v>
      </c>
      <c r="U164" s="80">
        <f t="shared" si="44"/>
        <v>0</v>
      </c>
      <c r="V164" s="80">
        <f t="shared" si="44"/>
        <v>0</v>
      </c>
      <c r="W164" s="100">
        <f t="shared" si="45"/>
        <v>18</v>
      </c>
    </row>
    <row r="165" spans="1:23" ht="19.95" customHeight="1">
      <c r="A165" s="15"/>
      <c r="B165" s="15"/>
      <c r="C165" s="15"/>
      <c r="D165" s="44" t="str">
        <f>VLOOKUP(E165,'[1]医療機関名(病院）'!$A$2:$B$140,2)</f>
        <v>静岡瀬名病院</v>
      </c>
      <c r="E165" s="44">
        <v>2214110450</v>
      </c>
      <c r="F165" s="80">
        <f>VLOOKUP(E165,'[1]許可病床・最大使用病床（病院）'!$A$4:$G$142,2)</f>
        <v>0</v>
      </c>
      <c r="G165" s="80">
        <f>VLOOKUP(E165,'[1]許可病床・最大使用病床（病院）'!$A$4:$G$142,3)</f>
        <v>0</v>
      </c>
      <c r="H165" s="80">
        <f>VLOOKUP(E165,'[1]許可病床・最大使用病床（病院）'!$A$4:$G$142,4)</f>
        <v>0</v>
      </c>
      <c r="I165" s="80">
        <f>VLOOKUP(E165,'[1]許可病床・最大使用病床（病院）'!$A$4:$G$142,5)</f>
        <v>20</v>
      </c>
      <c r="J165" s="80">
        <f>VLOOKUP(E165,'[1]許可病床・最大使用病床（病院）'!$A$4:$G$142,6)</f>
        <v>0</v>
      </c>
      <c r="K165" s="100">
        <f t="shared" si="42"/>
        <v>20</v>
      </c>
      <c r="L165" s="80">
        <f>VLOOKUP(E165,'[1]許可病床・最大使用病床（病院）'!$J$4:$P$142,2)</f>
        <v>0</v>
      </c>
      <c r="M165" s="80">
        <f>VLOOKUP(E165,'[1]許可病床・最大使用病床（病院）'!$J$4:$P$142,3)</f>
        <v>0</v>
      </c>
      <c r="N165" s="80">
        <f>VLOOKUP(E165,'[1]許可病床・最大使用病床（病院）'!$J$4:$P$142,4)</f>
        <v>0</v>
      </c>
      <c r="O165" s="80">
        <v>0</v>
      </c>
      <c r="P165" s="80">
        <v>60</v>
      </c>
      <c r="Q165" s="100">
        <f t="shared" si="43"/>
        <v>60</v>
      </c>
      <c r="R165" s="80">
        <f t="shared" si="44"/>
        <v>0</v>
      </c>
      <c r="S165" s="80">
        <f t="shared" si="44"/>
        <v>0</v>
      </c>
      <c r="T165" s="80">
        <f t="shared" si="44"/>
        <v>0</v>
      </c>
      <c r="U165" s="80">
        <f t="shared" si="44"/>
        <v>20</v>
      </c>
      <c r="V165" s="80">
        <f t="shared" si="44"/>
        <v>-60</v>
      </c>
      <c r="W165" s="100">
        <f t="shared" si="45"/>
        <v>-40</v>
      </c>
    </row>
    <row r="166" spans="1:23" ht="19.95" customHeight="1">
      <c r="A166" s="15"/>
      <c r="B166" s="15"/>
      <c r="C166" s="15"/>
      <c r="D166" s="44" t="str">
        <f>VLOOKUP(E166,'[1]医療機関名(病院）'!$A$2:$B$140,2)</f>
        <v>静岡赤十字病院</v>
      </c>
      <c r="E166" s="44">
        <v>2214160075</v>
      </c>
      <c r="F166" s="80">
        <f>VLOOKUP(E166,'[1]許可病床・最大使用病床（病院）'!$A$4:$G$142,2)</f>
        <v>164</v>
      </c>
      <c r="G166" s="80">
        <f>VLOOKUP(E166,'[1]許可病床・最大使用病床（病院）'!$A$4:$G$142,3)</f>
        <v>301</v>
      </c>
      <c r="H166" s="80">
        <f>VLOOKUP(E166,'[1]許可病床・最大使用病床（病院）'!$A$4:$G$142,4)</f>
        <v>0</v>
      </c>
      <c r="I166" s="80">
        <f>VLOOKUP(E166,'[1]許可病床・最大使用病床（病院）'!$A$4:$G$142,5)</f>
        <v>0</v>
      </c>
      <c r="J166" s="80">
        <f>VLOOKUP(E166,'[1]許可病床・最大使用病床（病院）'!$A$4:$G$142,6)</f>
        <v>0</v>
      </c>
      <c r="K166" s="100">
        <f t="shared" si="42"/>
        <v>465</v>
      </c>
      <c r="L166" s="80">
        <f>VLOOKUP(E166,'[1]許可病床・最大使用病床（病院）'!$J$4:$P$142,2)</f>
        <v>156</v>
      </c>
      <c r="M166" s="80">
        <f>VLOOKUP(E166,'[1]許可病床・最大使用病床（病院）'!$J$4:$P$142,3)</f>
        <v>296</v>
      </c>
      <c r="N166" s="80">
        <f>VLOOKUP(E166,'[1]許可病床・最大使用病床（病院）'!$J$4:$P$142,4)</f>
        <v>0</v>
      </c>
      <c r="O166" s="80">
        <f>VLOOKUP(E166,'[1]許可病床・最大使用病床（病院）'!$J$4:$P$142,5)</f>
        <v>0</v>
      </c>
      <c r="P166" s="80">
        <f>VLOOKUP(E166,'[1]許可病床・最大使用病床（病院）'!$J$4:$P$142,6)</f>
        <v>0</v>
      </c>
      <c r="Q166" s="100">
        <f t="shared" si="43"/>
        <v>452</v>
      </c>
      <c r="R166" s="80">
        <f t="shared" si="44"/>
        <v>8</v>
      </c>
      <c r="S166" s="80">
        <f t="shared" si="44"/>
        <v>5</v>
      </c>
      <c r="T166" s="80">
        <f t="shared" si="44"/>
        <v>0</v>
      </c>
      <c r="U166" s="80">
        <f t="shared" si="44"/>
        <v>0</v>
      </c>
      <c r="V166" s="80">
        <f t="shared" si="44"/>
        <v>0</v>
      </c>
      <c r="W166" s="100">
        <f t="shared" si="45"/>
        <v>13</v>
      </c>
    </row>
    <row r="167" spans="1:23" ht="19.95" customHeight="1">
      <c r="A167" s="15"/>
      <c r="B167" s="15"/>
      <c r="C167" s="15"/>
      <c r="D167" s="44" t="str">
        <f>VLOOKUP(E167,'[1]医療機関名(病院）'!$A$2:$B$140,2)</f>
        <v>医療法人社団 清明会 静岡富沢病院</v>
      </c>
      <c r="E167" s="44">
        <v>2214211225</v>
      </c>
      <c r="F167" s="80">
        <f>VLOOKUP(E167,'[1]許可病床・最大使用病床（病院）'!$A$4:$G$142,2)</f>
        <v>0</v>
      </c>
      <c r="G167" s="80">
        <f>VLOOKUP(E167,'[1]許可病床・最大使用病床（病院）'!$A$4:$G$142,3)</f>
        <v>0</v>
      </c>
      <c r="H167" s="80">
        <f>VLOOKUP(E167,'[1]許可病床・最大使用病床（病院）'!$A$4:$G$142,4)</f>
        <v>0</v>
      </c>
      <c r="I167" s="80">
        <f>VLOOKUP(E167,'[1]許可病床・最大使用病床（病院）'!$A$4:$G$142,5)</f>
        <v>232</v>
      </c>
      <c r="J167" s="80">
        <f>VLOOKUP(E167,'[1]許可病床・最大使用病床（病院）'!$A$4:$G$142,6)</f>
        <v>0</v>
      </c>
      <c r="K167" s="100">
        <f t="shared" si="42"/>
        <v>232</v>
      </c>
      <c r="L167" s="80">
        <f>VLOOKUP(E167,'[1]許可病床・最大使用病床（病院）'!$J$4:$P$142,2)</f>
        <v>0</v>
      </c>
      <c r="M167" s="80">
        <f>VLOOKUP(E167,'[1]許可病床・最大使用病床（病院）'!$J$4:$P$142,3)</f>
        <v>0</v>
      </c>
      <c r="N167" s="80">
        <f>VLOOKUP(E167,'[1]許可病床・最大使用病床（病院）'!$J$4:$P$142,4)</f>
        <v>0</v>
      </c>
      <c r="O167" s="80">
        <f>VLOOKUP(E167,'[1]許可病床・最大使用病床（病院）'!$J$4:$P$142,5)</f>
        <v>214</v>
      </c>
      <c r="P167" s="80">
        <f>VLOOKUP(E167,'[1]許可病床・最大使用病床（病院）'!$J$4:$P$142,6)</f>
        <v>0</v>
      </c>
      <c r="Q167" s="100">
        <f t="shared" si="43"/>
        <v>214</v>
      </c>
      <c r="R167" s="80">
        <f t="shared" si="44"/>
        <v>0</v>
      </c>
      <c r="S167" s="80">
        <f t="shared" si="44"/>
        <v>0</v>
      </c>
      <c r="T167" s="80">
        <f t="shared" si="44"/>
        <v>0</v>
      </c>
      <c r="U167" s="80">
        <f t="shared" si="44"/>
        <v>18</v>
      </c>
      <c r="V167" s="80">
        <f t="shared" si="44"/>
        <v>0</v>
      </c>
      <c r="W167" s="100">
        <f t="shared" si="45"/>
        <v>18</v>
      </c>
    </row>
    <row r="168" spans="1:23" ht="19.95" customHeight="1">
      <c r="A168" s="15"/>
      <c r="B168" s="15"/>
      <c r="C168" s="15"/>
      <c r="D168" s="44" t="str">
        <f>VLOOKUP(E168,'[1]医療機関名(病院）'!$A$2:$B$140,2)</f>
        <v>静清リハビリテーション病院</v>
      </c>
      <c r="E168" s="44">
        <v>2214210243</v>
      </c>
      <c r="F168" s="80">
        <f>VLOOKUP(E168,'[1]許可病床・最大使用病床（病院）'!$A$4:$G$142,2)</f>
        <v>0</v>
      </c>
      <c r="G168" s="80">
        <f>VLOOKUP(E168,'[1]許可病床・最大使用病床（病院）'!$A$4:$G$142,3)</f>
        <v>0</v>
      </c>
      <c r="H168" s="80">
        <f>VLOOKUP(E168,'[1]許可病床・最大使用病床（病院）'!$A$4:$G$142,4)</f>
        <v>250</v>
      </c>
      <c r="I168" s="80">
        <f>VLOOKUP(E168,'[1]許可病床・最大使用病床（病院）'!$A$4:$G$142,5)</f>
        <v>0</v>
      </c>
      <c r="J168" s="80">
        <f>VLOOKUP(E168,'[1]許可病床・最大使用病床（病院）'!$A$4:$G$142,6)</f>
        <v>0</v>
      </c>
      <c r="K168" s="100">
        <f t="shared" si="42"/>
        <v>250</v>
      </c>
      <c r="L168" s="80">
        <f>VLOOKUP(E168,'[1]許可病床・最大使用病床（病院）'!$J$4:$P$142,2)</f>
        <v>0</v>
      </c>
      <c r="M168" s="80">
        <f>VLOOKUP(E168,'[1]許可病床・最大使用病床（病院）'!$J$4:$P$142,3)</f>
        <v>0</v>
      </c>
      <c r="N168" s="80">
        <f>VLOOKUP(E168,'[1]許可病床・最大使用病床（病院）'!$J$4:$P$142,4)</f>
        <v>250</v>
      </c>
      <c r="O168" s="80">
        <f>VLOOKUP(E168,'[1]許可病床・最大使用病床（病院）'!$J$4:$P$142,5)</f>
        <v>0</v>
      </c>
      <c r="P168" s="80">
        <f>VLOOKUP(E168,'[1]許可病床・最大使用病床（病院）'!$J$4:$P$142,6)</f>
        <v>0</v>
      </c>
      <c r="Q168" s="100">
        <f t="shared" si="43"/>
        <v>250</v>
      </c>
      <c r="R168" s="80">
        <f t="shared" si="44"/>
        <v>0</v>
      </c>
      <c r="S168" s="80">
        <f t="shared" si="44"/>
        <v>0</v>
      </c>
      <c r="T168" s="80">
        <f t="shared" si="44"/>
        <v>0</v>
      </c>
      <c r="U168" s="80">
        <f t="shared" si="44"/>
        <v>0</v>
      </c>
      <c r="V168" s="80">
        <f t="shared" si="44"/>
        <v>0</v>
      </c>
      <c r="W168" s="100">
        <f t="shared" si="45"/>
        <v>0</v>
      </c>
    </row>
    <row r="169" spans="1:23" ht="19.95" customHeight="1">
      <c r="A169" s="15"/>
      <c r="B169" s="15"/>
      <c r="C169" s="15"/>
      <c r="D169" s="48" t="str">
        <f>VLOOKUP(E169,'[1]医療機関名(病院）'!$A$2:$B$140,2)</f>
        <v>独立行政法人国立病院機構静岡てんかん・神経医療センター</v>
      </c>
      <c r="E169" s="40">
        <v>2219810096</v>
      </c>
      <c r="F169" s="76">
        <f>VLOOKUP(E169,'[1]許可病床・最大使用病床（病院）'!$A$4:$G$142,2)</f>
        <v>0</v>
      </c>
      <c r="G169" s="76">
        <f>VLOOKUP(E169,'[1]許可病床・最大使用病床（病院）'!$A$4:$G$142,3)</f>
        <v>196</v>
      </c>
      <c r="H169" s="76">
        <f>VLOOKUP(E169,'[1]許可病床・最大使用病床（病院）'!$A$4:$G$142,4)</f>
        <v>0</v>
      </c>
      <c r="I169" s="76">
        <f>VLOOKUP(E169,'[1]許可病床・最大使用病床（病院）'!$A$4:$G$142,5)</f>
        <v>210</v>
      </c>
      <c r="J169" s="76">
        <f>VLOOKUP(E169,'[1]許可病床・最大使用病床（病院）'!$A$4:$G$142,6)</f>
        <v>0</v>
      </c>
      <c r="K169" s="97">
        <f t="shared" si="42"/>
        <v>406</v>
      </c>
      <c r="L169" s="76">
        <f>VLOOKUP(E169,'[1]許可病床・最大使用病床（病院）'!$J$4:$P$142,2)</f>
        <v>0</v>
      </c>
      <c r="M169" s="76">
        <f>VLOOKUP(E169,'[1]許可病床・最大使用病床（病院）'!$J$4:$P$142,3)</f>
        <v>124</v>
      </c>
      <c r="N169" s="76">
        <f>VLOOKUP(E169,'[1]許可病床・最大使用病床（病院）'!$J$4:$P$142,4)</f>
        <v>0</v>
      </c>
      <c r="O169" s="76">
        <f>VLOOKUP(E169,'[1]許可病床・最大使用病床（病院）'!$J$4:$P$142,5)</f>
        <v>201</v>
      </c>
      <c r="P169" s="76">
        <f>VLOOKUP(E169,'[1]許可病床・最大使用病床（病院）'!$J$4:$P$142,6)</f>
        <v>0</v>
      </c>
      <c r="Q169" s="97">
        <f t="shared" si="43"/>
        <v>325</v>
      </c>
      <c r="R169" s="76">
        <f t="shared" si="44"/>
        <v>0</v>
      </c>
      <c r="S169" s="76">
        <f t="shared" si="44"/>
        <v>72</v>
      </c>
      <c r="T169" s="76">
        <f t="shared" si="44"/>
        <v>0</v>
      </c>
      <c r="U169" s="76">
        <f t="shared" si="44"/>
        <v>9</v>
      </c>
      <c r="V169" s="76">
        <f t="shared" si="44"/>
        <v>0</v>
      </c>
      <c r="W169" s="97">
        <f t="shared" si="45"/>
        <v>81</v>
      </c>
    </row>
    <row r="170" spans="1:23" ht="19.95" customHeight="1">
      <c r="A170" s="15"/>
      <c r="B170" s="15"/>
      <c r="C170" s="14" t="s">
        <v>34</v>
      </c>
      <c r="D170" s="39" t="str">
        <f>VLOOKUP(E170,'[1]医療機関名(病院）'!$A$2:$B$140,2)</f>
        <v>医療法人社団宝徳会 小鹿病院</v>
      </c>
      <c r="E170" s="39">
        <v>2214111730</v>
      </c>
      <c r="F170" s="75">
        <f>VLOOKUP(E170,'[1]許可病床・最大使用病床（病院）'!$A$4:$G$142,2)</f>
        <v>0</v>
      </c>
      <c r="G170" s="75">
        <f>VLOOKUP(E170,'[1]許可病床・最大使用病床（病院）'!$A$4:$G$142,3)</f>
        <v>0</v>
      </c>
      <c r="H170" s="75">
        <f>VLOOKUP(E170,'[1]許可病床・最大使用病床（病院）'!$A$4:$G$142,4)</f>
        <v>0</v>
      </c>
      <c r="I170" s="75">
        <f>VLOOKUP(E170,'[1]許可病床・最大使用病床（病院）'!$A$4:$G$142,5)</f>
        <v>148</v>
      </c>
      <c r="J170" s="75">
        <f>VLOOKUP(E170,'[1]許可病床・最大使用病床（病院）'!$A$4:$G$142,6)</f>
        <v>0</v>
      </c>
      <c r="K170" s="96">
        <f t="shared" si="42"/>
        <v>148</v>
      </c>
      <c r="L170" s="75">
        <f>VLOOKUP(E170,'[1]許可病床・最大使用病床（病院）'!$J$4:$P$142,2)</f>
        <v>0</v>
      </c>
      <c r="M170" s="75">
        <f>VLOOKUP(E170,'[1]許可病床・最大使用病床（病院）'!$J$4:$P$142,3)</f>
        <v>0</v>
      </c>
      <c r="N170" s="75">
        <f>VLOOKUP(E170,'[1]許可病床・最大使用病床（病院）'!$J$4:$P$142,4)</f>
        <v>0</v>
      </c>
      <c r="O170" s="75">
        <f>VLOOKUP(E170,'[1]許可病床・最大使用病床（病院）'!$J$4:$P$142,5)</f>
        <v>142</v>
      </c>
      <c r="P170" s="75">
        <f>VLOOKUP(E170,'[1]許可病床・最大使用病床（病院）'!$J$4:$P$142,6)</f>
        <v>0</v>
      </c>
      <c r="Q170" s="96">
        <f t="shared" si="43"/>
        <v>142</v>
      </c>
      <c r="R170" s="75">
        <f t="shared" si="44"/>
        <v>0</v>
      </c>
      <c r="S170" s="75">
        <f t="shared" si="44"/>
        <v>0</v>
      </c>
      <c r="T170" s="75">
        <f t="shared" si="44"/>
        <v>0</v>
      </c>
      <c r="U170" s="75">
        <f t="shared" si="44"/>
        <v>6</v>
      </c>
      <c r="V170" s="75">
        <f t="shared" si="44"/>
        <v>0</v>
      </c>
      <c r="W170" s="96">
        <f t="shared" si="45"/>
        <v>6</v>
      </c>
    </row>
    <row r="171" spans="1:23" ht="19.95" customHeight="1">
      <c r="A171" s="15"/>
      <c r="B171" s="15"/>
      <c r="C171" s="15"/>
      <c r="D171" s="44" t="str">
        <f>VLOOKUP(E171,'[1]医療機関名(病院）'!$A$2:$B$140,2)</f>
        <v>静岡済生会総合病院</v>
      </c>
      <c r="E171" s="44">
        <v>2214160042</v>
      </c>
      <c r="F171" s="80">
        <f>VLOOKUP(E171,'[1]許可病床・最大使用病床（病院）'!$A$4:$G$142,2)</f>
        <v>153</v>
      </c>
      <c r="G171" s="80">
        <f>VLOOKUP(E171,'[1]許可病床・最大使用病床（病院）'!$A$4:$G$142,3)</f>
        <v>331</v>
      </c>
      <c r="H171" s="80">
        <f>VLOOKUP(E171,'[1]許可病床・最大使用病床（病院）'!$A$4:$G$142,4)</f>
        <v>0</v>
      </c>
      <c r="I171" s="80">
        <f>VLOOKUP(E171,'[1]許可病床・最大使用病床（病院）'!$A$4:$G$142,5)</f>
        <v>57</v>
      </c>
      <c r="J171" s="80">
        <f>VLOOKUP(E171,'[1]許可病床・最大使用病床（病院）'!$A$4:$G$142,6)</f>
        <v>37</v>
      </c>
      <c r="K171" s="100">
        <f t="shared" si="42"/>
        <v>578</v>
      </c>
      <c r="L171" s="80">
        <f>VLOOKUP(E171,'[1]許可病床・最大使用病床（病院）'!$J$4:$P$142,2)</f>
        <v>150</v>
      </c>
      <c r="M171" s="80">
        <f>VLOOKUP(E171,'[1]許可病床・最大使用病床（病院）'!$J$4:$P$142,3)</f>
        <v>330</v>
      </c>
      <c r="N171" s="80">
        <f>VLOOKUP(E171,'[1]許可病床・最大使用病床（病院）'!$J$4:$P$142,4)</f>
        <v>0</v>
      </c>
      <c r="O171" s="80">
        <f>VLOOKUP(E171,'[1]許可病床・最大使用病床（病院）'!$J$4:$P$142,5)</f>
        <v>39</v>
      </c>
      <c r="P171" s="80">
        <f>VLOOKUP(E171,'[1]許可病床・最大使用病床（病院）'!$J$4:$P$142,6)</f>
        <v>0</v>
      </c>
      <c r="Q171" s="100">
        <f t="shared" si="43"/>
        <v>519</v>
      </c>
      <c r="R171" s="80">
        <f t="shared" si="44"/>
        <v>3</v>
      </c>
      <c r="S171" s="80">
        <f t="shared" si="44"/>
        <v>1</v>
      </c>
      <c r="T171" s="80">
        <f t="shared" si="44"/>
        <v>0</v>
      </c>
      <c r="U171" s="80">
        <f t="shared" si="44"/>
        <v>18</v>
      </c>
      <c r="V171" s="80">
        <f t="shared" si="44"/>
        <v>37</v>
      </c>
      <c r="W171" s="100">
        <f t="shared" si="45"/>
        <v>59</v>
      </c>
    </row>
    <row r="172" spans="1:23" ht="19.95" customHeight="1">
      <c r="A172" s="15"/>
      <c r="B172" s="15"/>
      <c r="C172" s="15"/>
      <c r="D172" s="44" t="str">
        <f>VLOOKUP(E172,'[1]医療機関名(病院）'!$A$2:$B$140,2)</f>
        <v>医療法人徳洲会　静岡徳洲会病院</v>
      </c>
      <c r="E172" s="44">
        <v>2214210250</v>
      </c>
      <c r="F172" s="80">
        <f>VLOOKUP(E172,'[1]許可病床・最大使用病床（病院）'!$A$4:$G$142,2)</f>
        <v>0</v>
      </c>
      <c r="G172" s="80">
        <f>VLOOKUP(E172,'[1]許可病床・最大使用病床（病院）'!$A$4:$G$142,3)</f>
        <v>100</v>
      </c>
      <c r="H172" s="80">
        <f>VLOOKUP(E172,'[1]許可病床・最大使用病床（病院）'!$A$4:$G$142,4)</f>
        <v>60</v>
      </c>
      <c r="I172" s="80">
        <f>VLOOKUP(E172,'[1]許可病床・最大使用病床（病院）'!$A$4:$G$142,5)</f>
        <v>158</v>
      </c>
      <c r="J172" s="80">
        <f>VLOOKUP(E172,'[1]許可病床・最大使用病床（病院）'!$A$4:$G$142,6)</f>
        <v>101</v>
      </c>
      <c r="K172" s="100">
        <f t="shared" si="42"/>
        <v>419</v>
      </c>
      <c r="L172" s="80">
        <f>VLOOKUP(E172,'[1]許可病床・最大使用病床（病院）'!$J$4:$P$142,2)</f>
        <v>0</v>
      </c>
      <c r="M172" s="80">
        <f>VLOOKUP(E172,'[1]許可病床・最大使用病床（病院）'!$J$4:$P$142,3)</f>
        <v>100</v>
      </c>
      <c r="N172" s="80">
        <f>VLOOKUP(E172,'[1]許可病床・最大使用病床（病院）'!$J$4:$P$142,4)</f>
        <v>60</v>
      </c>
      <c r="O172" s="80">
        <f>VLOOKUP(E172,'[1]許可病床・最大使用病床（病院）'!$J$4:$P$142,5)</f>
        <v>155</v>
      </c>
      <c r="P172" s="80">
        <f>VLOOKUP(E172,'[1]許可病床・最大使用病床（病院）'!$J$4:$P$142,6)</f>
        <v>0</v>
      </c>
      <c r="Q172" s="100">
        <f t="shared" si="43"/>
        <v>315</v>
      </c>
      <c r="R172" s="80">
        <f t="shared" si="44"/>
        <v>0</v>
      </c>
      <c r="S172" s="80">
        <f t="shared" si="44"/>
        <v>0</v>
      </c>
      <c r="T172" s="80">
        <f t="shared" si="44"/>
        <v>0</v>
      </c>
      <c r="U172" s="80">
        <f t="shared" si="44"/>
        <v>3</v>
      </c>
      <c r="V172" s="80">
        <f t="shared" si="44"/>
        <v>101</v>
      </c>
      <c r="W172" s="100">
        <f t="shared" si="45"/>
        <v>104</v>
      </c>
    </row>
    <row r="173" spans="1:23" ht="19.95" customHeight="1">
      <c r="A173" s="15"/>
      <c r="B173" s="15"/>
      <c r="C173" s="15"/>
      <c r="D173" s="48" t="str">
        <f>VLOOKUP(E173,'[1]医療機関名(病院）'!$A$2:$B$140,2)</f>
        <v>白萩病院</v>
      </c>
      <c r="E173" s="40">
        <v>2214210060</v>
      </c>
      <c r="F173" s="76">
        <f>VLOOKUP(E173,'[1]許可病床・最大使用病床（病院）'!$A$4:$G$142,2)</f>
        <v>0</v>
      </c>
      <c r="G173" s="76">
        <f>VLOOKUP(E173,'[1]許可病床・最大使用病床（病院）'!$A$4:$G$142,3)</f>
        <v>0</v>
      </c>
      <c r="H173" s="76">
        <f>VLOOKUP(E173,'[1]許可病床・最大使用病床（病院）'!$A$4:$G$142,4)</f>
        <v>60</v>
      </c>
      <c r="I173" s="76">
        <f>VLOOKUP(E173,'[1]許可病床・最大使用病床（病院）'!$A$4:$G$142,5)</f>
        <v>60</v>
      </c>
      <c r="J173" s="76">
        <f>VLOOKUP(E173,'[1]許可病床・最大使用病床（病院）'!$A$4:$G$142,6)</f>
        <v>0</v>
      </c>
      <c r="K173" s="97">
        <f t="shared" si="42"/>
        <v>120</v>
      </c>
      <c r="L173" s="76">
        <f>VLOOKUP(E173,'[1]許可病床・最大使用病床（病院）'!$J$4:$P$142,2)</f>
        <v>0</v>
      </c>
      <c r="M173" s="76">
        <f>VLOOKUP(E173,'[1]許可病床・最大使用病床（病院）'!$J$4:$P$142,3)</f>
        <v>0</v>
      </c>
      <c r="N173" s="76">
        <f>VLOOKUP(E173,'[1]許可病床・最大使用病床（病院）'!$J$4:$P$142,4)</f>
        <v>60</v>
      </c>
      <c r="O173" s="76">
        <f>VLOOKUP(E173,'[1]許可病床・最大使用病床（病院）'!$J$4:$P$142,5)</f>
        <v>60</v>
      </c>
      <c r="P173" s="76">
        <f>VLOOKUP(E173,'[1]許可病床・最大使用病床（病院）'!$J$4:$P$142,6)</f>
        <v>0</v>
      </c>
      <c r="Q173" s="97">
        <f t="shared" si="43"/>
        <v>120</v>
      </c>
      <c r="R173" s="76">
        <f t="shared" si="44"/>
        <v>0</v>
      </c>
      <c r="S173" s="76">
        <f t="shared" si="44"/>
        <v>0</v>
      </c>
      <c r="T173" s="76">
        <f t="shared" si="44"/>
        <v>0</v>
      </c>
      <c r="U173" s="76">
        <f t="shared" si="44"/>
        <v>0</v>
      </c>
      <c r="V173" s="76">
        <f t="shared" si="44"/>
        <v>0</v>
      </c>
      <c r="W173" s="97">
        <f t="shared" si="45"/>
        <v>0</v>
      </c>
    </row>
    <row r="174" spans="1:23" ht="19.95" customHeight="1">
      <c r="A174" s="15"/>
      <c r="B174" s="15"/>
      <c r="C174" s="14" t="s">
        <v>65</v>
      </c>
      <c r="D174" s="39" t="str">
        <f>VLOOKUP(E174,'[1]医療機関名(病院）'!$A$2:$B$140,2)</f>
        <v>ＪＡ静岡厚生連清水厚生病院</v>
      </c>
      <c r="E174" s="39">
        <v>2213210137</v>
      </c>
      <c r="F174" s="75">
        <f>VLOOKUP(E174,'[1]許可病床・最大使用病床（病院）'!$A$4:$G$142,2)</f>
        <v>0</v>
      </c>
      <c r="G174" s="75">
        <f>VLOOKUP(E174,'[1]許可病床・最大使用病床（病院）'!$A$4:$G$142,3)</f>
        <v>94</v>
      </c>
      <c r="H174" s="75">
        <f>VLOOKUP(E174,'[1]許可病床・最大使用病床（病院）'!$A$4:$G$142,4)</f>
        <v>56</v>
      </c>
      <c r="I174" s="75">
        <f>VLOOKUP(E174,'[1]許可病床・最大使用病床（病院）'!$A$4:$G$142,5)</f>
        <v>0</v>
      </c>
      <c r="J174" s="75">
        <f>VLOOKUP(E174,'[1]許可病床・最大使用病床（病院）'!$A$4:$G$142,6)</f>
        <v>0</v>
      </c>
      <c r="K174" s="96">
        <f t="shared" si="42"/>
        <v>150</v>
      </c>
      <c r="L174" s="75">
        <f>VLOOKUP(E174,'[1]許可病床・最大使用病床（病院）'!$J$4:$P$142,2)</f>
        <v>0</v>
      </c>
      <c r="M174" s="75">
        <f>VLOOKUP(E174,'[1]許可病床・最大使用病床（病院）'!$J$4:$P$142,3)</f>
        <v>92</v>
      </c>
      <c r="N174" s="75">
        <f>VLOOKUP(E174,'[1]許可病床・最大使用病床（病院）'!$J$4:$P$142,4)</f>
        <v>56</v>
      </c>
      <c r="O174" s="75">
        <f>VLOOKUP(E174,'[1]許可病床・最大使用病床（病院）'!$J$4:$P$142,5)</f>
        <v>0</v>
      </c>
      <c r="P174" s="75">
        <f>VLOOKUP(E174,'[1]許可病床・最大使用病床（病院）'!$J$4:$P$142,6)</f>
        <v>0</v>
      </c>
      <c r="Q174" s="96">
        <f t="shared" si="43"/>
        <v>148</v>
      </c>
      <c r="R174" s="75">
        <f t="shared" si="44"/>
        <v>0</v>
      </c>
      <c r="S174" s="75">
        <f t="shared" si="44"/>
        <v>2</v>
      </c>
      <c r="T174" s="75">
        <f t="shared" si="44"/>
        <v>0</v>
      </c>
      <c r="U174" s="75">
        <f t="shared" si="44"/>
        <v>0</v>
      </c>
      <c r="V174" s="75">
        <f t="shared" si="44"/>
        <v>0</v>
      </c>
      <c r="W174" s="96">
        <f t="shared" si="45"/>
        <v>2</v>
      </c>
    </row>
    <row r="175" spans="1:23" ht="19.95" customHeight="1">
      <c r="A175" s="15"/>
      <c r="B175" s="15"/>
      <c r="C175" s="15"/>
      <c r="D175" s="44" t="str">
        <f>VLOOKUP(E175,'[1]医療機関名(病院）'!$A$2:$B$140,2)</f>
        <v>医療法人社団健寿会 山の上病院</v>
      </c>
      <c r="E175" s="44">
        <v>2213210301</v>
      </c>
      <c r="F175" s="80">
        <f>VLOOKUP(E175,'[1]許可病床・最大使用病床（病院）'!$A$4:$G$142,2)</f>
        <v>0</v>
      </c>
      <c r="G175" s="80">
        <f>VLOOKUP(E175,'[1]許可病床・最大使用病床（病院）'!$A$4:$G$142,3)</f>
        <v>0</v>
      </c>
      <c r="H175" s="80">
        <f>VLOOKUP(E175,'[1]許可病床・最大使用病床（病院）'!$A$4:$G$142,4)</f>
        <v>47</v>
      </c>
      <c r="I175" s="80">
        <f>VLOOKUP(E175,'[1]許可病床・最大使用病床（病院）'!$A$4:$G$142,5)</f>
        <v>322</v>
      </c>
      <c r="J175" s="80">
        <f>VLOOKUP(E175,'[1]許可病床・最大使用病床（病院）'!$A$4:$G$142,6)</f>
        <v>32</v>
      </c>
      <c r="K175" s="100">
        <f t="shared" si="42"/>
        <v>401</v>
      </c>
      <c r="L175" s="80">
        <f>VLOOKUP(E175,'[1]許可病床・最大使用病床（病院）'!$J$4:$P$142,2)</f>
        <v>0</v>
      </c>
      <c r="M175" s="80">
        <f>VLOOKUP(E175,'[1]許可病床・最大使用病床（病院）'!$J$4:$P$142,3)</f>
        <v>0</v>
      </c>
      <c r="N175" s="80">
        <f>VLOOKUP(E175,'[1]許可病床・最大使用病床（病院）'!$J$4:$P$142,4)</f>
        <v>47</v>
      </c>
      <c r="O175" s="80">
        <f>VLOOKUP(E175,'[1]許可病床・最大使用病床（病院）'!$J$4:$P$142,5)</f>
        <v>322</v>
      </c>
      <c r="P175" s="80">
        <f>VLOOKUP(E175,'[1]許可病床・最大使用病床（病院）'!$J$4:$P$142,6)</f>
        <v>0</v>
      </c>
      <c r="Q175" s="100">
        <f t="shared" si="43"/>
        <v>369</v>
      </c>
      <c r="R175" s="80">
        <f t="shared" si="44"/>
        <v>0</v>
      </c>
      <c r="S175" s="80">
        <f t="shared" si="44"/>
        <v>0</v>
      </c>
      <c r="T175" s="80">
        <f t="shared" si="44"/>
        <v>0</v>
      </c>
      <c r="U175" s="80">
        <f t="shared" si="44"/>
        <v>0</v>
      </c>
      <c r="V175" s="80">
        <f t="shared" si="44"/>
        <v>32</v>
      </c>
      <c r="W175" s="100">
        <f t="shared" si="45"/>
        <v>32</v>
      </c>
    </row>
    <row r="176" spans="1:23" ht="19.95" customHeight="1">
      <c r="A176" s="15"/>
      <c r="B176" s="15"/>
      <c r="C176" s="15"/>
      <c r="D176" s="44" t="str">
        <f>VLOOKUP(E176,'[1]医療機関名(病院）'!$A$2:$B$140,2)</f>
        <v>清水富士山病院</v>
      </c>
      <c r="E176" s="44">
        <v>2214211167</v>
      </c>
      <c r="F176" s="80">
        <f>VLOOKUP(E176,'[1]許可病床・最大使用病床（病院）'!$A$4:$G$142,2)</f>
        <v>0</v>
      </c>
      <c r="G176" s="80">
        <f>VLOOKUP(E176,'[1]許可病床・最大使用病床（病院）'!$A$4:$G$142,3)</f>
        <v>0</v>
      </c>
      <c r="H176" s="80">
        <f>VLOOKUP(E176,'[1]許可病床・最大使用病床（病院）'!$A$4:$G$142,4)</f>
        <v>20</v>
      </c>
      <c r="I176" s="80">
        <f>VLOOKUP(E176,'[1]許可病床・最大使用病床（病院）'!$A$4:$G$142,5)</f>
        <v>100</v>
      </c>
      <c r="J176" s="80">
        <f>VLOOKUP(E176,'[1]許可病床・最大使用病床（病院）'!$A$4:$G$142,6)</f>
        <v>0</v>
      </c>
      <c r="K176" s="100">
        <f t="shared" si="42"/>
        <v>120</v>
      </c>
      <c r="L176" s="80">
        <f>VLOOKUP(E176,'[1]許可病床・最大使用病床（病院）'!$J$4:$P$142,2)</f>
        <v>0</v>
      </c>
      <c r="M176" s="80">
        <f>VLOOKUP(E176,'[1]許可病床・最大使用病床（病院）'!$J$4:$P$142,3)</f>
        <v>0</v>
      </c>
      <c r="N176" s="80">
        <f>VLOOKUP(E176,'[1]許可病床・最大使用病床（病院）'!$J$4:$P$142,4)</f>
        <v>16</v>
      </c>
      <c r="O176" s="80">
        <f>VLOOKUP(E176,'[1]許可病床・最大使用病床（病院）'!$J$4:$P$142,5)</f>
        <v>100</v>
      </c>
      <c r="P176" s="80">
        <f>VLOOKUP(E176,'[1]許可病床・最大使用病床（病院）'!$J$4:$P$142,6)</f>
        <v>0</v>
      </c>
      <c r="Q176" s="100">
        <f t="shared" si="43"/>
        <v>116</v>
      </c>
      <c r="R176" s="80">
        <f t="shared" si="44"/>
        <v>0</v>
      </c>
      <c r="S176" s="80">
        <f t="shared" si="44"/>
        <v>0</v>
      </c>
      <c r="T176" s="80">
        <f t="shared" si="44"/>
        <v>4</v>
      </c>
      <c r="U176" s="80">
        <f t="shared" si="44"/>
        <v>0</v>
      </c>
      <c r="V176" s="80">
        <f t="shared" si="44"/>
        <v>0</v>
      </c>
      <c r="W176" s="100">
        <f t="shared" si="45"/>
        <v>4</v>
      </c>
    </row>
    <row r="177" spans="1:23" ht="19.95" customHeight="1">
      <c r="A177" s="15"/>
      <c r="B177" s="15"/>
      <c r="C177" s="15"/>
      <c r="D177" s="44" t="str">
        <f>VLOOKUP(E177,'[1]医療機関名(病院）'!$A$2:$B$140,2)</f>
        <v>静岡市立清水病院</v>
      </c>
      <c r="E177" s="44">
        <v>2214210029</v>
      </c>
      <c r="F177" s="80">
        <f>VLOOKUP(E177,'[1]許可病床・最大使用病床（病院）'!$A$4:$G$142,2)</f>
        <v>6</v>
      </c>
      <c r="G177" s="80">
        <f>VLOOKUP(E177,'[1]許可病床・最大使用病床（病院）'!$A$4:$G$142,3)</f>
        <v>413</v>
      </c>
      <c r="H177" s="80">
        <f>VLOOKUP(E177,'[1]許可病床・最大使用病床（病院）'!$A$4:$G$142,4)</f>
        <v>44</v>
      </c>
      <c r="I177" s="80">
        <f>VLOOKUP(E177,'[1]許可病床・最大使用病床（病院）'!$A$4:$G$142,5)</f>
        <v>0</v>
      </c>
      <c r="J177" s="80">
        <f>VLOOKUP(E177,'[1]許可病床・最大使用病床（病院）'!$A$4:$G$142,6)</f>
        <v>0</v>
      </c>
      <c r="K177" s="100">
        <f t="shared" si="42"/>
        <v>463</v>
      </c>
      <c r="L177" s="80">
        <f>VLOOKUP(E177,'[1]許可病床・最大使用病床（病院）'!$J$4:$P$142,2)</f>
        <v>6</v>
      </c>
      <c r="M177" s="80">
        <f>VLOOKUP(E177,'[1]許可病床・最大使用病床（病院）'!$J$4:$P$142,3)</f>
        <v>316</v>
      </c>
      <c r="N177" s="80">
        <f>VLOOKUP(E177,'[1]許可病床・最大使用病床（病院）'!$J$4:$P$142,4)</f>
        <v>44</v>
      </c>
      <c r="O177" s="80">
        <f>VLOOKUP(E177,'[1]許可病床・最大使用病床（病院）'!$J$4:$P$142,5)</f>
        <v>0</v>
      </c>
      <c r="P177" s="80">
        <f>VLOOKUP(E177,'[1]許可病床・最大使用病床（病院）'!$J$4:$P$142,6)</f>
        <v>0</v>
      </c>
      <c r="Q177" s="100">
        <f t="shared" si="43"/>
        <v>366</v>
      </c>
      <c r="R177" s="80">
        <f t="shared" si="44"/>
        <v>0</v>
      </c>
      <c r="S177" s="80">
        <f t="shared" si="44"/>
        <v>97</v>
      </c>
      <c r="T177" s="80">
        <f t="shared" si="44"/>
        <v>0</v>
      </c>
      <c r="U177" s="80">
        <f t="shared" si="44"/>
        <v>0</v>
      </c>
      <c r="V177" s="80">
        <f t="shared" si="44"/>
        <v>0</v>
      </c>
      <c r="W177" s="100">
        <f t="shared" si="45"/>
        <v>97</v>
      </c>
    </row>
    <row r="178" spans="1:23" ht="19.95" customHeight="1">
      <c r="A178" s="15"/>
      <c r="B178" s="15"/>
      <c r="C178" s="15"/>
      <c r="D178" s="44" t="str">
        <f>VLOOKUP(E178,'[1]医療機関名(病院）'!$A$2:$B$140,2)</f>
        <v>独立行政法人地域医療機能推進機構 桜ヶ丘病院</v>
      </c>
      <c r="E178" s="40">
        <v>2213260108</v>
      </c>
      <c r="F178" s="76">
        <f>VLOOKUP(E178,'[1]許可病床・最大使用病床（病院）'!$A$4:$G$142,2)</f>
        <v>0</v>
      </c>
      <c r="G178" s="76">
        <f>VLOOKUP(E178,'[1]許可病床・最大使用病床（病院）'!$A$4:$G$142,3)</f>
        <v>115</v>
      </c>
      <c r="H178" s="76">
        <f>VLOOKUP(E178,'[1]許可病床・最大使用病床（病院）'!$A$4:$G$142,4)</f>
        <v>84</v>
      </c>
      <c r="I178" s="76">
        <f>VLOOKUP(E178,'[1]許可病床・最大使用病床（病院）'!$A$4:$G$142,5)</f>
        <v>0</v>
      </c>
      <c r="J178" s="76">
        <f>VLOOKUP(E178,'[1]許可病床・最大使用病床（病院）'!$A$4:$G$142,6)</f>
        <v>0</v>
      </c>
      <c r="K178" s="97">
        <f t="shared" si="42"/>
        <v>199</v>
      </c>
      <c r="L178" s="76">
        <f>VLOOKUP(E178,'[1]許可病床・最大使用病床（病院）'!$J$4:$P$142,2)</f>
        <v>0</v>
      </c>
      <c r="M178" s="76">
        <f>VLOOKUP(E178,'[1]許可病床・最大使用病床（病院）'!$J$4:$P$142,3)</f>
        <v>94</v>
      </c>
      <c r="N178" s="76">
        <f>VLOOKUP(E178,'[1]許可病床・最大使用病床（病院）'!$J$4:$P$142,4)</f>
        <v>59</v>
      </c>
      <c r="O178" s="76">
        <f>VLOOKUP(E178,'[1]許可病床・最大使用病床（病院）'!$J$4:$P$142,5)</f>
        <v>0</v>
      </c>
      <c r="P178" s="76">
        <f>VLOOKUP(E178,'[1]許可病床・最大使用病床（病院）'!$J$4:$P$142,6)</f>
        <v>0</v>
      </c>
      <c r="Q178" s="97">
        <f t="shared" si="43"/>
        <v>153</v>
      </c>
      <c r="R178" s="76">
        <f t="shared" si="44"/>
        <v>0</v>
      </c>
      <c r="S178" s="76">
        <f t="shared" si="44"/>
        <v>21</v>
      </c>
      <c r="T178" s="76">
        <f t="shared" si="44"/>
        <v>25</v>
      </c>
      <c r="U178" s="76">
        <f t="shared" si="44"/>
        <v>0</v>
      </c>
      <c r="V178" s="76">
        <f t="shared" si="44"/>
        <v>0</v>
      </c>
      <c r="W178" s="97">
        <f t="shared" si="45"/>
        <v>46</v>
      </c>
    </row>
    <row r="179" spans="1:23" ht="19.95" customHeight="1">
      <c r="A179" s="15"/>
      <c r="B179" s="22" t="s">
        <v>40</v>
      </c>
      <c r="C179" s="28"/>
      <c r="D179" s="43"/>
      <c r="E179" s="58"/>
      <c r="F179" s="79">
        <f t="shared" ref="F179:W179" si="46">SUM(F157:F178)</f>
        <v>1392</v>
      </c>
      <c r="G179" s="88">
        <f t="shared" si="46"/>
        <v>2050</v>
      </c>
      <c r="H179" s="88">
        <f t="shared" si="46"/>
        <v>924</v>
      </c>
      <c r="I179" s="88">
        <f t="shared" si="46"/>
        <v>1554</v>
      </c>
      <c r="J179" s="88">
        <f t="shared" si="46"/>
        <v>200</v>
      </c>
      <c r="K179" s="99">
        <f t="shared" si="46"/>
        <v>6120</v>
      </c>
      <c r="L179" s="79">
        <f t="shared" si="46"/>
        <v>1357</v>
      </c>
      <c r="M179" s="88">
        <f t="shared" si="46"/>
        <v>1811</v>
      </c>
      <c r="N179" s="88">
        <f t="shared" si="46"/>
        <v>889</v>
      </c>
      <c r="O179" s="88">
        <f t="shared" si="46"/>
        <v>1470</v>
      </c>
      <c r="P179" s="88">
        <f t="shared" si="46"/>
        <v>60</v>
      </c>
      <c r="Q179" s="99">
        <f t="shared" si="46"/>
        <v>5587</v>
      </c>
      <c r="R179" s="79">
        <f t="shared" si="46"/>
        <v>35</v>
      </c>
      <c r="S179" s="88">
        <f t="shared" si="46"/>
        <v>239</v>
      </c>
      <c r="T179" s="88">
        <f t="shared" si="46"/>
        <v>35</v>
      </c>
      <c r="U179" s="88">
        <f t="shared" si="46"/>
        <v>84</v>
      </c>
      <c r="V179" s="88">
        <f t="shared" si="46"/>
        <v>140</v>
      </c>
      <c r="W179" s="99">
        <f t="shared" si="46"/>
        <v>533</v>
      </c>
    </row>
    <row r="180" spans="1:23" ht="19.95" customHeight="1">
      <c r="A180" s="15"/>
      <c r="B180" s="14" t="s">
        <v>17</v>
      </c>
      <c r="C180" s="14" t="s">
        <v>19</v>
      </c>
      <c r="D180" s="39" t="str">
        <f>VLOOKUP(E180,'[1]医療機関名（診療所）'!$A$2:$B$138,2)</f>
        <v>イイダ眼科医院</v>
      </c>
      <c r="E180" s="39">
        <v>2214106045</v>
      </c>
      <c r="F180" s="75">
        <v>0</v>
      </c>
      <c r="G180" s="75">
        <f>VLOOKUP(E180,'[1]許可病床・最大使用病床（診療所）'!$A$4:$E$140,2)</f>
        <v>5</v>
      </c>
      <c r="H180" s="75">
        <f>VLOOKUP(E180,'[1]許可病床・最大使用病床（診療所）'!$A$4:$E$140,3)</f>
        <v>0</v>
      </c>
      <c r="I180" s="75">
        <f>VLOOKUP(E180,'[1]許可病床・最大使用病床（診療所）'!$A$4:$E$140,4)</f>
        <v>0</v>
      </c>
      <c r="J180" s="75">
        <f>VLOOKUP(E180,'[1]許可病床・最大使用病床（診療所）'!$A$4:$E$140,5)</f>
        <v>0</v>
      </c>
      <c r="K180" s="96">
        <f t="shared" ref="K180:K200" si="47">SUM(F180:J180)</f>
        <v>5</v>
      </c>
      <c r="L180" s="75">
        <v>0</v>
      </c>
      <c r="M180" s="75">
        <f>VLOOKUP(E180,'[1]許可病床・最大使用病床（診療所）'!$H$4:$L$140,2)</f>
        <v>0</v>
      </c>
      <c r="N180" s="75">
        <f>VLOOKUP(E180,'[1]許可病床・最大使用病床（診療所）'!$H$4:$L$140,3)</f>
        <v>0</v>
      </c>
      <c r="O180" s="75">
        <f>VLOOKUP(E180,'[1]許可病床・最大使用病床（診療所）'!$H$4:$L$140,4)</f>
        <v>0</v>
      </c>
      <c r="P180" s="75">
        <f>VLOOKUP(E180,'[1]許可病床・最大使用病床（診療所）'!$H$4:$L$140,5)</f>
        <v>0</v>
      </c>
      <c r="Q180" s="96">
        <f t="shared" ref="Q180:Q200" si="48">SUM(L180:P180)</f>
        <v>0</v>
      </c>
      <c r="R180" s="75">
        <f t="shared" ref="R180:V200" si="49">F180-L180</f>
        <v>0</v>
      </c>
      <c r="S180" s="75">
        <f t="shared" si="49"/>
        <v>5</v>
      </c>
      <c r="T180" s="75">
        <f t="shared" si="49"/>
        <v>0</v>
      </c>
      <c r="U180" s="75">
        <f t="shared" si="49"/>
        <v>0</v>
      </c>
      <c r="V180" s="75">
        <f t="shared" si="49"/>
        <v>0</v>
      </c>
      <c r="W180" s="96">
        <f t="shared" ref="W180:W200" si="50">SUM(R180:V180)</f>
        <v>5</v>
      </c>
    </row>
    <row r="181" spans="1:23" ht="19.95" customHeight="1">
      <c r="A181" s="15"/>
      <c r="B181" s="15"/>
      <c r="C181" s="15"/>
      <c r="D181" s="44" t="str">
        <f>VLOOKUP(E181,'[1]医療機関名（診療所）'!$A$2:$B$138,2)</f>
        <v>依藤産婦人科医院</v>
      </c>
      <c r="E181" s="44">
        <v>2214211761</v>
      </c>
      <c r="F181" s="80">
        <v>0</v>
      </c>
      <c r="G181" s="80">
        <f>VLOOKUP(E181,'[1]許可病床・最大使用病床（診療所）'!$A$4:$E$140,2)</f>
        <v>14</v>
      </c>
      <c r="H181" s="80">
        <f>VLOOKUP(E181,'[1]許可病床・最大使用病床（診療所）'!$A$4:$E$140,3)</f>
        <v>0</v>
      </c>
      <c r="I181" s="80">
        <f>VLOOKUP(E181,'[1]許可病床・最大使用病床（診療所）'!$A$4:$E$140,4)</f>
        <v>0</v>
      </c>
      <c r="J181" s="80">
        <f>VLOOKUP(E181,'[1]許可病床・最大使用病床（診療所）'!$A$4:$E$140,5)</f>
        <v>0</v>
      </c>
      <c r="K181" s="100">
        <f t="shared" si="47"/>
        <v>14</v>
      </c>
      <c r="L181" s="80">
        <v>0</v>
      </c>
      <c r="M181" s="80">
        <f>VLOOKUP(E181,'[1]許可病床・最大使用病床（診療所）'!$H$4:$L$140,2)</f>
        <v>14</v>
      </c>
      <c r="N181" s="80">
        <f>VLOOKUP(E181,'[1]許可病床・最大使用病床（診療所）'!$H$4:$L$140,3)</f>
        <v>0</v>
      </c>
      <c r="O181" s="80">
        <f>VLOOKUP(E181,'[1]許可病床・最大使用病床（診療所）'!$H$4:$L$140,4)</f>
        <v>0</v>
      </c>
      <c r="P181" s="80">
        <f>VLOOKUP(E181,'[1]許可病床・最大使用病床（診療所）'!$H$4:$L$140,5)</f>
        <v>0</v>
      </c>
      <c r="Q181" s="100">
        <f t="shared" si="48"/>
        <v>14</v>
      </c>
      <c r="R181" s="80">
        <f t="shared" si="49"/>
        <v>0</v>
      </c>
      <c r="S181" s="80">
        <f t="shared" si="49"/>
        <v>0</v>
      </c>
      <c r="T181" s="80">
        <f t="shared" si="49"/>
        <v>0</v>
      </c>
      <c r="U181" s="80">
        <f t="shared" si="49"/>
        <v>0</v>
      </c>
      <c r="V181" s="80">
        <f t="shared" si="49"/>
        <v>0</v>
      </c>
      <c r="W181" s="100">
        <f t="shared" si="50"/>
        <v>0</v>
      </c>
    </row>
    <row r="182" spans="1:23" ht="19.95" customHeight="1">
      <c r="A182" s="15"/>
      <c r="B182" s="15"/>
      <c r="C182" s="15"/>
      <c r="D182" s="44" t="str">
        <f>VLOOKUP(E182,'[1]医療機関名（診療所）'!$A$2:$B$138,2)</f>
        <v>医療法人財団 健康睡眠会 静岡睡眠メディカルクリニック</v>
      </c>
      <c r="E182" s="44">
        <v>2214210870</v>
      </c>
      <c r="F182" s="80">
        <v>0</v>
      </c>
      <c r="G182" s="80">
        <f>VLOOKUP(E182,'[1]許可病床・最大使用病床（診療所）'!$A$4:$E$140,2)</f>
        <v>0</v>
      </c>
      <c r="H182" s="80">
        <f>VLOOKUP(E182,'[1]許可病床・最大使用病床（診療所）'!$A$4:$E$140,3)</f>
        <v>0</v>
      </c>
      <c r="I182" s="80">
        <f>VLOOKUP(E182,'[1]許可病床・最大使用病床（診療所）'!$A$4:$E$140,4)</f>
        <v>4</v>
      </c>
      <c r="J182" s="80">
        <f>VLOOKUP(E182,'[1]許可病床・最大使用病床（診療所）'!$A$4:$E$140,5)</f>
        <v>0</v>
      </c>
      <c r="K182" s="100">
        <f t="shared" si="47"/>
        <v>4</v>
      </c>
      <c r="L182" s="80">
        <v>0</v>
      </c>
      <c r="M182" s="80">
        <f>VLOOKUP(E182,'[1]許可病床・最大使用病床（診療所）'!$H$4:$L$140,2)</f>
        <v>0</v>
      </c>
      <c r="N182" s="80">
        <f>VLOOKUP(E182,'[1]許可病床・最大使用病床（診療所）'!$H$4:$L$140,3)</f>
        <v>0</v>
      </c>
      <c r="O182" s="80">
        <f>VLOOKUP(E182,'[1]許可病床・最大使用病床（診療所）'!$H$4:$L$140,4)</f>
        <v>4</v>
      </c>
      <c r="P182" s="80">
        <f>VLOOKUP(E182,'[1]許可病床・最大使用病床（診療所）'!$H$4:$L$140,5)</f>
        <v>0</v>
      </c>
      <c r="Q182" s="100">
        <f t="shared" si="48"/>
        <v>4</v>
      </c>
      <c r="R182" s="80">
        <f t="shared" si="49"/>
        <v>0</v>
      </c>
      <c r="S182" s="80">
        <f t="shared" si="49"/>
        <v>0</v>
      </c>
      <c r="T182" s="80">
        <f t="shared" si="49"/>
        <v>0</v>
      </c>
      <c r="U182" s="80">
        <f t="shared" si="49"/>
        <v>0</v>
      </c>
      <c r="V182" s="80">
        <f t="shared" si="49"/>
        <v>0</v>
      </c>
      <c r="W182" s="100">
        <f t="shared" si="50"/>
        <v>0</v>
      </c>
    </row>
    <row r="183" spans="1:23" ht="19.95" customHeight="1">
      <c r="A183" s="15"/>
      <c r="B183" s="15"/>
      <c r="C183" s="15"/>
      <c r="D183" s="44" t="str">
        <f>VLOOKUP(E183,'[1]医療機関名（診療所）'!$A$2:$B$138,2)</f>
        <v>今井産科婦人科クリニック</v>
      </c>
      <c r="E183" s="44">
        <v>2214200137</v>
      </c>
      <c r="F183" s="80">
        <v>0</v>
      </c>
      <c r="G183" s="80">
        <f>VLOOKUP(E183,'[1]許可病床・最大使用病床（診療所）'!$A$4:$E$140,2)</f>
        <v>0</v>
      </c>
      <c r="H183" s="80">
        <f>VLOOKUP(E183,'[1]許可病床・最大使用病床（診療所）'!$A$4:$E$140,3)</f>
        <v>0</v>
      </c>
      <c r="I183" s="80">
        <f>VLOOKUP(E183,'[1]許可病床・最大使用病床（診療所）'!$A$4:$E$140,4)</f>
        <v>0</v>
      </c>
      <c r="J183" s="80">
        <f>VLOOKUP(E183,'[1]許可病床・最大使用病床（診療所）'!$A$4:$E$140,5)</f>
        <v>11</v>
      </c>
      <c r="K183" s="100">
        <f t="shared" si="47"/>
        <v>11</v>
      </c>
      <c r="L183" s="80">
        <v>0</v>
      </c>
      <c r="M183" s="80">
        <f>VLOOKUP(E183,'[1]許可病床・最大使用病床（診療所）'!$H$4:$L$140,2)</f>
        <v>0</v>
      </c>
      <c r="N183" s="80">
        <f>VLOOKUP(E183,'[1]許可病床・最大使用病床（診療所）'!$H$4:$L$140,3)</f>
        <v>0</v>
      </c>
      <c r="O183" s="80">
        <f>VLOOKUP(E183,'[1]許可病床・最大使用病床（診療所）'!$H$4:$L$140,4)</f>
        <v>0</v>
      </c>
      <c r="P183" s="80">
        <f>VLOOKUP(E183,'[1]許可病床・最大使用病床（診療所）'!$H$4:$L$140,5)</f>
        <v>0</v>
      </c>
      <c r="Q183" s="100">
        <f t="shared" si="48"/>
        <v>0</v>
      </c>
      <c r="R183" s="80">
        <f t="shared" si="49"/>
        <v>0</v>
      </c>
      <c r="S183" s="80">
        <f t="shared" si="49"/>
        <v>0</v>
      </c>
      <c r="T183" s="80">
        <f t="shared" si="49"/>
        <v>0</v>
      </c>
      <c r="U183" s="80">
        <f t="shared" si="49"/>
        <v>0</v>
      </c>
      <c r="V183" s="80">
        <f t="shared" si="49"/>
        <v>11</v>
      </c>
      <c r="W183" s="100">
        <f t="shared" si="50"/>
        <v>11</v>
      </c>
    </row>
    <row r="184" spans="1:23" ht="19.95" customHeight="1">
      <c r="A184" s="15"/>
      <c r="B184" s="15"/>
      <c r="C184" s="15"/>
      <c r="D184" s="44" t="str">
        <f>VLOOKUP(E184,'[1]医療機関名（診療所）'!$A$2:$B$138,2)</f>
        <v>三枝クリニック肛門科</v>
      </c>
      <c r="E184" s="44">
        <v>2214111094</v>
      </c>
      <c r="F184" s="80">
        <v>0</v>
      </c>
      <c r="G184" s="80">
        <f>VLOOKUP(E184,'[1]許可病床・最大使用病床（診療所）'!$A$4:$E$140,2)</f>
        <v>19</v>
      </c>
      <c r="H184" s="80">
        <f>VLOOKUP(E184,'[1]許可病床・最大使用病床（診療所）'!$A$4:$E$140,3)</f>
        <v>0</v>
      </c>
      <c r="I184" s="80">
        <f>VLOOKUP(E184,'[1]許可病床・最大使用病床（診療所）'!$A$4:$E$140,4)</f>
        <v>0</v>
      </c>
      <c r="J184" s="80">
        <f>VLOOKUP(E184,'[1]許可病床・最大使用病床（診療所）'!$A$4:$E$140,5)</f>
        <v>0</v>
      </c>
      <c r="K184" s="100">
        <f t="shared" si="47"/>
        <v>19</v>
      </c>
      <c r="L184" s="80">
        <v>0</v>
      </c>
      <c r="M184" s="80">
        <f>VLOOKUP(E184,'[1]許可病床・最大使用病床（診療所）'!$H$4:$L$140,2)</f>
        <v>2</v>
      </c>
      <c r="N184" s="80">
        <f>VLOOKUP(E184,'[1]許可病床・最大使用病床（診療所）'!$H$4:$L$140,3)</f>
        <v>0</v>
      </c>
      <c r="O184" s="80">
        <f>VLOOKUP(E184,'[1]許可病床・最大使用病床（診療所）'!$H$4:$L$140,4)</f>
        <v>0</v>
      </c>
      <c r="P184" s="80">
        <f>VLOOKUP(E184,'[1]許可病床・最大使用病床（診療所）'!$H$4:$L$140,5)</f>
        <v>0</v>
      </c>
      <c r="Q184" s="100">
        <f t="shared" si="48"/>
        <v>2</v>
      </c>
      <c r="R184" s="80">
        <f t="shared" si="49"/>
        <v>0</v>
      </c>
      <c r="S184" s="80">
        <f t="shared" si="49"/>
        <v>17</v>
      </c>
      <c r="T184" s="80">
        <f t="shared" si="49"/>
        <v>0</v>
      </c>
      <c r="U184" s="80">
        <f t="shared" si="49"/>
        <v>0</v>
      </c>
      <c r="V184" s="80">
        <f t="shared" si="49"/>
        <v>0</v>
      </c>
      <c r="W184" s="100">
        <f t="shared" si="50"/>
        <v>17</v>
      </c>
    </row>
    <row r="185" spans="1:23" s="1" customFormat="1" ht="19.95" customHeight="1">
      <c r="A185" s="15"/>
      <c r="B185" s="15"/>
      <c r="C185" s="15"/>
      <c r="D185" s="44" t="str">
        <f>VLOOKUP(E185,'[1]医療機関名（診療所）'!$A$2:$B$138,2)</f>
        <v>清水産婦人科クリニック</v>
      </c>
      <c r="E185" s="44">
        <v>2214111300</v>
      </c>
      <c r="F185" s="80">
        <v>0</v>
      </c>
      <c r="G185" s="80">
        <f>VLOOKUP(E185,'[1]許可病床・最大使用病床（診療所）'!$A$4:$E$140,2)</f>
        <v>5</v>
      </c>
      <c r="H185" s="80">
        <f>VLOOKUP(E185,'[1]許可病床・最大使用病床（診療所）'!$A$4:$E$140,3)</f>
        <v>0</v>
      </c>
      <c r="I185" s="80">
        <f>VLOOKUP(E185,'[1]許可病床・最大使用病床（診療所）'!$A$4:$E$140,4)</f>
        <v>0</v>
      </c>
      <c r="J185" s="80">
        <f>VLOOKUP(E185,'[1]許可病床・最大使用病床（診療所）'!$A$4:$E$140,5)</f>
        <v>0</v>
      </c>
      <c r="K185" s="100">
        <f t="shared" si="47"/>
        <v>5</v>
      </c>
      <c r="L185" s="80">
        <v>0</v>
      </c>
      <c r="M185" s="80">
        <f>VLOOKUP(E185,'[1]許可病床・最大使用病床（診療所）'!$H$4:$L$140,2)</f>
        <v>0</v>
      </c>
      <c r="N185" s="80">
        <f>VLOOKUP(E185,'[1]許可病床・最大使用病床（診療所）'!$H$4:$L$140,3)</f>
        <v>0</v>
      </c>
      <c r="O185" s="80">
        <f>VLOOKUP(E185,'[1]許可病床・最大使用病床（診療所）'!$H$4:$L$140,4)</f>
        <v>0</v>
      </c>
      <c r="P185" s="80">
        <f>VLOOKUP(E185,'[1]許可病床・最大使用病床（診療所）'!$H$4:$L$140,5)</f>
        <v>0</v>
      </c>
      <c r="Q185" s="100">
        <f t="shared" si="48"/>
        <v>0</v>
      </c>
      <c r="R185" s="80">
        <f t="shared" si="49"/>
        <v>0</v>
      </c>
      <c r="S185" s="80">
        <f t="shared" si="49"/>
        <v>5</v>
      </c>
      <c r="T185" s="80">
        <f t="shared" si="49"/>
        <v>0</v>
      </c>
      <c r="U185" s="80">
        <f t="shared" si="49"/>
        <v>0</v>
      </c>
      <c r="V185" s="80">
        <f t="shared" si="49"/>
        <v>0</v>
      </c>
      <c r="W185" s="100">
        <f t="shared" si="50"/>
        <v>5</v>
      </c>
    </row>
    <row r="186" spans="1:23" ht="19.95" customHeight="1">
      <c r="A186" s="15"/>
      <c r="B186" s="15"/>
      <c r="C186" s="15"/>
      <c r="D186" s="44" t="str">
        <f>VLOOKUP(E186,'[1]医療機関名（診療所）'!$A$2:$B$138,2)</f>
        <v>静岡市国民健康保険井川診療所</v>
      </c>
      <c r="E186" s="44">
        <v>2214210052</v>
      </c>
      <c r="F186" s="80">
        <v>0</v>
      </c>
      <c r="G186" s="80">
        <f>VLOOKUP(E186,'[1]許可病床・最大使用病床（診療所）'!$A$4:$E$140,2)</f>
        <v>0</v>
      </c>
      <c r="H186" s="80">
        <f>VLOOKUP(E186,'[1]許可病床・最大使用病床（診療所）'!$A$4:$E$140,3)</f>
        <v>0</v>
      </c>
      <c r="I186" s="80">
        <f>VLOOKUP(E186,'[1]許可病床・最大使用病床（診療所）'!$A$4:$E$140,4)</f>
        <v>0</v>
      </c>
      <c r="J186" s="80">
        <f>VLOOKUP(E186,'[1]許可病床・最大使用病床（診療所）'!$A$4:$E$140,5)</f>
        <v>2</v>
      </c>
      <c r="K186" s="100">
        <f t="shared" si="47"/>
        <v>2</v>
      </c>
      <c r="L186" s="80">
        <v>0</v>
      </c>
      <c r="M186" s="80">
        <f>VLOOKUP(E186,'[1]許可病床・最大使用病床（診療所）'!$H$4:$L$140,2)</f>
        <v>0</v>
      </c>
      <c r="N186" s="80">
        <f>VLOOKUP(E186,'[1]許可病床・最大使用病床（診療所）'!$H$4:$L$140,3)</f>
        <v>0</v>
      </c>
      <c r="O186" s="80">
        <f>VLOOKUP(E186,'[1]許可病床・最大使用病床（診療所）'!$H$4:$L$140,4)</f>
        <v>0</v>
      </c>
      <c r="P186" s="80">
        <f>VLOOKUP(E186,'[1]許可病床・最大使用病床（診療所）'!$H$4:$L$140,5)</f>
        <v>0</v>
      </c>
      <c r="Q186" s="100">
        <f t="shared" si="48"/>
        <v>0</v>
      </c>
      <c r="R186" s="80">
        <f t="shared" si="49"/>
        <v>0</v>
      </c>
      <c r="S186" s="80">
        <f t="shared" si="49"/>
        <v>0</v>
      </c>
      <c r="T186" s="80">
        <f t="shared" si="49"/>
        <v>0</v>
      </c>
      <c r="U186" s="80">
        <f t="shared" si="49"/>
        <v>0</v>
      </c>
      <c r="V186" s="80">
        <f t="shared" si="49"/>
        <v>2</v>
      </c>
      <c r="W186" s="100">
        <f t="shared" si="50"/>
        <v>2</v>
      </c>
    </row>
    <row r="187" spans="1:23" ht="19.95" customHeight="1">
      <c r="A187" s="15"/>
      <c r="B187" s="15"/>
      <c r="C187" s="15"/>
      <c r="D187" s="44" t="str">
        <f>VLOOKUP(E187,'[1]医療機関名（診療所）'!$A$2:$B$138,2)</f>
        <v>石川眼科医院</v>
      </c>
      <c r="E187" s="44">
        <v>2214110856</v>
      </c>
      <c r="F187" s="80">
        <v>0</v>
      </c>
      <c r="G187" s="80">
        <f>VLOOKUP(E187,'[1]許可病床・最大使用病床（診療所）'!$A$4:$E$140,2)</f>
        <v>9</v>
      </c>
      <c r="H187" s="80">
        <f>VLOOKUP(E187,'[1]許可病床・最大使用病床（診療所）'!$A$4:$E$140,3)</f>
        <v>0</v>
      </c>
      <c r="I187" s="80">
        <f>VLOOKUP(E187,'[1]許可病床・最大使用病床（診療所）'!$A$4:$E$140,4)</f>
        <v>0</v>
      </c>
      <c r="J187" s="80">
        <f>VLOOKUP(E187,'[1]許可病床・最大使用病床（診療所）'!$A$4:$E$140,5)</f>
        <v>0</v>
      </c>
      <c r="K187" s="100">
        <f t="shared" si="47"/>
        <v>9</v>
      </c>
      <c r="L187" s="80">
        <v>0</v>
      </c>
      <c r="M187" s="80">
        <f>VLOOKUP(E187,'[1]許可病床・最大使用病床（診療所）'!$H$4:$L$140,2)</f>
        <v>9</v>
      </c>
      <c r="N187" s="80">
        <f>VLOOKUP(E187,'[1]許可病床・最大使用病床（診療所）'!$H$4:$L$140,3)</f>
        <v>0</v>
      </c>
      <c r="O187" s="80">
        <f>VLOOKUP(E187,'[1]許可病床・最大使用病床（診療所）'!$H$4:$L$140,4)</f>
        <v>0</v>
      </c>
      <c r="P187" s="80">
        <f>VLOOKUP(E187,'[1]許可病床・最大使用病床（診療所）'!$H$4:$L$140,5)</f>
        <v>0</v>
      </c>
      <c r="Q187" s="100">
        <f t="shared" si="48"/>
        <v>9</v>
      </c>
      <c r="R187" s="80">
        <f t="shared" si="49"/>
        <v>0</v>
      </c>
      <c r="S187" s="80">
        <f t="shared" si="49"/>
        <v>0</v>
      </c>
      <c r="T187" s="80">
        <f t="shared" si="49"/>
        <v>0</v>
      </c>
      <c r="U187" s="80">
        <f t="shared" si="49"/>
        <v>0</v>
      </c>
      <c r="V187" s="80">
        <f t="shared" si="49"/>
        <v>0</v>
      </c>
      <c r="W187" s="100">
        <f t="shared" si="50"/>
        <v>0</v>
      </c>
    </row>
    <row r="188" spans="1:23" ht="19.95" customHeight="1">
      <c r="A188" s="15"/>
      <c r="B188" s="15"/>
      <c r="C188" s="15"/>
      <c r="D188" s="44" t="str">
        <f>VLOOKUP(E188,'[1]医療機関名（診療所）'!$A$2:$B$138,2)</f>
        <v>南波眼科</v>
      </c>
      <c r="E188" s="44">
        <v>2214111359</v>
      </c>
      <c r="F188" s="80">
        <v>0</v>
      </c>
      <c r="G188" s="80">
        <f>VLOOKUP(E188,'[1]許可病床・最大使用病床（診療所）'!$A$4:$E$140,2)</f>
        <v>6</v>
      </c>
      <c r="H188" s="80">
        <f>VLOOKUP(E188,'[1]許可病床・最大使用病床（診療所）'!$A$4:$E$140,3)</f>
        <v>0</v>
      </c>
      <c r="I188" s="80">
        <f>VLOOKUP(E188,'[1]許可病床・最大使用病床（診療所）'!$A$4:$E$140,4)</f>
        <v>0</v>
      </c>
      <c r="J188" s="80">
        <f>VLOOKUP(E188,'[1]許可病床・最大使用病床（診療所）'!$A$4:$E$140,5)</f>
        <v>0</v>
      </c>
      <c r="K188" s="100">
        <f t="shared" si="47"/>
        <v>6</v>
      </c>
      <c r="L188" s="80">
        <v>0</v>
      </c>
      <c r="M188" s="80">
        <f>VLOOKUP(E188,'[1]許可病床・最大使用病床（診療所）'!$H$4:$L$140,2)</f>
        <v>6</v>
      </c>
      <c r="N188" s="80">
        <f>VLOOKUP(E188,'[1]許可病床・最大使用病床（診療所）'!$H$4:$L$140,3)</f>
        <v>0</v>
      </c>
      <c r="O188" s="80">
        <f>VLOOKUP(E188,'[1]許可病床・最大使用病床（診療所）'!$H$4:$L$140,4)</f>
        <v>0</v>
      </c>
      <c r="P188" s="80">
        <f>VLOOKUP(E188,'[1]許可病床・最大使用病床（診療所）'!$H$4:$L$140,5)</f>
        <v>0</v>
      </c>
      <c r="Q188" s="100">
        <f t="shared" si="48"/>
        <v>6</v>
      </c>
      <c r="R188" s="80">
        <f t="shared" si="49"/>
        <v>0</v>
      </c>
      <c r="S188" s="80">
        <f t="shared" si="49"/>
        <v>0</v>
      </c>
      <c r="T188" s="80">
        <f t="shared" si="49"/>
        <v>0</v>
      </c>
      <c r="U188" s="80">
        <f t="shared" si="49"/>
        <v>0</v>
      </c>
      <c r="V188" s="80">
        <f t="shared" si="49"/>
        <v>0</v>
      </c>
      <c r="W188" s="100">
        <f t="shared" si="50"/>
        <v>0</v>
      </c>
    </row>
    <row r="189" spans="1:23" ht="19.95" customHeight="1">
      <c r="A189" s="15"/>
      <c r="B189" s="15"/>
      <c r="C189" s="15"/>
      <c r="D189" s="48" t="str">
        <f>VLOOKUP(E189,'[1]医療機関名（診療所）'!$A$2:$B$138,2)</f>
        <v>富松レディスクリニック</v>
      </c>
      <c r="E189" s="44">
        <v>2214111698</v>
      </c>
      <c r="F189" s="80">
        <v>0</v>
      </c>
      <c r="G189" s="80">
        <f>VLOOKUP(E189,'[1]許可病床・最大使用病床（診療所）'!$A$4:$E$140,2)</f>
        <v>5</v>
      </c>
      <c r="H189" s="80">
        <f>VLOOKUP(E189,'[1]許可病床・最大使用病床（診療所）'!$A$4:$E$140,3)</f>
        <v>0</v>
      </c>
      <c r="I189" s="80">
        <f>VLOOKUP(E189,'[1]許可病床・最大使用病床（診療所）'!$A$4:$E$140,4)</f>
        <v>0</v>
      </c>
      <c r="J189" s="80">
        <f>VLOOKUP(E189,'[1]許可病床・最大使用病床（診療所）'!$A$4:$E$140,5)</f>
        <v>0</v>
      </c>
      <c r="K189" s="100">
        <f t="shared" si="47"/>
        <v>5</v>
      </c>
      <c r="L189" s="80">
        <v>0</v>
      </c>
      <c r="M189" s="80">
        <f>VLOOKUP(E189,'[1]許可病床・最大使用病床（診療所）'!$H$4:$L$140,2)</f>
        <v>5</v>
      </c>
      <c r="N189" s="80">
        <f>VLOOKUP(E189,'[1]許可病床・最大使用病床（診療所）'!$H$4:$L$140,3)</f>
        <v>0</v>
      </c>
      <c r="O189" s="80">
        <f>VLOOKUP(E189,'[1]許可病床・最大使用病床（診療所）'!$H$4:$L$140,4)</f>
        <v>0</v>
      </c>
      <c r="P189" s="80">
        <f>VLOOKUP(E189,'[1]許可病床・最大使用病床（診療所）'!$H$4:$L$140,5)</f>
        <v>0</v>
      </c>
      <c r="Q189" s="100">
        <f t="shared" si="48"/>
        <v>5</v>
      </c>
      <c r="R189" s="80">
        <f t="shared" si="49"/>
        <v>0</v>
      </c>
      <c r="S189" s="80">
        <f t="shared" si="49"/>
        <v>0</v>
      </c>
      <c r="T189" s="80">
        <f t="shared" si="49"/>
        <v>0</v>
      </c>
      <c r="U189" s="80">
        <f t="shared" si="49"/>
        <v>0</v>
      </c>
      <c r="V189" s="80">
        <f t="shared" si="49"/>
        <v>0</v>
      </c>
      <c r="W189" s="100">
        <f t="shared" si="50"/>
        <v>0</v>
      </c>
    </row>
    <row r="190" spans="1:23" ht="19.95" customHeight="1">
      <c r="A190" s="15"/>
      <c r="B190" s="15"/>
      <c r="C190" s="14" t="s">
        <v>34</v>
      </c>
      <c r="D190" s="39" t="str">
        <f>VLOOKUP(E190,'[1]医療機関名（診療所）'!$A$2:$B$138,2)</f>
        <v>医療法人社団豊栄会 きゅう眼科医院</v>
      </c>
      <c r="E190" s="39">
        <v>2214211704</v>
      </c>
      <c r="F190" s="75">
        <v>0</v>
      </c>
      <c r="G190" s="75">
        <f>VLOOKUP(E190,'[1]許可病床・最大使用病床（診療所）'!$A$4:$E$140,2)</f>
        <v>5</v>
      </c>
      <c r="H190" s="75">
        <f>VLOOKUP(E190,'[1]許可病床・最大使用病床（診療所）'!$A$4:$E$140,3)</f>
        <v>0</v>
      </c>
      <c r="I190" s="75">
        <f>VLOOKUP(E190,'[1]許可病床・最大使用病床（診療所）'!$A$4:$E$140,4)</f>
        <v>0</v>
      </c>
      <c r="J190" s="75">
        <f>VLOOKUP(E190,'[1]許可病床・最大使用病床（診療所）'!$A$4:$E$140,5)</f>
        <v>0</v>
      </c>
      <c r="K190" s="96">
        <f t="shared" si="47"/>
        <v>5</v>
      </c>
      <c r="L190" s="75">
        <v>0</v>
      </c>
      <c r="M190" s="75">
        <f>VLOOKUP(E190,'[1]許可病床・最大使用病床（診療所）'!$H$4:$L$140,2)</f>
        <v>5</v>
      </c>
      <c r="N190" s="75">
        <f>VLOOKUP(E190,'[1]許可病床・最大使用病床（診療所）'!$H$4:$L$140,3)</f>
        <v>0</v>
      </c>
      <c r="O190" s="75">
        <f>VLOOKUP(E190,'[1]許可病床・最大使用病床（診療所）'!$H$4:$L$140,4)</f>
        <v>0</v>
      </c>
      <c r="P190" s="75">
        <f>VLOOKUP(E190,'[1]許可病床・最大使用病床（診療所）'!$H$4:$L$140,5)</f>
        <v>0</v>
      </c>
      <c r="Q190" s="96">
        <f t="shared" si="48"/>
        <v>5</v>
      </c>
      <c r="R190" s="75">
        <f t="shared" si="49"/>
        <v>0</v>
      </c>
      <c r="S190" s="75">
        <f t="shared" si="49"/>
        <v>0</v>
      </c>
      <c r="T190" s="75">
        <f t="shared" si="49"/>
        <v>0</v>
      </c>
      <c r="U190" s="75">
        <f t="shared" si="49"/>
        <v>0</v>
      </c>
      <c r="V190" s="75">
        <f t="shared" si="49"/>
        <v>0</v>
      </c>
      <c r="W190" s="96">
        <f t="shared" si="50"/>
        <v>0</v>
      </c>
    </row>
    <row r="191" spans="1:23" ht="19.95" customHeight="1">
      <c r="A191" s="15"/>
      <c r="B191" s="15"/>
      <c r="C191" s="15"/>
      <c r="D191" s="44" t="str">
        <f>VLOOKUP(E191,'[1]医療機関名（診療所）'!$A$2:$B$138,2)</f>
        <v>くさなぎマタニティクリニック</v>
      </c>
      <c r="E191" s="44">
        <v>2214211282</v>
      </c>
      <c r="F191" s="80">
        <v>0</v>
      </c>
      <c r="G191" s="80">
        <f>VLOOKUP(E191,'[1]許可病床・最大使用病床（診療所）'!$A$4:$E$140,2)</f>
        <v>12</v>
      </c>
      <c r="H191" s="80">
        <f>VLOOKUP(E191,'[1]許可病床・最大使用病床（診療所）'!$A$4:$E$140,3)</f>
        <v>0</v>
      </c>
      <c r="I191" s="80">
        <f>VLOOKUP(E191,'[1]許可病床・最大使用病床（診療所）'!$A$4:$E$140,4)</f>
        <v>0</v>
      </c>
      <c r="J191" s="80">
        <f>VLOOKUP(E191,'[1]許可病床・最大使用病床（診療所）'!$A$4:$E$140,5)</f>
        <v>0</v>
      </c>
      <c r="K191" s="100">
        <f t="shared" si="47"/>
        <v>12</v>
      </c>
      <c r="L191" s="80">
        <v>0</v>
      </c>
      <c r="M191" s="80">
        <f>VLOOKUP(E191,'[1]許可病床・最大使用病床（診療所）'!$H$4:$L$140,2)</f>
        <v>12</v>
      </c>
      <c r="N191" s="80">
        <f>VLOOKUP(E191,'[1]許可病床・最大使用病床（診療所）'!$H$4:$L$140,3)</f>
        <v>0</v>
      </c>
      <c r="O191" s="80">
        <f>VLOOKUP(E191,'[1]許可病床・最大使用病床（診療所）'!$H$4:$L$140,4)</f>
        <v>0</v>
      </c>
      <c r="P191" s="80">
        <f>VLOOKUP(E191,'[1]許可病床・最大使用病床（診療所）'!$H$4:$L$140,5)</f>
        <v>0</v>
      </c>
      <c r="Q191" s="100">
        <f t="shared" si="48"/>
        <v>12</v>
      </c>
      <c r="R191" s="80">
        <f t="shared" si="49"/>
        <v>0</v>
      </c>
      <c r="S191" s="80">
        <f t="shared" si="49"/>
        <v>0</v>
      </c>
      <c r="T191" s="80">
        <f t="shared" si="49"/>
        <v>0</v>
      </c>
      <c r="U191" s="80">
        <f t="shared" si="49"/>
        <v>0</v>
      </c>
      <c r="V191" s="80">
        <f t="shared" si="49"/>
        <v>0</v>
      </c>
      <c r="W191" s="100">
        <f t="shared" si="50"/>
        <v>0</v>
      </c>
    </row>
    <row r="192" spans="1:23" ht="19.95" customHeight="1">
      <c r="A192" s="15"/>
      <c r="B192" s="15"/>
      <c r="C192" s="15"/>
      <c r="D192" s="44" t="str">
        <f>VLOOKUP(E192,'[1]医療機関名（診療所）'!$A$2:$B$138,2)</f>
        <v>やなぎだ眼科医院</v>
      </c>
      <c r="E192" s="44">
        <v>2214111078</v>
      </c>
      <c r="F192" s="80">
        <v>0</v>
      </c>
      <c r="G192" s="80">
        <f>VLOOKUP(E192,'[1]許可病床・最大使用病床（診療所）'!$A$4:$E$140,2)</f>
        <v>19</v>
      </c>
      <c r="H192" s="80">
        <f>VLOOKUP(E192,'[1]許可病床・最大使用病床（診療所）'!$A$4:$E$140,3)</f>
        <v>0</v>
      </c>
      <c r="I192" s="80">
        <f>VLOOKUP(E192,'[1]許可病床・最大使用病床（診療所）'!$A$4:$E$140,4)</f>
        <v>0</v>
      </c>
      <c r="J192" s="80">
        <f>VLOOKUP(E192,'[1]許可病床・最大使用病床（診療所）'!$A$4:$E$140,5)</f>
        <v>0</v>
      </c>
      <c r="K192" s="100">
        <f t="shared" si="47"/>
        <v>19</v>
      </c>
      <c r="L192" s="80">
        <v>0</v>
      </c>
      <c r="M192" s="80">
        <f>VLOOKUP(E192,'[1]許可病床・最大使用病床（診療所）'!$H$4:$L$140,2)</f>
        <v>19</v>
      </c>
      <c r="N192" s="80">
        <f>VLOOKUP(E192,'[1]許可病床・最大使用病床（診療所）'!$H$4:$L$140,3)</f>
        <v>0</v>
      </c>
      <c r="O192" s="80">
        <f>VLOOKUP(E192,'[1]許可病床・最大使用病床（診療所）'!$H$4:$L$140,4)</f>
        <v>0</v>
      </c>
      <c r="P192" s="80">
        <f>VLOOKUP(E192,'[1]許可病床・最大使用病床（診療所）'!$H$4:$L$140,5)</f>
        <v>0</v>
      </c>
      <c r="Q192" s="100">
        <f t="shared" si="48"/>
        <v>19</v>
      </c>
      <c r="R192" s="80">
        <f t="shared" si="49"/>
        <v>0</v>
      </c>
      <c r="S192" s="80">
        <f t="shared" si="49"/>
        <v>0</v>
      </c>
      <c r="T192" s="80">
        <f t="shared" si="49"/>
        <v>0</v>
      </c>
      <c r="U192" s="80">
        <f t="shared" si="49"/>
        <v>0</v>
      </c>
      <c r="V192" s="80">
        <f t="shared" si="49"/>
        <v>0</v>
      </c>
      <c r="W192" s="100">
        <f t="shared" si="50"/>
        <v>0</v>
      </c>
    </row>
    <row r="193" spans="1:23" ht="19.95" customHeight="1">
      <c r="A193" s="15"/>
      <c r="B193" s="15"/>
      <c r="C193" s="15"/>
      <c r="D193" s="44" t="str">
        <f>VLOOKUP(E193,'[1]医療機関名（診療所）'!$A$2:$B$138,2)</f>
        <v>医療法人社団 ケイスリーエム まりこレディスクリニック</v>
      </c>
      <c r="E193" s="44">
        <v>2214210524</v>
      </c>
      <c r="F193" s="80">
        <v>0</v>
      </c>
      <c r="G193" s="80">
        <f>VLOOKUP(E193,'[1]許可病床・最大使用病床（診療所）'!$A$4:$E$140,2)</f>
        <v>14</v>
      </c>
      <c r="H193" s="80">
        <f>VLOOKUP(E193,'[1]許可病床・最大使用病床（診療所）'!$A$4:$E$140,3)</f>
        <v>0</v>
      </c>
      <c r="I193" s="80">
        <f>VLOOKUP(E193,'[1]許可病床・最大使用病床（診療所）'!$A$4:$E$140,4)</f>
        <v>0</v>
      </c>
      <c r="J193" s="80">
        <f>VLOOKUP(E193,'[1]許可病床・最大使用病床（診療所）'!$A$4:$E$140,5)</f>
        <v>0</v>
      </c>
      <c r="K193" s="100">
        <f t="shared" si="47"/>
        <v>14</v>
      </c>
      <c r="L193" s="80">
        <v>0</v>
      </c>
      <c r="M193" s="80">
        <f>VLOOKUP(E193,'[1]許可病床・最大使用病床（診療所）'!$H$4:$L$140,2)</f>
        <v>6</v>
      </c>
      <c r="N193" s="80">
        <f>VLOOKUP(E193,'[1]許可病床・最大使用病床（診療所）'!$H$4:$L$140,3)</f>
        <v>0</v>
      </c>
      <c r="O193" s="80">
        <f>VLOOKUP(E193,'[1]許可病床・最大使用病床（診療所）'!$H$4:$L$140,4)</f>
        <v>0</v>
      </c>
      <c r="P193" s="80">
        <f>VLOOKUP(E193,'[1]許可病床・最大使用病床（診療所）'!$H$4:$L$140,5)</f>
        <v>0</v>
      </c>
      <c r="Q193" s="100">
        <f t="shared" si="48"/>
        <v>6</v>
      </c>
      <c r="R193" s="80">
        <f t="shared" si="49"/>
        <v>0</v>
      </c>
      <c r="S193" s="80">
        <f t="shared" si="49"/>
        <v>8</v>
      </c>
      <c r="T193" s="80">
        <f t="shared" si="49"/>
        <v>0</v>
      </c>
      <c r="U193" s="80">
        <f t="shared" si="49"/>
        <v>0</v>
      </c>
      <c r="V193" s="80">
        <f t="shared" si="49"/>
        <v>0</v>
      </c>
      <c r="W193" s="100">
        <f t="shared" si="50"/>
        <v>8</v>
      </c>
    </row>
    <row r="194" spans="1:23" ht="19.95" customHeight="1">
      <c r="A194" s="15"/>
      <c r="B194" s="15"/>
      <c r="C194" s="15"/>
      <c r="D194" s="44" t="str">
        <f>VLOOKUP(E194,'[1]医療機関名（診療所）'!$A$2:$B$138,2)</f>
        <v>福間産婦人科クリニック</v>
      </c>
      <c r="E194" s="48">
        <v>2214112084</v>
      </c>
      <c r="F194" s="81">
        <v>0</v>
      </c>
      <c r="G194" s="81">
        <f>VLOOKUP(E194,'[1]許可病床・最大使用病床（診療所）'!$A$4:$E$140,2)</f>
        <v>0</v>
      </c>
      <c r="H194" s="81">
        <f>VLOOKUP(E194,'[1]許可病床・最大使用病床（診療所）'!$A$4:$E$140,3)</f>
        <v>0</v>
      </c>
      <c r="I194" s="81">
        <f>VLOOKUP(E194,'[1]許可病床・最大使用病床（診療所）'!$A$4:$E$140,4)</f>
        <v>0</v>
      </c>
      <c r="J194" s="81">
        <f>VLOOKUP(E194,'[1]許可病床・最大使用病床（診療所）'!$A$4:$E$140,5)</f>
        <v>2</v>
      </c>
      <c r="K194" s="101">
        <f t="shared" si="47"/>
        <v>2</v>
      </c>
      <c r="L194" s="81">
        <v>0</v>
      </c>
      <c r="M194" s="81">
        <f>VLOOKUP(E194,'[1]許可病床・最大使用病床（診療所）'!$H$4:$L$140,2)</f>
        <v>0</v>
      </c>
      <c r="N194" s="81">
        <f>VLOOKUP(E194,'[1]許可病床・最大使用病床（診療所）'!$H$4:$L$140,3)</f>
        <v>0</v>
      </c>
      <c r="O194" s="81">
        <f>VLOOKUP(E194,'[1]許可病床・最大使用病床（診療所）'!$H$4:$L$140,4)</f>
        <v>0</v>
      </c>
      <c r="P194" s="81">
        <f>VLOOKUP(E194,'[1]許可病床・最大使用病床（診療所）'!$H$4:$L$140,5)</f>
        <v>0</v>
      </c>
      <c r="Q194" s="101">
        <f t="shared" si="48"/>
        <v>0</v>
      </c>
      <c r="R194" s="81">
        <f t="shared" si="49"/>
        <v>0</v>
      </c>
      <c r="S194" s="81">
        <f t="shared" si="49"/>
        <v>0</v>
      </c>
      <c r="T194" s="81">
        <f t="shared" si="49"/>
        <v>0</v>
      </c>
      <c r="U194" s="81">
        <f t="shared" si="49"/>
        <v>0</v>
      </c>
      <c r="V194" s="81">
        <f t="shared" si="49"/>
        <v>2</v>
      </c>
      <c r="W194" s="101">
        <f t="shared" si="50"/>
        <v>2</v>
      </c>
    </row>
    <row r="195" spans="1:23" ht="19.95" customHeight="1">
      <c r="A195" s="15"/>
      <c r="B195" s="15"/>
      <c r="C195" s="15"/>
      <c r="D195" s="48" t="str">
        <f>VLOOKUP(E195,'[1]医療機関名（診療所）'!$A$2:$B$138,2)</f>
        <v>たむらウィメンズクリニック</v>
      </c>
      <c r="E195" s="40">
        <v>2214203693</v>
      </c>
      <c r="F195" s="76">
        <v>0</v>
      </c>
      <c r="G195" s="76">
        <f>VLOOKUP(E195,'[1]許可病床・最大使用病床（診療所）'!$A$4:$E$140,2)</f>
        <v>15</v>
      </c>
      <c r="H195" s="76">
        <f>VLOOKUP(E195,'[1]許可病床・最大使用病床（診療所）'!$A$4:$E$140,3)</f>
        <v>0</v>
      </c>
      <c r="I195" s="76">
        <f>VLOOKUP(E195,'[1]許可病床・最大使用病床（診療所）'!$A$4:$E$140,4)</f>
        <v>0</v>
      </c>
      <c r="J195" s="76">
        <f>VLOOKUP(E195,'[1]許可病床・最大使用病床（診療所）'!$A$4:$E$140,5)</f>
        <v>0</v>
      </c>
      <c r="K195" s="97">
        <f t="shared" si="47"/>
        <v>15</v>
      </c>
      <c r="L195" s="76">
        <v>0</v>
      </c>
      <c r="M195" s="76">
        <f>VLOOKUP(E195,'[1]許可病床・最大使用病床（診療所）'!$H$4:$L$140,2)</f>
        <v>11</v>
      </c>
      <c r="N195" s="76">
        <f>VLOOKUP(E195,'[1]許可病床・最大使用病床（診療所）'!$H$4:$L$140,3)</f>
        <v>0</v>
      </c>
      <c r="O195" s="76">
        <f>VLOOKUP(E195,'[1]許可病床・最大使用病床（診療所）'!$H$4:$L$140,4)</f>
        <v>0</v>
      </c>
      <c r="P195" s="76">
        <f>VLOOKUP(E195,'[1]許可病床・最大使用病床（診療所）'!$H$4:$L$140,5)</f>
        <v>0</v>
      </c>
      <c r="Q195" s="97">
        <f t="shared" si="48"/>
        <v>11</v>
      </c>
      <c r="R195" s="76">
        <f t="shared" si="49"/>
        <v>0</v>
      </c>
      <c r="S195" s="76">
        <f t="shared" si="49"/>
        <v>4</v>
      </c>
      <c r="T195" s="76">
        <f t="shared" si="49"/>
        <v>0</v>
      </c>
      <c r="U195" s="76">
        <f t="shared" si="49"/>
        <v>0</v>
      </c>
      <c r="V195" s="76">
        <f t="shared" si="49"/>
        <v>0</v>
      </c>
      <c r="W195" s="97">
        <f t="shared" si="50"/>
        <v>4</v>
      </c>
    </row>
    <row r="196" spans="1:23" ht="19.95" customHeight="1">
      <c r="A196" s="15"/>
      <c r="B196" s="15"/>
      <c r="C196" s="14" t="s">
        <v>65</v>
      </c>
      <c r="D196" s="39" t="str">
        <f>VLOOKUP(E196,'[1]医療機関名（診療所）'!$A$2:$B$138,2)</f>
        <v>おおいしレディースクリニック</v>
      </c>
      <c r="E196" s="39">
        <v>2214210755</v>
      </c>
      <c r="F196" s="75">
        <v>0</v>
      </c>
      <c r="G196" s="75">
        <f>VLOOKUP(E196,'[1]許可病床・最大使用病床（診療所）'!$A$4:$E$140,2)</f>
        <v>12</v>
      </c>
      <c r="H196" s="75">
        <f>VLOOKUP(E196,'[1]許可病床・最大使用病床（診療所）'!$A$4:$E$140,3)</f>
        <v>0</v>
      </c>
      <c r="I196" s="75">
        <f>VLOOKUP(E196,'[1]許可病床・最大使用病床（診療所）'!$A$4:$E$140,4)</f>
        <v>0</v>
      </c>
      <c r="J196" s="75">
        <f>VLOOKUP(E196,'[1]許可病床・最大使用病床（診療所）'!$A$4:$E$140,5)</f>
        <v>0</v>
      </c>
      <c r="K196" s="96">
        <f t="shared" si="47"/>
        <v>12</v>
      </c>
      <c r="L196" s="75">
        <v>0</v>
      </c>
      <c r="M196" s="75">
        <f>VLOOKUP(E196,'[1]許可病床・最大使用病床（診療所）'!$H$4:$L$140,2)</f>
        <v>10</v>
      </c>
      <c r="N196" s="75">
        <f>VLOOKUP(E196,'[1]許可病床・最大使用病床（診療所）'!$H$4:$L$140,3)</f>
        <v>0</v>
      </c>
      <c r="O196" s="75">
        <f>VLOOKUP(E196,'[1]許可病床・最大使用病床（診療所）'!$H$4:$L$140,4)</f>
        <v>0</v>
      </c>
      <c r="P196" s="75">
        <f>VLOOKUP(E196,'[1]許可病床・最大使用病床（診療所）'!$H$4:$L$140,5)</f>
        <v>0</v>
      </c>
      <c r="Q196" s="96">
        <f t="shared" si="48"/>
        <v>10</v>
      </c>
      <c r="R196" s="75">
        <f t="shared" si="49"/>
        <v>0</v>
      </c>
      <c r="S196" s="75">
        <f t="shared" si="49"/>
        <v>2</v>
      </c>
      <c r="T196" s="75">
        <f t="shared" si="49"/>
        <v>0</v>
      </c>
      <c r="U196" s="75">
        <f t="shared" si="49"/>
        <v>0</v>
      </c>
      <c r="V196" s="75">
        <f t="shared" si="49"/>
        <v>0</v>
      </c>
      <c r="W196" s="96">
        <f t="shared" si="50"/>
        <v>2</v>
      </c>
    </row>
    <row r="197" spans="1:23" ht="19.95" customHeight="1">
      <c r="A197" s="15"/>
      <c r="B197" s="15"/>
      <c r="C197" s="15"/>
      <c r="D197" s="44" t="str">
        <f>VLOOKUP(E197,'[1]医療機関名（診療所）'!$A$2:$B$138,2)</f>
        <v>浦島メディカルクリニック</v>
      </c>
      <c r="E197" s="44">
        <v>2214210730</v>
      </c>
      <c r="F197" s="80">
        <v>0</v>
      </c>
      <c r="G197" s="80">
        <f>VLOOKUP(E197,'[1]許可病床・最大使用病床（診療所）'!$A$4:$E$140,2)</f>
        <v>6</v>
      </c>
      <c r="H197" s="80">
        <f>VLOOKUP(E197,'[1]許可病床・最大使用病床（診療所）'!$A$4:$E$140,3)</f>
        <v>0</v>
      </c>
      <c r="I197" s="80">
        <f>VLOOKUP(E197,'[1]許可病床・最大使用病床（診療所）'!$A$4:$E$140,4)</f>
        <v>0</v>
      </c>
      <c r="J197" s="80">
        <f>VLOOKUP(E197,'[1]許可病床・最大使用病床（診療所）'!$A$4:$E$140,5)</f>
        <v>0</v>
      </c>
      <c r="K197" s="100">
        <f t="shared" si="47"/>
        <v>6</v>
      </c>
      <c r="L197" s="80">
        <v>0</v>
      </c>
      <c r="M197" s="80">
        <f>VLOOKUP(E197,'[1]許可病床・最大使用病床（診療所）'!$H$4:$L$140,2)</f>
        <v>1</v>
      </c>
      <c r="N197" s="80">
        <f>VLOOKUP(E197,'[1]許可病床・最大使用病床（診療所）'!$H$4:$L$140,3)</f>
        <v>0</v>
      </c>
      <c r="O197" s="80">
        <f>VLOOKUP(E197,'[1]許可病床・最大使用病床（診療所）'!$H$4:$L$140,4)</f>
        <v>0</v>
      </c>
      <c r="P197" s="80">
        <f>VLOOKUP(E197,'[1]許可病床・最大使用病床（診療所）'!$H$4:$L$140,5)</f>
        <v>0</v>
      </c>
      <c r="Q197" s="100">
        <f t="shared" si="48"/>
        <v>1</v>
      </c>
      <c r="R197" s="80">
        <f t="shared" si="49"/>
        <v>0</v>
      </c>
      <c r="S197" s="80">
        <f t="shared" si="49"/>
        <v>5</v>
      </c>
      <c r="T197" s="80">
        <f t="shared" si="49"/>
        <v>0</v>
      </c>
      <c r="U197" s="80">
        <f t="shared" si="49"/>
        <v>0</v>
      </c>
      <c r="V197" s="80">
        <f t="shared" si="49"/>
        <v>0</v>
      </c>
      <c r="W197" s="100">
        <f t="shared" si="50"/>
        <v>5</v>
      </c>
    </row>
    <row r="198" spans="1:23" ht="19.95" customHeight="1">
      <c r="A198" s="15"/>
      <c r="B198" s="15"/>
      <c r="C198" s="15"/>
      <c r="D198" s="44" t="str">
        <f>VLOOKUP(E198,'[1]医療機関名（診療所）'!$A$2:$B$138,2)</f>
        <v>庄司産婦人科</v>
      </c>
      <c r="E198" s="44">
        <v>2213210350</v>
      </c>
      <c r="F198" s="80">
        <v>0</v>
      </c>
      <c r="G198" s="80">
        <f>VLOOKUP(E198,'[1]許可病床・最大使用病床（診療所）'!$A$4:$E$140,2)</f>
        <v>1</v>
      </c>
      <c r="H198" s="80">
        <f>VLOOKUP(E198,'[1]許可病床・最大使用病床（診療所）'!$A$4:$E$140,3)</f>
        <v>0</v>
      </c>
      <c r="I198" s="80">
        <f>VLOOKUP(E198,'[1]許可病床・最大使用病床（診療所）'!$A$4:$E$140,4)</f>
        <v>0</v>
      </c>
      <c r="J198" s="80">
        <f>VLOOKUP(E198,'[1]許可病床・最大使用病床（診療所）'!$A$4:$E$140,5)</f>
        <v>0</v>
      </c>
      <c r="K198" s="100">
        <f t="shared" si="47"/>
        <v>1</v>
      </c>
      <c r="L198" s="80">
        <v>0</v>
      </c>
      <c r="M198" s="80">
        <f>VLOOKUP(E198,'[1]許可病床・最大使用病床（診療所）'!$H$4:$L$140,2)</f>
        <v>1</v>
      </c>
      <c r="N198" s="80">
        <f>VLOOKUP(E198,'[1]許可病床・最大使用病床（診療所）'!$H$4:$L$140,3)</f>
        <v>0</v>
      </c>
      <c r="O198" s="80">
        <f>VLOOKUP(E198,'[1]許可病床・最大使用病床（診療所）'!$H$4:$L$140,4)</f>
        <v>0</v>
      </c>
      <c r="P198" s="80">
        <f>VLOOKUP(E198,'[1]許可病床・最大使用病床（診療所）'!$H$4:$L$140,5)</f>
        <v>0</v>
      </c>
      <c r="Q198" s="100">
        <f t="shared" si="48"/>
        <v>1</v>
      </c>
      <c r="R198" s="80">
        <f t="shared" si="49"/>
        <v>0</v>
      </c>
      <c r="S198" s="80">
        <f t="shared" si="49"/>
        <v>0</v>
      </c>
      <c r="T198" s="80">
        <f t="shared" si="49"/>
        <v>0</v>
      </c>
      <c r="U198" s="80">
        <f t="shared" si="49"/>
        <v>0</v>
      </c>
      <c r="V198" s="80">
        <f t="shared" si="49"/>
        <v>0</v>
      </c>
      <c r="W198" s="100">
        <f t="shared" si="50"/>
        <v>0</v>
      </c>
    </row>
    <row r="199" spans="1:23" ht="19.95" customHeight="1">
      <c r="A199" s="15"/>
      <c r="B199" s="15"/>
      <c r="C199" s="15"/>
      <c r="D199" s="44" t="str">
        <f>VLOOKUP(E199,'[1]医療機関名（診療所）'!$A$2:$B$138,2)</f>
        <v>中村眼科医院</v>
      </c>
      <c r="E199" s="44">
        <v>2213210707</v>
      </c>
      <c r="F199" s="80">
        <v>0</v>
      </c>
      <c r="G199" s="80">
        <f>VLOOKUP(E199,'[1]許可病床・最大使用病床（診療所）'!$A$4:$E$140,2)</f>
        <v>9</v>
      </c>
      <c r="H199" s="80">
        <f>VLOOKUP(E199,'[1]許可病床・最大使用病床（診療所）'!$A$4:$E$140,3)</f>
        <v>0</v>
      </c>
      <c r="I199" s="80">
        <f>VLOOKUP(E199,'[1]許可病床・最大使用病床（診療所）'!$A$4:$E$140,4)</f>
        <v>0</v>
      </c>
      <c r="J199" s="80">
        <f>VLOOKUP(E199,'[1]許可病床・最大使用病床（診療所）'!$A$4:$E$140,5)</f>
        <v>0</v>
      </c>
      <c r="K199" s="100">
        <f t="shared" si="47"/>
        <v>9</v>
      </c>
      <c r="L199" s="80">
        <v>0</v>
      </c>
      <c r="M199" s="80">
        <f>VLOOKUP(E199,'[1]許可病床・最大使用病床（診療所）'!$H$4:$L$140,2)</f>
        <v>9</v>
      </c>
      <c r="N199" s="80">
        <f>VLOOKUP(E199,'[1]許可病床・最大使用病床（診療所）'!$H$4:$L$140,3)</f>
        <v>0</v>
      </c>
      <c r="O199" s="80">
        <f>VLOOKUP(E199,'[1]許可病床・最大使用病床（診療所）'!$H$4:$L$140,4)</f>
        <v>0</v>
      </c>
      <c r="P199" s="80">
        <f>VLOOKUP(E199,'[1]許可病床・最大使用病床（診療所）'!$H$4:$L$140,5)</f>
        <v>0</v>
      </c>
      <c r="Q199" s="100">
        <f t="shared" si="48"/>
        <v>9</v>
      </c>
      <c r="R199" s="80">
        <f t="shared" si="49"/>
        <v>0</v>
      </c>
      <c r="S199" s="80">
        <f t="shared" si="49"/>
        <v>0</v>
      </c>
      <c r="T199" s="80">
        <f t="shared" si="49"/>
        <v>0</v>
      </c>
      <c r="U199" s="80">
        <f t="shared" si="49"/>
        <v>0</v>
      </c>
      <c r="V199" s="80">
        <f t="shared" si="49"/>
        <v>0</v>
      </c>
      <c r="W199" s="100">
        <f t="shared" si="50"/>
        <v>0</v>
      </c>
    </row>
    <row r="200" spans="1:23" ht="19.95" customHeight="1">
      <c r="A200" s="15"/>
      <c r="B200" s="15"/>
      <c r="C200" s="15"/>
      <c r="D200" s="44" t="str">
        <f>VLOOKUP(E200,'[1]医療機関名（診療所）'!$A$2:$B$138,2)</f>
        <v>福地外科循環器科医院</v>
      </c>
      <c r="E200" s="44">
        <v>2213202944</v>
      </c>
      <c r="F200" s="80">
        <v>0</v>
      </c>
      <c r="G200" s="80">
        <f>VLOOKUP(E200,'[1]許可病床・最大使用病床（診療所）'!$A$4:$E$140,2)</f>
        <v>0</v>
      </c>
      <c r="H200" s="80">
        <f>VLOOKUP(E200,'[1]許可病床・最大使用病床（診療所）'!$A$4:$E$140,3)</f>
        <v>0</v>
      </c>
      <c r="I200" s="80">
        <f>VLOOKUP(E200,'[1]許可病床・最大使用病床（診療所）'!$A$4:$E$140,4)</f>
        <v>0</v>
      </c>
      <c r="J200" s="80">
        <f>VLOOKUP(E200,'[1]許可病床・最大使用病床（診療所）'!$A$4:$E$140,5)</f>
        <v>10</v>
      </c>
      <c r="K200" s="100">
        <f t="shared" si="47"/>
        <v>10</v>
      </c>
      <c r="L200" s="80">
        <v>0</v>
      </c>
      <c r="M200" s="80">
        <f>VLOOKUP(E200,'[1]許可病床・最大使用病床（診療所）'!$H$4:$L$140,2)</f>
        <v>0</v>
      </c>
      <c r="N200" s="80">
        <f>VLOOKUP(E200,'[1]許可病床・最大使用病床（診療所）'!$H$4:$L$140,3)</f>
        <v>0</v>
      </c>
      <c r="O200" s="80">
        <f>VLOOKUP(E200,'[1]許可病床・最大使用病床（診療所）'!$H$4:$L$140,4)</f>
        <v>0</v>
      </c>
      <c r="P200" s="80">
        <f>VLOOKUP(E200,'[1]許可病床・最大使用病床（診療所）'!$H$4:$L$140,5)</f>
        <v>0</v>
      </c>
      <c r="Q200" s="100">
        <f t="shared" si="48"/>
        <v>0</v>
      </c>
      <c r="R200" s="80">
        <f t="shared" si="49"/>
        <v>0</v>
      </c>
      <c r="S200" s="80">
        <f t="shared" si="49"/>
        <v>0</v>
      </c>
      <c r="T200" s="80">
        <f t="shared" si="49"/>
        <v>0</v>
      </c>
      <c r="U200" s="80">
        <f t="shared" si="49"/>
        <v>0</v>
      </c>
      <c r="V200" s="80">
        <f t="shared" si="49"/>
        <v>10</v>
      </c>
      <c r="W200" s="100">
        <f t="shared" si="50"/>
        <v>10</v>
      </c>
    </row>
    <row r="201" spans="1:23" ht="19.95" customHeight="1">
      <c r="A201" s="15"/>
      <c r="B201" s="22" t="s">
        <v>42</v>
      </c>
      <c r="C201" s="28"/>
      <c r="D201" s="43"/>
      <c r="E201" s="58"/>
      <c r="F201" s="79">
        <f t="shared" ref="F201:W201" si="51">SUM(F180:F200)</f>
        <v>0</v>
      </c>
      <c r="G201" s="88">
        <f t="shared" si="51"/>
        <v>156</v>
      </c>
      <c r="H201" s="88">
        <f t="shared" si="51"/>
        <v>0</v>
      </c>
      <c r="I201" s="88">
        <f t="shared" si="51"/>
        <v>4</v>
      </c>
      <c r="J201" s="88">
        <f t="shared" si="51"/>
        <v>25</v>
      </c>
      <c r="K201" s="99">
        <f t="shared" si="51"/>
        <v>185</v>
      </c>
      <c r="L201" s="79">
        <f t="shared" si="51"/>
        <v>0</v>
      </c>
      <c r="M201" s="88">
        <f t="shared" si="51"/>
        <v>110</v>
      </c>
      <c r="N201" s="88">
        <f t="shared" si="51"/>
        <v>0</v>
      </c>
      <c r="O201" s="88">
        <f t="shared" si="51"/>
        <v>4</v>
      </c>
      <c r="P201" s="88">
        <f t="shared" si="51"/>
        <v>0</v>
      </c>
      <c r="Q201" s="99">
        <f t="shared" si="51"/>
        <v>114</v>
      </c>
      <c r="R201" s="79">
        <f t="shared" si="51"/>
        <v>0</v>
      </c>
      <c r="S201" s="88">
        <f t="shared" si="51"/>
        <v>46</v>
      </c>
      <c r="T201" s="88">
        <f t="shared" si="51"/>
        <v>0</v>
      </c>
      <c r="U201" s="88">
        <f t="shared" si="51"/>
        <v>0</v>
      </c>
      <c r="V201" s="88">
        <f t="shared" si="51"/>
        <v>25</v>
      </c>
      <c r="W201" s="99">
        <f t="shared" si="51"/>
        <v>71</v>
      </c>
    </row>
    <row r="202" spans="1:23" ht="19.95" customHeight="1">
      <c r="A202" s="16" t="s">
        <v>9</v>
      </c>
      <c r="B202" s="23"/>
      <c r="C202" s="23"/>
      <c r="D202" s="45"/>
      <c r="E202" s="59"/>
      <c r="F202" s="82">
        <f>SUM(F179+F201)</f>
        <v>1392</v>
      </c>
      <c r="G202" s="92">
        <f>SUM(G179+G201)</f>
        <v>2206</v>
      </c>
      <c r="H202" s="92">
        <f>SUM(H179+H201)</f>
        <v>924</v>
      </c>
      <c r="I202" s="92">
        <f>SUM(I179+I201)</f>
        <v>1558</v>
      </c>
      <c r="J202" s="92">
        <f>SUM(J179+J201)</f>
        <v>225</v>
      </c>
      <c r="K202" s="102">
        <f>SUM(K179,K201)</f>
        <v>6305</v>
      </c>
      <c r="L202" s="82">
        <f>SUM(L179+L201)</f>
        <v>1357</v>
      </c>
      <c r="M202" s="92">
        <f>SUM(M179+M201)</f>
        <v>1921</v>
      </c>
      <c r="N202" s="92">
        <f>SUM(N179+N201)</f>
        <v>889</v>
      </c>
      <c r="O202" s="92">
        <f>SUM(O179+O201)</f>
        <v>1474</v>
      </c>
      <c r="P202" s="92">
        <f>SUM(P179+P201)</f>
        <v>60</v>
      </c>
      <c r="Q202" s="102">
        <f t="shared" ref="Q202:W202" si="52">SUM(Q179,Q201)</f>
        <v>5701</v>
      </c>
      <c r="R202" s="82">
        <f t="shared" si="52"/>
        <v>35</v>
      </c>
      <c r="S202" s="92">
        <f t="shared" si="52"/>
        <v>285</v>
      </c>
      <c r="T202" s="92">
        <f t="shared" si="52"/>
        <v>35</v>
      </c>
      <c r="U202" s="92">
        <f t="shared" si="52"/>
        <v>84</v>
      </c>
      <c r="V202" s="92">
        <f t="shared" si="52"/>
        <v>165</v>
      </c>
      <c r="W202" s="102">
        <f t="shared" si="52"/>
        <v>604</v>
      </c>
    </row>
    <row r="203" spans="1:23" ht="19.95" customHeight="1">
      <c r="A203" s="14" t="s">
        <v>28</v>
      </c>
      <c r="B203" s="14" t="s">
        <v>36</v>
      </c>
      <c r="C203" s="14" t="s">
        <v>55</v>
      </c>
      <c r="D203" s="47" t="str">
        <f>VLOOKUP(E203,'[1]医療機関名(病院）'!$A$2:$B$140,2)</f>
        <v>島田市立総合医療センター</v>
      </c>
      <c r="E203" s="66">
        <v>2215460078</v>
      </c>
      <c r="F203" s="77">
        <f>VLOOKUP(E203,'[1]許可病床・最大使用病床（病院）'!$A$4:$G$142,2)</f>
        <v>93</v>
      </c>
      <c r="G203" s="77">
        <f>VLOOKUP(E203,'[1]許可病床・最大使用病床（病院）'!$A$4:$G$142,3)</f>
        <v>302</v>
      </c>
      <c r="H203" s="77">
        <f>VLOOKUP(E203,'[1]許可病床・最大使用病床（病院）'!$A$4:$G$142,4)</f>
        <v>40</v>
      </c>
      <c r="I203" s="77">
        <f>VLOOKUP(E203,'[1]許可病床・最大使用病床（病院）'!$A$4:$G$142,5)</f>
        <v>0</v>
      </c>
      <c r="J203" s="77">
        <f>VLOOKUP(E203,'[1]許可病床・最大使用病床（病院）'!$A$4:$G$142,6)</f>
        <v>0</v>
      </c>
      <c r="K203" s="98">
        <f t="shared" ref="K203:K213" si="53">SUM(F203:J203)</f>
        <v>435</v>
      </c>
      <c r="L203" s="77">
        <f>VLOOKUP(E203,'[1]許可病床・最大使用病床（病院）'!$J$4:$P$142,2)</f>
        <v>93</v>
      </c>
      <c r="M203" s="77">
        <f>VLOOKUP(E203,'[1]許可病床・最大使用病床（病院）'!$J$4:$P$142,3)</f>
        <v>299</v>
      </c>
      <c r="N203" s="77">
        <f>VLOOKUP(E203,'[1]許可病床・最大使用病床（病院）'!$J$4:$P$142,4)</f>
        <v>40</v>
      </c>
      <c r="O203" s="77">
        <f>VLOOKUP(E203,'[1]許可病床・最大使用病床（病院）'!$J$4:$P$142,5)</f>
        <v>0</v>
      </c>
      <c r="P203" s="77">
        <f>VLOOKUP(E203,'[1]許可病床・最大使用病床（病院）'!$J$4:$P$142,6)</f>
        <v>0</v>
      </c>
      <c r="Q203" s="98">
        <f t="shared" ref="Q203:Q213" si="54">SUM(L203:P203)</f>
        <v>432</v>
      </c>
      <c r="R203" s="77">
        <f t="shared" ref="R203:V213" si="55">F203-L203</f>
        <v>0</v>
      </c>
      <c r="S203" s="77">
        <f t="shared" si="55"/>
        <v>3</v>
      </c>
      <c r="T203" s="77">
        <f t="shared" si="55"/>
        <v>0</v>
      </c>
      <c r="U203" s="77">
        <f t="shared" si="55"/>
        <v>0</v>
      </c>
      <c r="V203" s="77">
        <f t="shared" si="55"/>
        <v>0</v>
      </c>
      <c r="W203" s="98">
        <f t="shared" ref="W203:W213" si="56">SUM(R203:V203)</f>
        <v>3</v>
      </c>
    </row>
    <row r="204" spans="1:23" ht="19.95" customHeight="1">
      <c r="A204" s="15"/>
      <c r="B204" s="15"/>
      <c r="C204" s="14" t="s">
        <v>20</v>
      </c>
      <c r="D204" s="39" t="str">
        <f>VLOOKUP(E204,'[1]医療機関名(病院）'!$A$2:$B$140,2)</f>
        <v>医療法人社団綾和会 駿河西病院</v>
      </c>
      <c r="E204" s="39">
        <v>2215110202</v>
      </c>
      <c r="F204" s="75">
        <f>VLOOKUP(E204,'[1]許可病床・最大使用病床（病院）'!$A$4:$G$142,2)</f>
        <v>0</v>
      </c>
      <c r="G204" s="75">
        <f>VLOOKUP(E204,'[1]許可病床・最大使用病床（病院）'!$A$4:$G$142,3)</f>
        <v>0</v>
      </c>
      <c r="H204" s="75">
        <f>VLOOKUP(E204,'[1]許可病床・最大使用病床（病院）'!$A$4:$G$142,4)</f>
        <v>50</v>
      </c>
      <c r="I204" s="75">
        <f>VLOOKUP(E204,'[1]許可病床・最大使用病床（病院）'!$A$4:$G$142,5)</f>
        <v>100</v>
      </c>
      <c r="J204" s="75">
        <f>VLOOKUP(E204,'[1]許可病床・最大使用病床（病院）'!$A$4:$G$142,6)</f>
        <v>0</v>
      </c>
      <c r="K204" s="96">
        <f t="shared" si="53"/>
        <v>150</v>
      </c>
      <c r="L204" s="75">
        <f>VLOOKUP(E204,'[1]許可病床・最大使用病床（病院）'!$J$4:$P$142,2)</f>
        <v>0</v>
      </c>
      <c r="M204" s="75">
        <f>VLOOKUP(E204,'[1]許可病床・最大使用病床（病院）'!$J$4:$P$142,3)</f>
        <v>0</v>
      </c>
      <c r="N204" s="75">
        <f>VLOOKUP(E204,'[1]許可病床・最大使用病床（病院）'!$J$4:$P$142,4)</f>
        <v>50</v>
      </c>
      <c r="O204" s="75">
        <f>VLOOKUP(E204,'[1]許可病床・最大使用病床（病院）'!$J$4:$P$142,5)</f>
        <v>100</v>
      </c>
      <c r="P204" s="75">
        <f>VLOOKUP(E204,'[1]許可病床・最大使用病床（病院）'!$J$4:$P$142,6)</f>
        <v>0</v>
      </c>
      <c r="Q204" s="96">
        <f t="shared" si="54"/>
        <v>150</v>
      </c>
      <c r="R204" s="75">
        <f t="shared" si="55"/>
        <v>0</v>
      </c>
      <c r="S204" s="75">
        <f t="shared" si="55"/>
        <v>0</v>
      </c>
      <c r="T204" s="75">
        <f t="shared" si="55"/>
        <v>0</v>
      </c>
      <c r="U204" s="75">
        <f t="shared" si="55"/>
        <v>0</v>
      </c>
      <c r="V204" s="75">
        <f t="shared" si="55"/>
        <v>0</v>
      </c>
      <c r="W204" s="96">
        <f t="shared" si="56"/>
        <v>0</v>
      </c>
    </row>
    <row r="205" spans="1:23" ht="19.95" customHeight="1">
      <c r="A205" s="15"/>
      <c r="B205" s="15"/>
      <c r="C205" s="15"/>
      <c r="D205" s="44" t="str">
        <f>VLOOKUP(E205,'[1]医療機関名(病院）'!$A$2:$B$140,2)</f>
        <v>社会医療法人駿甲会コミュニティーホスピタル甲賀病院</v>
      </c>
      <c r="E205" s="44">
        <v>2215110376</v>
      </c>
      <c r="F205" s="80">
        <f>VLOOKUP(E205,'[1]許可病床・最大使用病床（病院）'!$A$4:$G$142,2)</f>
        <v>0</v>
      </c>
      <c r="G205" s="80">
        <f>VLOOKUP(E205,'[1]許可病床・最大使用病床（病院）'!$A$4:$G$142,3)</f>
        <v>277</v>
      </c>
      <c r="H205" s="80">
        <f>VLOOKUP(E205,'[1]許可病床・最大使用病床（病院）'!$A$4:$G$142,4)</f>
        <v>130</v>
      </c>
      <c r="I205" s="80">
        <f>VLOOKUP(E205,'[1]許可病床・最大使用病床（病院）'!$A$4:$G$142,5)</f>
        <v>0</v>
      </c>
      <c r="J205" s="80">
        <f>VLOOKUP(E205,'[1]許可病床・最大使用病床（病院）'!$A$4:$G$142,6)</f>
        <v>0</v>
      </c>
      <c r="K205" s="100">
        <f t="shared" si="53"/>
        <v>407</v>
      </c>
      <c r="L205" s="80">
        <f>VLOOKUP(E205,'[1]許可病床・最大使用病床（病院）'!$J$4:$P$142,2)</f>
        <v>0</v>
      </c>
      <c r="M205" s="80">
        <f>VLOOKUP(E205,'[1]許可病床・最大使用病床（病院）'!$J$4:$P$142,3)</f>
        <v>277</v>
      </c>
      <c r="N205" s="80">
        <f>VLOOKUP(E205,'[1]許可病床・最大使用病床（病院）'!$J$4:$P$142,4)</f>
        <v>130</v>
      </c>
      <c r="O205" s="80">
        <f>VLOOKUP(E205,'[1]許可病床・最大使用病床（病院）'!$J$4:$P$142,5)</f>
        <v>0</v>
      </c>
      <c r="P205" s="80">
        <f>VLOOKUP(E205,'[1]許可病床・最大使用病床（病院）'!$J$4:$P$142,6)</f>
        <v>0</v>
      </c>
      <c r="Q205" s="100">
        <f t="shared" si="54"/>
        <v>407</v>
      </c>
      <c r="R205" s="80">
        <f t="shared" si="55"/>
        <v>0</v>
      </c>
      <c r="S205" s="80">
        <f t="shared" si="55"/>
        <v>0</v>
      </c>
      <c r="T205" s="80">
        <f t="shared" si="55"/>
        <v>0</v>
      </c>
      <c r="U205" s="80">
        <f t="shared" si="55"/>
        <v>0</v>
      </c>
      <c r="V205" s="80">
        <f t="shared" si="55"/>
        <v>0</v>
      </c>
      <c r="W205" s="100">
        <f t="shared" si="56"/>
        <v>0</v>
      </c>
    </row>
    <row r="206" spans="1:23" ht="19.95" customHeight="1">
      <c r="A206" s="15"/>
      <c r="B206" s="15"/>
      <c r="C206" s="15"/>
      <c r="D206" s="44" t="str">
        <f>VLOOKUP(E206,'[1]医療機関名(病院）'!$A$2:$B$140,2)</f>
        <v>岡本石井病院</v>
      </c>
      <c r="E206" s="44">
        <v>2215110400</v>
      </c>
      <c r="F206" s="80">
        <f>VLOOKUP(E206,'[1]許可病床・最大使用病床（病院）'!$A$4:$G$142,2)</f>
        <v>0</v>
      </c>
      <c r="G206" s="80">
        <f>VLOOKUP(E206,'[1]許可病床・最大使用病床（病院）'!$A$4:$G$142,3)</f>
        <v>43</v>
      </c>
      <c r="H206" s="80">
        <f>VLOOKUP(E206,'[1]許可病床・最大使用病床（病院）'!$A$4:$G$142,4)</f>
        <v>94</v>
      </c>
      <c r="I206" s="80">
        <f>VLOOKUP(E206,'[1]許可病床・最大使用病床（病院）'!$A$4:$G$142,5)</f>
        <v>60</v>
      </c>
      <c r="J206" s="80">
        <f>VLOOKUP(E206,'[1]許可病床・最大使用病床（病院）'!$A$4:$G$142,6)</f>
        <v>0</v>
      </c>
      <c r="K206" s="100">
        <f t="shared" si="53"/>
        <v>197</v>
      </c>
      <c r="L206" s="80">
        <f>VLOOKUP(E206,'[1]許可病床・最大使用病床（病院）'!$J$4:$P$142,2)</f>
        <v>0</v>
      </c>
      <c r="M206" s="80">
        <f>VLOOKUP(E206,'[1]許可病床・最大使用病床（病院）'!$J$4:$P$142,3)</f>
        <v>43</v>
      </c>
      <c r="N206" s="80">
        <f>VLOOKUP(E206,'[1]許可病床・最大使用病床（病院）'!$J$4:$P$142,4)</f>
        <v>94</v>
      </c>
      <c r="O206" s="80">
        <f>VLOOKUP(E206,'[1]許可病床・最大使用病床（病院）'!$J$4:$P$142,5)</f>
        <v>60</v>
      </c>
      <c r="P206" s="80">
        <f>VLOOKUP(E206,'[1]許可病床・最大使用病床（病院）'!$J$4:$P$142,6)</f>
        <v>0</v>
      </c>
      <c r="Q206" s="100">
        <f t="shared" si="54"/>
        <v>197</v>
      </c>
      <c r="R206" s="80">
        <f t="shared" si="55"/>
        <v>0</v>
      </c>
      <c r="S206" s="80">
        <f t="shared" si="55"/>
        <v>0</v>
      </c>
      <c r="T206" s="80">
        <f t="shared" si="55"/>
        <v>0</v>
      </c>
      <c r="U206" s="80">
        <f t="shared" si="55"/>
        <v>0</v>
      </c>
      <c r="V206" s="80">
        <f t="shared" si="55"/>
        <v>0</v>
      </c>
      <c r="W206" s="100">
        <f t="shared" si="56"/>
        <v>0</v>
      </c>
    </row>
    <row r="207" spans="1:23" ht="19.95" customHeight="1">
      <c r="A207" s="15"/>
      <c r="B207" s="15"/>
      <c r="C207" s="15"/>
      <c r="D207" s="48" t="str">
        <f>VLOOKUP(E207,'[1]医療機関名(病院）'!$A$2:$B$140,2)</f>
        <v>焼津市立総合病院</v>
      </c>
      <c r="E207" s="40">
        <v>2215160058</v>
      </c>
      <c r="F207" s="76">
        <f>VLOOKUP(E207,'[1]許可病床・最大使用病床（病院）'!$A$4:$G$142,2)</f>
        <v>62</v>
      </c>
      <c r="G207" s="76">
        <f>VLOOKUP(E207,'[1]許可病床・最大使用病床（病院）'!$A$4:$G$142,3)</f>
        <v>361</v>
      </c>
      <c r="H207" s="76">
        <f>VLOOKUP(E207,'[1]許可病床・最大使用病床（病院）'!$A$4:$G$142,4)</f>
        <v>0</v>
      </c>
      <c r="I207" s="76">
        <f>VLOOKUP(E207,'[1]許可病床・最大使用病床（病院）'!$A$4:$G$142,5)</f>
        <v>0</v>
      </c>
      <c r="J207" s="76">
        <f>VLOOKUP(E207,'[1]許可病床・最大使用病床（病院）'!$A$4:$G$142,6)</f>
        <v>0</v>
      </c>
      <c r="K207" s="97">
        <f t="shared" si="53"/>
        <v>423</v>
      </c>
      <c r="L207" s="76">
        <f>VLOOKUP(E207,'[1]許可病床・最大使用病床（病院）'!$J$4:$P$142,2)</f>
        <v>58</v>
      </c>
      <c r="M207" s="76">
        <f>VLOOKUP(E207,'[1]許可病床・最大使用病床（病院）'!$J$4:$P$142,3)</f>
        <v>354</v>
      </c>
      <c r="N207" s="76">
        <f>VLOOKUP(E207,'[1]許可病床・最大使用病床（病院）'!$J$4:$P$142,4)</f>
        <v>0</v>
      </c>
      <c r="O207" s="76">
        <f>VLOOKUP(E207,'[1]許可病床・最大使用病床（病院）'!$J$4:$P$142,5)</f>
        <v>0</v>
      </c>
      <c r="P207" s="76">
        <f>VLOOKUP(E207,'[1]許可病床・最大使用病床（病院）'!$J$4:$P$142,6)</f>
        <v>0</v>
      </c>
      <c r="Q207" s="97">
        <f t="shared" si="54"/>
        <v>412</v>
      </c>
      <c r="R207" s="76">
        <f t="shared" si="55"/>
        <v>4</v>
      </c>
      <c r="S207" s="76">
        <f t="shared" si="55"/>
        <v>7</v>
      </c>
      <c r="T207" s="76">
        <f t="shared" si="55"/>
        <v>0</v>
      </c>
      <c r="U207" s="76">
        <f t="shared" si="55"/>
        <v>0</v>
      </c>
      <c r="V207" s="76">
        <f t="shared" si="55"/>
        <v>0</v>
      </c>
      <c r="W207" s="97">
        <f t="shared" si="56"/>
        <v>11</v>
      </c>
    </row>
    <row r="208" spans="1:23" ht="19.95" customHeight="1">
      <c r="A208" s="15"/>
      <c r="B208" s="15"/>
      <c r="C208" s="14" t="s">
        <v>53</v>
      </c>
      <c r="D208" s="39" t="str">
        <f>VLOOKUP(E208,'[1]医療機関名(病院）'!$A$2:$B$140,2)</f>
        <v>聖稜リハビリテーション病院</v>
      </c>
      <c r="E208" s="39">
        <v>2215310281</v>
      </c>
      <c r="F208" s="75">
        <f>VLOOKUP(E208,'[1]許可病床・最大使用病床（病院）'!$A$4:$G$142,2)</f>
        <v>0</v>
      </c>
      <c r="G208" s="75">
        <f>VLOOKUP(E208,'[1]許可病床・最大使用病床（病院）'!$A$4:$G$142,3)</f>
        <v>0</v>
      </c>
      <c r="H208" s="75">
        <f>VLOOKUP(E208,'[1]許可病床・最大使用病床（病院）'!$A$4:$G$142,4)</f>
        <v>125</v>
      </c>
      <c r="I208" s="75">
        <f>VLOOKUP(E208,'[1]許可病床・最大使用病床（病院）'!$A$4:$G$142,5)</f>
        <v>0</v>
      </c>
      <c r="J208" s="75">
        <f>VLOOKUP(E208,'[1]許可病床・最大使用病床（病院）'!$A$4:$G$142,6)</f>
        <v>0</v>
      </c>
      <c r="K208" s="96">
        <f t="shared" si="53"/>
        <v>125</v>
      </c>
      <c r="L208" s="75">
        <f>VLOOKUP(E208,'[1]許可病床・最大使用病床（病院）'!$J$4:$P$142,2)</f>
        <v>0</v>
      </c>
      <c r="M208" s="75">
        <f>VLOOKUP(E208,'[1]許可病床・最大使用病床（病院）'!$J$4:$P$142,3)</f>
        <v>0</v>
      </c>
      <c r="N208" s="75">
        <f>VLOOKUP(E208,'[1]許可病床・最大使用病床（病院）'!$J$4:$P$142,4)</f>
        <v>125</v>
      </c>
      <c r="O208" s="75">
        <f>VLOOKUP(E208,'[1]許可病床・最大使用病床（病院）'!$J$4:$P$142,5)</f>
        <v>0</v>
      </c>
      <c r="P208" s="75">
        <f>VLOOKUP(E208,'[1]許可病床・最大使用病床（病院）'!$J$4:$P$142,6)</f>
        <v>0</v>
      </c>
      <c r="Q208" s="96">
        <f t="shared" si="54"/>
        <v>125</v>
      </c>
      <c r="R208" s="75">
        <f t="shared" si="55"/>
        <v>0</v>
      </c>
      <c r="S208" s="75">
        <f t="shared" si="55"/>
        <v>0</v>
      </c>
      <c r="T208" s="75">
        <f t="shared" si="55"/>
        <v>0</v>
      </c>
      <c r="U208" s="75">
        <f t="shared" si="55"/>
        <v>0</v>
      </c>
      <c r="V208" s="75">
        <f t="shared" si="55"/>
        <v>0</v>
      </c>
      <c r="W208" s="96">
        <f t="shared" si="56"/>
        <v>0</v>
      </c>
    </row>
    <row r="209" spans="1:23" ht="19.95" customHeight="1">
      <c r="A209" s="15"/>
      <c r="B209" s="15"/>
      <c r="C209" s="15"/>
      <c r="D209" s="44" t="str">
        <f>VLOOKUP(E209,'[1]医療機関名(病院）'!$A$2:$B$140,2)</f>
        <v>誠和藤枝病院</v>
      </c>
      <c r="E209" s="44">
        <v>2215310109</v>
      </c>
      <c r="F209" s="80">
        <f>VLOOKUP(E209,'[1]許可病床・最大使用病床（病院）'!$A$4:$G$142,2)</f>
        <v>0</v>
      </c>
      <c r="G209" s="80">
        <f>VLOOKUP(E209,'[1]許可病床・最大使用病床（病院）'!$A$4:$G$142,3)</f>
        <v>0</v>
      </c>
      <c r="H209" s="80">
        <f>VLOOKUP(E209,'[1]許可病床・最大使用病床（病院）'!$A$4:$G$142,4)</f>
        <v>0</v>
      </c>
      <c r="I209" s="80">
        <f>VLOOKUP(E209,'[1]許可病床・最大使用病床（病院）'!$A$4:$G$142,5)</f>
        <v>165</v>
      </c>
      <c r="J209" s="80">
        <f>VLOOKUP(E209,'[1]許可病床・最大使用病床（病院）'!$A$4:$G$142,6)</f>
        <v>0</v>
      </c>
      <c r="K209" s="100">
        <f t="shared" si="53"/>
        <v>165</v>
      </c>
      <c r="L209" s="80">
        <f>VLOOKUP(E209,'[1]許可病床・最大使用病床（病院）'!$J$4:$P$142,2)</f>
        <v>0</v>
      </c>
      <c r="M209" s="80">
        <f>VLOOKUP(E209,'[1]許可病床・最大使用病床（病院）'!$J$4:$P$142,3)</f>
        <v>0</v>
      </c>
      <c r="N209" s="80">
        <f>VLOOKUP(E209,'[1]許可病床・最大使用病床（病院）'!$J$4:$P$142,4)</f>
        <v>0</v>
      </c>
      <c r="O209" s="80">
        <f>VLOOKUP(E209,'[1]許可病床・最大使用病床（病院）'!$J$4:$P$142,5)</f>
        <v>149</v>
      </c>
      <c r="P209" s="80">
        <f>VLOOKUP(E209,'[1]許可病床・最大使用病床（病院）'!$J$4:$P$142,6)</f>
        <v>0</v>
      </c>
      <c r="Q209" s="100">
        <f t="shared" si="54"/>
        <v>149</v>
      </c>
      <c r="R209" s="80">
        <f t="shared" si="55"/>
        <v>0</v>
      </c>
      <c r="S209" s="80">
        <f t="shared" si="55"/>
        <v>0</v>
      </c>
      <c r="T209" s="80">
        <f t="shared" si="55"/>
        <v>0</v>
      </c>
      <c r="U209" s="80">
        <f t="shared" si="55"/>
        <v>16</v>
      </c>
      <c r="V209" s="80">
        <f t="shared" si="55"/>
        <v>0</v>
      </c>
      <c r="W209" s="100">
        <f t="shared" si="56"/>
        <v>16</v>
      </c>
    </row>
    <row r="210" spans="1:23" ht="19.95" customHeight="1">
      <c r="A210" s="15"/>
      <c r="B210" s="15"/>
      <c r="C210" s="15"/>
      <c r="D210" s="44" t="str">
        <f>VLOOKUP(E210,'[1]医療機関名(病院）'!$A$2:$B$140,2)</f>
        <v>藤枝市立総合病院</v>
      </c>
      <c r="E210" s="44">
        <v>2215310554</v>
      </c>
      <c r="F210" s="80">
        <f>VLOOKUP(E210,'[1]許可病床・最大使用病床（病院）'!$A$4:$G$142,2)</f>
        <v>137</v>
      </c>
      <c r="G210" s="80">
        <f>VLOOKUP(E210,'[1]許可病床・最大使用病床（病院）'!$A$4:$G$142,3)</f>
        <v>351</v>
      </c>
      <c r="H210" s="80">
        <f>VLOOKUP(E210,'[1]許可病床・最大使用病床（病院）'!$A$4:$G$142,4)</f>
        <v>0</v>
      </c>
      <c r="I210" s="80">
        <f>VLOOKUP(E210,'[1]許可病床・最大使用病床（病院）'!$A$4:$G$142,5)</f>
        <v>0</v>
      </c>
      <c r="J210" s="80">
        <f>VLOOKUP(E210,'[1]許可病床・最大使用病床（病院）'!$A$4:$G$142,6)</f>
        <v>76</v>
      </c>
      <c r="K210" s="100">
        <f t="shared" si="53"/>
        <v>564</v>
      </c>
      <c r="L210" s="80">
        <f>VLOOKUP(E210,'[1]許可病床・最大使用病床（病院）'!$J$4:$P$142,2)</f>
        <v>132</v>
      </c>
      <c r="M210" s="80">
        <f>VLOOKUP(E210,'[1]許可病床・最大使用病床（病院）'!$J$4:$P$142,3)</f>
        <v>335</v>
      </c>
      <c r="N210" s="80">
        <f>VLOOKUP(E210,'[1]許可病床・最大使用病床（病院）'!$J$4:$P$142,4)</f>
        <v>0</v>
      </c>
      <c r="O210" s="80">
        <f>VLOOKUP(E210,'[1]許可病床・最大使用病床（病院）'!$J$4:$P$142,5)</f>
        <v>0</v>
      </c>
      <c r="P210" s="80">
        <f>VLOOKUP(E210,'[1]許可病床・最大使用病床（病院）'!$J$4:$P$142,6)</f>
        <v>16</v>
      </c>
      <c r="Q210" s="100">
        <f t="shared" si="54"/>
        <v>483</v>
      </c>
      <c r="R210" s="80">
        <f t="shared" si="55"/>
        <v>5</v>
      </c>
      <c r="S210" s="80">
        <f t="shared" si="55"/>
        <v>16</v>
      </c>
      <c r="T210" s="80">
        <f t="shared" si="55"/>
        <v>0</v>
      </c>
      <c r="U210" s="80">
        <f t="shared" si="55"/>
        <v>0</v>
      </c>
      <c r="V210" s="80">
        <f t="shared" si="55"/>
        <v>60</v>
      </c>
      <c r="W210" s="100">
        <f t="shared" si="56"/>
        <v>81</v>
      </c>
    </row>
    <row r="211" spans="1:23" ht="19.95" customHeight="1">
      <c r="A211" s="15"/>
      <c r="B211" s="15"/>
      <c r="C211" s="15"/>
      <c r="D211" s="48" t="str">
        <f>VLOOKUP(E211,'[1]医療機関名(病院）'!$A$2:$B$140,2)</f>
        <v>藤枝平成記念病院</v>
      </c>
      <c r="E211" s="40">
        <v>2215310224</v>
      </c>
      <c r="F211" s="76">
        <f>VLOOKUP(E211,'[1]許可病床・最大使用病床（病院）'!$A$4:$G$142,2)</f>
        <v>0</v>
      </c>
      <c r="G211" s="76">
        <f>VLOOKUP(E211,'[1]許可病床・最大使用病床（病院）'!$A$4:$G$142,3)</f>
        <v>113</v>
      </c>
      <c r="H211" s="76">
        <f>VLOOKUP(E211,'[1]許可病床・最大使用病床（病院）'!$A$4:$G$142,4)</f>
        <v>0</v>
      </c>
      <c r="I211" s="76">
        <f>VLOOKUP(E211,'[1]許可病床・最大使用病床（病院）'!$A$4:$G$142,5)</f>
        <v>86</v>
      </c>
      <c r="J211" s="76">
        <f>VLOOKUP(E211,'[1]許可病床・最大使用病床（病院）'!$A$4:$G$142,6)</f>
        <v>0</v>
      </c>
      <c r="K211" s="97">
        <f t="shared" si="53"/>
        <v>199</v>
      </c>
      <c r="L211" s="76">
        <f>VLOOKUP(E211,'[1]許可病床・最大使用病床（病院）'!$J$4:$P$142,2)</f>
        <v>0</v>
      </c>
      <c r="M211" s="76">
        <f>VLOOKUP(E211,'[1]許可病床・最大使用病床（病院）'!$J$4:$P$142,3)</f>
        <v>101</v>
      </c>
      <c r="N211" s="76">
        <f>VLOOKUP(E211,'[1]許可病床・最大使用病床（病院）'!$J$4:$P$142,4)</f>
        <v>0</v>
      </c>
      <c r="O211" s="76">
        <f>VLOOKUP(E211,'[1]許可病床・最大使用病床（病院）'!$J$4:$P$142,5)</f>
        <v>86</v>
      </c>
      <c r="P211" s="76">
        <f>VLOOKUP(E211,'[1]許可病床・最大使用病床（病院）'!$J$4:$P$142,6)</f>
        <v>0</v>
      </c>
      <c r="Q211" s="97">
        <f t="shared" si="54"/>
        <v>187</v>
      </c>
      <c r="R211" s="76">
        <f t="shared" si="55"/>
        <v>0</v>
      </c>
      <c r="S211" s="76">
        <f t="shared" si="55"/>
        <v>12</v>
      </c>
      <c r="T211" s="76">
        <f t="shared" si="55"/>
        <v>0</v>
      </c>
      <c r="U211" s="76">
        <f t="shared" si="55"/>
        <v>0</v>
      </c>
      <c r="V211" s="76">
        <f t="shared" si="55"/>
        <v>0</v>
      </c>
      <c r="W211" s="97">
        <f t="shared" si="56"/>
        <v>12</v>
      </c>
    </row>
    <row r="212" spans="1:23" ht="19.95" customHeight="1">
      <c r="A212" s="15"/>
      <c r="B212" s="15"/>
      <c r="C212" s="14" t="s">
        <v>58</v>
      </c>
      <c r="D212" s="52" t="str">
        <f>VLOOKUP(E212,'[1]医療機関名(病院）'!$A$2:$B$140,2)</f>
        <v>榛原総合病院</v>
      </c>
      <c r="E212" s="63">
        <v>2215510120</v>
      </c>
      <c r="F212" s="77">
        <f>VLOOKUP(E212,'[1]許可病床・最大使用病床（病院）'!$A$4:$G$142,2)</f>
        <v>0</v>
      </c>
      <c r="G212" s="77">
        <f>VLOOKUP(E212,'[1]許可病床・最大使用病床（病院）'!$A$4:$G$142,3)</f>
        <v>208</v>
      </c>
      <c r="H212" s="77">
        <f>VLOOKUP(E212,'[1]許可病床・最大使用病床（病院）'!$A$4:$G$142,4)</f>
        <v>90</v>
      </c>
      <c r="I212" s="77">
        <f>VLOOKUP(E212,'[1]許可病床・最大使用病床（病院）'!$A$4:$G$142,5)</f>
        <v>42</v>
      </c>
      <c r="J212" s="77">
        <f>VLOOKUP(E212,'[1]許可病床・最大使用病床（病院）'!$A$4:$G$142,6)</f>
        <v>57</v>
      </c>
      <c r="K212" s="98">
        <f t="shared" si="53"/>
        <v>397</v>
      </c>
      <c r="L212" s="77">
        <f>VLOOKUP(E212,'[1]許可病床・最大使用病床（病院）'!$J$4:$P$142,2)</f>
        <v>0</v>
      </c>
      <c r="M212" s="77">
        <f>VLOOKUP(E212,'[1]許可病床・最大使用病床（病院）'!$J$4:$P$142,3)</f>
        <v>185</v>
      </c>
      <c r="N212" s="77">
        <f>VLOOKUP(E212,'[1]許可病床・最大使用病床（病院）'!$J$4:$P$142,4)</f>
        <v>78</v>
      </c>
      <c r="O212" s="77">
        <f>VLOOKUP(E212,'[1]許可病床・最大使用病床（病院）'!$J$4:$P$142,5)</f>
        <v>42</v>
      </c>
      <c r="P212" s="77">
        <f>VLOOKUP(E212,'[1]許可病床・最大使用病床（病院）'!$J$4:$P$142,6)</f>
        <v>8</v>
      </c>
      <c r="Q212" s="98">
        <f t="shared" si="54"/>
        <v>313</v>
      </c>
      <c r="R212" s="77">
        <f t="shared" si="55"/>
        <v>0</v>
      </c>
      <c r="S212" s="77">
        <f t="shared" si="55"/>
        <v>23</v>
      </c>
      <c r="T212" s="77">
        <f t="shared" si="55"/>
        <v>12</v>
      </c>
      <c r="U212" s="77">
        <f t="shared" si="55"/>
        <v>0</v>
      </c>
      <c r="V212" s="77">
        <f t="shared" si="55"/>
        <v>49</v>
      </c>
      <c r="W212" s="98">
        <f t="shared" si="56"/>
        <v>84</v>
      </c>
    </row>
    <row r="213" spans="1:23" ht="19.95" customHeight="1">
      <c r="A213" s="15"/>
      <c r="B213" s="15"/>
      <c r="C213" s="14" t="s">
        <v>39</v>
      </c>
      <c r="D213" s="52" t="str">
        <f>VLOOKUP(E213,'[1]医療機関名(病院）'!$A$2:$B$140,2)</f>
        <v>医療法人社団 八洲会 はいなん吉田病院</v>
      </c>
      <c r="E213" s="63">
        <v>2215510476</v>
      </c>
      <c r="F213" s="77">
        <f>VLOOKUP(E213,'[1]許可病床・最大使用病床（病院）'!$A$4:$G$142,2)</f>
        <v>0</v>
      </c>
      <c r="G213" s="77">
        <f>VLOOKUP(E213,'[1]許可病床・最大使用病床（病院）'!$A$4:$G$142,3)</f>
        <v>0</v>
      </c>
      <c r="H213" s="77">
        <f>VLOOKUP(E213,'[1]許可病床・最大使用病床（病院）'!$A$4:$G$142,4)</f>
        <v>0</v>
      </c>
      <c r="I213" s="77">
        <f>VLOOKUP(E213,'[1]許可病床・最大使用病床（病院）'!$A$4:$G$142,5)</f>
        <v>180</v>
      </c>
      <c r="J213" s="77">
        <f>VLOOKUP(E213,'[1]許可病床・最大使用病床（病院）'!$A$4:$G$142,6)</f>
        <v>0</v>
      </c>
      <c r="K213" s="98">
        <f t="shared" si="53"/>
        <v>180</v>
      </c>
      <c r="L213" s="77">
        <f>VLOOKUP(E213,'[1]許可病床・最大使用病床（病院）'!$J$4:$P$142,2)</f>
        <v>0</v>
      </c>
      <c r="M213" s="77">
        <f>VLOOKUP(E213,'[1]許可病床・最大使用病床（病院）'!$J$4:$P$142,3)</f>
        <v>0</v>
      </c>
      <c r="N213" s="77">
        <f>VLOOKUP(E213,'[1]許可病床・最大使用病床（病院）'!$J$4:$P$142,4)</f>
        <v>0</v>
      </c>
      <c r="O213" s="77">
        <f>VLOOKUP(E213,'[1]許可病床・最大使用病床（病院）'!$J$4:$P$142,5)</f>
        <v>171</v>
      </c>
      <c r="P213" s="77">
        <f>VLOOKUP(E213,'[1]許可病床・最大使用病床（病院）'!$J$4:$P$142,6)</f>
        <v>0</v>
      </c>
      <c r="Q213" s="98">
        <f t="shared" si="54"/>
        <v>171</v>
      </c>
      <c r="R213" s="77">
        <f t="shared" si="55"/>
        <v>0</v>
      </c>
      <c r="S213" s="77">
        <f t="shared" si="55"/>
        <v>0</v>
      </c>
      <c r="T213" s="77">
        <f t="shared" si="55"/>
        <v>0</v>
      </c>
      <c r="U213" s="77">
        <f t="shared" si="55"/>
        <v>9</v>
      </c>
      <c r="V213" s="77">
        <f t="shared" si="55"/>
        <v>0</v>
      </c>
      <c r="W213" s="98">
        <f t="shared" si="56"/>
        <v>9</v>
      </c>
    </row>
    <row r="214" spans="1:23" ht="19.95" customHeight="1">
      <c r="A214" s="15"/>
      <c r="B214" s="22" t="s">
        <v>40</v>
      </c>
      <c r="C214" s="28"/>
      <c r="D214" s="43"/>
      <c r="E214" s="58"/>
      <c r="F214" s="79">
        <f t="shared" ref="F214:W214" si="57">SUM(F203:F213)</f>
        <v>292</v>
      </c>
      <c r="G214" s="88">
        <f t="shared" si="57"/>
        <v>1655</v>
      </c>
      <c r="H214" s="88">
        <f t="shared" si="57"/>
        <v>529</v>
      </c>
      <c r="I214" s="88">
        <f t="shared" si="57"/>
        <v>633</v>
      </c>
      <c r="J214" s="88">
        <f t="shared" si="57"/>
        <v>133</v>
      </c>
      <c r="K214" s="99">
        <f t="shared" si="57"/>
        <v>3242</v>
      </c>
      <c r="L214" s="79">
        <f t="shared" si="57"/>
        <v>283</v>
      </c>
      <c r="M214" s="88">
        <f t="shared" si="57"/>
        <v>1594</v>
      </c>
      <c r="N214" s="88">
        <f t="shared" si="57"/>
        <v>517</v>
      </c>
      <c r="O214" s="88">
        <f t="shared" si="57"/>
        <v>608</v>
      </c>
      <c r="P214" s="88">
        <f t="shared" si="57"/>
        <v>24</v>
      </c>
      <c r="Q214" s="99">
        <f t="shared" si="57"/>
        <v>3026</v>
      </c>
      <c r="R214" s="79">
        <f t="shared" si="57"/>
        <v>9</v>
      </c>
      <c r="S214" s="88">
        <f t="shared" si="57"/>
        <v>61</v>
      </c>
      <c r="T214" s="88">
        <f t="shared" si="57"/>
        <v>12</v>
      </c>
      <c r="U214" s="88">
        <f t="shared" si="57"/>
        <v>25</v>
      </c>
      <c r="V214" s="88">
        <f t="shared" si="57"/>
        <v>109</v>
      </c>
      <c r="W214" s="99">
        <f t="shared" si="57"/>
        <v>216</v>
      </c>
    </row>
    <row r="215" spans="1:23" ht="19.95" customHeight="1">
      <c r="A215" s="15"/>
      <c r="B215" s="14" t="s">
        <v>17</v>
      </c>
      <c r="C215" s="14" t="s">
        <v>55</v>
      </c>
      <c r="D215" s="39" t="str">
        <f>VLOOKUP(E215,'[1]医療機関名（診療所）'!$A$2:$B$138,2)</f>
        <v>あきやま眼科</v>
      </c>
      <c r="E215" s="39">
        <v>2215400892</v>
      </c>
      <c r="F215" s="75">
        <v>0</v>
      </c>
      <c r="G215" s="75">
        <f>VLOOKUP(E215,'[1]許可病床・最大使用病床（診療所）'!$A$4:$E$140,2)</f>
        <v>0</v>
      </c>
      <c r="H215" s="75">
        <f>VLOOKUP(E215,'[1]許可病床・最大使用病床（診療所）'!$A$4:$E$140,3)</f>
        <v>6</v>
      </c>
      <c r="I215" s="75">
        <f>VLOOKUP(E215,'[1]許可病床・最大使用病床（診療所）'!$A$4:$E$140,4)</f>
        <v>0</v>
      </c>
      <c r="J215" s="75">
        <f>VLOOKUP(E215,'[1]許可病床・最大使用病床（診療所）'!$A$4:$E$140,5)</f>
        <v>0</v>
      </c>
      <c r="K215" s="96">
        <f t="shared" ref="K215:K227" si="58">SUM(F215:J215)</f>
        <v>6</v>
      </c>
      <c r="L215" s="75">
        <v>0</v>
      </c>
      <c r="M215" s="75">
        <f>VLOOKUP(E215,'[1]許可病床・最大使用病床（診療所）'!$H$4:$L$140,2)</f>
        <v>0</v>
      </c>
      <c r="N215" s="75">
        <f>VLOOKUP(E215,'[1]許可病床・最大使用病床（診療所）'!$H$4:$L$140,3)</f>
        <v>3</v>
      </c>
      <c r="O215" s="75">
        <f>VLOOKUP(E215,'[1]許可病床・最大使用病床（診療所）'!$H$4:$L$140,4)</f>
        <v>0</v>
      </c>
      <c r="P215" s="75">
        <f>VLOOKUP(E215,'[1]許可病床・最大使用病床（診療所）'!$H$4:$L$140,5)</f>
        <v>0</v>
      </c>
      <c r="Q215" s="96">
        <f t="shared" ref="Q215:Q227" si="59">SUM(L215:P215)</f>
        <v>3</v>
      </c>
      <c r="R215" s="75">
        <f t="shared" ref="R215:V224" si="60">F215-L215</f>
        <v>0</v>
      </c>
      <c r="S215" s="75">
        <f t="shared" si="60"/>
        <v>0</v>
      </c>
      <c r="T215" s="75">
        <f t="shared" si="60"/>
        <v>3</v>
      </c>
      <c r="U215" s="75">
        <f t="shared" si="60"/>
        <v>0</v>
      </c>
      <c r="V215" s="75">
        <f t="shared" si="60"/>
        <v>0</v>
      </c>
      <c r="W215" s="96">
        <f t="shared" ref="W215:W227" si="61">SUM(R215:V215)</f>
        <v>3</v>
      </c>
    </row>
    <row r="216" spans="1:23" ht="19.95" customHeight="1">
      <c r="A216" s="15"/>
      <c r="B216" s="15"/>
      <c r="C216" s="15"/>
      <c r="D216" s="44" t="str">
        <f>VLOOKUP(E216,'[1]医療機関名（診療所）'!$A$2:$B$138,2)</f>
        <v>しのはら産科婦人科医院</v>
      </c>
      <c r="E216" s="44">
        <v>2215400934</v>
      </c>
      <c r="F216" s="80">
        <v>0</v>
      </c>
      <c r="G216" s="80">
        <f>VLOOKUP(E216,'[1]許可病床・最大使用病床（診療所）'!$A$4:$E$140,2)</f>
        <v>11</v>
      </c>
      <c r="H216" s="80">
        <f>VLOOKUP(E216,'[1]許可病床・最大使用病床（診療所）'!$A$4:$E$140,3)</f>
        <v>0</v>
      </c>
      <c r="I216" s="80">
        <f>VLOOKUP(E216,'[1]許可病床・最大使用病床（診療所）'!$A$4:$E$140,4)</f>
        <v>0</v>
      </c>
      <c r="J216" s="80">
        <f>VLOOKUP(E216,'[1]許可病床・最大使用病床（診療所）'!$A$4:$E$140,5)</f>
        <v>0</v>
      </c>
      <c r="K216" s="100">
        <f t="shared" si="58"/>
        <v>11</v>
      </c>
      <c r="L216" s="80">
        <v>0</v>
      </c>
      <c r="M216" s="80">
        <f>VLOOKUP(E216,'[1]許可病床・最大使用病床（診療所）'!$H$4:$L$140,2)</f>
        <v>11</v>
      </c>
      <c r="N216" s="80">
        <f>VLOOKUP(E216,'[1]許可病床・最大使用病床（診療所）'!$H$4:$L$140,3)</f>
        <v>0</v>
      </c>
      <c r="O216" s="80">
        <f>VLOOKUP(E216,'[1]許可病床・最大使用病床（診療所）'!$H$4:$L$140,4)</f>
        <v>0</v>
      </c>
      <c r="P216" s="80">
        <f>VLOOKUP(E216,'[1]許可病床・最大使用病床（診療所）'!$H$4:$L$140,5)</f>
        <v>0</v>
      </c>
      <c r="Q216" s="100">
        <f t="shared" si="59"/>
        <v>11</v>
      </c>
      <c r="R216" s="80">
        <f t="shared" si="60"/>
        <v>0</v>
      </c>
      <c r="S216" s="80">
        <f t="shared" si="60"/>
        <v>0</v>
      </c>
      <c r="T216" s="80">
        <f t="shared" si="60"/>
        <v>0</v>
      </c>
      <c r="U216" s="80">
        <f t="shared" si="60"/>
        <v>0</v>
      </c>
      <c r="V216" s="80">
        <f t="shared" si="60"/>
        <v>0</v>
      </c>
      <c r="W216" s="100">
        <f t="shared" si="61"/>
        <v>0</v>
      </c>
    </row>
    <row r="217" spans="1:23" ht="19.95" customHeight="1">
      <c r="A217" s="15"/>
      <c r="B217" s="15"/>
      <c r="C217" s="15"/>
      <c r="D217" s="40" t="str">
        <f>VLOOKUP(E217,'[1]医療機関名（診療所）'!$A$2:$B$138,2)</f>
        <v>生駒脳神経クリニック</v>
      </c>
      <c r="E217" s="40">
        <v>2215410263</v>
      </c>
      <c r="F217" s="76">
        <v>0</v>
      </c>
      <c r="G217" s="76">
        <f>VLOOKUP(E217,'[1]許可病床・最大使用病床（診療所）'!$A$4:$E$140,2)</f>
        <v>0</v>
      </c>
      <c r="H217" s="76">
        <f>VLOOKUP(E217,'[1]許可病床・最大使用病床（診療所）'!$A$4:$E$140,3)</f>
        <v>0</v>
      </c>
      <c r="I217" s="76">
        <f>VLOOKUP(E217,'[1]許可病床・最大使用病床（診療所）'!$A$4:$E$140,4)</f>
        <v>0</v>
      </c>
      <c r="J217" s="76">
        <f>VLOOKUP(E217,'[1]許可病床・最大使用病床（診療所）'!$A$4:$E$140,5)</f>
        <v>1</v>
      </c>
      <c r="K217" s="97">
        <f t="shared" si="58"/>
        <v>1</v>
      </c>
      <c r="L217" s="76">
        <v>0</v>
      </c>
      <c r="M217" s="76">
        <f>VLOOKUP(E217,'[1]許可病床・最大使用病床（診療所）'!$H$4:$L$140,2)</f>
        <v>0</v>
      </c>
      <c r="N217" s="76">
        <f>VLOOKUP(E217,'[1]許可病床・最大使用病床（診療所）'!$H$4:$L$140,3)</f>
        <v>0</v>
      </c>
      <c r="O217" s="76">
        <f>VLOOKUP(E217,'[1]許可病床・最大使用病床（診療所）'!$H$4:$L$140,4)</f>
        <v>0</v>
      </c>
      <c r="P217" s="76">
        <f>VLOOKUP(E217,'[1]許可病床・最大使用病床（診療所）'!$H$4:$L$140,5)</f>
        <v>0</v>
      </c>
      <c r="Q217" s="97">
        <f t="shared" si="59"/>
        <v>0</v>
      </c>
      <c r="R217" s="76">
        <f t="shared" si="60"/>
        <v>0</v>
      </c>
      <c r="S217" s="76">
        <f t="shared" si="60"/>
        <v>0</v>
      </c>
      <c r="T217" s="76">
        <f t="shared" si="60"/>
        <v>0</v>
      </c>
      <c r="U217" s="76">
        <f t="shared" si="60"/>
        <v>0</v>
      </c>
      <c r="V217" s="76">
        <f t="shared" si="60"/>
        <v>1</v>
      </c>
      <c r="W217" s="97">
        <f t="shared" si="61"/>
        <v>1</v>
      </c>
    </row>
    <row r="218" spans="1:23" ht="19.95" customHeight="1">
      <c r="A218" s="15"/>
      <c r="B218" s="15"/>
      <c r="C218" s="14" t="s">
        <v>20</v>
      </c>
      <c r="D218" s="39" t="str">
        <f>VLOOKUP(E218,'[1]医療機関名（診療所）'!$A$2:$B$138,2)</f>
        <v>アイ・レディースクリニック</v>
      </c>
      <c r="E218" s="39">
        <v>2215110418</v>
      </c>
      <c r="F218" s="75">
        <v>0</v>
      </c>
      <c r="G218" s="75">
        <f>VLOOKUP(E218,'[1]許可病床・最大使用病床（診療所）'!$A$4:$E$140,2)</f>
        <v>10</v>
      </c>
      <c r="H218" s="75">
        <f>VLOOKUP(E218,'[1]許可病床・最大使用病床（診療所）'!$A$4:$E$140,3)</f>
        <v>0</v>
      </c>
      <c r="I218" s="75">
        <f>VLOOKUP(E218,'[1]許可病床・最大使用病床（診療所）'!$A$4:$E$140,4)</f>
        <v>0</v>
      </c>
      <c r="J218" s="75">
        <f>VLOOKUP(E218,'[1]許可病床・最大使用病床（診療所）'!$A$4:$E$140,5)</f>
        <v>0</v>
      </c>
      <c r="K218" s="96">
        <f t="shared" si="58"/>
        <v>10</v>
      </c>
      <c r="L218" s="75">
        <v>0</v>
      </c>
      <c r="M218" s="75">
        <f>VLOOKUP(E218,'[1]許可病床・最大使用病床（診療所）'!$H$4:$L$140,2)</f>
        <v>10</v>
      </c>
      <c r="N218" s="75">
        <f>VLOOKUP(E218,'[1]許可病床・最大使用病床（診療所）'!$H$4:$L$140,3)</f>
        <v>0</v>
      </c>
      <c r="O218" s="75">
        <f>VLOOKUP(E218,'[1]許可病床・最大使用病床（診療所）'!$H$4:$L$140,4)</f>
        <v>0</v>
      </c>
      <c r="P218" s="75">
        <f>VLOOKUP(E218,'[1]許可病床・最大使用病床（診療所）'!$H$4:$L$140,5)</f>
        <v>0</v>
      </c>
      <c r="Q218" s="96">
        <f t="shared" si="59"/>
        <v>10</v>
      </c>
      <c r="R218" s="75">
        <f t="shared" si="60"/>
        <v>0</v>
      </c>
      <c r="S218" s="75">
        <f t="shared" si="60"/>
        <v>0</v>
      </c>
      <c r="T218" s="75">
        <f t="shared" si="60"/>
        <v>0</v>
      </c>
      <c r="U218" s="75">
        <f t="shared" si="60"/>
        <v>0</v>
      </c>
      <c r="V218" s="75">
        <f t="shared" si="60"/>
        <v>0</v>
      </c>
      <c r="W218" s="96">
        <f t="shared" si="61"/>
        <v>0</v>
      </c>
    </row>
    <row r="219" spans="1:23" ht="19.95" customHeight="1">
      <c r="A219" s="15"/>
      <c r="B219" s="15"/>
      <c r="C219" s="15"/>
      <c r="D219" s="44" t="str">
        <f>VLOOKUP(E219,'[1]医療機関名（診療所）'!$A$2:$B$138,2)</f>
        <v>医療法人社団峻凌会 やきつべの径診療所</v>
      </c>
      <c r="E219" s="44">
        <v>2215110384</v>
      </c>
      <c r="F219" s="80">
        <v>0</v>
      </c>
      <c r="G219" s="80">
        <f>VLOOKUP(E219,'[1]許可病床・最大使用病床（診療所）'!$A$4:$E$140,2)</f>
        <v>0</v>
      </c>
      <c r="H219" s="80">
        <f>VLOOKUP(E219,'[1]許可病床・最大使用病床（診療所）'!$A$4:$E$140,3)</f>
        <v>19</v>
      </c>
      <c r="I219" s="80">
        <f>VLOOKUP(E219,'[1]許可病床・最大使用病床（診療所）'!$A$4:$E$140,4)</f>
        <v>0</v>
      </c>
      <c r="J219" s="80">
        <f>VLOOKUP(E219,'[1]許可病床・最大使用病床（診療所）'!$A$4:$E$140,5)</f>
        <v>0</v>
      </c>
      <c r="K219" s="100">
        <f t="shared" si="58"/>
        <v>19</v>
      </c>
      <c r="L219" s="80">
        <v>0</v>
      </c>
      <c r="M219" s="80">
        <f>VLOOKUP(E219,'[1]許可病床・最大使用病床（診療所）'!$H$4:$L$140,2)</f>
        <v>0</v>
      </c>
      <c r="N219" s="80">
        <f>VLOOKUP(E219,'[1]許可病床・最大使用病床（診療所）'!$H$4:$L$140,3)</f>
        <v>14</v>
      </c>
      <c r="O219" s="80">
        <f>VLOOKUP(E219,'[1]許可病床・最大使用病床（診療所）'!$H$4:$L$140,4)</f>
        <v>0</v>
      </c>
      <c r="P219" s="80">
        <f>VLOOKUP(E219,'[1]許可病床・最大使用病床（診療所）'!$H$4:$L$140,5)</f>
        <v>0</v>
      </c>
      <c r="Q219" s="100">
        <f t="shared" si="59"/>
        <v>14</v>
      </c>
      <c r="R219" s="80">
        <f t="shared" si="60"/>
        <v>0</v>
      </c>
      <c r="S219" s="80">
        <f t="shared" si="60"/>
        <v>0</v>
      </c>
      <c r="T219" s="80">
        <f t="shared" si="60"/>
        <v>5</v>
      </c>
      <c r="U219" s="80">
        <f t="shared" si="60"/>
        <v>0</v>
      </c>
      <c r="V219" s="80">
        <f t="shared" si="60"/>
        <v>0</v>
      </c>
      <c r="W219" s="100">
        <f t="shared" si="61"/>
        <v>5</v>
      </c>
    </row>
    <row r="220" spans="1:23" ht="19.95" customHeight="1">
      <c r="A220" s="15"/>
      <c r="B220" s="15"/>
      <c r="C220" s="15"/>
      <c r="D220" s="44" t="str">
        <f>VLOOKUP(E220,'[1]医療機関名（診療所）'!$A$2:$B$138,2)</f>
        <v>志太記念脳神経外科</v>
      </c>
      <c r="E220" s="44">
        <v>2215110525</v>
      </c>
      <c r="F220" s="80">
        <v>0</v>
      </c>
      <c r="G220" s="80">
        <f>VLOOKUP(E220,'[1]許可病床・最大使用病床（診療所）'!$A$4:$E$140,2)</f>
        <v>19</v>
      </c>
      <c r="H220" s="80">
        <f>VLOOKUP(E220,'[1]許可病床・最大使用病床（診療所）'!$A$4:$E$140,3)</f>
        <v>0</v>
      </c>
      <c r="I220" s="80">
        <f>VLOOKUP(E220,'[1]許可病床・最大使用病床（診療所）'!$A$4:$E$140,4)</f>
        <v>0</v>
      </c>
      <c r="J220" s="80">
        <f>VLOOKUP(E220,'[1]許可病床・最大使用病床（診療所）'!$A$4:$E$140,5)</f>
        <v>0</v>
      </c>
      <c r="K220" s="100">
        <f t="shared" si="58"/>
        <v>19</v>
      </c>
      <c r="L220" s="80">
        <v>0</v>
      </c>
      <c r="M220" s="80">
        <f>VLOOKUP(E220,'[1]許可病床・最大使用病床（診療所）'!$H$4:$L$140,2)</f>
        <v>19</v>
      </c>
      <c r="N220" s="80">
        <f>VLOOKUP(E220,'[1]許可病床・最大使用病床（診療所）'!$H$4:$L$140,3)</f>
        <v>0</v>
      </c>
      <c r="O220" s="80">
        <f>VLOOKUP(E220,'[1]許可病床・最大使用病床（診療所）'!$H$4:$L$140,4)</f>
        <v>0</v>
      </c>
      <c r="P220" s="80">
        <f>VLOOKUP(E220,'[1]許可病床・最大使用病床（診療所）'!$H$4:$L$140,5)</f>
        <v>0</v>
      </c>
      <c r="Q220" s="100">
        <f t="shared" si="59"/>
        <v>19</v>
      </c>
      <c r="R220" s="80">
        <f t="shared" si="60"/>
        <v>0</v>
      </c>
      <c r="S220" s="80">
        <f t="shared" si="60"/>
        <v>0</v>
      </c>
      <c r="T220" s="80">
        <f t="shared" si="60"/>
        <v>0</v>
      </c>
      <c r="U220" s="80">
        <f t="shared" si="60"/>
        <v>0</v>
      </c>
      <c r="V220" s="80">
        <f t="shared" si="60"/>
        <v>0</v>
      </c>
      <c r="W220" s="100">
        <f t="shared" si="61"/>
        <v>0</v>
      </c>
    </row>
    <row r="221" spans="1:23" ht="19.95" customHeight="1">
      <c r="A221" s="15"/>
      <c r="B221" s="15"/>
      <c r="C221" s="15"/>
      <c r="D221" s="44" t="str">
        <f>VLOOKUP(E221,'[1]医療機関名（診療所）'!$A$2:$B$138,2)</f>
        <v>焼津こがわ眼科</v>
      </c>
      <c r="E221" s="44">
        <v>2215110343</v>
      </c>
      <c r="F221" s="80">
        <v>0</v>
      </c>
      <c r="G221" s="80">
        <v>9</v>
      </c>
      <c r="H221" s="80">
        <f>VLOOKUP(E221,'[1]許可病床・最大使用病床（診療所）'!$A$4:$E$140,3)</f>
        <v>0</v>
      </c>
      <c r="I221" s="80">
        <f>VLOOKUP(E221,'[1]許可病床・最大使用病床（診療所）'!$A$4:$E$140,4)</f>
        <v>0</v>
      </c>
      <c r="J221" s="80">
        <v>0</v>
      </c>
      <c r="K221" s="100">
        <f t="shared" si="58"/>
        <v>9</v>
      </c>
      <c r="L221" s="80">
        <v>0</v>
      </c>
      <c r="M221" s="80">
        <v>0</v>
      </c>
      <c r="N221" s="80">
        <f>VLOOKUP(E221,'[1]許可病床・最大使用病床（診療所）'!$H$4:$L$140,3)</f>
        <v>0</v>
      </c>
      <c r="O221" s="80">
        <f>VLOOKUP(E221,'[1]許可病床・最大使用病床（診療所）'!$H$4:$L$140,4)</f>
        <v>0</v>
      </c>
      <c r="P221" s="80">
        <v>4</v>
      </c>
      <c r="Q221" s="100">
        <f t="shared" si="59"/>
        <v>4</v>
      </c>
      <c r="R221" s="80">
        <f t="shared" si="60"/>
        <v>0</v>
      </c>
      <c r="S221" s="80">
        <f t="shared" si="60"/>
        <v>9</v>
      </c>
      <c r="T221" s="80">
        <f t="shared" si="60"/>
        <v>0</v>
      </c>
      <c r="U221" s="80">
        <f t="shared" si="60"/>
        <v>0</v>
      </c>
      <c r="V221" s="80">
        <f t="shared" si="60"/>
        <v>-4</v>
      </c>
      <c r="W221" s="100">
        <f t="shared" si="61"/>
        <v>5</v>
      </c>
    </row>
    <row r="222" spans="1:23" ht="19.95" customHeight="1">
      <c r="A222" s="15"/>
      <c r="B222" s="15"/>
      <c r="C222" s="15"/>
      <c r="D222" s="44" t="str">
        <f>VLOOKUP(E222,'[1]医療機関名（診療所）'!$A$2:$B$138,2)</f>
        <v>前田産科婦人科医院</v>
      </c>
      <c r="E222" s="44">
        <v>2215110350</v>
      </c>
      <c r="F222" s="80">
        <v>0</v>
      </c>
      <c r="G222" s="80">
        <f>VLOOKUP(E222,'[1]許可病床・最大使用病床（診療所）'!$A$4:$E$140,2)</f>
        <v>17</v>
      </c>
      <c r="H222" s="80">
        <f>VLOOKUP(E222,'[1]許可病床・最大使用病床（診療所）'!$A$4:$E$140,3)</f>
        <v>0</v>
      </c>
      <c r="I222" s="80">
        <f>VLOOKUP(E222,'[1]許可病床・最大使用病床（診療所）'!$A$4:$E$140,4)</f>
        <v>0</v>
      </c>
      <c r="J222" s="80">
        <f>VLOOKUP(E222,'[1]許可病床・最大使用病床（診療所）'!$A$4:$E$140,5)</f>
        <v>0</v>
      </c>
      <c r="K222" s="100">
        <f t="shared" si="58"/>
        <v>17</v>
      </c>
      <c r="L222" s="80">
        <v>0</v>
      </c>
      <c r="M222" s="80">
        <f>VLOOKUP(E222,'[1]許可病床・最大使用病床（診療所）'!$H$4:$L$140,2)</f>
        <v>17</v>
      </c>
      <c r="N222" s="80">
        <f>VLOOKUP(E222,'[1]許可病床・最大使用病床（診療所）'!$H$4:$L$140,3)</f>
        <v>0</v>
      </c>
      <c r="O222" s="80">
        <f>VLOOKUP(E222,'[1]許可病床・最大使用病床（診療所）'!$H$4:$L$140,4)</f>
        <v>0</v>
      </c>
      <c r="P222" s="80">
        <f>VLOOKUP(E222,'[1]許可病床・最大使用病床（診療所）'!$H$4:$L$140,5)</f>
        <v>0</v>
      </c>
      <c r="Q222" s="100">
        <f t="shared" si="59"/>
        <v>17</v>
      </c>
      <c r="R222" s="80">
        <f t="shared" si="60"/>
        <v>0</v>
      </c>
      <c r="S222" s="80">
        <f t="shared" si="60"/>
        <v>0</v>
      </c>
      <c r="T222" s="80">
        <f t="shared" si="60"/>
        <v>0</v>
      </c>
      <c r="U222" s="80">
        <f t="shared" si="60"/>
        <v>0</v>
      </c>
      <c r="V222" s="80">
        <f t="shared" si="60"/>
        <v>0</v>
      </c>
      <c r="W222" s="100">
        <f t="shared" si="61"/>
        <v>0</v>
      </c>
    </row>
    <row r="223" spans="1:23" ht="19.95" customHeight="1">
      <c r="A223" s="15"/>
      <c r="B223" s="15"/>
      <c r="C223" s="15"/>
      <c r="D223" s="40" t="str">
        <f>VLOOKUP(E223,'[1]医療機関名（診療所）'!$A$2:$B$138,2)</f>
        <v>天野医院</v>
      </c>
      <c r="E223" s="40">
        <v>2215110178</v>
      </c>
      <c r="F223" s="76">
        <v>0</v>
      </c>
      <c r="G223" s="76">
        <v>0</v>
      </c>
      <c r="H223" s="76">
        <f>VLOOKUP(E223,'[1]許可病床・最大使用病床（診療所）'!$A$4:$E$140,3)</f>
        <v>0</v>
      </c>
      <c r="I223" s="76">
        <f>VLOOKUP(E223,'[1]許可病床・最大使用病床（診療所）'!$A$4:$E$140,4)</f>
        <v>0</v>
      </c>
      <c r="J223" s="76">
        <v>2</v>
      </c>
      <c r="K223" s="97">
        <f t="shared" si="58"/>
        <v>2</v>
      </c>
      <c r="L223" s="76">
        <v>0</v>
      </c>
      <c r="M223" s="76">
        <f>VLOOKUP(E223,'[1]許可病床・最大使用病床（診療所）'!$H$4:$L$140,2)</f>
        <v>0</v>
      </c>
      <c r="N223" s="76">
        <f>VLOOKUP(E223,'[1]許可病床・最大使用病床（診療所）'!$H$4:$L$140,3)</f>
        <v>0</v>
      </c>
      <c r="O223" s="76">
        <f>VLOOKUP(E223,'[1]許可病床・最大使用病床（診療所）'!$H$4:$L$140,4)</f>
        <v>0</v>
      </c>
      <c r="P223" s="76">
        <f>VLOOKUP(E223,'[1]許可病床・最大使用病床（診療所）'!$H$4:$L$140,5)</f>
        <v>0</v>
      </c>
      <c r="Q223" s="97">
        <f t="shared" si="59"/>
        <v>0</v>
      </c>
      <c r="R223" s="76">
        <f t="shared" si="60"/>
        <v>0</v>
      </c>
      <c r="S223" s="76">
        <f t="shared" si="60"/>
        <v>0</v>
      </c>
      <c r="T223" s="76">
        <f t="shared" si="60"/>
        <v>0</v>
      </c>
      <c r="U223" s="76">
        <f t="shared" si="60"/>
        <v>0</v>
      </c>
      <c r="V223" s="76">
        <f t="shared" si="60"/>
        <v>2</v>
      </c>
      <c r="W223" s="97">
        <f t="shared" si="61"/>
        <v>2</v>
      </c>
    </row>
    <row r="224" spans="1:23" ht="19.95" customHeight="1">
      <c r="A224" s="15"/>
      <c r="B224" s="15"/>
      <c r="C224" s="14" t="s">
        <v>53</v>
      </c>
      <c r="D224" s="39" t="str">
        <f>VLOOKUP(E224,'[1]医療機関名（診療所）'!$A$2:$B$138,2)</f>
        <v>いしかわレディースクリニック</v>
      </c>
      <c r="E224" s="39">
        <v>2215301348</v>
      </c>
      <c r="F224" s="75">
        <v>0</v>
      </c>
      <c r="G224" s="75">
        <f>VLOOKUP(E224,'[1]許可病床・最大使用病床（診療所）'!$A$4:$E$140,2)</f>
        <v>11</v>
      </c>
      <c r="H224" s="75">
        <f>VLOOKUP(E224,'[1]許可病床・最大使用病床（診療所）'!$A$4:$E$140,3)</f>
        <v>0</v>
      </c>
      <c r="I224" s="75">
        <f>VLOOKUP(E224,'[1]許可病床・最大使用病床（診療所）'!$A$4:$E$140,4)</f>
        <v>0</v>
      </c>
      <c r="J224" s="75">
        <f>VLOOKUP(E224,'[1]許可病床・最大使用病床（診療所）'!$A$4:$E$140,5)</f>
        <v>0</v>
      </c>
      <c r="K224" s="96">
        <f t="shared" si="58"/>
        <v>11</v>
      </c>
      <c r="L224" s="75">
        <v>0</v>
      </c>
      <c r="M224" s="75">
        <f>VLOOKUP(E224,'[1]許可病床・最大使用病床（診療所）'!$H$4:$L$140,2)</f>
        <v>9</v>
      </c>
      <c r="N224" s="75">
        <f>VLOOKUP(E224,'[1]許可病床・最大使用病床（診療所）'!$H$4:$L$140,3)</f>
        <v>0</v>
      </c>
      <c r="O224" s="75">
        <f>VLOOKUP(E224,'[1]許可病床・最大使用病床（診療所）'!$H$4:$L$140,4)</f>
        <v>0</v>
      </c>
      <c r="P224" s="75">
        <f>VLOOKUP(E224,'[1]許可病床・最大使用病床（診療所）'!$H$4:$L$140,5)</f>
        <v>0</v>
      </c>
      <c r="Q224" s="96">
        <f t="shared" si="59"/>
        <v>9</v>
      </c>
      <c r="R224" s="75">
        <f t="shared" si="60"/>
        <v>0</v>
      </c>
      <c r="S224" s="75">
        <f t="shared" si="60"/>
        <v>2</v>
      </c>
      <c r="T224" s="75">
        <f t="shared" si="60"/>
        <v>0</v>
      </c>
      <c r="U224" s="75">
        <f t="shared" si="60"/>
        <v>0</v>
      </c>
      <c r="V224" s="75">
        <f t="shared" si="60"/>
        <v>0</v>
      </c>
      <c r="W224" s="96">
        <f t="shared" si="61"/>
        <v>2</v>
      </c>
    </row>
    <row r="225" spans="1:23" ht="19.95" customHeight="1">
      <c r="A225" s="15"/>
      <c r="B225" s="15"/>
      <c r="C225" s="15"/>
      <c r="D225" s="51" t="s">
        <v>71</v>
      </c>
      <c r="E225" s="51" t="s">
        <v>76</v>
      </c>
      <c r="F225" s="87" t="s">
        <v>76</v>
      </c>
      <c r="G225" s="87" t="s">
        <v>76</v>
      </c>
      <c r="H225" s="87" t="s">
        <v>76</v>
      </c>
      <c r="I225" s="87" t="s">
        <v>76</v>
      </c>
      <c r="J225" s="87" t="s">
        <v>76</v>
      </c>
      <c r="K225" s="106">
        <f t="shared" si="58"/>
        <v>0</v>
      </c>
      <c r="L225" s="87" t="s">
        <v>76</v>
      </c>
      <c r="M225" s="87" t="s">
        <v>76</v>
      </c>
      <c r="N225" s="87" t="s">
        <v>76</v>
      </c>
      <c r="O225" s="87" t="s">
        <v>76</v>
      </c>
      <c r="P225" s="87" t="s">
        <v>76</v>
      </c>
      <c r="Q225" s="106">
        <f t="shared" si="59"/>
        <v>0</v>
      </c>
      <c r="R225" s="87" t="s">
        <v>76</v>
      </c>
      <c r="S225" s="87" t="s">
        <v>76</v>
      </c>
      <c r="T225" s="87" t="s">
        <v>76</v>
      </c>
      <c r="U225" s="87" t="s">
        <v>76</v>
      </c>
      <c r="V225" s="87" t="s">
        <v>76</v>
      </c>
      <c r="W225" s="106">
        <f t="shared" si="61"/>
        <v>0</v>
      </c>
    </row>
    <row r="226" spans="1:23" ht="19.95" customHeight="1">
      <c r="A226" s="15"/>
      <c r="B226" s="15"/>
      <c r="C226" s="15"/>
      <c r="D226" s="44" t="str">
        <f>VLOOKUP(E226,'[1]医療機関名（診療所）'!$A$2:$B$138,2)</f>
        <v>錦野クリニック</v>
      </c>
      <c r="E226" s="44">
        <v>2215310661</v>
      </c>
      <c r="F226" s="80">
        <v>0</v>
      </c>
      <c r="G226" s="80">
        <f>VLOOKUP(E226,'[1]許可病床・最大使用病床（診療所）'!$A$4:$E$140,2)</f>
        <v>14</v>
      </c>
      <c r="H226" s="80">
        <f>VLOOKUP(E226,'[1]許可病床・最大使用病床（診療所）'!$A$4:$E$140,3)</f>
        <v>0</v>
      </c>
      <c r="I226" s="80">
        <f>VLOOKUP(E226,'[1]許可病床・最大使用病床（診療所）'!$A$4:$E$140,4)</f>
        <v>0</v>
      </c>
      <c r="J226" s="80">
        <f>VLOOKUP(E226,'[1]許可病床・最大使用病床（診療所）'!$A$4:$E$140,5)</f>
        <v>0</v>
      </c>
      <c r="K226" s="100">
        <f t="shared" si="58"/>
        <v>14</v>
      </c>
      <c r="L226" s="80">
        <v>0</v>
      </c>
      <c r="M226" s="80">
        <f>VLOOKUP(E226,'[1]許可病床・最大使用病床（診療所）'!$H$4:$L$140,2)</f>
        <v>8</v>
      </c>
      <c r="N226" s="80">
        <f>VLOOKUP(E226,'[1]許可病床・最大使用病床（診療所）'!$H$4:$L$140,3)</f>
        <v>0</v>
      </c>
      <c r="O226" s="80">
        <f>VLOOKUP(E226,'[1]許可病床・最大使用病床（診療所）'!$H$4:$L$140,4)</f>
        <v>0</v>
      </c>
      <c r="P226" s="80">
        <f>VLOOKUP(E226,'[1]許可病床・最大使用病床（診療所）'!$H$4:$L$140,5)</f>
        <v>0</v>
      </c>
      <c r="Q226" s="100">
        <f t="shared" si="59"/>
        <v>8</v>
      </c>
      <c r="R226" s="80">
        <f t="shared" ref="R226:V227" si="62">F226-L226</f>
        <v>0</v>
      </c>
      <c r="S226" s="80">
        <f t="shared" si="62"/>
        <v>6</v>
      </c>
      <c r="T226" s="80">
        <f t="shared" si="62"/>
        <v>0</v>
      </c>
      <c r="U226" s="80">
        <f t="shared" si="62"/>
        <v>0</v>
      </c>
      <c r="V226" s="80">
        <f t="shared" si="62"/>
        <v>0</v>
      </c>
      <c r="W226" s="100">
        <f t="shared" si="61"/>
        <v>6</v>
      </c>
    </row>
    <row r="227" spans="1:23" s="1" customFormat="1" ht="19.95" customHeight="1">
      <c r="A227" s="15"/>
      <c r="B227" s="15"/>
      <c r="C227" s="15"/>
      <c r="D227" s="40" t="str">
        <f>VLOOKUP(E227,'[1]医療機関名（診療所）'!$A$2:$B$138,2)</f>
        <v>鈴木レディースクリニック</v>
      </c>
      <c r="E227" s="40">
        <v>2215310299</v>
      </c>
      <c r="F227" s="76">
        <v>0</v>
      </c>
      <c r="G227" s="76">
        <f>VLOOKUP(E227,'[1]許可病床・最大使用病床（診療所）'!$A$4:$E$140,2)</f>
        <v>0</v>
      </c>
      <c r="H227" s="76">
        <f>VLOOKUP(E227,'[1]許可病床・最大使用病床（診療所）'!$A$4:$E$140,3)</f>
        <v>0</v>
      </c>
      <c r="I227" s="76">
        <v>0</v>
      </c>
      <c r="J227" s="76">
        <v>13</v>
      </c>
      <c r="K227" s="97">
        <f t="shared" si="58"/>
        <v>13</v>
      </c>
      <c r="L227" s="76">
        <v>0</v>
      </c>
      <c r="M227" s="76">
        <f>VLOOKUP(E227,'[1]許可病床・最大使用病床（診療所）'!$H$4:$L$140,2)</f>
        <v>0</v>
      </c>
      <c r="N227" s="76">
        <f>VLOOKUP(E227,'[1]許可病床・最大使用病床（診療所）'!$H$4:$L$140,3)</f>
        <v>0</v>
      </c>
      <c r="O227" s="76">
        <v>0</v>
      </c>
      <c r="P227" s="76">
        <v>13</v>
      </c>
      <c r="Q227" s="97">
        <f t="shared" si="59"/>
        <v>13</v>
      </c>
      <c r="R227" s="76">
        <f t="shared" si="62"/>
        <v>0</v>
      </c>
      <c r="S227" s="76">
        <f t="shared" si="62"/>
        <v>0</v>
      </c>
      <c r="T227" s="76">
        <f t="shared" si="62"/>
        <v>0</v>
      </c>
      <c r="U227" s="76">
        <f t="shared" si="62"/>
        <v>0</v>
      </c>
      <c r="V227" s="76">
        <f t="shared" si="62"/>
        <v>0</v>
      </c>
      <c r="W227" s="97">
        <f t="shared" si="61"/>
        <v>0</v>
      </c>
    </row>
    <row r="228" spans="1:23" s="1" customFormat="1" ht="19.95" customHeight="1">
      <c r="A228" s="15"/>
      <c r="B228" s="22" t="s">
        <v>42</v>
      </c>
      <c r="C228" s="28"/>
      <c r="D228" s="43"/>
      <c r="E228" s="58"/>
      <c r="F228" s="79">
        <f t="shared" ref="F228:W228" si="63">SUM(F215:F227)</f>
        <v>0</v>
      </c>
      <c r="G228" s="88">
        <f t="shared" si="63"/>
        <v>91</v>
      </c>
      <c r="H228" s="88">
        <f t="shared" si="63"/>
        <v>25</v>
      </c>
      <c r="I228" s="88">
        <f t="shared" si="63"/>
        <v>0</v>
      </c>
      <c r="J228" s="88">
        <f t="shared" si="63"/>
        <v>16</v>
      </c>
      <c r="K228" s="99">
        <f t="shared" si="63"/>
        <v>132</v>
      </c>
      <c r="L228" s="79">
        <f t="shared" si="63"/>
        <v>0</v>
      </c>
      <c r="M228" s="88">
        <f t="shared" si="63"/>
        <v>74</v>
      </c>
      <c r="N228" s="88">
        <f t="shared" si="63"/>
        <v>17</v>
      </c>
      <c r="O228" s="88">
        <f t="shared" si="63"/>
        <v>0</v>
      </c>
      <c r="P228" s="88">
        <f t="shared" si="63"/>
        <v>17</v>
      </c>
      <c r="Q228" s="99">
        <f t="shared" si="63"/>
        <v>108</v>
      </c>
      <c r="R228" s="79">
        <f t="shared" si="63"/>
        <v>0</v>
      </c>
      <c r="S228" s="88">
        <f t="shared" si="63"/>
        <v>17</v>
      </c>
      <c r="T228" s="88">
        <f t="shared" si="63"/>
        <v>8</v>
      </c>
      <c r="U228" s="88">
        <f t="shared" si="63"/>
        <v>0</v>
      </c>
      <c r="V228" s="88">
        <f t="shared" si="63"/>
        <v>-1</v>
      </c>
      <c r="W228" s="99">
        <f t="shared" si="63"/>
        <v>24</v>
      </c>
    </row>
    <row r="229" spans="1:23" ht="19.95" customHeight="1">
      <c r="A229" s="16" t="s">
        <v>14</v>
      </c>
      <c r="B229" s="23"/>
      <c r="C229" s="23"/>
      <c r="D229" s="45"/>
      <c r="E229" s="59"/>
      <c r="F229" s="82">
        <f t="shared" ref="F229:W229" si="64">SUM(F214,F228)</f>
        <v>292</v>
      </c>
      <c r="G229" s="92">
        <f t="shared" si="64"/>
        <v>1746</v>
      </c>
      <c r="H229" s="92">
        <f t="shared" si="64"/>
        <v>554</v>
      </c>
      <c r="I229" s="92">
        <f t="shared" si="64"/>
        <v>633</v>
      </c>
      <c r="J229" s="92">
        <f t="shared" si="64"/>
        <v>149</v>
      </c>
      <c r="K229" s="102">
        <f t="shared" si="64"/>
        <v>3374</v>
      </c>
      <c r="L229" s="82">
        <f t="shared" si="64"/>
        <v>283</v>
      </c>
      <c r="M229" s="92">
        <f t="shared" si="64"/>
        <v>1668</v>
      </c>
      <c r="N229" s="92">
        <f t="shared" si="64"/>
        <v>534</v>
      </c>
      <c r="O229" s="92">
        <f t="shared" si="64"/>
        <v>608</v>
      </c>
      <c r="P229" s="92">
        <f t="shared" si="64"/>
        <v>41</v>
      </c>
      <c r="Q229" s="102">
        <f t="shared" si="64"/>
        <v>3134</v>
      </c>
      <c r="R229" s="82">
        <f t="shared" si="64"/>
        <v>9</v>
      </c>
      <c r="S229" s="92">
        <f t="shared" si="64"/>
        <v>78</v>
      </c>
      <c r="T229" s="92">
        <f t="shared" si="64"/>
        <v>20</v>
      </c>
      <c r="U229" s="92">
        <f t="shared" si="64"/>
        <v>25</v>
      </c>
      <c r="V229" s="92">
        <f t="shared" si="64"/>
        <v>108</v>
      </c>
      <c r="W229" s="102">
        <f t="shared" si="64"/>
        <v>240</v>
      </c>
    </row>
    <row r="230" spans="1:23" ht="19.95" customHeight="1">
      <c r="A230" s="14" t="s">
        <v>30</v>
      </c>
      <c r="B230" s="14" t="s">
        <v>36</v>
      </c>
      <c r="C230" s="14" t="s">
        <v>2</v>
      </c>
      <c r="D230" s="39" t="str">
        <f>VLOOKUP(E230,'[1]医療機関名(病院）'!$A$2:$B$140,2)</f>
        <v>医療法人弘遠会 すずかけヘルスケアホスピタル</v>
      </c>
      <c r="E230" s="39">
        <v>2216710331</v>
      </c>
      <c r="F230" s="75">
        <f>VLOOKUP(E230,'[1]許可病床・最大使用病床（病院）'!$A$4:$G$142,2)</f>
        <v>0</v>
      </c>
      <c r="G230" s="75">
        <f>VLOOKUP(E230,'[1]許可病床・最大使用病床（病院）'!$A$4:$G$142,3)</f>
        <v>0</v>
      </c>
      <c r="H230" s="75">
        <f>VLOOKUP(E230,'[1]許可病床・最大使用病床（病院）'!$A$4:$G$142,4)</f>
        <v>106</v>
      </c>
      <c r="I230" s="75">
        <f>VLOOKUP(E230,'[1]許可病床・最大使用病床（病院）'!$A$4:$G$142,5)</f>
        <v>54</v>
      </c>
      <c r="J230" s="75">
        <f>VLOOKUP(E230,'[1]許可病床・最大使用病床（病院）'!$A$4:$G$142,6)</f>
        <v>0</v>
      </c>
      <c r="K230" s="96">
        <f t="shared" ref="K230:K243" si="65">SUM(F230:J230)</f>
        <v>160</v>
      </c>
      <c r="L230" s="75">
        <f>VLOOKUP(E230,'[1]許可病床・最大使用病床（病院）'!$J$4:$P$142,2)</f>
        <v>0</v>
      </c>
      <c r="M230" s="75">
        <f>VLOOKUP(E230,'[1]許可病床・最大使用病床（病院）'!$J$4:$P$142,3)</f>
        <v>0</v>
      </c>
      <c r="N230" s="75">
        <f>VLOOKUP(E230,'[1]許可病床・最大使用病床（病院）'!$J$4:$P$142,4)</f>
        <v>106</v>
      </c>
      <c r="O230" s="75">
        <f>VLOOKUP(E230,'[1]許可病床・最大使用病床（病院）'!$J$4:$P$142,5)</f>
        <v>54</v>
      </c>
      <c r="P230" s="75">
        <f>VLOOKUP(E230,'[1]許可病床・最大使用病床（病院）'!$J$4:$P$142,6)</f>
        <v>0</v>
      </c>
      <c r="Q230" s="96">
        <f t="shared" ref="Q230:Q243" si="66">SUM(L230:P230)</f>
        <v>160</v>
      </c>
      <c r="R230" s="75">
        <f t="shared" ref="R230:V243" si="67">F230-L230</f>
        <v>0</v>
      </c>
      <c r="S230" s="75">
        <f t="shared" si="67"/>
        <v>0</v>
      </c>
      <c r="T230" s="75">
        <f t="shared" si="67"/>
        <v>0</v>
      </c>
      <c r="U230" s="75">
        <f t="shared" si="67"/>
        <v>0</v>
      </c>
      <c r="V230" s="75">
        <f t="shared" si="67"/>
        <v>0</v>
      </c>
      <c r="W230" s="96">
        <f t="shared" ref="W230:W243" si="68">SUM(R230:V230)</f>
        <v>0</v>
      </c>
    </row>
    <row r="231" spans="1:23" ht="19.95" customHeight="1">
      <c r="A231" s="15"/>
      <c r="B231" s="15"/>
      <c r="C231" s="15"/>
      <c r="D231" s="44" t="str">
        <f>VLOOKUP(E231,'[1]医療機関名(病院）'!$A$2:$B$140,2)</f>
        <v>医療法人社団 澄明会 磐南中央病院</v>
      </c>
      <c r="E231" s="44">
        <v>2216610408</v>
      </c>
      <c r="F231" s="80">
        <f>VLOOKUP(E231,'[1]許可病床・最大使用病床（病院）'!$A$4:$G$142,2)</f>
        <v>0</v>
      </c>
      <c r="G231" s="80">
        <f>VLOOKUP(E231,'[1]許可病床・最大使用病床（病院）'!$A$4:$G$142,3)</f>
        <v>0</v>
      </c>
      <c r="H231" s="80">
        <f>VLOOKUP(E231,'[1]許可病床・最大使用病床（病院）'!$A$4:$G$142,4)</f>
        <v>0</v>
      </c>
      <c r="I231" s="80">
        <f>VLOOKUP(E231,'[1]許可病床・最大使用病床（病院）'!$A$4:$G$142,5)</f>
        <v>100</v>
      </c>
      <c r="J231" s="80">
        <f>VLOOKUP(E231,'[1]許可病床・最大使用病床（病院）'!$A$4:$G$142,6)</f>
        <v>0</v>
      </c>
      <c r="K231" s="100">
        <f t="shared" si="65"/>
        <v>100</v>
      </c>
      <c r="L231" s="80">
        <f>VLOOKUP(E231,'[1]許可病床・最大使用病床（病院）'!$J$4:$P$142,2)</f>
        <v>0</v>
      </c>
      <c r="M231" s="80">
        <f>VLOOKUP(E231,'[1]許可病床・最大使用病床（病院）'!$J$4:$P$142,3)</f>
        <v>0</v>
      </c>
      <c r="N231" s="80">
        <f>VLOOKUP(E231,'[1]許可病床・最大使用病床（病院）'!$J$4:$P$142,4)</f>
        <v>0</v>
      </c>
      <c r="O231" s="80">
        <f>VLOOKUP(E231,'[1]許可病床・最大使用病床（病院）'!$J$4:$P$142,5)</f>
        <v>100</v>
      </c>
      <c r="P231" s="80">
        <f>VLOOKUP(E231,'[1]許可病床・最大使用病床（病院）'!$J$4:$P$142,6)</f>
        <v>0</v>
      </c>
      <c r="Q231" s="100">
        <f t="shared" si="66"/>
        <v>100</v>
      </c>
      <c r="R231" s="80">
        <f t="shared" si="67"/>
        <v>0</v>
      </c>
      <c r="S231" s="80">
        <f t="shared" si="67"/>
        <v>0</v>
      </c>
      <c r="T231" s="80">
        <f t="shared" si="67"/>
        <v>0</v>
      </c>
      <c r="U231" s="80">
        <f t="shared" si="67"/>
        <v>0</v>
      </c>
      <c r="V231" s="80">
        <f t="shared" si="67"/>
        <v>0</v>
      </c>
      <c r="W231" s="100">
        <f t="shared" si="68"/>
        <v>0</v>
      </c>
    </row>
    <row r="232" spans="1:23" ht="19.95" customHeight="1">
      <c r="A232" s="15"/>
      <c r="B232" s="15"/>
      <c r="C232" s="15"/>
      <c r="D232" s="44" t="str">
        <f>VLOOKUP(E232,'[1]医療機関名(病院）'!$A$2:$B$140,2)</f>
        <v>新都市病院</v>
      </c>
      <c r="E232" s="44">
        <v>2216910030</v>
      </c>
      <c r="F232" s="80">
        <f>VLOOKUP(E232,'[1]許可病床・最大使用病床（病院）'!$A$4:$G$142,2)</f>
        <v>0</v>
      </c>
      <c r="G232" s="80">
        <f>VLOOKUP(E232,'[1]許可病床・最大使用病床（病院）'!$A$4:$G$142,3)</f>
        <v>38</v>
      </c>
      <c r="H232" s="80">
        <f>VLOOKUP(E232,'[1]許可病床・最大使用病床（病院）'!$A$4:$G$142,4)</f>
        <v>12</v>
      </c>
      <c r="I232" s="80">
        <f>VLOOKUP(E232,'[1]許可病床・最大使用病床（病院）'!$A$4:$G$142,5)</f>
        <v>0</v>
      </c>
      <c r="J232" s="80">
        <f>VLOOKUP(E232,'[1]許可病床・最大使用病床（病院）'!$A$4:$G$142,6)</f>
        <v>0</v>
      </c>
      <c r="K232" s="100">
        <f t="shared" si="65"/>
        <v>50</v>
      </c>
      <c r="L232" s="80">
        <f>VLOOKUP(E232,'[1]許可病床・最大使用病床（病院）'!$J$4:$P$142,2)</f>
        <v>0</v>
      </c>
      <c r="M232" s="80">
        <f>VLOOKUP(E232,'[1]許可病床・最大使用病床（病院）'!$J$4:$P$142,3)</f>
        <v>38</v>
      </c>
      <c r="N232" s="80">
        <f>VLOOKUP(E232,'[1]許可病床・最大使用病床（病院）'!$J$4:$P$142,4)</f>
        <v>12</v>
      </c>
      <c r="O232" s="80">
        <f>VLOOKUP(E232,'[1]許可病床・最大使用病床（病院）'!$J$4:$P$142,5)</f>
        <v>0</v>
      </c>
      <c r="P232" s="80">
        <f>VLOOKUP(E232,'[1]許可病床・最大使用病床（病院）'!$J$4:$P$142,6)</f>
        <v>0</v>
      </c>
      <c r="Q232" s="100">
        <f t="shared" si="66"/>
        <v>50</v>
      </c>
      <c r="R232" s="80">
        <f t="shared" si="67"/>
        <v>0</v>
      </c>
      <c r="S232" s="80">
        <f t="shared" si="67"/>
        <v>0</v>
      </c>
      <c r="T232" s="80">
        <f t="shared" si="67"/>
        <v>0</v>
      </c>
      <c r="U232" s="80">
        <f t="shared" si="67"/>
        <v>0</v>
      </c>
      <c r="V232" s="80">
        <f t="shared" si="67"/>
        <v>0</v>
      </c>
      <c r="W232" s="100">
        <f t="shared" si="68"/>
        <v>0</v>
      </c>
    </row>
    <row r="233" spans="1:23" ht="19.95" customHeight="1">
      <c r="A233" s="15"/>
      <c r="B233" s="15"/>
      <c r="C233" s="15"/>
      <c r="D233" s="44" t="str">
        <f>VLOOKUP(E233,'[1]医療機関名(病院）'!$A$2:$B$140,2)</f>
        <v>白梅豊岡病院</v>
      </c>
      <c r="E233" s="44">
        <v>2216910014</v>
      </c>
      <c r="F233" s="80">
        <f>VLOOKUP(E233,'[1]許可病床・最大使用病床（病院）'!$A$4:$G$142,2)</f>
        <v>0</v>
      </c>
      <c r="G233" s="80">
        <f>VLOOKUP(E233,'[1]許可病床・最大使用病床（病院）'!$A$4:$G$142,3)</f>
        <v>0</v>
      </c>
      <c r="H233" s="80">
        <f>VLOOKUP(E233,'[1]許可病床・最大使用病床（病院）'!$A$4:$G$142,4)</f>
        <v>0</v>
      </c>
      <c r="I233" s="80">
        <f>VLOOKUP(E233,'[1]許可病床・最大使用病床（病院）'!$A$4:$G$142,5)</f>
        <v>50</v>
      </c>
      <c r="J233" s="80">
        <f>VLOOKUP(E233,'[1]許可病床・最大使用病床（病院）'!$A$4:$G$142,6)</f>
        <v>0</v>
      </c>
      <c r="K233" s="100">
        <f t="shared" si="65"/>
        <v>50</v>
      </c>
      <c r="L233" s="80">
        <f>VLOOKUP(E233,'[1]許可病床・最大使用病床（病院）'!$J$4:$P$142,2)</f>
        <v>0</v>
      </c>
      <c r="M233" s="80">
        <f>VLOOKUP(E233,'[1]許可病床・最大使用病床（病院）'!$J$4:$P$142,3)</f>
        <v>0</v>
      </c>
      <c r="N233" s="80">
        <f>VLOOKUP(E233,'[1]許可病床・最大使用病床（病院）'!$J$4:$P$142,4)</f>
        <v>0</v>
      </c>
      <c r="O233" s="80">
        <f>VLOOKUP(E233,'[1]許可病床・最大使用病床（病院）'!$J$4:$P$142,5)</f>
        <v>50</v>
      </c>
      <c r="P233" s="80">
        <f>VLOOKUP(E233,'[1]許可病床・最大使用病床（病院）'!$J$4:$P$142,6)</f>
        <v>0</v>
      </c>
      <c r="Q233" s="100">
        <f t="shared" si="66"/>
        <v>50</v>
      </c>
      <c r="R233" s="80">
        <f t="shared" si="67"/>
        <v>0</v>
      </c>
      <c r="S233" s="80">
        <f t="shared" si="67"/>
        <v>0</v>
      </c>
      <c r="T233" s="80">
        <f t="shared" si="67"/>
        <v>0</v>
      </c>
      <c r="U233" s="80">
        <f t="shared" si="67"/>
        <v>0</v>
      </c>
      <c r="V233" s="80">
        <f t="shared" si="67"/>
        <v>0</v>
      </c>
      <c r="W233" s="100">
        <f t="shared" si="68"/>
        <v>0</v>
      </c>
    </row>
    <row r="234" spans="1:23" ht="19.95" customHeight="1">
      <c r="A234" s="15"/>
      <c r="B234" s="15"/>
      <c r="C234" s="15"/>
      <c r="D234" s="44" t="str">
        <f>VLOOKUP(E234,'[1]医療機関名(病院）'!$A$2:$B$140,2)</f>
        <v>磐田市立総合病院</v>
      </c>
      <c r="E234" s="44">
        <v>2216710067</v>
      </c>
      <c r="F234" s="80">
        <f>VLOOKUP(E234,'[1]許可病床・最大使用病床（病院）'!$A$4:$G$142,2)</f>
        <v>127</v>
      </c>
      <c r="G234" s="80">
        <f>VLOOKUP(E234,'[1]許可病床・最大使用病床（病院）'!$A$4:$G$142,3)</f>
        <v>371</v>
      </c>
      <c r="H234" s="80">
        <f>VLOOKUP(E234,'[1]許可病床・最大使用病床（病院）'!$A$4:$G$142,4)</f>
        <v>0</v>
      </c>
      <c r="I234" s="80">
        <f>VLOOKUP(E234,'[1]許可病床・最大使用病床（病院）'!$A$4:$G$142,5)</f>
        <v>0</v>
      </c>
      <c r="J234" s="80">
        <f>VLOOKUP(E234,'[1]許可病床・最大使用病床（病院）'!$A$4:$G$142,6)</f>
        <v>0</v>
      </c>
      <c r="K234" s="100">
        <f t="shared" si="65"/>
        <v>498</v>
      </c>
      <c r="L234" s="80">
        <f>VLOOKUP(E234,'[1]許可病床・最大使用病床（病院）'!$J$4:$P$142,2)</f>
        <v>127</v>
      </c>
      <c r="M234" s="80">
        <f>VLOOKUP(E234,'[1]許可病床・最大使用病床（病院）'!$J$4:$P$142,3)</f>
        <v>344</v>
      </c>
      <c r="N234" s="80">
        <f>VLOOKUP(E234,'[1]許可病床・最大使用病床（病院）'!$J$4:$P$142,4)</f>
        <v>0</v>
      </c>
      <c r="O234" s="80">
        <f>VLOOKUP(E234,'[1]許可病床・最大使用病床（病院）'!$J$4:$P$142,5)</f>
        <v>0</v>
      </c>
      <c r="P234" s="80">
        <f>VLOOKUP(E234,'[1]許可病床・最大使用病床（病院）'!$J$4:$P$142,6)</f>
        <v>0</v>
      </c>
      <c r="Q234" s="100">
        <f t="shared" si="66"/>
        <v>471</v>
      </c>
      <c r="R234" s="80">
        <f t="shared" si="67"/>
        <v>0</v>
      </c>
      <c r="S234" s="80">
        <f t="shared" si="67"/>
        <v>27</v>
      </c>
      <c r="T234" s="80">
        <f t="shared" si="67"/>
        <v>0</v>
      </c>
      <c r="U234" s="80">
        <f t="shared" si="67"/>
        <v>0</v>
      </c>
      <c r="V234" s="80">
        <f t="shared" si="67"/>
        <v>0</v>
      </c>
      <c r="W234" s="100">
        <f t="shared" si="68"/>
        <v>27</v>
      </c>
    </row>
    <row r="235" spans="1:23" ht="19.95" customHeight="1">
      <c r="A235" s="15"/>
      <c r="B235" s="15"/>
      <c r="C235" s="15"/>
      <c r="D235" s="40" t="str">
        <f>VLOOKUP(E235,'[1]医療機関名(病院）'!$A$2:$B$140,2)</f>
        <v>医療法人社団　恵成会　豊田えいせい病院</v>
      </c>
      <c r="E235" s="40">
        <v>2216610366</v>
      </c>
      <c r="F235" s="76">
        <f>VLOOKUP(E235,'[1]許可病床・最大使用病床（病院）'!$A$4:$G$142,2)</f>
        <v>0</v>
      </c>
      <c r="G235" s="76">
        <f>VLOOKUP(E235,'[1]許可病床・最大使用病床（病院）'!$A$4:$G$142,3)</f>
        <v>0</v>
      </c>
      <c r="H235" s="76">
        <f>VLOOKUP(E235,'[1]許可病床・最大使用病床（病院）'!$A$4:$G$142,4)</f>
        <v>120</v>
      </c>
      <c r="I235" s="76">
        <f>VLOOKUP(E235,'[1]許可病床・最大使用病床（病院）'!$A$4:$G$142,5)</f>
        <v>60</v>
      </c>
      <c r="J235" s="76">
        <f>VLOOKUP(E235,'[1]許可病床・最大使用病床（病院）'!$A$4:$G$142,6)</f>
        <v>0</v>
      </c>
      <c r="K235" s="97">
        <f t="shared" si="65"/>
        <v>180</v>
      </c>
      <c r="L235" s="76">
        <f>VLOOKUP(E235,'[1]許可病床・最大使用病床（病院）'!$J$4:$P$142,2)</f>
        <v>0</v>
      </c>
      <c r="M235" s="76">
        <f>VLOOKUP(E235,'[1]許可病床・最大使用病床（病院）'!$J$4:$P$142,3)</f>
        <v>0</v>
      </c>
      <c r="N235" s="76">
        <f>VLOOKUP(E235,'[1]許可病床・最大使用病床（病院）'!$J$4:$P$142,4)</f>
        <v>120</v>
      </c>
      <c r="O235" s="76">
        <f>VLOOKUP(E235,'[1]許可病床・最大使用病床（病院）'!$J$4:$P$142,5)</f>
        <v>60</v>
      </c>
      <c r="P235" s="76">
        <f>VLOOKUP(E235,'[1]許可病床・最大使用病床（病院）'!$J$4:$P$142,6)</f>
        <v>0</v>
      </c>
      <c r="Q235" s="97">
        <f t="shared" si="66"/>
        <v>180</v>
      </c>
      <c r="R235" s="76">
        <f t="shared" si="67"/>
        <v>0</v>
      </c>
      <c r="S235" s="76">
        <f t="shared" si="67"/>
        <v>0</v>
      </c>
      <c r="T235" s="76">
        <f t="shared" si="67"/>
        <v>0</v>
      </c>
      <c r="U235" s="76">
        <f t="shared" si="67"/>
        <v>0</v>
      </c>
      <c r="V235" s="76">
        <f t="shared" si="67"/>
        <v>0</v>
      </c>
      <c r="W235" s="97">
        <f t="shared" si="68"/>
        <v>0</v>
      </c>
    </row>
    <row r="236" spans="1:23" ht="19.95" customHeight="1">
      <c r="A236" s="15"/>
      <c r="B236" s="15"/>
      <c r="C236" s="14" t="s">
        <v>62</v>
      </c>
      <c r="D236" s="39" t="str">
        <f>VLOOKUP(E236,'[1]医療機関名(病院）'!$A$2:$B$140,2)</f>
        <v>医療法人社団 綾和会 掛川東病院</v>
      </c>
      <c r="E236" s="39">
        <v>2217410105</v>
      </c>
      <c r="F236" s="75">
        <f>VLOOKUP(E236,'[1]許可病床・最大使用病床（病院）'!$A$4:$G$142,2)</f>
        <v>0</v>
      </c>
      <c r="G236" s="75">
        <f>VLOOKUP(E236,'[1]許可病床・最大使用病床（病院）'!$A$4:$G$142,3)</f>
        <v>0</v>
      </c>
      <c r="H236" s="75">
        <f>VLOOKUP(E236,'[1]許可病床・最大使用病床（病院）'!$A$4:$G$142,4)</f>
        <v>90</v>
      </c>
      <c r="I236" s="75">
        <f>VLOOKUP(E236,'[1]許可病床・最大使用病床（病院）'!$A$4:$G$142,5)</f>
        <v>100</v>
      </c>
      <c r="J236" s="75">
        <f>VLOOKUP(E236,'[1]許可病床・最大使用病床（病院）'!$A$4:$G$142,6)</f>
        <v>0</v>
      </c>
      <c r="K236" s="96">
        <f t="shared" si="65"/>
        <v>190</v>
      </c>
      <c r="L236" s="75">
        <f>VLOOKUP(E236,'[1]許可病床・最大使用病床（病院）'!$J$4:$P$142,2)</f>
        <v>0</v>
      </c>
      <c r="M236" s="75">
        <f>VLOOKUP(E236,'[1]許可病床・最大使用病床（病院）'!$J$4:$P$142,3)</f>
        <v>0</v>
      </c>
      <c r="N236" s="75">
        <f>VLOOKUP(E236,'[1]許可病床・最大使用病床（病院）'!$J$4:$P$142,4)</f>
        <v>90</v>
      </c>
      <c r="O236" s="75">
        <f>VLOOKUP(E236,'[1]許可病床・最大使用病床（病院）'!$J$4:$P$142,5)</f>
        <v>100</v>
      </c>
      <c r="P236" s="75">
        <f>VLOOKUP(E236,'[1]許可病床・最大使用病床（病院）'!$J$4:$P$142,6)</f>
        <v>0</v>
      </c>
      <c r="Q236" s="96">
        <f t="shared" si="66"/>
        <v>190</v>
      </c>
      <c r="R236" s="75">
        <f t="shared" si="67"/>
        <v>0</v>
      </c>
      <c r="S236" s="75">
        <f t="shared" si="67"/>
        <v>0</v>
      </c>
      <c r="T236" s="75">
        <f t="shared" si="67"/>
        <v>0</v>
      </c>
      <c r="U236" s="75">
        <f t="shared" si="67"/>
        <v>0</v>
      </c>
      <c r="V236" s="75">
        <f t="shared" si="67"/>
        <v>0</v>
      </c>
      <c r="W236" s="96">
        <f t="shared" si="68"/>
        <v>0</v>
      </c>
    </row>
    <row r="237" spans="1:23" ht="19.95" customHeight="1">
      <c r="A237" s="15"/>
      <c r="B237" s="15"/>
      <c r="C237" s="15"/>
      <c r="D237" s="44" t="str">
        <f>VLOOKUP(E237,'[1]医療機関名(病院）'!$A$2:$B$140,2)</f>
        <v>医療法人社団 綾和会 掛川北病院</v>
      </c>
      <c r="E237" s="44">
        <v>2216210258</v>
      </c>
      <c r="F237" s="80">
        <f>VLOOKUP(E237,'[1]許可病床・最大使用病床（病院）'!$A$4:$G$142,2)</f>
        <v>0</v>
      </c>
      <c r="G237" s="80">
        <f>VLOOKUP(E237,'[1]許可病床・最大使用病床（病院）'!$A$4:$G$142,3)</f>
        <v>0</v>
      </c>
      <c r="H237" s="80">
        <f>VLOOKUP(E237,'[1]許可病床・最大使用病床（病院）'!$A$4:$G$142,4)</f>
        <v>0</v>
      </c>
      <c r="I237" s="80">
        <f>VLOOKUP(E237,'[1]許可病床・最大使用病床（病院）'!$A$4:$G$142,5)</f>
        <v>100</v>
      </c>
      <c r="J237" s="80">
        <f>VLOOKUP(E237,'[1]許可病床・最大使用病床（病院）'!$A$4:$G$142,6)</f>
        <v>0</v>
      </c>
      <c r="K237" s="100">
        <f t="shared" si="65"/>
        <v>100</v>
      </c>
      <c r="L237" s="80">
        <f>VLOOKUP(E237,'[1]許可病床・最大使用病床（病院）'!$J$4:$P$142,2)</f>
        <v>0</v>
      </c>
      <c r="M237" s="80">
        <f>VLOOKUP(E237,'[1]許可病床・最大使用病床（病院）'!$J$4:$P$142,3)</f>
        <v>0</v>
      </c>
      <c r="N237" s="80">
        <f>VLOOKUP(E237,'[1]許可病床・最大使用病床（病院）'!$J$4:$P$142,4)</f>
        <v>0</v>
      </c>
      <c r="O237" s="80">
        <f>VLOOKUP(E237,'[1]許可病床・最大使用病床（病院）'!$J$4:$P$142,5)</f>
        <v>100</v>
      </c>
      <c r="P237" s="80">
        <f>VLOOKUP(E237,'[1]許可病床・最大使用病床（病院）'!$J$4:$P$142,6)</f>
        <v>0</v>
      </c>
      <c r="Q237" s="100">
        <f t="shared" si="66"/>
        <v>100</v>
      </c>
      <c r="R237" s="80">
        <f t="shared" si="67"/>
        <v>0</v>
      </c>
      <c r="S237" s="80">
        <f t="shared" si="67"/>
        <v>0</v>
      </c>
      <c r="T237" s="80">
        <f t="shared" si="67"/>
        <v>0</v>
      </c>
      <c r="U237" s="80">
        <f t="shared" si="67"/>
        <v>0</v>
      </c>
      <c r="V237" s="80">
        <f t="shared" si="67"/>
        <v>0</v>
      </c>
      <c r="W237" s="100">
        <f t="shared" si="68"/>
        <v>0</v>
      </c>
    </row>
    <row r="238" spans="1:23" ht="19.95" customHeight="1">
      <c r="A238" s="15"/>
      <c r="B238" s="15"/>
      <c r="C238" s="15"/>
      <c r="D238" s="40" t="str">
        <f>VLOOKUP(E238,'[1]医療機関名(病院）'!$A$2:$B$140,2)</f>
        <v>掛川市･袋井市病院企業団立中東遠総合医療センター</v>
      </c>
      <c r="E238" s="40">
        <v>2217410089</v>
      </c>
      <c r="F238" s="80">
        <f>VLOOKUP(E238,'[1]許可病床・最大使用病床（病院）'!$A$4:$G$142,2)</f>
        <v>262</v>
      </c>
      <c r="G238" s="80">
        <f>VLOOKUP(E238,'[1]許可病床・最大使用病床（病院）'!$A$4:$G$142,3)</f>
        <v>234</v>
      </c>
      <c r="H238" s="80">
        <f>VLOOKUP(E238,'[1]許可病床・最大使用病床（病院）'!$A$4:$G$142,4)</f>
        <v>0</v>
      </c>
      <c r="I238" s="80">
        <f>VLOOKUP(E238,'[1]許可病床・最大使用病床（病院）'!$A$4:$G$142,5)</f>
        <v>0</v>
      </c>
      <c r="J238" s="80">
        <f>VLOOKUP(E238,'[1]許可病床・最大使用病床（病院）'!$A$4:$G$142,6)</f>
        <v>0</v>
      </c>
      <c r="K238" s="97">
        <f t="shared" si="65"/>
        <v>496</v>
      </c>
      <c r="L238" s="76">
        <f>VLOOKUP(E238,'[1]許可病床・最大使用病床（病院）'!$J$4:$P$142,2)</f>
        <v>259</v>
      </c>
      <c r="M238" s="76">
        <f>VLOOKUP(E238,'[1]許可病床・最大使用病床（病院）'!$J$4:$P$142,3)</f>
        <v>199</v>
      </c>
      <c r="N238" s="76">
        <f>VLOOKUP(E238,'[1]許可病床・最大使用病床（病院）'!$J$4:$P$142,4)</f>
        <v>0</v>
      </c>
      <c r="O238" s="76">
        <f>VLOOKUP(E238,'[1]許可病床・最大使用病床（病院）'!$J$4:$P$142,5)</f>
        <v>0</v>
      </c>
      <c r="P238" s="76">
        <f>VLOOKUP(E238,'[1]許可病床・最大使用病床（病院）'!$J$4:$P$142,6)</f>
        <v>0</v>
      </c>
      <c r="Q238" s="97">
        <f t="shared" si="66"/>
        <v>458</v>
      </c>
      <c r="R238" s="76">
        <f t="shared" si="67"/>
        <v>3</v>
      </c>
      <c r="S238" s="76">
        <f t="shared" si="67"/>
        <v>35</v>
      </c>
      <c r="T238" s="76">
        <f t="shared" si="67"/>
        <v>0</v>
      </c>
      <c r="U238" s="76">
        <f t="shared" si="67"/>
        <v>0</v>
      </c>
      <c r="V238" s="76">
        <f t="shared" si="67"/>
        <v>0</v>
      </c>
      <c r="W238" s="97">
        <f t="shared" si="68"/>
        <v>38</v>
      </c>
    </row>
    <row r="239" spans="1:23" ht="19.95" customHeight="1">
      <c r="A239" s="15"/>
      <c r="B239" s="15"/>
      <c r="C239" s="14" t="s">
        <v>23</v>
      </c>
      <c r="D239" s="39" t="str">
        <f>VLOOKUP(E239,'[1]医療機関名(病院）'!$A$2:$B$140,2)</f>
        <v>袋井みつかわ病院</v>
      </c>
      <c r="E239" s="39">
        <v>2216410163</v>
      </c>
      <c r="F239" s="75">
        <f>VLOOKUP(E239,'[1]許可病床・最大使用病床（病院）'!$A$4:$G$142,2)</f>
        <v>0</v>
      </c>
      <c r="G239" s="75">
        <f>VLOOKUP(E239,'[1]許可病床・最大使用病床（病院）'!$A$4:$G$142,3)</f>
        <v>0</v>
      </c>
      <c r="H239" s="75">
        <f>VLOOKUP(E239,'[1]許可病床・最大使用病床（病院）'!$A$4:$G$142,4)</f>
        <v>0</v>
      </c>
      <c r="I239" s="75">
        <f>VLOOKUP(E239,'[1]許可病床・最大使用病床（病院）'!$A$4:$G$142,5)</f>
        <v>159</v>
      </c>
      <c r="J239" s="75">
        <f>VLOOKUP(E239,'[1]許可病床・最大使用病床（病院）'!$A$4:$G$142,6)</f>
        <v>0</v>
      </c>
      <c r="K239" s="96">
        <f t="shared" si="65"/>
        <v>159</v>
      </c>
      <c r="L239" s="75">
        <f>VLOOKUP(E239,'[1]許可病床・最大使用病床（病院）'!$J$4:$P$142,2)</f>
        <v>0</v>
      </c>
      <c r="M239" s="75">
        <f>VLOOKUP(E239,'[1]許可病床・最大使用病床（病院）'!$J$4:$P$142,3)</f>
        <v>0</v>
      </c>
      <c r="N239" s="75">
        <f>VLOOKUP(E239,'[1]許可病床・最大使用病床（病院）'!$J$4:$P$142,4)</f>
        <v>0</v>
      </c>
      <c r="O239" s="75">
        <f>VLOOKUP(E239,'[1]許可病床・最大使用病床（病院）'!$J$4:$P$142,5)</f>
        <v>157</v>
      </c>
      <c r="P239" s="75">
        <f>VLOOKUP(E239,'[1]許可病床・最大使用病床（病院）'!$J$4:$P$142,6)</f>
        <v>0</v>
      </c>
      <c r="Q239" s="96">
        <f t="shared" si="66"/>
        <v>157</v>
      </c>
      <c r="R239" s="75">
        <f t="shared" si="67"/>
        <v>0</v>
      </c>
      <c r="S239" s="75">
        <f t="shared" si="67"/>
        <v>0</v>
      </c>
      <c r="T239" s="75">
        <f t="shared" si="67"/>
        <v>0</v>
      </c>
      <c r="U239" s="75">
        <f t="shared" si="67"/>
        <v>2</v>
      </c>
      <c r="V239" s="75">
        <f t="shared" si="67"/>
        <v>0</v>
      </c>
      <c r="W239" s="96">
        <f t="shared" si="68"/>
        <v>2</v>
      </c>
    </row>
    <row r="240" spans="1:23" ht="19.95" customHeight="1">
      <c r="A240" s="15"/>
      <c r="B240" s="15"/>
      <c r="C240" s="15"/>
      <c r="D240" s="40" t="str">
        <f>VLOOKUP(E240,'[1]医療機関名(病院）'!$A$2:$B$140,2)</f>
        <v>袋井市立 聖隷袋井市民病院</v>
      </c>
      <c r="E240" s="40">
        <v>2217310099</v>
      </c>
      <c r="F240" s="76">
        <f>VLOOKUP(E240,'[1]許可病床・最大使用病床（病院）'!$A$4:$G$142,2)</f>
        <v>0</v>
      </c>
      <c r="G240" s="76">
        <f>VLOOKUP(E240,'[1]許可病床・最大使用病床（病院）'!$A$4:$G$142,3)</f>
        <v>0</v>
      </c>
      <c r="H240" s="76">
        <f>VLOOKUP(E240,'[1]許可病床・最大使用病床（病院）'!$A$4:$G$142,4)</f>
        <v>100</v>
      </c>
      <c r="I240" s="76">
        <f>VLOOKUP(E240,'[1]許可病床・最大使用病床（病院）'!$A$4:$G$142,5)</f>
        <v>50</v>
      </c>
      <c r="J240" s="76">
        <f>VLOOKUP(E240,'[1]許可病床・最大使用病床（病院）'!$A$4:$G$142,6)</f>
        <v>0</v>
      </c>
      <c r="K240" s="97">
        <f t="shared" si="65"/>
        <v>150</v>
      </c>
      <c r="L240" s="76">
        <f>VLOOKUP(E240,'[1]許可病床・最大使用病床（病院）'!$J$4:$P$142,2)</f>
        <v>0</v>
      </c>
      <c r="M240" s="76">
        <f>VLOOKUP(E240,'[1]許可病床・最大使用病床（病院）'!$J$4:$P$142,3)</f>
        <v>0</v>
      </c>
      <c r="N240" s="76">
        <f>VLOOKUP(E240,'[1]許可病床・最大使用病床（病院）'!$J$4:$P$142,4)</f>
        <v>100</v>
      </c>
      <c r="O240" s="76">
        <f>VLOOKUP(E240,'[1]許可病床・最大使用病床（病院）'!$J$4:$P$142,5)</f>
        <v>48</v>
      </c>
      <c r="P240" s="76">
        <f>VLOOKUP(E240,'[1]許可病床・最大使用病床（病院）'!$J$4:$P$142,6)</f>
        <v>0</v>
      </c>
      <c r="Q240" s="97">
        <f t="shared" si="66"/>
        <v>148</v>
      </c>
      <c r="R240" s="76">
        <f t="shared" si="67"/>
        <v>0</v>
      </c>
      <c r="S240" s="76">
        <f t="shared" si="67"/>
        <v>0</v>
      </c>
      <c r="T240" s="76">
        <f t="shared" si="67"/>
        <v>0</v>
      </c>
      <c r="U240" s="76">
        <f t="shared" si="67"/>
        <v>2</v>
      </c>
      <c r="V240" s="76">
        <f t="shared" si="67"/>
        <v>0</v>
      </c>
      <c r="W240" s="97">
        <f t="shared" si="68"/>
        <v>2</v>
      </c>
    </row>
    <row r="241" spans="1:23" ht="19.95" customHeight="1">
      <c r="A241" s="15"/>
      <c r="B241" s="15"/>
      <c r="C241" s="14" t="s">
        <v>50</v>
      </c>
      <c r="D241" s="41" t="str">
        <f>VLOOKUP(E241,'[1]医療機関名(病院）'!$A$2:$B$140,2)</f>
        <v>市立御前崎総合病院</v>
      </c>
      <c r="E241" s="67">
        <v>2215610011</v>
      </c>
      <c r="F241" s="77">
        <f>VLOOKUP(E241,'[1]許可病床・最大使用病床（病院）'!$A$4:$G$142,2)</f>
        <v>0</v>
      </c>
      <c r="G241" s="77">
        <f>VLOOKUP(E241,'[1]許可病床・最大使用病床（病院）'!$A$4:$G$142,3)</f>
        <v>79</v>
      </c>
      <c r="H241" s="77">
        <f>VLOOKUP(E241,'[1]許可病床・最大使用病床（病院）'!$A$4:$G$142,4)</f>
        <v>60</v>
      </c>
      <c r="I241" s="77">
        <f>VLOOKUP(E241,'[1]許可病床・最大使用病床（病院）'!$A$4:$G$142,5)</f>
        <v>54</v>
      </c>
      <c r="J241" s="77">
        <v>6</v>
      </c>
      <c r="K241" s="98">
        <f t="shared" si="65"/>
        <v>199</v>
      </c>
      <c r="L241" s="77">
        <f>VLOOKUP(E241,'[1]許可病床・最大使用病床（病院）'!$J$4:$P$142,2)</f>
        <v>0</v>
      </c>
      <c r="M241" s="77">
        <f>VLOOKUP(E241,'[1]許可病床・最大使用病床（病院）'!$J$4:$P$142,3)</f>
        <v>74</v>
      </c>
      <c r="N241" s="77">
        <f>VLOOKUP(E241,'[1]許可病床・最大使用病床（病院）'!$J$4:$P$142,4)</f>
        <v>60</v>
      </c>
      <c r="O241" s="77">
        <f>VLOOKUP(E241,'[1]許可病床・最大使用病床（病院）'!$J$4:$P$142,5)</f>
        <v>51</v>
      </c>
      <c r="P241" s="77">
        <f>VLOOKUP(E241,'[1]許可病床・最大使用病床（病院）'!$J$4:$P$142,6)</f>
        <v>0</v>
      </c>
      <c r="Q241" s="98">
        <f t="shared" si="66"/>
        <v>185</v>
      </c>
      <c r="R241" s="77">
        <f t="shared" si="67"/>
        <v>0</v>
      </c>
      <c r="S241" s="77">
        <f t="shared" si="67"/>
        <v>5</v>
      </c>
      <c r="T241" s="77">
        <f t="shared" si="67"/>
        <v>0</v>
      </c>
      <c r="U241" s="77">
        <f t="shared" si="67"/>
        <v>3</v>
      </c>
      <c r="V241" s="77">
        <f t="shared" si="67"/>
        <v>6</v>
      </c>
      <c r="W241" s="98">
        <f t="shared" si="68"/>
        <v>14</v>
      </c>
    </row>
    <row r="242" spans="1:23" ht="19.95" customHeight="1">
      <c r="A242" s="15"/>
      <c r="B242" s="15"/>
      <c r="C242" s="14" t="s">
        <v>59</v>
      </c>
      <c r="D242" s="42" t="str">
        <f>VLOOKUP(E242,'[1]医療機関名(病院）'!$A$2:$B$140,2)</f>
        <v>菊川市立総合病院</v>
      </c>
      <c r="E242" s="47">
        <v>2216110136</v>
      </c>
      <c r="F242" s="78">
        <f>VLOOKUP(E242,'[1]許可病床・最大使用病床（病院）'!$A$4:$G$142,2)</f>
        <v>0</v>
      </c>
      <c r="G242" s="77">
        <f>VLOOKUP(E242,'[1]許可病床・最大使用病床（病院）'!$A$4:$G$142,3)</f>
        <v>118</v>
      </c>
      <c r="H242" s="77">
        <f>VLOOKUP(E242,'[1]許可病床・最大使用病床（病院）'!$A$4:$G$142,4)</f>
        <v>84</v>
      </c>
      <c r="I242" s="77">
        <f>VLOOKUP(E242,'[1]許可病床・最大使用病床（病院）'!$A$4:$G$142,5)</f>
        <v>0</v>
      </c>
      <c r="J242" s="77">
        <f>VLOOKUP(E242,'[1]許可病床・最大使用病床（病院）'!$A$4:$G$142,6)</f>
        <v>0</v>
      </c>
      <c r="K242" s="98">
        <f t="shared" si="65"/>
        <v>202</v>
      </c>
      <c r="L242" s="77">
        <f>VLOOKUP(E242,'[1]許可病床・最大使用病床（病院）'!$J$4:$P$142,2)</f>
        <v>0</v>
      </c>
      <c r="M242" s="77">
        <f>VLOOKUP(E242,'[1]許可病床・最大使用病床（病院）'!$J$4:$P$142,3)</f>
        <v>105</v>
      </c>
      <c r="N242" s="77">
        <f>VLOOKUP(E242,'[1]許可病床・最大使用病床（病院）'!$J$4:$P$142,4)</f>
        <v>83</v>
      </c>
      <c r="O242" s="77">
        <f>VLOOKUP(E242,'[1]許可病床・最大使用病床（病院）'!$J$4:$P$142,5)</f>
        <v>0</v>
      </c>
      <c r="P242" s="77">
        <f>VLOOKUP(E242,'[1]許可病床・最大使用病床（病院）'!$J$4:$P$142,6)</f>
        <v>0</v>
      </c>
      <c r="Q242" s="98">
        <f t="shared" si="66"/>
        <v>188</v>
      </c>
      <c r="R242" s="77">
        <f t="shared" si="67"/>
        <v>0</v>
      </c>
      <c r="S242" s="77">
        <f t="shared" si="67"/>
        <v>13</v>
      </c>
      <c r="T242" s="77">
        <f t="shared" si="67"/>
        <v>1</v>
      </c>
      <c r="U242" s="77">
        <f t="shared" si="67"/>
        <v>0</v>
      </c>
      <c r="V242" s="77">
        <f t="shared" si="67"/>
        <v>0</v>
      </c>
      <c r="W242" s="98">
        <f t="shared" si="68"/>
        <v>14</v>
      </c>
    </row>
    <row r="243" spans="1:23" ht="19.95" customHeight="1">
      <c r="A243" s="15"/>
      <c r="B243" s="15"/>
      <c r="C243" s="14" t="s">
        <v>5</v>
      </c>
      <c r="D243" s="42" t="str">
        <f>VLOOKUP(E243,'[1]医療機関名(病院）'!$A$2:$B$140,2)</f>
        <v>公立森町病院</v>
      </c>
      <c r="E243" s="47">
        <v>2216310082</v>
      </c>
      <c r="F243" s="78">
        <f>VLOOKUP(E243,'[1]許可病床・最大使用病床（病院）'!$A$4:$G$142,2)</f>
        <v>0</v>
      </c>
      <c r="G243" s="77">
        <f>VLOOKUP(E243,'[1]許可病床・最大使用病床（病院）'!$A$4:$G$142,3)</f>
        <v>45</v>
      </c>
      <c r="H243" s="77">
        <f>VLOOKUP(E243,'[1]許可病床・最大使用病床（病院）'!$A$4:$G$142,4)</f>
        <v>86</v>
      </c>
      <c r="I243" s="77">
        <f>VLOOKUP(E243,'[1]許可病床・最大使用病床（病院）'!$A$4:$G$142,5)</f>
        <v>0</v>
      </c>
      <c r="J243" s="77">
        <f>VLOOKUP(E243,'[1]許可病床・最大使用病床（病院）'!$A$4:$G$142,6)</f>
        <v>0</v>
      </c>
      <c r="K243" s="98">
        <f t="shared" si="65"/>
        <v>131</v>
      </c>
      <c r="L243" s="77">
        <f>VLOOKUP(E243,'[1]許可病床・最大使用病床（病院）'!$J$4:$P$142,2)</f>
        <v>0</v>
      </c>
      <c r="M243" s="77">
        <f>VLOOKUP(E243,'[1]許可病床・最大使用病床（病院）'!$J$4:$P$142,3)</f>
        <v>45</v>
      </c>
      <c r="N243" s="77">
        <f>VLOOKUP(E243,'[1]許可病床・最大使用病床（病院）'!$J$4:$P$142,4)</f>
        <v>86</v>
      </c>
      <c r="O243" s="77">
        <f>VLOOKUP(E243,'[1]許可病床・最大使用病床（病院）'!$J$4:$P$142,5)</f>
        <v>0</v>
      </c>
      <c r="P243" s="77">
        <f>VLOOKUP(E243,'[1]許可病床・最大使用病床（病院）'!$J$4:$P$142,6)</f>
        <v>0</v>
      </c>
      <c r="Q243" s="98">
        <f t="shared" si="66"/>
        <v>131</v>
      </c>
      <c r="R243" s="77">
        <f t="shared" si="67"/>
        <v>0</v>
      </c>
      <c r="S243" s="77">
        <f t="shared" si="67"/>
        <v>0</v>
      </c>
      <c r="T243" s="77">
        <f t="shared" si="67"/>
        <v>0</v>
      </c>
      <c r="U243" s="77">
        <f t="shared" si="67"/>
        <v>0</v>
      </c>
      <c r="V243" s="77">
        <f t="shared" si="67"/>
        <v>0</v>
      </c>
      <c r="W243" s="98">
        <f t="shared" si="68"/>
        <v>0</v>
      </c>
    </row>
    <row r="244" spans="1:23" ht="19.95" customHeight="1">
      <c r="A244" s="15"/>
      <c r="B244" s="22" t="s">
        <v>40</v>
      </c>
      <c r="C244" s="28"/>
      <c r="D244" s="43"/>
      <c r="E244" s="58"/>
      <c r="F244" s="79">
        <f t="shared" ref="F244:W244" si="69">SUM(F230:F243)</f>
        <v>389</v>
      </c>
      <c r="G244" s="88">
        <f t="shared" si="69"/>
        <v>885</v>
      </c>
      <c r="H244" s="88">
        <f t="shared" si="69"/>
        <v>658</v>
      </c>
      <c r="I244" s="88">
        <f t="shared" si="69"/>
        <v>727</v>
      </c>
      <c r="J244" s="88">
        <f t="shared" si="69"/>
        <v>6</v>
      </c>
      <c r="K244" s="99">
        <f t="shared" si="69"/>
        <v>2665</v>
      </c>
      <c r="L244" s="79">
        <f t="shared" si="69"/>
        <v>386</v>
      </c>
      <c r="M244" s="88">
        <f t="shared" si="69"/>
        <v>805</v>
      </c>
      <c r="N244" s="88">
        <f t="shared" si="69"/>
        <v>657</v>
      </c>
      <c r="O244" s="88">
        <f t="shared" si="69"/>
        <v>720</v>
      </c>
      <c r="P244" s="88">
        <f t="shared" si="69"/>
        <v>0</v>
      </c>
      <c r="Q244" s="99">
        <f t="shared" si="69"/>
        <v>2568</v>
      </c>
      <c r="R244" s="79">
        <f t="shared" si="69"/>
        <v>3</v>
      </c>
      <c r="S244" s="88">
        <f t="shared" si="69"/>
        <v>80</v>
      </c>
      <c r="T244" s="88">
        <f t="shared" si="69"/>
        <v>1</v>
      </c>
      <c r="U244" s="88">
        <f t="shared" si="69"/>
        <v>7</v>
      </c>
      <c r="V244" s="88">
        <f t="shared" si="69"/>
        <v>6</v>
      </c>
      <c r="W244" s="99">
        <f t="shared" si="69"/>
        <v>97</v>
      </c>
    </row>
    <row r="245" spans="1:23" ht="19.95" customHeight="1">
      <c r="A245" s="15"/>
      <c r="B245" s="14" t="s">
        <v>17</v>
      </c>
      <c r="C245" s="14" t="s">
        <v>2</v>
      </c>
      <c r="D245" s="39" t="str">
        <f>VLOOKUP(E245,'[1]医療機関名（診療所）'!$A$2:$B$138,2)</f>
        <v>あんずクリニック産婦人科</v>
      </c>
      <c r="E245" s="39">
        <v>2216910121</v>
      </c>
      <c r="F245" s="75">
        <v>0</v>
      </c>
      <c r="G245" s="75">
        <f>VLOOKUP(E245,'[1]許可病床・最大使用病床（診療所）'!$A$4:$E$140,2)</f>
        <v>12</v>
      </c>
      <c r="H245" s="75">
        <f>VLOOKUP(E245,'[1]許可病床・最大使用病床（診療所）'!$A$4:$E$140,3)</f>
        <v>0</v>
      </c>
      <c r="I245" s="75">
        <f>VLOOKUP(E245,'[1]許可病床・最大使用病床（診療所）'!$A$4:$E$140,4)</f>
        <v>0</v>
      </c>
      <c r="J245" s="75">
        <f>VLOOKUP(E245,'[1]許可病床・最大使用病床（診療所）'!$A$4:$E$140,5)</f>
        <v>0</v>
      </c>
      <c r="K245" s="96">
        <f t="shared" ref="K245:K259" si="70">SUM(F245:J245)</f>
        <v>12</v>
      </c>
      <c r="L245" s="75">
        <v>0</v>
      </c>
      <c r="M245" s="75">
        <f>VLOOKUP(E245,'[1]許可病床・最大使用病床（診療所）'!$H$4:$L$140,2)</f>
        <v>10</v>
      </c>
      <c r="N245" s="75">
        <f>VLOOKUP(E245,'[1]許可病床・最大使用病床（診療所）'!$H$4:$L$140,3)</f>
        <v>0</v>
      </c>
      <c r="O245" s="75">
        <f>VLOOKUP(E245,'[1]許可病床・最大使用病床（診療所）'!$H$4:$L$140,4)</f>
        <v>0</v>
      </c>
      <c r="P245" s="75">
        <f>VLOOKUP(E245,'[1]許可病床・最大使用病床（診療所）'!$H$4:$L$140,5)</f>
        <v>0</v>
      </c>
      <c r="Q245" s="96">
        <f t="shared" ref="Q245:Q259" si="71">SUM(L245:P245)</f>
        <v>10</v>
      </c>
      <c r="R245" s="75">
        <f t="shared" ref="R245:V251" si="72">F245-L245</f>
        <v>0</v>
      </c>
      <c r="S245" s="75">
        <f t="shared" si="72"/>
        <v>2</v>
      </c>
      <c r="T245" s="75">
        <f t="shared" si="72"/>
        <v>0</v>
      </c>
      <c r="U245" s="75">
        <f t="shared" si="72"/>
        <v>0</v>
      </c>
      <c r="V245" s="75">
        <f t="shared" si="72"/>
        <v>0</v>
      </c>
      <c r="W245" s="96">
        <f t="shared" ref="W245:W259" si="73">SUM(R245:V245)</f>
        <v>2</v>
      </c>
    </row>
    <row r="246" spans="1:23" ht="19.95" customHeight="1">
      <c r="A246" s="15"/>
      <c r="B246" s="15"/>
      <c r="C246" s="15"/>
      <c r="D246" s="44" t="str">
        <f>VLOOKUP(E246,'[1]医療機関名（診療所）'!$A$2:$B$138,2)</f>
        <v>ハートセンター磐田</v>
      </c>
      <c r="E246" s="44">
        <v>2216910089</v>
      </c>
      <c r="F246" s="80">
        <v>0</v>
      </c>
      <c r="G246" s="80">
        <f>VLOOKUP(E246,'[1]許可病床・最大使用病床（診療所）'!$A$4:$E$140,2)</f>
        <v>19</v>
      </c>
      <c r="H246" s="80">
        <f>VLOOKUP(E246,'[1]許可病床・最大使用病床（診療所）'!$A$4:$E$140,3)</f>
        <v>0</v>
      </c>
      <c r="I246" s="80">
        <f>VLOOKUP(E246,'[1]許可病床・最大使用病床（診療所）'!$A$4:$E$140,4)</f>
        <v>0</v>
      </c>
      <c r="J246" s="80">
        <f>VLOOKUP(E246,'[1]許可病床・最大使用病床（診療所）'!$A$4:$E$140,5)</f>
        <v>0</v>
      </c>
      <c r="K246" s="100">
        <f t="shared" si="70"/>
        <v>19</v>
      </c>
      <c r="L246" s="80">
        <v>0</v>
      </c>
      <c r="M246" s="80">
        <f>VLOOKUP(E246,'[1]許可病床・最大使用病床（診療所）'!$H$4:$L$140,2)</f>
        <v>1</v>
      </c>
      <c r="N246" s="80">
        <f>VLOOKUP(E246,'[1]許可病床・最大使用病床（診療所）'!$H$4:$L$140,3)</f>
        <v>0</v>
      </c>
      <c r="O246" s="80">
        <f>VLOOKUP(E246,'[1]許可病床・最大使用病床（診療所）'!$H$4:$L$140,4)</f>
        <v>0</v>
      </c>
      <c r="P246" s="80">
        <f>VLOOKUP(E246,'[1]許可病床・最大使用病床（診療所）'!$H$4:$L$140,5)</f>
        <v>0</v>
      </c>
      <c r="Q246" s="100">
        <f t="shared" si="71"/>
        <v>1</v>
      </c>
      <c r="R246" s="80">
        <f t="shared" si="72"/>
        <v>0</v>
      </c>
      <c r="S246" s="80">
        <f t="shared" si="72"/>
        <v>18</v>
      </c>
      <c r="T246" s="80">
        <f t="shared" si="72"/>
        <v>0</v>
      </c>
      <c r="U246" s="80">
        <f t="shared" si="72"/>
        <v>0</v>
      </c>
      <c r="V246" s="80">
        <f t="shared" si="72"/>
        <v>0</v>
      </c>
      <c r="W246" s="100">
        <f t="shared" si="73"/>
        <v>18</v>
      </c>
    </row>
    <row r="247" spans="1:23" ht="19.95" customHeight="1">
      <c r="A247" s="15"/>
      <c r="B247" s="15"/>
      <c r="C247" s="15"/>
      <c r="D247" s="44" t="str">
        <f>VLOOKUP(E247,'[1]医療機関名（診療所）'!$A$2:$B$138,2)</f>
        <v>産婦人科西垣エーアールティークリニック</v>
      </c>
      <c r="E247" s="44">
        <v>2216910022</v>
      </c>
      <c r="F247" s="80">
        <v>0</v>
      </c>
      <c r="G247" s="80">
        <v>0</v>
      </c>
      <c r="H247" s="80">
        <f>VLOOKUP(E247,'[1]許可病床・最大使用病床（診療所）'!$A$4:$E$140,3)</f>
        <v>0</v>
      </c>
      <c r="I247" s="80">
        <f>VLOOKUP(E247,'[1]許可病床・最大使用病床（診療所）'!$A$4:$E$140,4)</f>
        <v>0</v>
      </c>
      <c r="J247" s="80">
        <v>1</v>
      </c>
      <c r="K247" s="100">
        <f t="shared" si="70"/>
        <v>1</v>
      </c>
      <c r="L247" s="80">
        <v>0</v>
      </c>
      <c r="M247" s="80">
        <f>VLOOKUP(E247,'[1]許可病床・最大使用病床（診療所）'!$H$4:$L$140,2)</f>
        <v>0</v>
      </c>
      <c r="N247" s="80">
        <f>VLOOKUP(E247,'[1]許可病床・最大使用病床（診療所）'!$H$4:$L$140,3)</f>
        <v>0</v>
      </c>
      <c r="O247" s="80">
        <f>VLOOKUP(E247,'[1]許可病床・最大使用病床（診療所）'!$H$4:$L$140,4)</f>
        <v>0</v>
      </c>
      <c r="P247" s="80">
        <f>VLOOKUP(E247,'[1]許可病床・最大使用病床（診療所）'!$H$4:$L$140,5)</f>
        <v>0</v>
      </c>
      <c r="Q247" s="100">
        <f t="shared" si="71"/>
        <v>0</v>
      </c>
      <c r="R247" s="80">
        <f t="shared" si="72"/>
        <v>0</v>
      </c>
      <c r="S247" s="80">
        <f t="shared" si="72"/>
        <v>0</v>
      </c>
      <c r="T247" s="80">
        <f t="shared" si="72"/>
        <v>0</v>
      </c>
      <c r="U247" s="80">
        <f t="shared" si="72"/>
        <v>0</v>
      </c>
      <c r="V247" s="80">
        <f t="shared" si="72"/>
        <v>1</v>
      </c>
      <c r="W247" s="100">
        <f t="shared" si="73"/>
        <v>1</v>
      </c>
    </row>
    <row r="248" spans="1:23" ht="19.95" customHeight="1">
      <c r="A248" s="15"/>
      <c r="B248" s="15"/>
      <c r="C248" s="15"/>
      <c r="D248" s="44" t="str">
        <f>VLOOKUP(E248,'[1]医療機関名（診療所）'!$A$2:$B$138,2)</f>
        <v>磐田メイツ睡眠クリニック</v>
      </c>
      <c r="E248" s="44">
        <v>2216910105</v>
      </c>
      <c r="F248" s="80">
        <v>0</v>
      </c>
      <c r="G248" s="80">
        <f>VLOOKUP(E248,'[1]許可病床・最大使用病床（診療所）'!$A$4:$E$140,2)</f>
        <v>0</v>
      </c>
      <c r="H248" s="80">
        <f>VLOOKUP(E248,'[1]許可病床・最大使用病床（診療所）'!$A$4:$E$140,3)</f>
        <v>0</v>
      </c>
      <c r="I248" s="80">
        <f>VLOOKUP(E248,'[1]許可病床・最大使用病床（診療所）'!$A$4:$E$140,4)</f>
        <v>10</v>
      </c>
      <c r="J248" s="80">
        <f>VLOOKUP(E248,'[1]許可病床・最大使用病床（診療所）'!$A$4:$E$140,5)</f>
        <v>0</v>
      </c>
      <c r="K248" s="100">
        <f t="shared" si="70"/>
        <v>10</v>
      </c>
      <c r="L248" s="80">
        <v>0</v>
      </c>
      <c r="M248" s="80">
        <f>VLOOKUP(E248,'[1]許可病床・最大使用病床（診療所）'!$H$4:$L$140,2)</f>
        <v>0</v>
      </c>
      <c r="N248" s="80">
        <f>VLOOKUP(E248,'[1]許可病床・最大使用病床（診療所）'!$H$4:$L$140,3)</f>
        <v>0</v>
      </c>
      <c r="O248" s="80">
        <f>VLOOKUP(E248,'[1]許可病床・最大使用病床（診療所）'!$H$4:$L$140,4)</f>
        <v>10</v>
      </c>
      <c r="P248" s="80">
        <f>VLOOKUP(E248,'[1]許可病床・最大使用病床（診療所）'!$H$4:$L$140,5)</f>
        <v>0</v>
      </c>
      <c r="Q248" s="100">
        <f t="shared" si="71"/>
        <v>10</v>
      </c>
      <c r="R248" s="80">
        <f t="shared" si="72"/>
        <v>0</v>
      </c>
      <c r="S248" s="80">
        <f t="shared" si="72"/>
        <v>0</v>
      </c>
      <c r="T248" s="80">
        <f t="shared" si="72"/>
        <v>0</v>
      </c>
      <c r="U248" s="80">
        <f t="shared" si="72"/>
        <v>0</v>
      </c>
      <c r="V248" s="80">
        <f t="shared" si="72"/>
        <v>0</v>
      </c>
      <c r="W248" s="100">
        <f t="shared" si="73"/>
        <v>0</v>
      </c>
    </row>
    <row r="249" spans="1:23" ht="19.95" customHeight="1">
      <c r="A249" s="15"/>
      <c r="B249" s="15"/>
      <c r="C249" s="15"/>
      <c r="D249" s="40" t="str">
        <f>VLOOKUP(E249,'[1]医療機関名（診療所）'!$A$2:$B$138,2)</f>
        <v>医療法人社団富士ヶ丘　富士ヶ丘内科</v>
      </c>
      <c r="E249" s="40">
        <v>2216910253</v>
      </c>
      <c r="F249" s="76">
        <v>0</v>
      </c>
      <c r="G249" s="76">
        <f>VLOOKUP(E249,'[1]許可病床・最大使用病床（診療所）'!$A$4:$E$140,2)</f>
        <v>0</v>
      </c>
      <c r="H249" s="76">
        <v>19</v>
      </c>
      <c r="I249" s="76">
        <f>VLOOKUP(E249,'[1]許可病床・最大使用病床（診療所）'!$A$4:$E$140,4)</f>
        <v>0</v>
      </c>
      <c r="J249" s="76">
        <v>0</v>
      </c>
      <c r="K249" s="97">
        <f t="shared" si="70"/>
        <v>19</v>
      </c>
      <c r="L249" s="76">
        <v>0</v>
      </c>
      <c r="M249" s="76">
        <f>VLOOKUP(E249,'[1]許可病床・最大使用病床（診療所）'!$H$4:$L$140,2)</f>
        <v>0</v>
      </c>
      <c r="N249" s="76">
        <v>19</v>
      </c>
      <c r="O249" s="76">
        <f>VLOOKUP(E249,'[1]許可病床・最大使用病床（診療所）'!$H$4:$L$140,4)</f>
        <v>0</v>
      </c>
      <c r="P249" s="76">
        <v>0</v>
      </c>
      <c r="Q249" s="97">
        <f t="shared" si="71"/>
        <v>19</v>
      </c>
      <c r="R249" s="76">
        <f t="shared" si="72"/>
        <v>0</v>
      </c>
      <c r="S249" s="76">
        <f t="shared" si="72"/>
        <v>0</v>
      </c>
      <c r="T249" s="76">
        <f t="shared" si="72"/>
        <v>0</v>
      </c>
      <c r="U249" s="76">
        <f t="shared" si="72"/>
        <v>0</v>
      </c>
      <c r="V249" s="76">
        <f t="shared" si="72"/>
        <v>0</v>
      </c>
      <c r="W249" s="97">
        <f t="shared" si="73"/>
        <v>0</v>
      </c>
    </row>
    <row r="250" spans="1:23" ht="19.95" customHeight="1">
      <c r="A250" s="15"/>
      <c r="B250" s="15"/>
      <c r="C250" s="33" t="s">
        <v>62</v>
      </c>
      <c r="D250" s="39" t="str">
        <f>VLOOKUP(E250,'[1]医療機関名（診療所）'!$A$2:$B$138,2)</f>
        <v>かけ川海谷眼科</v>
      </c>
      <c r="E250" s="39">
        <v>2217410014</v>
      </c>
      <c r="F250" s="75">
        <v>0</v>
      </c>
      <c r="G250" s="75">
        <f>VLOOKUP(E250,'[1]許可病床・最大使用病床（診療所）'!$A$4:$E$140,2)</f>
        <v>0</v>
      </c>
      <c r="H250" s="75">
        <f>VLOOKUP(E250,'[1]許可病床・最大使用病床（診療所）'!$A$4:$E$140,3)</f>
        <v>15</v>
      </c>
      <c r="I250" s="75">
        <f>VLOOKUP(E250,'[1]許可病床・最大使用病床（診療所）'!$A$4:$E$140,4)</f>
        <v>0</v>
      </c>
      <c r="J250" s="75">
        <f>VLOOKUP(E250,'[1]許可病床・最大使用病床（診療所）'!$A$4:$E$140,5)</f>
        <v>0</v>
      </c>
      <c r="K250" s="96">
        <f t="shared" si="70"/>
        <v>15</v>
      </c>
      <c r="L250" s="75">
        <v>0</v>
      </c>
      <c r="M250" s="75">
        <f>VLOOKUP(E250,'[1]許可病床・最大使用病床（診療所）'!$H$4:$L$140,2)</f>
        <v>0</v>
      </c>
      <c r="N250" s="75">
        <f>VLOOKUP(E250,'[1]許可病床・最大使用病床（診療所）'!$H$4:$L$140,3)</f>
        <v>15</v>
      </c>
      <c r="O250" s="75">
        <f>VLOOKUP(E250,'[1]許可病床・最大使用病床（診療所）'!$H$4:$L$140,4)</f>
        <v>0</v>
      </c>
      <c r="P250" s="75">
        <f>VLOOKUP(E250,'[1]許可病床・最大使用病床（診療所）'!$H$4:$L$140,5)</f>
        <v>0</v>
      </c>
      <c r="Q250" s="96">
        <f t="shared" si="71"/>
        <v>15</v>
      </c>
      <c r="R250" s="75">
        <f t="shared" si="72"/>
        <v>0</v>
      </c>
      <c r="S250" s="75">
        <f t="shared" si="72"/>
        <v>0</v>
      </c>
      <c r="T250" s="75">
        <f t="shared" si="72"/>
        <v>0</v>
      </c>
      <c r="U250" s="75">
        <f t="shared" si="72"/>
        <v>0</v>
      </c>
      <c r="V250" s="75">
        <f t="shared" si="72"/>
        <v>0</v>
      </c>
      <c r="W250" s="96">
        <f t="shared" si="73"/>
        <v>0</v>
      </c>
    </row>
    <row r="251" spans="1:23" ht="19.95" customHeight="1">
      <c r="A251" s="15"/>
      <c r="B251" s="15"/>
      <c r="C251" s="34"/>
      <c r="D251" s="44" t="str">
        <f>VLOOKUP(E251,'[1]医療機関名（診療所）'!$A$2:$B$138,2)</f>
        <v>クリニックさくら</v>
      </c>
      <c r="E251" s="44">
        <v>2217410048</v>
      </c>
      <c r="F251" s="80">
        <v>0</v>
      </c>
      <c r="G251" s="80">
        <f>VLOOKUP(E251,'[1]許可病床・最大使用病床（診療所）'!$A$4:$E$140,2)</f>
        <v>0</v>
      </c>
      <c r="H251" s="80">
        <f>VLOOKUP(E251,'[1]許可病床・最大使用病床（診療所）'!$A$4:$E$140,3)</f>
        <v>0</v>
      </c>
      <c r="I251" s="80">
        <f>VLOOKUP(E251,'[1]許可病床・最大使用病床（診療所）'!$A$4:$E$140,4)</f>
        <v>0</v>
      </c>
      <c r="J251" s="80">
        <f>VLOOKUP(E251,'[1]許可病床・最大使用病床（診療所）'!$A$4:$E$140,5)</f>
        <v>2</v>
      </c>
      <c r="K251" s="100">
        <f t="shared" si="70"/>
        <v>2</v>
      </c>
      <c r="L251" s="80">
        <v>0</v>
      </c>
      <c r="M251" s="80">
        <f>VLOOKUP(E251,'[1]許可病床・最大使用病床（診療所）'!$H$4:$L$140,2)</f>
        <v>0</v>
      </c>
      <c r="N251" s="80">
        <f>VLOOKUP(E251,'[1]許可病床・最大使用病床（診療所）'!$H$4:$L$140,3)</f>
        <v>0</v>
      </c>
      <c r="O251" s="80">
        <f>VLOOKUP(E251,'[1]許可病床・最大使用病床（診療所）'!$H$4:$L$140,4)</f>
        <v>0</v>
      </c>
      <c r="P251" s="80">
        <f>VLOOKUP(E251,'[1]許可病床・最大使用病床（診療所）'!$H$4:$L$140,5)</f>
        <v>0</v>
      </c>
      <c r="Q251" s="100">
        <f t="shared" si="71"/>
        <v>0</v>
      </c>
      <c r="R251" s="80">
        <f t="shared" si="72"/>
        <v>0</v>
      </c>
      <c r="S251" s="80">
        <f t="shared" si="72"/>
        <v>0</v>
      </c>
      <c r="T251" s="80">
        <f t="shared" si="72"/>
        <v>0</v>
      </c>
      <c r="U251" s="80">
        <f t="shared" si="72"/>
        <v>0</v>
      </c>
      <c r="V251" s="80">
        <f t="shared" si="72"/>
        <v>2</v>
      </c>
      <c r="W251" s="100">
        <f t="shared" si="73"/>
        <v>2</v>
      </c>
    </row>
    <row r="252" spans="1:23" ht="19.95" customHeight="1">
      <c r="A252" s="15"/>
      <c r="B252" s="15"/>
      <c r="C252" s="34"/>
      <c r="D252" s="51" t="s">
        <v>72</v>
      </c>
      <c r="E252" s="51" t="s">
        <v>76</v>
      </c>
      <c r="F252" s="87" t="s">
        <v>76</v>
      </c>
      <c r="G252" s="87" t="s">
        <v>76</v>
      </c>
      <c r="H252" s="87" t="s">
        <v>76</v>
      </c>
      <c r="I252" s="87" t="s">
        <v>76</v>
      </c>
      <c r="J252" s="87" t="s">
        <v>76</v>
      </c>
      <c r="K252" s="106">
        <f t="shared" si="70"/>
        <v>0</v>
      </c>
      <c r="L252" s="87" t="s">
        <v>76</v>
      </c>
      <c r="M252" s="87" t="s">
        <v>76</v>
      </c>
      <c r="N252" s="87" t="s">
        <v>76</v>
      </c>
      <c r="O252" s="87" t="s">
        <v>76</v>
      </c>
      <c r="P252" s="87" t="s">
        <v>76</v>
      </c>
      <c r="Q252" s="106">
        <f t="shared" si="71"/>
        <v>0</v>
      </c>
      <c r="R252" s="87" t="s">
        <v>76</v>
      </c>
      <c r="S252" s="87" t="s">
        <v>76</v>
      </c>
      <c r="T252" s="87" t="s">
        <v>76</v>
      </c>
      <c r="U252" s="87" t="s">
        <v>76</v>
      </c>
      <c r="V252" s="87" t="s">
        <v>76</v>
      </c>
      <c r="W252" s="106">
        <f t="shared" si="73"/>
        <v>0</v>
      </c>
    </row>
    <row r="253" spans="1:23" ht="19.95" customHeight="1">
      <c r="A253" s="15"/>
      <c r="B253" s="15"/>
      <c r="C253" s="34"/>
      <c r="D253" s="51" t="s">
        <v>73</v>
      </c>
      <c r="E253" s="51" t="s">
        <v>76</v>
      </c>
      <c r="F253" s="87" t="s">
        <v>76</v>
      </c>
      <c r="G253" s="87" t="s">
        <v>76</v>
      </c>
      <c r="H253" s="87" t="s">
        <v>76</v>
      </c>
      <c r="I253" s="87" t="s">
        <v>76</v>
      </c>
      <c r="J253" s="87" t="s">
        <v>76</v>
      </c>
      <c r="K253" s="106">
        <f t="shared" si="70"/>
        <v>0</v>
      </c>
      <c r="L253" s="87" t="s">
        <v>76</v>
      </c>
      <c r="M253" s="87" t="s">
        <v>76</v>
      </c>
      <c r="N253" s="87" t="s">
        <v>76</v>
      </c>
      <c r="O253" s="87" t="s">
        <v>76</v>
      </c>
      <c r="P253" s="87" t="s">
        <v>76</v>
      </c>
      <c r="Q253" s="106">
        <f t="shared" si="71"/>
        <v>0</v>
      </c>
      <c r="R253" s="87" t="s">
        <v>76</v>
      </c>
      <c r="S253" s="87" t="s">
        <v>76</v>
      </c>
      <c r="T253" s="87" t="s">
        <v>76</v>
      </c>
      <c r="U253" s="87" t="s">
        <v>76</v>
      </c>
      <c r="V253" s="87" t="s">
        <v>76</v>
      </c>
      <c r="W253" s="106">
        <f t="shared" si="73"/>
        <v>0</v>
      </c>
    </row>
    <row r="254" spans="1:23" ht="19.95" customHeight="1">
      <c r="A254" s="15"/>
      <c r="B254" s="15"/>
      <c r="C254" s="34"/>
      <c r="D254" s="44" t="str">
        <f>VLOOKUP(E254,'[1]医療機関名（診療所）'!$A$2:$B$138,2)</f>
        <v>アザレアベルクリニック</v>
      </c>
      <c r="E254" s="48">
        <v>2216210274</v>
      </c>
      <c r="F254" s="81">
        <v>0</v>
      </c>
      <c r="G254" s="81">
        <f>VLOOKUP(E254,'[1]許可病床・最大使用病床（診療所）'!$A$4:$E$140,2)</f>
        <v>17</v>
      </c>
      <c r="H254" s="81">
        <f>VLOOKUP(E254,'[1]許可病床・最大使用病床（診療所）'!$A$4:$E$140,3)</f>
        <v>0</v>
      </c>
      <c r="I254" s="81">
        <f>VLOOKUP(E254,'[1]許可病床・最大使用病床（診療所）'!$A$4:$E$140,4)</f>
        <v>0</v>
      </c>
      <c r="J254" s="81">
        <f>VLOOKUP(E254,'[1]許可病床・最大使用病床（診療所）'!$A$4:$E$140,5)</f>
        <v>0</v>
      </c>
      <c r="K254" s="101">
        <f t="shared" si="70"/>
        <v>17</v>
      </c>
      <c r="L254" s="81">
        <v>0</v>
      </c>
      <c r="M254" s="81">
        <f>VLOOKUP(E254,'[1]許可病床・最大使用病床（診療所）'!$H$4:$L$140,2)</f>
        <v>4</v>
      </c>
      <c r="N254" s="81">
        <f>VLOOKUP(E254,'[1]許可病床・最大使用病床（診療所）'!$H$4:$L$140,3)</f>
        <v>0</v>
      </c>
      <c r="O254" s="81">
        <f>VLOOKUP(E254,'[1]許可病床・最大使用病床（診療所）'!$H$4:$L$140,4)</f>
        <v>0</v>
      </c>
      <c r="P254" s="81">
        <f>VLOOKUP(E254,'[1]許可病床・最大使用病床（診療所）'!$H$4:$L$140,5)</f>
        <v>0</v>
      </c>
      <c r="Q254" s="101">
        <f t="shared" si="71"/>
        <v>4</v>
      </c>
      <c r="R254" s="81">
        <f t="shared" ref="R254:V259" si="74">F254-L254</f>
        <v>0</v>
      </c>
      <c r="S254" s="81">
        <f t="shared" si="74"/>
        <v>13</v>
      </c>
      <c r="T254" s="81">
        <f t="shared" si="74"/>
        <v>0</v>
      </c>
      <c r="U254" s="81">
        <f t="shared" si="74"/>
        <v>0</v>
      </c>
      <c r="V254" s="81">
        <f t="shared" si="74"/>
        <v>0</v>
      </c>
      <c r="W254" s="101">
        <f t="shared" si="73"/>
        <v>13</v>
      </c>
    </row>
    <row r="255" spans="1:23" ht="19.95" customHeight="1">
      <c r="A255" s="15"/>
      <c r="B255" s="15"/>
      <c r="C255" s="35"/>
      <c r="D255" s="40" t="str">
        <f>VLOOKUP(E255,'[1]医療機関名（診療所）'!$A$2:$B$138,2)</f>
        <v>ティアラウィメンズクリニック</v>
      </c>
      <c r="E255" s="48">
        <v>2217410147</v>
      </c>
      <c r="F255" s="76">
        <v>0</v>
      </c>
      <c r="G255" s="76">
        <f>VLOOKUP(E255,'[1]許可病床・最大使用病床（診療所）'!$A$4:$E$140,2)</f>
        <v>12</v>
      </c>
      <c r="H255" s="76">
        <f>VLOOKUP(E255,'[1]許可病床・最大使用病床（診療所）'!$A$4:$E$140,3)</f>
        <v>0</v>
      </c>
      <c r="I255" s="76">
        <f>VLOOKUP(E255,'[1]許可病床・最大使用病床（診療所）'!$A$4:$E$140,4)</f>
        <v>0</v>
      </c>
      <c r="J255" s="76">
        <f>VLOOKUP(E255,'[1]許可病床・最大使用病床（診療所）'!$A$4:$E$140,5)</f>
        <v>0</v>
      </c>
      <c r="K255" s="97">
        <f t="shared" si="70"/>
        <v>12</v>
      </c>
      <c r="L255" s="76">
        <v>0</v>
      </c>
      <c r="M255" s="76">
        <f>VLOOKUP(E255,'[1]許可病床・最大使用病床（診療所）'!$H$4:$L$140,2)</f>
        <v>12</v>
      </c>
      <c r="N255" s="76">
        <f>VLOOKUP(E255,'[1]許可病床・最大使用病床（診療所）'!$H$4:$L$140,3)</f>
        <v>0</v>
      </c>
      <c r="O255" s="76">
        <f>VLOOKUP(E255,'[1]許可病床・最大使用病床（診療所）'!$H$4:$L$140,4)</f>
        <v>0</v>
      </c>
      <c r="P255" s="76">
        <f>VLOOKUP(E255,'[1]許可病床・最大使用病床（診療所）'!$H$4:$L$140,5)</f>
        <v>0</v>
      </c>
      <c r="Q255" s="97">
        <f t="shared" si="71"/>
        <v>12</v>
      </c>
      <c r="R255" s="76">
        <f t="shared" si="74"/>
        <v>0</v>
      </c>
      <c r="S255" s="76">
        <f t="shared" si="74"/>
        <v>0</v>
      </c>
      <c r="T255" s="76">
        <f t="shared" si="74"/>
        <v>0</v>
      </c>
      <c r="U255" s="76">
        <f t="shared" si="74"/>
        <v>0</v>
      </c>
      <c r="V255" s="76">
        <f t="shared" si="74"/>
        <v>0</v>
      </c>
      <c r="W255" s="97">
        <f t="shared" si="73"/>
        <v>0</v>
      </c>
    </row>
    <row r="256" spans="1:23" ht="19.95" customHeight="1">
      <c r="A256" s="15"/>
      <c r="B256" s="15"/>
      <c r="C256" s="14" t="s">
        <v>23</v>
      </c>
      <c r="D256" s="39" t="str">
        <f>VLOOKUP(E256,'[1]医療機関名（診療所）'!$A$2:$B$138,2)</f>
        <v>ふくろいマタニティクリニック</v>
      </c>
      <c r="E256" s="39">
        <v>2217310123</v>
      </c>
      <c r="F256" s="75">
        <v>0</v>
      </c>
      <c r="G256" s="75">
        <f>VLOOKUP(E256,'[1]許可病床・最大使用病床（診療所）'!$A$4:$E$140,2)</f>
        <v>15</v>
      </c>
      <c r="H256" s="75">
        <f>VLOOKUP(E256,'[1]許可病床・最大使用病床（診療所）'!$A$4:$E$140,3)</f>
        <v>0</v>
      </c>
      <c r="I256" s="75">
        <f>VLOOKUP(E256,'[1]許可病床・最大使用病床（診療所）'!$A$4:$E$140,4)</f>
        <v>0</v>
      </c>
      <c r="J256" s="75">
        <f>VLOOKUP(E256,'[1]許可病床・最大使用病床（診療所）'!$A$4:$E$140,5)</f>
        <v>0</v>
      </c>
      <c r="K256" s="96">
        <f t="shared" si="70"/>
        <v>15</v>
      </c>
      <c r="L256" s="75">
        <v>0</v>
      </c>
      <c r="M256" s="75">
        <f>VLOOKUP(E256,'[1]許可病床・最大使用病床（診療所）'!$H$4:$L$140,2)</f>
        <v>15</v>
      </c>
      <c r="N256" s="75">
        <f>VLOOKUP(E256,'[1]許可病床・最大使用病床（診療所）'!$H$4:$L$140,3)</f>
        <v>0</v>
      </c>
      <c r="O256" s="75">
        <f>VLOOKUP(E256,'[1]許可病床・最大使用病床（診療所）'!$H$4:$L$140,4)</f>
        <v>0</v>
      </c>
      <c r="P256" s="75">
        <f>VLOOKUP(E256,'[1]許可病床・最大使用病床（診療所）'!$H$4:$L$140,5)</f>
        <v>0</v>
      </c>
      <c r="Q256" s="96">
        <f t="shared" si="71"/>
        <v>15</v>
      </c>
      <c r="R256" s="75">
        <f t="shared" si="74"/>
        <v>0</v>
      </c>
      <c r="S256" s="75">
        <f t="shared" si="74"/>
        <v>0</v>
      </c>
      <c r="T256" s="75">
        <f t="shared" si="74"/>
        <v>0</v>
      </c>
      <c r="U256" s="75">
        <f t="shared" si="74"/>
        <v>0</v>
      </c>
      <c r="V256" s="75">
        <f t="shared" si="74"/>
        <v>0</v>
      </c>
      <c r="W256" s="96">
        <f t="shared" si="73"/>
        <v>0</v>
      </c>
    </row>
    <row r="257" spans="1:23" ht="19.95" customHeight="1">
      <c r="A257" s="15"/>
      <c r="B257" s="15"/>
      <c r="C257" s="15"/>
      <c r="D257" s="40" t="str">
        <f>VLOOKUP(E257,'[1]医療機関名（診療所）'!$A$2:$B$138,2)</f>
        <v>ふくろい旭眼科クリニック</v>
      </c>
      <c r="E257" s="48">
        <v>2217300074</v>
      </c>
      <c r="F257" s="80">
        <v>0</v>
      </c>
      <c r="G257" s="80">
        <f>VLOOKUP(E257,'[1]許可病床・最大使用病床（診療所）'!$A$4:$E$140,2)</f>
        <v>3</v>
      </c>
      <c r="H257" s="80">
        <f>VLOOKUP(E257,'[1]許可病床・最大使用病床（診療所）'!$A$4:$E$140,3)</f>
        <v>0</v>
      </c>
      <c r="I257" s="80">
        <f>VLOOKUP(E257,'[1]許可病床・最大使用病床（診療所）'!$A$4:$E$140,4)</f>
        <v>0</v>
      </c>
      <c r="J257" s="80">
        <f>VLOOKUP(E257,'[1]許可病床・最大使用病床（診療所）'!$A$4:$E$140,5)</f>
        <v>0</v>
      </c>
      <c r="K257" s="100">
        <f t="shared" si="70"/>
        <v>3</v>
      </c>
      <c r="L257" s="80">
        <v>0</v>
      </c>
      <c r="M257" s="80">
        <f>VLOOKUP(E257,'[1]許可病床・最大使用病床（診療所）'!$H$4:$L$140,2)</f>
        <v>3</v>
      </c>
      <c r="N257" s="80">
        <f>VLOOKUP(E257,'[1]許可病床・最大使用病床（診療所）'!$H$4:$L$140,3)</f>
        <v>0</v>
      </c>
      <c r="O257" s="80">
        <f>VLOOKUP(E257,'[1]許可病床・最大使用病床（診療所）'!$H$4:$L$140,4)</f>
        <v>0</v>
      </c>
      <c r="P257" s="80">
        <f>VLOOKUP(E257,'[1]許可病床・最大使用病床（診療所）'!$H$4:$L$140,5)</f>
        <v>0</v>
      </c>
      <c r="Q257" s="100">
        <f t="shared" si="71"/>
        <v>3</v>
      </c>
      <c r="R257" s="80">
        <f t="shared" si="74"/>
        <v>0</v>
      </c>
      <c r="S257" s="80">
        <f t="shared" si="74"/>
        <v>0</v>
      </c>
      <c r="T257" s="80">
        <f t="shared" si="74"/>
        <v>0</v>
      </c>
      <c r="U257" s="80">
        <f t="shared" si="74"/>
        <v>0</v>
      </c>
      <c r="V257" s="80">
        <f t="shared" si="74"/>
        <v>0</v>
      </c>
      <c r="W257" s="100">
        <f t="shared" si="73"/>
        <v>0</v>
      </c>
    </row>
    <row r="258" spans="1:23" ht="19.95" customHeight="1">
      <c r="A258" s="15"/>
      <c r="B258" s="15"/>
      <c r="C258" s="14" t="s">
        <v>59</v>
      </c>
      <c r="D258" s="41" t="str">
        <f>VLOOKUP(E258,'[1]医療機関名（診療所）'!$A$2:$B$138,2)</f>
        <v>松下産婦人科医院</v>
      </c>
      <c r="E258" s="68">
        <v>2216110185</v>
      </c>
      <c r="F258" s="77">
        <v>0</v>
      </c>
      <c r="G258" s="77">
        <f>VLOOKUP(E258,'[1]許可病床・最大使用病床（診療所）'!$A$4:$E$140,2)</f>
        <v>19</v>
      </c>
      <c r="H258" s="77">
        <f>VLOOKUP(E258,'[1]許可病床・最大使用病床（診療所）'!$A$4:$E$140,3)</f>
        <v>0</v>
      </c>
      <c r="I258" s="77">
        <f>VLOOKUP(E258,'[1]許可病床・最大使用病床（診療所）'!$A$4:$E$140,4)</f>
        <v>0</v>
      </c>
      <c r="J258" s="77">
        <f>VLOOKUP(E258,'[1]許可病床・最大使用病床（診療所）'!$A$4:$E$140,5)</f>
        <v>0</v>
      </c>
      <c r="K258" s="98">
        <f t="shared" si="70"/>
        <v>19</v>
      </c>
      <c r="L258" s="77">
        <v>0</v>
      </c>
      <c r="M258" s="77">
        <f>VLOOKUP(E258,'[1]許可病床・最大使用病床（診療所）'!$H$4:$L$140,2)</f>
        <v>19</v>
      </c>
      <c r="N258" s="77">
        <f>VLOOKUP(E258,'[1]許可病床・最大使用病床（診療所）'!$H$4:$L$140,3)</f>
        <v>0</v>
      </c>
      <c r="O258" s="77">
        <f>VLOOKUP(E258,'[1]許可病床・最大使用病床（診療所）'!$H$4:$L$140,4)</f>
        <v>0</v>
      </c>
      <c r="P258" s="77">
        <f>VLOOKUP(E258,'[1]許可病床・最大使用病床（診療所）'!$H$4:$L$140,5)</f>
        <v>0</v>
      </c>
      <c r="Q258" s="98">
        <f t="shared" si="71"/>
        <v>19</v>
      </c>
      <c r="R258" s="77">
        <f t="shared" si="74"/>
        <v>0</v>
      </c>
      <c r="S258" s="77">
        <f t="shared" si="74"/>
        <v>0</v>
      </c>
      <c r="T258" s="77">
        <f t="shared" si="74"/>
        <v>0</v>
      </c>
      <c r="U258" s="77">
        <f t="shared" si="74"/>
        <v>0</v>
      </c>
      <c r="V258" s="77">
        <f t="shared" si="74"/>
        <v>0</v>
      </c>
      <c r="W258" s="98">
        <f t="shared" si="73"/>
        <v>0</v>
      </c>
    </row>
    <row r="259" spans="1:23" ht="19.95" customHeight="1">
      <c r="A259" s="15"/>
      <c r="B259" s="25"/>
      <c r="C259" s="14" t="s">
        <v>26</v>
      </c>
      <c r="D259" s="41" t="str">
        <f>VLOOKUP(E259,'[1]医療機関名（診療所）'!$A$2:$B$138,2)</f>
        <v>小野澤医院</v>
      </c>
      <c r="E259" s="68">
        <v>2216110235</v>
      </c>
      <c r="F259" s="77">
        <v>0</v>
      </c>
      <c r="G259" s="77">
        <f>VLOOKUP(E259,'[1]許可病床・最大使用病床（診療所）'!$A$4:$E$140,2)</f>
        <v>0</v>
      </c>
      <c r="H259" s="77">
        <f>VLOOKUP(E259,'[1]許可病床・最大使用病床（診療所）'!$A$4:$E$140,3)</f>
        <v>0</v>
      </c>
      <c r="I259" s="77">
        <f>VLOOKUP(E259,'[1]許可病床・最大使用病床（診療所）'!$A$4:$E$140,4)</f>
        <v>0</v>
      </c>
      <c r="J259" s="77">
        <f>VLOOKUP(E259,'[1]許可病床・最大使用病床（診療所）'!$A$4:$E$140,5)</f>
        <v>4</v>
      </c>
      <c r="K259" s="98">
        <f t="shared" si="70"/>
        <v>4</v>
      </c>
      <c r="L259" s="77">
        <v>0</v>
      </c>
      <c r="M259" s="77">
        <f>VLOOKUP(E259,'[1]許可病床・最大使用病床（診療所）'!$H$4:$L$140,2)</f>
        <v>0</v>
      </c>
      <c r="N259" s="77">
        <f>VLOOKUP(E259,'[1]許可病床・最大使用病床（診療所）'!$H$4:$L$140,3)</f>
        <v>0</v>
      </c>
      <c r="O259" s="77">
        <f>VLOOKUP(E259,'[1]許可病床・最大使用病床（診療所）'!$H$4:$L$140,4)</f>
        <v>0</v>
      </c>
      <c r="P259" s="77">
        <f>VLOOKUP(E259,'[1]許可病床・最大使用病床（診療所）'!$H$4:$L$140,5)</f>
        <v>0</v>
      </c>
      <c r="Q259" s="98">
        <f t="shared" si="71"/>
        <v>0</v>
      </c>
      <c r="R259" s="77">
        <f t="shared" si="74"/>
        <v>0</v>
      </c>
      <c r="S259" s="77">
        <f t="shared" si="74"/>
        <v>0</v>
      </c>
      <c r="T259" s="77">
        <f t="shared" si="74"/>
        <v>0</v>
      </c>
      <c r="U259" s="77">
        <f t="shared" si="74"/>
        <v>0</v>
      </c>
      <c r="V259" s="77">
        <f t="shared" si="74"/>
        <v>4</v>
      </c>
      <c r="W259" s="98">
        <f t="shared" si="73"/>
        <v>4</v>
      </c>
    </row>
    <row r="260" spans="1:23" ht="19.95" customHeight="1">
      <c r="A260" s="15"/>
      <c r="B260" s="22" t="s">
        <v>42</v>
      </c>
      <c r="C260" s="28"/>
      <c r="D260" s="43"/>
      <c r="E260" s="58"/>
      <c r="F260" s="88">
        <f t="shared" ref="F260:W260" si="75">SUM(F245:F259)</f>
        <v>0</v>
      </c>
      <c r="G260" s="88">
        <f t="shared" si="75"/>
        <v>97</v>
      </c>
      <c r="H260" s="88">
        <f t="shared" si="75"/>
        <v>34</v>
      </c>
      <c r="I260" s="88">
        <f t="shared" si="75"/>
        <v>10</v>
      </c>
      <c r="J260" s="88">
        <f t="shared" si="75"/>
        <v>7</v>
      </c>
      <c r="K260" s="99">
        <f t="shared" si="75"/>
        <v>148</v>
      </c>
      <c r="L260" s="79">
        <f t="shared" si="75"/>
        <v>0</v>
      </c>
      <c r="M260" s="88">
        <f t="shared" si="75"/>
        <v>64</v>
      </c>
      <c r="N260" s="88">
        <f t="shared" si="75"/>
        <v>34</v>
      </c>
      <c r="O260" s="88">
        <f t="shared" si="75"/>
        <v>10</v>
      </c>
      <c r="P260" s="88">
        <f t="shared" si="75"/>
        <v>0</v>
      </c>
      <c r="Q260" s="99">
        <f t="shared" si="75"/>
        <v>108</v>
      </c>
      <c r="R260" s="88">
        <f t="shared" si="75"/>
        <v>0</v>
      </c>
      <c r="S260" s="88">
        <f t="shared" si="75"/>
        <v>33</v>
      </c>
      <c r="T260" s="88">
        <f t="shared" si="75"/>
        <v>0</v>
      </c>
      <c r="U260" s="88">
        <f t="shared" si="75"/>
        <v>0</v>
      </c>
      <c r="V260" s="88">
        <f t="shared" si="75"/>
        <v>7</v>
      </c>
      <c r="W260" s="99">
        <f t="shared" si="75"/>
        <v>40</v>
      </c>
    </row>
    <row r="261" spans="1:23" ht="19.95" customHeight="1">
      <c r="A261" s="16" t="s">
        <v>31</v>
      </c>
      <c r="B261" s="23"/>
      <c r="C261" s="23"/>
      <c r="D261" s="45"/>
      <c r="E261" s="59"/>
      <c r="F261" s="82">
        <f t="shared" ref="F261:W261" si="76">SUM(F244,F260)</f>
        <v>389</v>
      </c>
      <c r="G261" s="92">
        <f t="shared" si="76"/>
        <v>982</v>
      </c>
      <c r="H261" s="92">
        <f t="shared" si="76"/>
        <v>692</v>
      </c>
      <c r="I261" s="92">
        <f t="shared" si="76"/>
        <v>737</v>
      </c>
      <c r="J261" s="92">
        <f t="shared" si="76"/>
        <v>13</v>
      </c>
      <c r="K261" s="102">
        <f t="shared" si="76"/>
        <v>2813</v>
      </c>
      <c r="L261" s="82">
        <f t="shared" si="76"/>
        <v>386</v>
      </c>
      <c r="M261" s="92">
        <f t="shared" si="76"/>
        <v>869</v>
      </c>
      <c r="N261" s="92">
        <f t="shared" si="76"/>
        <v>691</v>
      </c>
      <c r="O261" s="92">
        <f t="shared" si="76"/>
        <v>730</v>
      </c>
      <c r="P261" s="92">
        <f t="shared" si="76"/>
        <v>0</v>
      </c>
      <c r="Q261" s="102">
        <f t="shared" si="76"/>
        <v>2676</v>
      </c>
      <c r="R261" s="82">
        <f t="shared" si="76"/>
        <v>3</v>
      </c>
      <c r="S261" s="92">
        <f t="shared" si="76"/>
        <v>113</v>
      </c>
      <c r="T261" s="92">
        <f t="shared" si="76"/>
        <v>1</v>
      </c>
      <c r="U261" s="92">
        <f t="shared" si="76"/>
        <v>7</v>
      </c>
      <c r="V261" s="92">
        <f t="shared" si="76"/>
        <v>13</v>
      </c>
      <c r="W261" s="102">
        <f t="shared" si="76"/>
        <v>137</v>
      </c>
    </row>
    <row r="262" spans="1:23" ht="19.95" customHeight="1">
      <c r="A262" s="14" t="s">
        <v>25</v>
      </c>
      <c r="B262" s="14" t="s">
        <v>36</v>
      </c>
      <c r="C262" s="14" t="s">
        <v>29</v>
      </c>
      <c r="D262" s="39" t="str">
        <f>VLOOKUP(E262,'[1]医療機関名(病院）'!$A$2:$B$140,2)</f>
        <v>JA静岡厚生連遠州病院</v>
      </c>
      <c r="E262" s="39">
        <v>2217110069</v>
      </c>
      <c r="F262" s="75">
        <f>VLOOKUP(E262,'[1]許可病床・最大使用病床（病院）'!$A$4:$G$142,2)</f>
        <v>20</v>
      </c>
      <c r="G262" s="75">
        <f>VLOOKUP(E262,'[1]許可病床・最大使用病床（病院）'!$A$4:$G$142,3)</f>
        <v>320</v>
      </c>
      <c r="H262" s="75">
        <f>VLOOKUP(E262,'[1]許可病床・最大使用病床（病院）'!$A$4:$G$142,4)</f>
        <v>60</v>
      </c>
      <c r="I262" s="75">
        <f>VLOOKUP(E262,'[1]許可病床・最大使用病床（病院）'!$A$4:$G$142,5)</f>
        <v>0</v>
      </c>
      <c r="J262" s="75">
        <f>VLOOKUP(E262,'[1]許可病床・最大使用病床（病院）'!$A$4:$G$142,6)</f>
        <v>0</v>
      </c>
      <c r="K262" s="96">
        <f t="shared" ref="K262:K288" si="77">SUM(F262:J262)</f>
        <v>400</v>
      </c>
      <c r="L262" s="75">
        <f>VLOOKUP(E262,'[1]許可病床・最大使用病床（病院）'!$J$4:$P$142,2)</f>
        <v>17</v>
      </c>
      <c r="M262" s="75">
        <f>VLOOKUP(E262,'[1]許可病床・最大使用病床（病院）'!$J$4:$P$142,3)</f>
        <v>289</v>
      </c>
      <c r="N262" s="75">
        <f>VLOOKUP(E262,'[1]許可病床・最大使用病床（病院）'!$J$4:$P$142,4)</f>
        <v>58</v>
      </c>
      <c r="O262" s="75">
        <f>VLOOKUP(E262,'[1]許可病床・最大使用病床（病院）'!$J$4:$P$142,5)</f>
        <v>0</v>
      </c>
      <c r="P262" s="75">
        <f>VLOOKUP(E262,'[1]許可病床・最大使用病床（病院）'!$J$4:$P$142,6)</f>
        <v>0</v>
      </c>
      <c r="Q262" s="96">
        <f t="shared" ref="Q262:Q288" si="78">SUM(L262:P262)</f>
        <v>364</v>
      </c>
      <c r="R262" s="75">
        <f t="shared" ref="R262:V288" si="79">F262-L262</f>
        <v>3</v>
      </c>
      <c r="S262" s="75">
        <f t="shared" si="79"/>
        <v>31</v>
      </c>
      <c r="T262" s="75">
        <f t="shared" si="79"/>
        <v>2</v>
      </c>
      <c r="U262" s="75">
        <f t="shared" si="79"/>
        <v>0</v>
      </c>
      <c r="V262" s="75">
        <f t="shared" si="79"/>
        <v>0</v>
      </c>
      <c r="W262" s="96">
        <f t="shared" ref="W262:W288" si="80">SUM(R262:V262)</f>
        <v>36</v>
      </c>
    </row>
    <row r="263" spans="1:23" ht="19.95" customHeight="1">
      <c r="A263" s="15"/>
      <c r="B263" s="15"/>
      <c r="C263" s="15"/>
      <c r="D263" s="44" t="str">
        <f>VLOOKUP(E263,'[1]医療機関名(病院）'!$A$2:$B$140,2)</f>
        <v>医療法人社団新風会丸山病院</v>
      </c>
      <c r="E263" s="44">
        <v>2217110507</v>
      </c>
      <c r="F263" s="80">
        <f>VLOOKUP(E263,'[1]許可病床・最大使用病床（病院）'!$A$4:$G$142,2)</f>
        <v>0</v>
      </c>
      <c r="G263" s="80">
        <f>VLOOKUP(E263,'[1]許可病床・最大使用病床（病院）'!$A$4:$G$142,3)</f>
        <v>0</v>
      </c>
      <c r="H263" s="80">
        <f>VLOOKUP(E263,'[1]許可病床・最大使用病床（病院）'!$A$4:$G$142,4)</f>
        <v>0</v>
      </c>
      <c r="I263" s="80">
        <f>VLOOKUP(E263,'[1]許可病床・最大使用病床（病院）'!$A$4:$G$142,5)</f>
        <v>58</v>
      </c>
      <c r="J263" s="80">
        <f>VLOOKUP(E263,'[1]許可病床・最大使用病床（病院）'!$A$4:$G$142,6)</f>
        <v>0</v>
      </c>
      <c r="K263" s="100">
        <f t="shared" si="77"/>
        <v>58</v>
      </c>
      <c r="L263" s="80">
        <f>VLOOKUP(E263,'[1]許可病床・最大使用病床（病院）'!$J$4:$P$142,2)</f>
        <v>0</v>
      </c>
      <c r="M263" s="80">
        <f>VLOOKUP(E263,'[1]許可病床・最大使用病床（病院）'!$J$4:$P$142,3)</f>
        <v>0</v>
      </c>
      <c r="N263" s="80">
        <f>VLOOKUP(E263,'[1]許可病床・最大使用病床（病院）'!$J$4:$P$142,4)</f>
        <v>0</v>
      </c>
      <c r="O263" s="80">
        <f>VLOOKUP(E263,'[1]許可病床・最大使用病床（病院）'!$J$4:$P$142,5)</f>
        <v>58</v>
      </c>
      <c r="P263" s="80">
        <f>VLOOKUP(E263,'[1]許可病床・最大使用病床（病院）'!$J$4:$P$142,6)</f>
        <v>0</v>
      </c>
      <c r="Q263" s="100">
        <f t="shared" si="78"/>
        <v>58</v>
      </c>
      <c r="R263" s="80">
        <f t="shared" si="79"/>
        <v>0</v>
      </c>
      <c r="S263" s="80">
        <f t="shared" si="79"/>
        <v>0</v>
      </c>
      <c r="T263" s="80">
        <f t="shared" si="79"/>
        <v>0</v>
      </c>
      <c r="U263" s="80">
        <f t="shared" si="79"/>
        <v>0</v>
      </c>
      <c r="V263" s="80">
        <f t="shared" si="79"/>
        <v>0</v>
      </c>
      <c r="W263" s="100">
        <f t="shared" si="80"/>
        <v>0</v>
      </c>
    </row>
    <row r="264" spans="1:23" ht="19.95" customHeight="1">
      <c r="A264" s="15"/>
      <c r="B264" s="15"/>
      <c r="C264" s="15"/>
      <c r="D264" s="44" t="str">
        <f>VLOOKUP(E264,'[1]医療機関名(病院）'!$A$2:$B$140,2)</f>
        <v>社会福祉法人聖隷福祉事業団総合病院聖隷浜松病院</v>
      </c>
      <c r="E264" s="44">
        <v>2217110861</v>
      </c>
      <c r="F264" s="80">
        <f>VLOOKUP(E264,'[1]許可病床・最大使用病床（病院）'!$A$4:$G$142,2)</f>
        <v>562</v>
      </c>
      <c r="G264" s="80">
        <f>VLOOKUP(E264,'[1]許可病床・最大使用病床（病院）'!$A$4:$G$142,3)</f>
        <v>188</v>
      </c>
      <c r="H264" s="80">
        <f>VLOOKUP(E264,'[1]許可病床・最大使用病床（病院）'!$A$4:$G$142,4)</f>
        <v>0</v>
      </c>
      <c r="I264" s="80">
        <f>VLOOKUP(E264,'[1]許可病床・最大使用病床（病院）'!$A$4:$G$142,5)</f>
        <v>0</v>
      </c>
      <c r="J264" s="80">
        <f>VLOOKUP(E264,'[1]許可病床・最大使用病床（病院）'!$A$4:$G$142,6)</f>
        <v>0</v>
      </c>
      <c r="K264" s="100">
        <f t="shared" si="77"/>
        <v>750</v>
      </c>
      <c r="L264" s="80">
        <f>VLOOKUP(E264,'[1]許可病床・最大使用病床（病院）'!$J$4:$P$142,2)</f>
        <v>562</v>
      </c>
      <c r="M264" s="80">
        <f>VLOOKUP(E264,'[1]許可病床・最大使用病床（病院）'!$J$4:$P$142,3)</f>
        <v>188</v>
      </c>
      <c r="N264" s="80">
        <f>VLOOKUP(E264,'[1]許可病床・最大使用病床（病院）'!$J$4:$P$142,4)</f>
        <v>0</v>
      </c>
      <c r="O264" s="80">
        <f>VLOOKUP(E264,'[1]許可病床・最大使用病床（病院）'!$J$4:$P$142,5)</f>
        <v>0</v>
      </c>
      <c r="P264" s="80">
        <f>VLOOKUP(E264,'[1]許可病床・最大使用病床（病院）'!$J$4:$P$142,6)</f>
        <v>0</v>
      </c>
      <c r="Q264" s="100">
        <f t="shared" si="78"/>
        <v>750</v>
      </c>
      <c r="R264" s="80">
        <f t="shared" si="79"/>
        <v>0</v>
      </c>
      <c r="S264" s="80">
        <f t="shared" si="79"/>
        <v>0</v>
      </c>
      <c r="T264" s="80">
        <f t="shared" si="79"/>
        <v>0</v>
      </c>
      <c r="U264" s="80">
        <f t="shared" si="79"/>
        <v>0</v>
      </c>
      <c r="V264" s="80">
        <f t="shared" si="79"/>
        <v>0</v>
      </c>
      <c r="W264" s="100">
        <f t="shared" si="80"/>
        <v>0</v>
      </c>
    </row>
    <row r="265" spans="1:23" ht="19.95" customHeight="1">
      <c r="A265" s="15"/>
      <c r="B265" s="15"/>
      <c r="C265" s="15"/>
      <c r="D265" s="44" t="str">
        <f>VLOOKUP(E265,'[1]医療機関名(病院）'!$A$2:$B$140,2)</f>
        <v>浜松医療センター</v>
      </c>
      <c r="E265" s="44">
        <v>2217110465</v>
      </c>
      <c r="F265" s="80">
        <f>VLOOKUP(E265,'[1]許可病床・最大使用病床（病院）'!$A$4:$G$142,2)</f>
        <v>447</v>
      </c>
      <c r="G265" s="80">
        <f>VLOOKUP(E265,'[1]許可病床・最大使用病床（病院）'!$A$4:$G$142,3)</f>
        <v>153</v>
      </c>
      <c r="H265" s="80">
        <f>VLOOKUP(E265,'[1]許可病床・最大使用病床（病院）'!$A$4:$G$142,4)</f>
        <v>0</v>
      </c>
      <c r="I265" s="80">
        <f>VLOOKUP(E265,'[1]許可病床・最大使用病床（病院）'!$A$4:$G$142,5)</f>
        <v>0</v>
      </c>
      <c r="J265" s="80">
        <f>VLOOKUP(E265,'[1]許可病床・最大使用病床（病院）'!$A$4:$G$142,6)</f>
        <v>0</v>
      </c>
      <c r="K265" s="100">
        <f t="shared" si="77"/>
        <v>600</v>
      </c>
      <c r="L265" s="80">
        <f>VLOOKUP(E265,'[1]許可病床・最大使用病床（病院）'!$J$4:$P$142,2)</f>
        <v>425</v>
      </c>
      <c r="M265" s="80">
        <f>VLOOKUP(E265,'[1]許可病床・最大使用病床（病院）'!$J$4:$P$142,3)</f>
        <v>151</v>
      </c>
      <c r="N265" s="80">
        <f>VLOOKUP(E265,'[1]許可病床・最大使用病床（病院）'!$J$4:$P$142,4)</f>
        <v>0</v>
      </c>
      <c r="O265" s="80">
        <f>VLOOKUP(E265,'[1]許可病床・最大使用病床（病院）'!$J$4:$P$142,5)</f>
        <v>0</v>
      </c>
      <c r="P265" s="80">
        <f>VLOOKUP(E265,'[1]許可病床・最大使用病床（病院）'!$J$4:$P$142,6)</f>
        <v>0</v>
      </c>
      <c r="Q265" s="100">
        <f t="shared" si="78"/>
        <v>576</v>
      </c>
      <c r="R265" s="80">
        <f t="shared" si="79"/>
        <v>22</v>
      </c>
      <c r="S265" s="80">
        <f t="shared" si="79"/>
        <v>2</v>
      </c>
      <c r="T265" s="80">
        <f t="shared" si="79"/>
        <v>0</v>
      </c>
      <c r="U265" s="80">
        <f t="shared" si="79"/>
        <v>0</v>
      </c>
      <c r="V265" s="80">
        <f t="shared" si="79"/>
        <v>0</v>
      </c>
      <c r="W265" s="100">
        <f t="shared" si="80"/>
        <v>24</v>
      </c>
    </row>
    <row r="266" spans="1:23" ht="19.95" customHeight="1">
      <c r="A266" s="15"/>
      <c r="B266" s="15"/>
      <c r="C266" s="15"/>
      <c r="D266" s="44" t="str">
        <f>VLOOKUP(E266,'[1]医療機関名(病院）'!$A$2:$B$140,2)</f>
        <v>浜松市リハビリテーション病院</v>
      </c>
      <c r="E266" s="44">
        <v>2217111802</v>
      </c>
      <c r="F266" s="80">
        <f>VLOOKUP(E266,'[1]許可病床・最大使用病床（病院）'!$A$4:$G$142,2)</f>
        <v>0</v>
      </c>
      <c r="G266" s="80">
        <f>VLOOKUP(E266,'[1]許可病床・最大使用病床（病院）'!$A$4:$G$142,3)</f>
        <v>0</v>
      </c>
      <c r="H266" s="80">
        <f>VLOOKUP(E266,'[1]許可病床・最大使用病床（病院）'!$A$4:$G$142,4)</f>
        <v>225</v>
      </c>
      <c r="I266" s="80">
        <f>VLOOKUP(E266,'[1]許可病床・最大使用病床（病院）'!$A$4:$G$142,5)</f>
        <v>0</v>
      </c>
      <c r="J266" s="80">
        <f>VLOOKUP(E266,'[1]許可病床・最大使用病床（病院）'!$A$4:$G$142,6)</f>
        <v>0</v>
      </c>
      <c r="K266" s="100">
        <f t="shared" si="77"/>
        <v>225</v>
      </c>
      <c r="L266" s="80">
        <f>VLOOKUP(E266,'[1]許可病床・最大使用病床（病院）'!$J$4:$P$142,2)</f>
        <v>0</v>
      </c>
      <c r="M266" s="80">
        <f>VLOOKUP(E266,'[1]許可病床・最大使用病床（病院）'!$J$4:$P$142,3)</f>
        <v>0</v>
      </c>
      <c r="N266" s="80">
        <f>VLOOKUP(E266,'[1]許可病床・最大使用病床（病院）'!$J$4:$P$142,4)</f>
        <v>223</v>
      </c>
      <c r="O266" s="80">
        <f>VLOOKUP(E266,'[1]許可病床・最大使用病床（病院）'!$J$4:$P$142,5)</f>
        <v>0</v>
      </c>
      <c r="P266" s="80">
        <f>VLOOKUP(E266,'[1]許可病床・最大使用病床（病院）'!$J$4:$P$142,6)</f>
        <v>0</v>
      </c>
      <c r="Q266" s="100">
        <f t="shared" si="78"/>
        <v>223</v>
      </c>
      <c r="R266" s="80">
        <f t="shared" si="79"/>
        <v>0</v>
      </c>
      <c r="S266" s="80">
        <f t="shared" si="79"/>
        <v>0</v>
      </c>
      <c r="T266" s="80">
        <f t="shared" si="79"/>
        <v>2</v>
      </c>
      <c r="U266" s="80">
        <f t="shared" si="79"/>
        <v>0</v>
      </c>
      <c r="V266" s="80">
        <f t="shared" si="79"/>
        <v>0</v>
      </c>
      <c r="W266" s="100">
        <f t="shared" si="80"/>
        <v>2</v>
      </c>
    </row>
    <row r="267" spans="1:23" ht="19.95" customHeight="1">
      <c r="A267" s="15"/>
      <c r="B267" s="15"/>
      <c r="C267" s="15"/>
      <c r="D267" s="44" t="str">
        <f>VLOOKUP(E267,'[1]医療機関名(病院）'!$A$2:$B$140,2)</f>
        <v>平安の森記念病院</v>
      </c>
      <c r="E267" s="44">
        <v>2217112008</v>
      </c>
      <c r="F267" s="80">
        <f>VLOOKUP(E267,'[1]許可病床・最大使用病床（病院）'!$A$4:$G$142,2)</f>
        <v>0</v>
      </c>
      <c r="G267" s="80">
        <f>VLOOKUP(E267,'[1]許可病床・最大使用病床（病院）'!$A$4:$G$142,3)</f>
        <v>0</v>
      </c>
      <c r="H267" s="80">
        <f>VLOOKUP(E267,'[1]許可病床・最大使用病床（病院）'!$A$4:$G$142,4)</f>
        <v>0</v>
      </c>
      <c r="I267" s="80">
        <f>VLOOKUP(E267,'[1]許可病床・最大使用病床（病院）'!$A$4:$G$142,5)</f>
        <v>118</v>
      </c>
      <c r="J267" s="80">
        <f>VLOOKUP(E267,'[1]許可病床・最大使用病床（病院）'!$A$4:$G$142,6)</f>
        <v>0</v>
      </c>
      <c r="K267" s="100">
        <f t="shared" si="77"/>
        <v>118</v>
      </c>
      <c r="L267" s="80">
        <f>VLOOKUP(E267,'[1]許可病床・最大使用病床（病院）'!$J$4:$P$142,2)</f>
        <v>0</v>
      </c>
      <c r="M267" s="80">
        <f>VLOOKUP(E267,'[1]許可病床・最大使用病床（病院）'!$J$4:$P$142,3)</f>
        <v>0</v>
      </c>
      <c r="N267" s="80">
        <f>VLOOKUP(E267,'[1]許可病床・最大使用病床（病院）'!$J$4:$P$142,4)</f>
        <v>0</v>
      </c>
      <c r="O267" s="80">
        <f>VLOOKUP(E267,'[1]許可病床・最大使用病床（病院）'!$J$4:$P$142,5)</f>
        <v>118</v>
      </c>
      <c r="P267" s="80">
        <f>VLOOKUP(E267,'[1]許可病床・最大使用病床（病院）'!$J$4:$P$142,6)</f>
        <v>0</v>
      </c>
      <c r="Q267" s="100">
        <f t="shared" si="78"/>
        <v>118</v>
      </c>
      <c r="R267" s="80">
        <f t="shared" si="79"/>
        <v>0</v>
      </c>
      <c r="S267" s="80">
        <f t="shared" si="79"/>
        <v>0</v>
      </c>
      <c r="T267" s="80">
        <f t="shared" si="79"/>
        <v>0</v>
      </c>
      <c r="U267" s="80">
        <f t="shared" si="79"/>
        <v>0</v>
      </c>
      <c r="V267" s="80">
        <f t="shared" si="79"/>
        <v>0</v>
      </c>
      <c r="W267" s="100">
        <f t="shared" si="80"/>
        <v>0</v>
      </c>
    </row>
    <row r="268" spans="1:23" s="1" customFormat="1" ht="19.95" customHeight="1">
      <c r="A268" s="15"/>
      <c r="B268" s="15"/>
      <c r="C268" s="15"/>
      <c r="D268" s="44" t="str">
        <f>VLOOKUP(E268,'[1]医療機関名(病院）'!$A$2:$B$140,2)</f>
        <v>かば記念病院</v>
      </c>
      <c r="E268" s="44">
        <v>2217210851</v>
      </c>
      <c r="F268" s="80">
        <f>VLOOKUP(E268,'[1]許可病床・最大使用病床（病院）'!$A$4:$G$142,2)</f>
        <v>0</v>
      </c>
      <c r="G268" s="80">
        <f>VLOOKUP(E268,'[1]許可病床・最大使用病床（病院）'!$A$4:$G$142,3)</f>
        <v>44</v>
      </c>
      <c r="H268" s="80">
        <f>VLOOKUP(E268,'[1]許可病床・最大使用病床（病院）'!$A$4:$G$142,4)</f>
        <v>0</v>
      </c>
      <c r="I268" s="80">
        <f>VLOOKUP(E268,'[1]許可病床・最大使用病床（病院）'!$A$4:$G$142,5)</f>
        <v>0</v>
      </c>
      <c r="J268" s="80">
        <f>VLOOKUP(E268,'[1]許可病床・最大使用病床（病院）'!$A$4:$G$142,6)</f>
        <v>0</v>
      </c>
      <c r="K268" s="100">
        <f t="shared" si="77"/>
        <v>44</v>
      </c>
      <c r="L268" s="80">
        <f>VLOOKUP(E268,'[1]許可病床・最大使用病床（病院）'!$J$4:$P$142,2)</f>
        <v>0</v>
      </c>
      <c r="M268" s="80">
        <f>VLOOKUP(E268,'[1]許可病床・最大使用病床（病院）'!$J$4:$P$142,3)</f>
        <v>26</v>
      </c>
      <c r="N268" s="80">
        <f>VLOOKUP(E268,'[1]許可病床・最大使用病床（病院）'!$J$4:$P$142,4)</f>
        <v>0</v>
      </c>
      <c r="O268" s="80">
        <f>VLOOKUP(E268,'[1]許可病床・最大使用病床（病院）'!$J$4:$P$142,5)</f>
        <v>0</v>
      </c>
      <c r="P268" s="80">
        <f>VLOOKUP(E268,'[1]許可病床・最大使用病床（病院）'!$J$4:$P$142,6)</f>
        <v>0</v>
      </c>
      <c r="Q268" s="100">
        <f t="shared" si="78"/>
        <v>26</v>
      </c>
      <c r="R268" s="80">
        <f t="shared" si="79"/>
        <v>0</v>
      </c>
      <c r="S268" s="80">
        <f t="shared" si="79"/>
        <v>18</v>
      </c>
      <c r="T268" s="80">
        <f t="shared" si="79"/>
        <v>0</v>
      </c>
      <c r="U268" s="80">
        <f t="shared" si="79"/>
        <v>0</v>
      </c>
      <c r="V268" s="80">
        <f t="shared" si="79"/>
        <v>0</v>
      </c>
      <c r="W268" s="100">
        <f t="shared" si="80"/>
        <v>18</v>
      </c>
    </row>
    <row r="269" spans="1:23" ht="19.95" customHeight="1">
      <c r="A269" s="15"/>
      <c r="B269" s="15"/>
      <c r="C269" s="15"/>
      <c r="D269" s="44" t="str">
        <f>VLOOKUP(E269,'[1]医療機関名(病院）'!$A$2:$B$140,2)</f>
        <v>浜松医科大学医学部附属病院</v>
      </c>
      <c r="E269" s="44">
        <v>2219610488</v>
      </c>
      <c r="F269" s="80">
        <f>VLOOKUP(E269,'[1]許可病床・最大使用病床（病院）'!$A$4:$G$142,2)</f>
        <v>482</v>
      </c>
      <c r="G269" s="80">
        <f>VLOOKUP(E269,'[1]許可病床・最大使用病床（病院）'!$A$4:$G$142,3)</f>
        <v>94</v>
      </c>
      <c r="H269" s="80">
        <f>VLOOKUP(E269,'[1]許可病床・最大使用病床（病院）'!$A$4:$G$142,4)</f>
        <v>0</v>
      </c>
      <c r="I269" s="80">
        <f>VLOOKUP(E269,'[1]許可病床・最大使用病床（病院）'!$A$4:$G$142,5)</f>
        <v>0</v>
      </c>
      <c r="J269" s="80">
        <f>VLOOKUP(E269,'[1]許可病床・最大使用病床（病院）'!$A$4:$G$142,6)</f>
        <v>0</v>
      </c>
      <c r="K269" s="100">
        <f t="shared" si="77"/>
        <v>576</v>
      </c>
      <c r="L269" s="80">
        <f>VLOOKUP(E269,'[1]許可病床・最大使用病床（病院）'!$J$4:$P$142,2)</f>
        <v>482</v>
      </c>
      <c r="M269" s="80">
        <f>VLOOKUP(E269,'[1]許可病床・最大使用病床（病院）'!$J$4:$P$142,3)</f>
        <v>94</v>
      </c>
      <c r="N269" s="80">
        <f>VLOOKUP(E269,'[1]許可病床・最大使用病床（病院）'!$J$4:$P$142,4)</f>
        <v>0</v>
      </c>
      <c r="O269" s="80">
        <f>VLOOKUP(E269,'[1]許可病床・最大使用病床（病院）'!$J$4:$P$142,5)</f>
        <v>0</v>
      </c>
      <c r="P269" s="80">
        <f>VLOOKUP(E269,'[1]許可病床・最大使用病床（病院）'!$J$4:$P$142,6)</f>
        <v>0</v>
      </c>
      <c r="Q269" s="100">
        <f t="shared" si="78"/>
        <v>576</v>
      </c>
      <c r="R269" s="80">
        <f t="shared" si="79"/>
        <v>0</v>
      </c>
      <c r="S269" s="80">
        <f t="shared" si="79"/>
        <v>0</v>
      </c>
      <c r="T269" s="80">
        <f t="shared" si="79"/>
        <v>0</v>
      </c>
      <c r="U269" s="80">
        <f t="shared" si="79"/>
        <v>0</v>
      </c>
      <c r="V269" s="80">
        <f t="shared" si="79"/>
        <v>0</v>
      </c>
      <c r="W269" s="100">
        <f t="shared" si="80"/>
        <v>0</v>
      </c>
    </row>
    <row r="270" spans="1:23" ht="19.95" customHeight="1">
      <c r="A270" s="15"/>
      <c r="B270" s="15"/>
      <c r="C270" s="15"/>
      <c r="D270" s="44" t="str">
        <f>VLOOKUP(E270,'[1]医療機関名(病院）'!$A$2:$B$140,2)</f>
        <v>独立行政法人労働者健康安全機構 浜松労災病院</v>
      </c>
      <c r="E270" s="44">
        <v>2217110440</v>
      </c>
      <c r="F270" s="80">
        <f>VLOOKUP(E270,'[1]許可病床・最大使用病床（病院）'!$A$4:$G$142,2)</f>
        <v>6</v>
      </c>
      <c r="G270" s="80">
        <f>VLOOKUP(E270,'[1]許可病床・最大使用病床（病院）'!$A$4:$G$142,3)</f>
        <v>306</v>
      </c>
      <c r="H270" s="80">
        <f>VLOOKUP(E270,'[1]許可病床・最大使用病床（病院）'!$A$4:$G$142,4)</f>
        <v>0</v>
      </c>
      <c r="I270" s="80">
        <f>VLOOKUP(E270,'[1]許可病床・最大使用病床（病院）'!$A$4:$G$142,5)</f>
        <v>0</v>
      </c>
      <c r="J270" s="80">
        <f>VLOOKUP(E270,'[1]許可病床・最大使用病床（病院）'!$A$4:$G$142,6)</f>
        <v>0</v>
      </c>
      <c r="K270" s="100">
        <f t="shared" si="77"/>
        <v>312</v>
      </c>
      <c r="L270" s="80">
        <f>VLOOKUP(E270,'[1]許可病床・最大使用病床（病院）'!$J$4:$P$142,2)</f>
        <v>6</v>
      </c>
      <c r="M270" s="80">
        <f>VLOOKUP(E270,'[1]許可病床・最大使用病床（病院）'!$J$4:$P$142,3)</f>
        <v>294</v>
      </c>
      <c r="N270" s="80">
        <f>VLOOKUP(E270,'[1]許可病床・最大使用病床（病院）'!$J$4:$P$142,4)</f>
        <v>0</v>
      </c>
      <c r="O270" s="80">
        <f>VLOOKUP(E270,'[1]許可病床・最大使用病床（病院）'!$J$4:$P$142,5)</f>
        <v>0</v>
      </c>
      <c r="P270" s="80">
        <f>VLOOKUP(E270,'[1]許可病床・最大使用病床（病院）'!$J$4:$P$142,6)</f>
        <v>0</v>
      </c>
      <c r="Q270" s="100">
        <f t="shared" si="78"/>
        <v>300</v>
      </c>
      <c r="R270" s="80">
        <f t="shared" si="79"/>
        <v>0</v>
      </c>
      <c r="S270" s="80">
        <f t="shared" si="79"/>
        <v>12</v>
      </c>
      <c r="T270" s="80">
        <f t="shared" si="79"/>
        <v>0</v>
      </c>
      <c r="U270" s="80">
        <f t="shared" si="79"/>
        <v>0</v>
      </c>
      <c r="V270" s="80">
        <f t="shared" si="79"/>
        <v>0</v>
      </c>
      <c r="W270" s="100">
        <f t="shared" si="80"/>
        <v>12</v>
      </c>
    </row>
    <row r="271" spans="1:23" ht="19.95" customHeight="1">
      <c r="A271" s="15"/>
      <c r="B271" s="15"/>
      <c r="C271" s="15"/>
      <c r="D271" s="44" t="str">
        <f>VLOOKUP(E271,'[1]医療機関名(病院）'!$A$2:$B$140,2)</f>
        <v>浜松北病院</v>
      </c>
      <c r="E271" s="44">
        <v>2217111703</v>
      </c>
      <c r="F271" s="80">
        <f>VLOOKUP(E271,'[1]許可病床・最大使用病床（病院）'!$A$4:$G$142,2)</f>
        <v>0</v>
      </c>
      <c r="G271" s="80">
        <f>VLOOKUP(E271,'[1]許可病床・最大使用病床（病院）'!$A$4:$G$142,3)</f>
        <v>107</v>
      </c>
      <c r="H271" s="80">
        <f>VLOOKUP(E271,'[1]許可病床・最大使用病床（病院）'!$A$4:$G$142,4)</f>
        <v>32</v>
      </c>
      <c r="I271" s="80">
        <f>VLOOKUP(E271,'[1]許可病床・最大使用病床（病院）'!$A$4:$G$142,5)</f>
        <v>60</v>
      </c>
      <c r="J271" s="80">
        <f>VLOOKUP(E271,'[1]許可病床・最大使用病床（病院）'!$A$4:$G$142,6)</f>
        <v>0</v>
      </c>
      <c r="K271" s="100">
        <f t="shared" si="77"/>
        <v>199</v>
      </c>
      <c r="L271" s="80">
        <f>VLOOKUP(E271,'[1]許可病床・最大使用病床（病院）'!$J$4:$P$142,2)</f>
        <v>0</v>
      </c>
      <c r="M271" s="80">
        <f>VLOOKUP(E271,'[1]許可病床・最大使用病床（病院）'!$J$4:$P$142,3)</f>
        <v>100</v>
      </c>
      <c r="N271" s="80">
        <f>VLOOKUP(E271,'[1]許可病床・最大使用病床（病院）'!$J$4:$P$142,4)</f>
        <v>32</v>
      </c>
      <c r="O271" s="80">
        <f>VLOOKUP(E271,'[1]許可病床・最大使用病床（病院）'!$J$4:$P$142,5)</f>
        <v>60</v>
      </c>
      <c r="P271" s="80">
        <f>VLOOKUP(E271,'[1]許可病床・最大使用病床（病院）'!$J$4:$P$142,6)</f>
        <v>0</v>
      </c>
      <c r="Q271" s="100">
        <f t="shared" si="78"/>
        <v>192</v>
      </c>
      <c r="R271" s="80">
        <f t="shared" si="79"/>
        <v>0</v>
      </c>
      <c r="S271" s="80">
        <f t="shared" si="79"/>
        <v>7</v>
      </c>
      <c r="T271" s="80">
        <f t="shared" si="79"/>
        <v>0</v>
      </c>
      <c r="U271" s="80">
        <f t="shared" si="79"/>
        <v>0</v>
      </c>
      <c r="V271" s="80">
        <f t="shared" si="79"/>
        <v>0</v>
      </c>
      <c r="W271" s="100">
        <f t="shared" si="80"/>
        <v>7</v>
      </c>
    </row>
    <row r="272" spans="1:23" ht="19.95" customHeight="1">
      <c r="A272" s="15"/>
      <c r="B272" s="15"/>
      <c r="C272" s="15"/>
      <c r="D272" s="44" t="str">
        <f>VLOOKUP(E272,'[1]医療機関名(病院）'!$A$2:$B$140,2)</f>
        <v>医療法人社団一穂会 西山病院</v>
      </c>
      <c r="E272" s="44">
        <v>2217110549</v>
      </c>
      <c r="F272" s="80">
        <f>VLOOKUP(E272,'[1]許可病床・最大使用病床（病院）'!$A$4:$G$142,2)</f>
        <v>0</v>
      </c>
      <c r="G272" s="80">
        <f>VLOOKUP(E272,'[1]許可病床・最大使用病床（病院）'!$A$4:$G$142,3)</f>
        <v>0</v>
      </c>
      <c r="H272" s="80">
        <f>VLOOKUP(E272,'[1]許可病床・最大使用病床（病院）'!$A$4:$G$142,4)</f>
        <v>0</v>
      </c>
      <c r="I272" s="80">
        <f>VLOOKUP(E272,'[1]許可病床・最大使用病床（病院）'!$A$4:$G$142,5)</f>
        <v>158</v>
      </c>
      <c r="J272" s="80">
        <f>VLOOKUP(E272,'[1]許可病床・最大使用病床（病院）'!$A$4:$G$142,6)</f>
        <v>0</v>
      </c>
      <c r="K272" s="100">
        <f t="shared" si="77"/>
        <v>158</v>
      </c>
      <c r="L272" s="80">
        <f>VLOOKUP(E272,'[1]許可病床・最大使用病床（病院）'!$J$4:$P$142,2)</f>
        <v>0</v>
      </c>
      <c r="M272" s="80">
        <f>VLOOKUP(E272,'[1]許可病床・最大使用病床（病院）'!$J$4:$P$142,3)</f>
        <v>0</v>
      </c>
      <c r="N272" s="80">
        <f>VLOOKUP(E272,'[1]許可病床・最大使用病床（病院）'!$J$4:$P$142,4)</f>
        <v>0</v>
      </c>
      <c r="O272" s="80">
        <f>VLOOKUP(E272,'[1]許可病床・最大使用病床（病院）'!$J$4:$P$142,5)</f>
        <v>158</v>
      </c>
      <c r="P272" s="80">
        <f>VLOOKUP(E272,'[1]許可病床・最大使用病床（病院）'!$J$4:$P$142,6)</f>
        <v>0</v>
      </c>
      <c r="Q272" s="100">
        <f t="shared" si="78"/>
        <v>158</v>
      </c>
      <c r="R272" s="80">
        <f t="shared" si="79"/>
        <v>0</v>
      </c>
      <c r="S272" s="80">
        <f t="shared" si="79"/>
        <v>0</v>
      </c>
      <c r="T272" s="80">
        <f t="shared" si="79"/>
        <v>0</v>
      </c>
      <c r="U272" s="80">
        <f t="shared" si="79"/>
        <v>0</v>
      </c>
      <c r="V272" s="80">
        <f t="shared" si="79"/>
        <v>0</v>
      </c>
      <c r="W272" s="100">
        <f t="shared" si="80"/>
        <v>0</v>
      </c>
    </row>
    <row r="273" spans="1:23" s="1" customFormat="1" ht="19.95" customHeight="1">
      <c r="A273" s="15"/>
      <c r="B273" s="15"/>
      <c r="C273" s="15"/>
      <c r="D273" s="44" t="str">
        <f>VLOOKUP(E273,'[1]医療機関名(病院）'!$A$2:$B$140,2)</f>
        <v>医療法人社団松愛会松田病院</v>
      </c>
      <c r="E273" s="44">
        <v>2217110838</v>
      </c>
      <c r="F273" s="80">
        <f>VLOOKUP(E273,'[1]許可病床・最大使用病床（病院）'!$A$4:$G$142,2)</f>
        <v>0</v>
      </c>
      <c r="G273" s="80">
        <f>VLOOKUP(E273,'[1]許可病床・最大使用病床（病院）'!$A$4:$G$142,3)</f>
        <v>60</v>
      </c>
      <c r="H273" s="80">
        <f>VLOOKUP(E273,'[1]許可病床・最大使用病床（病院）'!$A$4:$G$142,4)</f>
        <v>0</v>
      </c>
      <c r="I273" s="80">
        <f>VLOOKUP(E273,'[1]許可病床・最大使用病床（病院）'!$A$4:$G$142,5)</f>
        <v>0</v>
      </c>
      <c r="J273" s="80">
        <f>VLOOKUP(E273,'[1]許可病床・最大使用病床（病院）'!$A$4:$G$142,6)</f>
        <v>0</v>
      </c>
      <c r="K273" s="100">
        <f t="shared" si="77"/>
        <v>60</v>
      </c>
      <c r="L273" s="80">
        <f>VLOOKUP(E273,'[1]許可病床・最大使用病床（病院）'!$J$4:$P$142,2)</f>
        <v>0</v>
      </c>
      <c r="M273" s="80">
        <f>VLOOKUP(E273,'[1]許可病床・最大使用病床（病院）'!$J$4:$P$142,3)</f>
        <v>51</v>
      </c>
      <c r="N273" s="80">
        <f>VLOOKUP(E273,'[1]許可病床・最大使用病床（病院）'!$J$4:$P$142,4)</f>
        <v>0</v>
      </c>
      <c r="O273" s="80">
        <f>VLOOKUP(E273,'[1]許可病床・最大使用病床（病院）'!$J$4:$P$142,5)</f>
        <v>0</v>
      </c>
      <c r="P273" s="80">
        <f>VLOOKUP(E273,'[1]許可病床・最大使用病床（病院）'!$J$4:$P$142,6)</f>
        <v>0</v>
      </c>
      <c r="Q273" s="100">
        <f t="shared" si="78"/>
        <v>51</v>
      </c>
      <c r="R273" s="80">
        <f t="shared" si="79"/>
        <v>0</v>
      </c>
      <c r="S273" s="80">
        <f t="shared" si="79"/>
        <v>9</v>
      </c>
      <c r="T273" s="80">
        <f t="shared" si="79"/>
        <v>0</v>
      </c>
      <c r="U273" s="80">
        <f t="shared" si="79"/>
        <v>0</v>
      </c>
      <c r="V273" s="80">
        <f t="shared" si="79"/>
        <v>0</v>
      </c>
      <c r="W273" s="100">
        <f t="shared" si="80"/>
        <v>9</v>
      </c>
    </row>
    <row r="274" spans="1:23" s="1" customFormat="1" ht="19.95" customHeight="1">
      <c r="A274" s="15"/>
      <c r="B274" s="15"/>
      <c r="C274" s="15"/>
      <c r="D274" s="44" t="str">
        <f>VLOOKUP(E274,'[1]医療機関名(病院）'!$A$2:$B$140,2)</f>
        <v>常葉大学リハビリテーション病院</v>
      </c>
      <c r="E274" s="44">
        <v>2217112016</v>
      </c>
      <c r="F274" s="80">
        <f>VLOOKUP(E274,'[1]許可病床・最大使用病床（病院）'!$A$4:$G$142,2)</f>
        <v>0</v>
      </c>
      <c r="G274" s="80">
        <f>VLOOKUP(E274,'[1]許可病床・最大使用病床（病院）'!$A$4:$G$142,3)</f>
        <v>0</v>
      </c>
      <c r="H274" s="80">
        <f>VLOOKUP(E274,'[1]許可病床・最大使用病床（病院）'!$A$4:$G$142,4)</f>
        <v>80</v>
      </c>
      <c r="I274" s="80">
        <f>VLOOKUP(E274,'[1]許可病床・最大使用病床（病院）'!$A$4:$G$142,5)</f>
        <v>0</v>
      </c>
      <c r="J274" s="80">
        <f>VLOOKUP(E274,'[1]許可病床・最大使用病床（病院）'!$A$4:$G$142,6)</f>
        <v>0</v>
      </c>
      <c r="K274" s="100">
        <f t="shared" si="77"/>
        <v>80</v>
      </c>
      <c r="L274" s="80">
        <f>VLOOKUP(E274,'[1]許可病床・最大使用病床（病院）'!$J$4:$P$142,2)</f>
        <v>0</v>
      </c>
      <c r="M274" s="80">
        <f>VLOOKUP(E274,'[1]許可病床・最大使用病床（病院）'!$J$4:$P$142,3)</f>
        <v>0</v>
      </c>
      <c r="N274" s="80">
        <f>VLOOKUP(E274,'[1]許可病床・最大使用病床（病院）'!$J$4:$P$142,4)</f>
        <v>69</v>
      </c>
      <c r="O274" s="80">
        <f>VLOOKUP(E274,'[1]許可病床・最大使用病床（病院）'!$J$4:$P$142,5)</f>
        <v>0</v>
      </c>
      <c r="P274" s="80">
        <f>VLOOKUP(E274,'[1]許可病床・最大使用病床（病院）'!$J$4:$P$142,6)</f>
        <v>0</v>
      </c>
      <c r="Q274" s="100">
        <f t="shared" si="78"/>
        <v>69</v>
      </c>
      <c r="R274" s="80">
        <f t="shared" si="79"/>
        <v>0</v>
      </c>
      <c r="S274" s="80">
        <f t="shared" si="79"/>
        <v>0</v>
      </c>
      <c r="T274" s="80">
        <f t="shared" si="79"/>
        <v>11</v>
      </c>
      <c r="U274" s="80">
        <f t="shared" si="79"/>
        <v>0</v>
      </c>
      <c r="V274" s="80">
        <f t="shared" si="79"/>
        <v>0</v>
      </c>
      <c r="W274" s="100">
        <f t="shared" si="80"/>
        <v>11</v>
      </c>
    </row>
    <row r="275" spans="1:23" ht="19.95" customHeight="1">
      <c r="A275" s="15"/>
      <c r="B275" s="15"/>
      <c r="C275" s="15"/>
      <c r="D275" s="44" t="str">
        <f>VLOOKUP(E275,'[1]医療機関名(病院）'!$A$2:$B$140,2)</f>
        <v>医療法人弘遠会　すずかけセントラル病院</v>
      </c>
      <c r="E275" s="44">
        <v>2217110432</v>
      </c>
      <c r="F275" s="80">
        <f>VLOOKUP(E275,'[1]許可病床・最大使用病床（病院）'!$A$4:$G$142,2)</f>
        <v>0</v>
      </c>
      <c r="G275" s="80">
        <f>VLOOKUP(E275,'[1]許可病床・最大使用病床（病院）'!$A$4:$G$142,3)</f>
        <v>87</v>
      </c>
      <c r="H275" s="80">
        <f>VLOOKUP(E275,'[1]許可病床・最大使用病床（病院）'!$A$4:$G$142,4)</f>
        <v>106</v>
      </c>
      <c r="I275" s="80">
        <f>VLOOKUP(E275,'[1]許可病床・最大使用病床（病院）'!$A$4:$G$142,5)</f>
        <v>116</v>
      </c>
      <c r="J275" s="80">
        <f>VLOOKUP(E275,'[1]許可病床・最大使用病床（病院）'!$A$4:$G$142,6)</f>
        <v>0</v>
      </c>
      <c r="K275" s="100">
        <f t="shared" si="77"/>
        <v>309</v>
      </c>
      <c r="L275" s="80">
        <f>VLOOKUP(E275,'[1]許可病床・最大使用病床（病院）'!$J$4:$P$142,2)</f>
        <v>0</v>
      </c>
      <c r="M275" s="80">
        <f>VLOOKUP(E275,'[1]許可病床・最大使用病床（病院）'!$J$4:$P$142,3)</f>
        <v>84</v>
      </c>
      <c r="N275" s="80">
        <f>VLOOKUP(E275,'[1]許可病床・最大使用病床（病院）'!$J$4:$P$142,4)</f>
        <v>106</v>
      </c>
      <c r="O275" s="80">
        <f>VLOOKUP(E275,'[1]許可病床・最大使用病床（病院）'!$J$4:$P$142,5)</f>
        <v>116</v>
      </c>
      <c r="P275" s="80">
        <f>VLOOKUP(E275,'[1]許可病床・最大使用病床（病院）'!$J$4:$P$142,6)</f>
        <v>0</v>
      </c>
      <c r="Q275" s="100">
        <f t="shared" si="78"/>
        <v>306</v>
      </c>
      <c r="R275" s="80">
        <f t="shared" si="79"/>
        <v>0</v>
      </c>
      <c r="S275" s="80">
        <f t="shared" si="79"/>
        <v>3</v>
      </c>
      <c r="T275" s="80">
        <f t="shared" si="79"/>
        <v>0</v>
      </c>
      <c r="U275" s="80">
        <f t="shared" si="79"/>
        <v>0</v>
      </c>
      <c r="V275" s="80">
        <f t="shared" si="79"/>
        <v>0</v>
      </c>
      <c r="W275" s="100">
        <f t="shared" si="80"/>
        <v>3</v>
      </c>
    </row>
    <row r="276" spans="1:23" ht="19.95" customHeight="1">
      <c r="A276" s="15"/>
      <c r="B276" s="15"/>
      <c r="C276" s="15"/>
      <c r="D276" s="44" t="str">
        <f>VLOOKUP(E276,'[1]医療機関名(病院）'!$A$2:$B$140,2)</f>
        <v>医療法人社団綾和会 浜松南病院</v>
      </c>
      <c r="E276" s="44">
        <v>2217210117</v>
      </c>
      <c r="F276" s="80">
        <f>VLOOKUP(E276,'[1]許可病床・最大使用病床（病院）'!$A$4:$G$142,2)</f>
        <v>0</v>
      </c>
      <c r="G276" s="80">
        <f>VLOOKUP(E276,'[1]許可病床・最大使用病床（病院）'!$A$4:$G$142,3)</f>
        <v>50</v>
      </c>
      <c r="H276" s="80">
        <f>VLOOKUP(E276,'[1]許可病床・最大使用病床（病院）'!$A$4:$G$142,4)</f>
        <v>100</v>
      </c>
      <c r="I276" s="80">
        <f>VLOOKUP(E276,'[1]許可病床・最大使用病床（病院）'!$A$4:$G$142,5)</f>
        <v>0</v>
      </c>
      <c r="J276" s="80">
        <f>VLOOKUP(E276,'[1]許可病床・最大使用病床（病院）'!$A$4:$G$142,6)</f>
        <v>0</v>
      </c>
      <c r="K276" s="100">
        <f t="shared" si="77"/>
        <v>150</v>
      </c>
      <c r="L276" s="80">
        <f>VLOOKUP(E276,'[1]許可病床・最大使用病床（病院）'!$J$4:$P$142,2)</f>
        <v>0</v>
      </c>
      <c r="M276" s="80">
        <f>VLOOKUP(E276,'[1]許可病床・最大使用病床（病院）'!$J$4:$P$142,3)</f>
        <v>49</v>
      </c>
      <c r="N276" s="80">
        <f>VLOOKUP(E276,'[1]許可病床・最大使用病床（病院）'!$J$4:$P$142,4)</f>
        <v>98</v>
      </c>
      <c r="O276" s="80">
        <f>VLOOKUP(E276,'[1]許可病床・最大使用病床（病院）'!$J$4:$P$142,5)</f>
        <v>0</v>
      </c>
      <c r="P276" s="80">
        <f>VLOOKUP(E276,'[1]許可病床・最大使用病床（病院）'!$J$4:$P$142,6)</f>
        <v>0</v>
      </c>
      <c r="Q276" s="100">
        <f t="shared" si="78"/>
        <v>147</v>
      </c>
      <c r="R276" s="80">
        <f t="shared" si="79"/>
        <v>0</v>
      </c>
      <c r="S276" s="80">
        <f t="shared" si="79"/>
        <v>1</v>
      </c>
      <c r="T276" s="80">
        <f t="shared" si="79"/>
        <v>2</v>
      </c>
      <c r="U276" s="80">
        <f t="shared" si="79"/>
        <v>0</v>
      </c>
      <c r="V276" s="80">
        <f t="shared" si="79"/>
        <v>0</v>
      </c>
      <c r="W276" s="100">
        <f t="shared" si="80"/>
        <v>3</v>
      </c>
    </row>
    <row r="277" spans="1:23" s="1" customFormat="1" ht="19.95" customHeight="1">
      <c r="A277" s="15"/>
      <c r="B277" s="15"/>
      <c r="C277" s="15"/>
      <c r="D277" s="44" t="str">
        <f>VLOOKUP(E277,'[1]医療機関名(病院）'!$A$2:$B$140,2)</f>
        <v>医療法人 豊岡会 浜松とよおか病院</v>
      </c>
      <c r="E277" s="44">
        <v>2217210646</v>
      </c>
      <c r="F277" s="80">
        <f>VLOOKUP(E277,'[1]許可病床・最大使用病床（病院）'!$A$4:$G$142,2)</f>
        <v>0</v>
      </c>
      <c r="G277" s="80">
        <f>VLOOKUP(E277,'[1]許可病床・最大使用病床（病院）'!$A$4:$G$142,3)</f>
        <v>0</v>
      </c>
      <c r="H277" s="80">
        <f>VLOOKUP(E277,'[1]許可病床・最大使用病床（病院）'!$A$4:$G$142,4)</f>
        <v>0</v>
      </c>
      <c r="I277" s="80">
        <f>VLOOKUP(E277,'[1]許可病床・最大使用病床（病院）'!$A$4:$G$142,5)</f>
        <v>230</v>
      </c>
      <c r="J277" s="80">
        <f>VLOOKUP(E277,'[1]許可病床・最大使用病床（病院）'!$A$4:$G$142,6)</f>
        <v>0</v>
      </c>
      <c r="K277" s="100">
        <f t="shared" si="77"/>
        <v>230</v>
      </c>
      <c r="L277" s="80">
        <f>VLOOKUP(E277,'[1]許可病床・最大使用病床（病院）'!$J$4:$P$142,2)</f>
        <v>0</v>
      </c>
      <c r="M277" s="80">
        <f>VLOOKUP(E277,'[1]許可病床・最大使用病床（病院）'!$J$4:$P$142,3)</f>
        <v>0</v>
      </c>
      <c r="N277" s="80">
        <f>VLOOKUP(E277,'[1]許可病床・最大使用病床（病院）'!$J$4:$P$142,4)</f>
        <v>0</v>
      </c>
      <c r="O277" s="80">
        <f>VLOOKUP(E277,'[1]許可病床・最大使用病床（病院）'!$J$4:$P$142,5)</f>
        <v>229</v>
      </c>
      <c r="P277" s="80">
        <f>VLOOKUP(E277,'[1]許可病床・最大使用病床（病院）'!$J$4:$P$142,6)</f>
        <v>0</v>
      </c>
      <c r="Q277" s="100">
        <f t="shared" si="78"/>
        <v>229</v>
      </c>
      <c r="R277" s="80">
        <f t="shared" si="79"/>
        <v>0</v>
      </c>
      <c r="S277" s="80">
        <f t="shared" si="79"/>
        <v>0</v>
      </c>
      <c r="T277" s="80">
        <f t="shared" si="79"/>
        <v>0</v>
      </c>
      <c r="U277" s="80">
        <f t="shared" si="79"/>
        <v>1</v>
      </c>
      <c r="V277" s="80">
        <f t="shared" si="79"/>
        <v>0</v>
      </c>
      <c r="W277" s="100">
        <f t="shared" si="80"/>
        <v>1</v>
      </c>
    </row>
    <row r="278" spans="1:23" s="1" customFormat="1" ht="19.95" customHeight="1">
      <c r="A278" s="15"/>
      <c r="B278" s="15"/>
      <c r="C278" s="15"/>
      <c r="D278" s="40" t="str">
        <f>VLOOKUP(E278,'[1]医療機関名(病院）'!$A$2:$B$140,2)</f>
        <v>社会福祉法人 聖隷福祉事業団 総合病院 聖隷三方原病院</v>
      </c>
      <c r="E278" s="40">
        <v>2217160205</v>
      </c>
      <c r="F278" s="76">
        <f>VLOOKUP(E278,'[1]許可病床・最大使用病床（病院）'!$A$4:$G$142,2)</f>
        <v>526</v>
      </c>
      <c r="G278" s="76">
        <f>VLOOKUP(E278,'[1]許可病床・最大使用病床（病院）'!$A$4:$G$142,3)</f>
        <v>87</v>
      </c>
      <c r="H278" s="76">
        <f>VLOOKUP(E278,'[1]許可病床・最大使用病床（病院）'!$A$4:$G$142,4)</f>
        <v>27</v>
      </c>
      <c r="I278" s="76">
        <f>VLOOKUP(E278,'[1]許可病床・最大使用病床（病院）'!$A$4:$G$142,5)</f>
        <v>170</v>
      </c>
      <c r="J278" s="76">
        <f>VLOOKUP(E278,'[1]許可病床・最大使用病床（病院）'!$A$4:$G$142,6)</f>
        <v>0</v>
      </c>
      <c r="K278" s="97">
        <f t="shared" si="77"/>
        <v>810</v>
      </c>
      <c r="L278" s="76">
        <f>VLOOKUP(E278,'[1]許可病床・最大使用病床（病院）'!$J$4:$P$142,2)</f>
        <v>507</v>
      </c>
      <c r="M278" s="76">
        <f>VLOOKUP(E278,'[1]許可病床・最大使用病床（病院）'!$J$4:$P$142,3)</f>
        <v>87</v>
      </c>
      <c r="N278" s="76">
        <f>VLOOKUP(E278,'[1]許可病床・最大使用病床（病院）'!$J$4:$P$142,4)</f>
        <v>27</v>
      </c>
      <c r="O278" s="76">
        <f>VLOOKUP(E278,'[1]許可病床・最大使用病床（病院）'!$J$4:$P$142,5)</f>
        <v>131</v>
      </c>
      <c r="P278" s="76">
        <f>VLOOKUP(E278,'[1]許可病床・最大使用病床（病院）'!$J$4:$P$142,6)</f>
        <v>0</v>
      </c>
      <c r="Q278" s="97">
        <f t="shared" si="78"/>
        <v>752</v>
      </c>
      <c r="R278" s="76">
        <f t="shared" si="79"/>
        <v>19</v>
      </c>
      <c r="S278" s="76">
        <f t="shared" si="79"/>
        <v>0</v>
      </c>
      <c r="T278" s="76">
        <f t="shared" si="79"/>
        <v>0</v>
      </c>
      <c r="U278" s="76">
        <f t="shared" si="79"/>
        <v>39</v>
      </c>
      <c r="V278" s="76">
        <f t="shared" si="79"/>
        <v>0</v>
      </c>
      <c r="W278" s="97">
        <f t="shared" si="80"/>
        <v>58</v>
      </c>
    </row>
    <row r="279" spans="1:23" ht="19.95" customHeight="1">
      <c r="A279" s="15"/>
      <c r="B279" s="15"/>
      <c r="C279" s="29" t="s">
        <v>66</v>
      </c>
      <c r="D279" s="41" t="str">
        <f>VLOOKUP(E279,'[1]医療機関名(病院）'!$A$2:$B$140,2)</f>
        <v>引佐赤十字病院</v>
      </c>
      <c r="E279" s="60">
        <v>2218110043</v>
      </c>
      <c r="F279" s="75">
        <f>VLOOKUP(E279,'[1]許可病床・最大使用病床（病院）'!$A$4:$G$142,2)</f>
        <v>0</v>
      </c>
      <c r="G279" s="75">
        <f>VLOOKUP(E279,'[1]許可病床・最大使用病床（病院）'!$A$4:$G$142,3)</f>
        <v>0</v>
      </c>
      <c r="H279" s="75">
        <f>VLOOKUP(E279,'[1]許可病床・最大使用病床（病院）'!$A$4:$G$142,4)</f>
        <v>0</v>
      </c>
      <c r="I279" s="75">
        <f>VLOOKUP(E279,'[1]許可病床・最大使用病床（病院）'!$A$4:$G$142,5)</f>
        <v>99</v>
      </c>
      <c r="J279" s="75">
        <f>VLOOKUP(E279,'[1]許可病床・最大使用病床（病院）'!$A$4:$G$142,6)</f>
        <v>0</v>
      </c>
      <c r="K279" s="96">
        <f t="shared" si="77"/>
        <v>99</v>
      </c>
      <c r="L279" s="75">
        <f>VLOOKUP(E279,'[1]許可病床・最大使用病床（病院）'!$J$4:$P$142,2)</f>
        <v>0</v>
      </c>
      <c r="M279" s="75">
        <f>VLOOKUP(E279,'[1]許可病床・最大使用病床（病院）'!$J$4:$P$142,3)</f>
        <v>0</v>
      </c>
      <c r="N279" s="75">
        <f>VLOOKUP(E279,'[1]許可病床・最大使用病床（病院）'!$J$4:$P$142,4)</f>
        <v>0</v>
      </c>
      <c r="O279" s="75">
        <v>46</v>
      </c>
      <c r="P279" s="75">
        <v>39</v>
      </c>
      <c r="Q279" s="96">
        <f t="shared" si="78"/>
        <v>85</v>
      </c>
      <c r="R279" s="75">
        <f t="shared" si="79"/>
        <v>0</v>
      </c>
      <c r="S279" s="75">
        <f t="shared" si="79"/>
        <v>0</v>
      </c>
      <c r="T279" s="75">
        <f t="shared" si="79"/>
        <v>0</v>
      </c>
      <c r="U279" s="75">
        <f t="shared" si="79"/>
        <v>53</v>
      </c>
      <c r="V279" s="75">
        <f t="shared" si="79"/>
        <v>-39</v>
      </c>
      <c r="W279" s="96">
        <f t="shared" si="80"/>
        <v>14</v>
      </c>
    </row>
    <row r="280" spans="1:23" ht="19.95" customHeight="1">
      <c r="A280" s="15"/>
      <c r="B280" s="15"/>
      <c r="C280" s="15"/>
      <c r="D280" s="44" t="str">
        <f>VLOOKUP(E280,'[1]医療機関名(病院）'!$A$2:$B$140,2)</f>
        <v>医療法人社団三誠会 北斗わかば病院</v>
      </c>
      <c r="E280" s="44">
        <v>2217210059</v>
      </c>
      <c r="F280" s="80">
        <f>VLOOKUP(E280,'[1]許可病床・最大使用病床（病院）'!$A$4:$G$142,2)</f>
        <v>0</v>
      </c>
      <c r="G280" s="80">
        <f>VLOOKUP(E280,'[1]許可病床・最大使用病床（病院）'!$A$4:$G$142,3)</f>
        <v>0</v>
      </c>
      <c r="H280" s="80">
        <f>VLOOKUP(E280,'[1]許可病床・最大使用病床（病院）'!$A$4:$G$142,4)</f>
        <v>0</v>
      </c>
      <c r="I280" s="80">
        <f>VLOOKUP(E280,'[1]許可病床・最大使用病床（病院）'!$A$4:$G$142,5)</f>
        <v>142</v>
      </c>
      <c r="J280" s="80">
        <f>VLOOKUP(E280,'[1]許可病床・最大使用病床（病院）'!$A$4:$G$142,6)</f>
        <v>0</v>
      </c>
      <c r="K280" s="100">
        <f t="shared" si="77"/>
        <v>142</v>
      </c>
      <c r="L280" s="80">
        <f>VLOOKUP(E280,'[1]許可病床・最大使用病床（病院）'!$J$4:$P$142,2)</f>
        <v>0</v>
      </c>
      <c r="M280" s="80">
        <f>VLOOKUP(E280,'[1]許可病床・最大使用病床（病院）'!$J$4:$P$142,3)</f>
        <v>0</v>
      </c>
      <c r="N280" s="80">
        <f>VLOOKUP(E280,'[1]許可病床・最大使用病床（病院）'!$J$4:$P$142,4)</f>
        <v>0</v>
      </c>
      <c r="O280" s="80">
        <f>VLOOKUP(E280,'[1]許可病床・最大使用病床（病院）'!$J$4:$P$142,5)</f>
        <v>142</v>
      </c>
      <c r="P280" s="80">
        <f>VLOOKUP(E280,'[1]許可病床・最大使用病床（病院）'!$J$4:$P$142,6)</f>
        <v>0</v>
      </c>
      <c r="Q280" s="100">
        <f t="shared" si="78"/>
        <v>142</v>
      </c>
      <c r="R280" s="80">
        <f t="shared" si="79"/>
        <v>0</v>
      </c>
      <c r="S280" s="80">
        <f t="shared" si="79"/>
        <v>0</v>
      </c>
      <c r="T280" s="80">
        <f t="shared" si="79"/>
        <v>0</v>
      </c>
      <c r="U280" s="80">
        <f t="shared" si="79"/>
        <v>0</v>
      </c>
      <c r="V280" s="80">
        <f t="shared" si="79"/>
        <v>0</v>
      </c>
      <c r="W280" s="100">
        <f t="shared" si="80"/>
        <v>0</v>
      </c>
    </row>
    <row r="281" spans="1:23" ht="19.95" customHeight="1">
      <c r="A281" s="15"/>
      <c r="B281" s="15"/>
      <c r="C281" s="15"/>
      <c r="D281" s="44" t="str">
        <f>VLOOKUP(E281,'[1]医療機関名(病院）'!$A$2:$B$140,2)</f>
        <v>医療法人社団 誠心会 浜北さくら台病院</v>
      </c>
      <c r="E281" s="44">
        <v>2218310262</v>
      </c>
      <c r="F281" s="80">
        <f>VLOOKUP(E281,'[1]許可病床・最大使用病床（病院）'!$A$4:$G$142,2)</f>
        <v>0</v>
      </c>
      <c r="G281" s="80">
        <f>VLOOKUP(E281,'[1]許可病床・最大使用病床（病院）'!$A$4:$G$142,3)</f>
        <v>0</v>
      </c>
      <c r="H281" s="80">
        <f>VLOOKUP(E281,'[1]許可病床・最大使用病床（病院）'!$A$4:$G$142,4)</f>
        <v>42</v>
      </c>
      <c r="I281" s="80">
        <f>VLOOKUP(E281,'[1]許可病床・最大使用病床（病院）'!$A$4:$G$142,5)</f>
        <v>96</v>
      </c>
      <c r="J281" s="80">
        <f>VLOOKUP(E281,'[1]許可病床・最大使用病床（病院）'!$A$4:$G$142,6)</f>
        <v>0</v>
      </c>
      <c r="K281" s="100">
        <f t="shared" si="77"/>
        <v>138</v>
      </c>
      <c r="L281" s="80">
        <f>VLOOKUP(E281,'[1]許可病床・最大使用病床（病院）'!$J$4:$P$142,2)</f>
        <v>0</v>
      </c>
      <c r="M281" s="80">
        <f>VLOOKUP(E281,'[1]許可病床・最大使用病床（病院）'!$J$4:$P$142,3)</f>
        <v>0</v>
      </c>
      <c r="N281" s="80">
        <f>VLOOKUP(E281,'[1]許可病床・最大使用病床（病院）'!$J$4:$P$142,4)</f>
        <v>37</v>
      </c>
      <c r="O281" s="80">
        <f>VLOOKUP(E281,'[1]許可病床・最大使用病床（病院）'!$J$4:$P$142,5)</f>
        <v>90</v>
      </c>
      <c r="P281" s="80">
        <f>VLOOKUP(E281,'[1]許可病床・最大使用病床（病院）'!$J$4:$P$142,6)</f>
        <v>0</v>
      </c>
      <c r="Q281" s="100">
        <f t="shared" si="78"/>
        <v>127</v>
      </c>
      <c r="R281" s="80">
        <f t="shared" si="79"/>
        <v>0</v>
      </c>
      <c r="S281" s="80">
        <f t="shared" si="79"/>
        <v>0</v>
      </c>
      <c r="T281" s="80">
        <f t="shared" si="79"/>
        <v>5</v>
      </c>
      <c r="U281" s="80">
        <f t="shared" si="79"/>
        <v>6</v>
      </c>
      <c r="V281" s="80">
        <f t="shared" si="79"/>
        <v>0</v>
      </c>
      <c r="W281" s="100">
        <f t="shared" si="80"/>
        <v>11</v>
      </c>
    </row>
    <row r="282" spans="1:23" ht="19.95" customHeight="1">
      <c r="A282" s="15"/>
      <c r="B282" s="15"/>
      <c r="C282" s="15"/>
      <c r="D282" s="44" t="str">
        <f>VLOOKUP(E282,'[1]医療機関名(病院）'!$A$2:$B$140,2)</f>
        <v>十全記念病院</v>
      </c>
      <c r="E282" s="44">
        <v>2217210471</v>
      </c>
      <c r="F282" s="80">
        <f>VLOOKUP(E282,'[1]許可病床・最大使用病床（病院）'!$A$4:$G$142,2)</f>
        <v>0</v>
      </c>
      <c r="G282" s="80">
        <f>VLOOKUP(E282,'[1]許可病床・最大使用病床（病院）'!$A$4:$G$142,3)</f>
        <v>95</v>
      </c>
      <c r="H282" s="80">
        <f>VLOOKUP(E282,'[1]許可病床・最大使用病床（病院）'!$A$4:$G$142,4)</f>
        <v>100</v>
      </c>
      <c r="I282" s="80">
        <f>VLOOKUP(E282,'[1]許可病床・最大使用病床（病院）'!$A$4:$G$142,5)</f>
        <v>104</v>
      </c>
      <c r="J282" s="80">
        <f>VLOOKUP(E282,'[1]許可病床・最大使用病床（病院）'!$A$4:$G$142,6)</f>
        <v>0</v>
      </c>
      <c r="K282" s="100">
        <f t="shared" si="77"/>
        <v>299</v>
      </c>
      <c r="L282" s="80">
        <f>VLOOKUP(E282,'[1]許可病床・最大使用病床（病院）'!$J$4:$P$142,2)</f>
        <v>0</v>
      </c>
      <c r="M282" s="80">
        <f>VLOOKUP(E282,'[1]許可病床・最大使用病床（病院）'!$J$4:$P$142,3)</f>
        <v>82</v>
      </c>
      <c r="N282" s="80">
        <f>VLOOKUP(E282,'[1]許可病床・最大使用病床（病院）'!$J$4:$P$142,4)</f>
        <v>93</v>
      </c>
      <c r="O282" s="80">
        <f>VLOOKUP(E282,'[1]許可病床・最大使用病床（病院）'!$J$4:$P$142,5)</f>
        <v>98</v>
      </c>
      <c r="P282" s="80">
        <f>VLOOKUP(E282,'[1]許可病床・最大使用病床（病院）'!$J$4:$P$142,6)</f>
        <v>0</v>
      </c>
      <c r="Q282" s="100">
        <f t="shared" si="78"/>
        <v>273</v>
      </c>
      <c r="R282" s="80">
        <f t="shared" si="79"/>
        <v>0</v>
      </c>
      <c r="S282" s="80">
        <f t="shared" si="79"/>
        <v>13</v>
      </c>
      <c r="T282" s="80">
        <f t="shared" si="79"/>
        <v>7</v>
      </c>
      <c r="U282" s="80">
        <f t="shared" si="79"/>
        <v>6</v>
      </c>
      <c r="V282" s="80">
        <f t="shared" si="79"/>
        <v>0</v>
      </c>
      <c r="W282" s="100">
        <f t="shared" si="80"/>
        <v>26</v>
      </c>
    </row>
    <row r="283" spans="1:23" ht="19.95" customHeight="1">
      <c r="A283" s="15"/>
      <c r="B283" s="15"/>
      <c r="C283" s="15"/>
      <c r="D283" s="44" t="str">
        <f>VLOOKUP(E283,'[1]医療機関名(病院）'!$A$2:$B$140,2)</f>
        <v>独立行政法人国立病院機構 天竜病院</v>
      </c>
      <c r="E283" s="44">
        <v>2219810088</v>
      </c>
      <c r="F283" s="80">
        <f>VLOOKUP(E283,'[1]許可病床・最大使用病床（病院）'!$A$4:$G$142,2)</f>
        <v>0</v>
      </c>
      <c r="G283" s="80">
        <f>VLOOKUP(E283,'[1]許可病床・最大使用病床（病院）'!$A$4:$G$142,3)</f>
        <v>32</v>
      </c>
      <c r="H283" s="80">
        <f>VLOOKUP(E283,'[1]許可病床・最大使用病床（病院）'!$A$4:$G$142,4)</f>
        <v>0</v>
      </c>
      <c r="I283" s="80">
        <f>VLOOKUP(E283,'[1]許可病床・最大使用病床（病院）'!$A$4:$G$142,5)</f>
        <v>226</v>
      </c>
      <c r="J283" s="80">
        <f>VLOOKUP(E283,'[1]許可病床・最大使用病床（病院）'!$A$4:$G$142,6)</f>
        <v>0</v>
      </c>
      <c r="K283" s="100">
        <f t="shared" si="77"/>
        <v>258</v>
      </c>
      <c r="L283" s="80">
        <f>VLOOKUP(E283,'[1]許可病床・最大使用病床（病院）'!$J$4:$P$142,2)</f>
        <v>0</v>
      </c>
      <c r="M283" s="80">
        <f>VLOOKUP(E283,'[1]許可病床・最大使用病床（病院）'!$J$4:$P$142,3)</f>
        <v>32</v>
      </c>
      <c r="N283" s="80">
        <f>VLOOKUP(E283,'[1]許可病床・最大使用病床（病院）'!$J$4:$P$142,4)</f>
        <v>0</v>
      </c>
      <c r="O283" s="80">
        <f>VLOOKUP(E283,'[1]許可病床・最大使用病床（病院）'!$J$4:$P$142,5)</f>
        <v>225</v>
      </c>
      <c r="P283" s="80">
        <f>VLOOKUP(E283,'[1]許可病床・最大使用病床（病院）'!$J$4:$P$142,6)</f>
        <v>0</v>
      </c>
      <c r="Q283" s="100">
        <f t="shared" si="78"/>
        <v>257</v>
      </c>
      <c r="R283" s="80">
        <f t="shared" si="79"/>
        <v>0</v>
      </c>
      <c r="S283" s="80">
        <f t="shared" si="79"/>
        <v>0</v>
      </c>
      <c r="T283" s="80">
        <f t="shared" si="79"/>
        <v>0</v>
      </c>
      <c r="U283" s="80">
        <f t="shared" si="79"/>
        <v>1</v>
      </c>
      <c r="V283" s="80">
        <f t="shared" si="79"/>
        <v>0</v>
      </c>
      <c r="W283" s="100">
        <f t="shared" si="80"/>
        <v>1</v>
      </c>
    </row>
    <row r="284" spans="1:23" ht="19.95" customHeight="1">
      <c r="A284" s="15"/>
      <c r="B284" s="15"/>
      <c r="C284" s="15"/>
      <c r="D284" s="40" t="str">
        <f>VLOOKUP(E284,'[1]医療機関名(病院）'!$A$2:$B$140,2)</f>
        <v>浜松赤十字病院</v>
      </c>
      <c r="E284" s="40">
        <v>2217110051</v>
      </c>
      <c r="F284" s="76">
        <f>VLOOKUP(E284,'[1]許可病床・最大使用病床（病院）'!$A$4:$G$142,2)</f>
        <v>12</v>
      </c>
      <c r="G284" s="76">
        <f>VLOOKUP(E284,'[1]許可病床・最大使用病床（病院）'!$A$4:$G$142,3)</f>
        <v>300</v>
      </c>
      <c r="H284" s="76">
        <f>VLOOKUP(E284,'[1]許可病床・最大使用病床（病院）'!$A$4:$G$142,4)</f>
        <v>0</v>
      </c>
      <c r="I284" s="76">
        <f>VLOOKUP(E284,'[1]許可病床・最大使用病床（病院）'!$A$4:$G$142,5)</f>
        <v>0</v>
      </c>
      <c r="J284" s="76">
        <f>VLOOKUP(E284,'[1]許可病床・最大使用病床（病院）'!$A$4:$G$142,6)</f>
        <v>0</v>
      </c>
      <c r="K284" s="97">
        <f t="shared" si="77"/>
        <v>312</v>
      </c>
      <c r="L284" s="76">
        <f>VLOOKUP(E284,'[1]許可病床・最大使用病床（病院）'!$J$4:$P$142,2)</f>
        <v>11</v>
      </c>
      <c r="M284" s="76">
        <f>VLOOKUP(E284,'[1]許可病床・最大使用病床（病院）'!$J$4:$P$142,3)</f>
        <v>279</v>
      </c>
      <c r="N284" s="76">
        <f>VLOOKUP(E284,'[1]許可病床・最大使用病床（病院）'!$J$4:$P$142,4)</f>
        <v>0</v>
      </c>
      <c r="O284" s="76">
        <f>VLOOKUP(E284,'[1]許可病床・最大使用病床（病院）'!$J$4:$P$142,5)</f>
        <v>0</v>
      </c>
      <c r="P284" s="76">
        <f>VLOOKUP(E284,'[1]許可病床・最大使用病床（病院）'!$J$4:$P$142,6)</f>
        <v>0</v>
      </c>
      <c r="Q284" s="97">
        <f t="shared" si="78"/>
        <v>290</v>
      </c>
      <c r="R284" s="76">
        <f t="shared" si="79"/>
        <v>1</v>
      </c>
      <c r="S284" s="76">
        <f t="shared" si="79"/>
        <v>21</v>
      </c>
      <c r="T284" s="76">
        <f t="shared" si="79"/>
        <v>0</v>
      </c>
      <c r="U284" s="76">
        <f t="shared" si="79"/>
        <v>0</v>
      </c>
      <c r="V284" s="76">
        <f t="shared" si="79"/>
        <v>0</v>
      </c>
      <c r="W284" s="97">
        <f t="shared" si="80"/>
        <v>22</v>
      </c>
    </row>
    <row r="285" spans="1:23" ht="19.95" customHeight="1">
      <c r="A285" s="15"/>
      <c r="B285" s="15"/>
      <c r="C285" s="14" t="s">
        <v>67</v>
      </c>
      <c r="D285" s="39" t="str">
        <f>VLOOKUP(E285,'[1]医療機関名(病院）'!$A$2:$B$140,2)</f>
        <v>医療法人弘遠会 天竜すずかけ病院</v>
      </c>
      <c r="E285" s="39">
        <v>2216510061</v>
      </c>
      <c r="F285" s="75">
        <f>VLOOKUP(E285,'[1]許可病床・最大使用病床（病院）'!$A$4:$G$142,2)</f>
        <v>0</v>
      </c>
      <c r="G285" s="75">
        <f>VLOOKUP(E285,'[1]許可病床・最大使用病床（病院）'!$A$4:$G$142,3)</f>
        <v>0</v>
      </c>
      <c r="H285" s="75">
        <f>VLOOKUP(E285,'[1]許可病床・最大使用病床（病院）'!$A$4:$G$142,4)</f>
        <v>110</v>
      </c>
      <c r="I285" s="75">
        <f>VLOOKUP(E285,'[1]許可病床・最大使用病床（病院）'!$A$4:$G$142,5)</f>
        <v>55</v>
      </c>
      <c r="J285" s="75">
        <f>VLOOKUP(E285,'[1]許可病床・最大使用病床（病院）'!$A$4:$G$142,6)</f>
        <v>0</v>
      </c>
      <c r="K285" s="96">
        <f t="shared" si="77"/>
        <v>165</v>
      </c>
      <c r="L285" s="75">
        <f>VLOOKUP(E285,'[1]許可病床・最大使用病床（病院）'!$J$4:$P$142,2)</f>
        <v>0</v>
      </c>
      <c r="M285" s="75">
        <f>VLOOKUP(E285,'[1]許可病床・最大使用病床（病院）'!$J$4:$P$142,3)</f>
        <v>0</v>
      </c>
      <c r="N285" s="75">
        <f>VLOOKUP(E285,'[1]許可病床・最大使用病床（病院）'!$J$4:$P$142,4)</f>
        <v>97</v>
      </c>
      <c r="O285" s="75">
        <f>VLOOKUP(E285,'[1]許可病床・最大使用病床（病院）'!$J$4:$P$142,5)</f>
        <v>45</v>
      </c>
      <c r="P285" s="75">
        <f>VLOOKUP(E285,'[1]許可病床・最大使用病床（病院）'!$J$4:$P$142,6)</f>
        <v>0</v>
      </c>
      <c r="Q285" s="96">
        <f t="shared" si="78"/>
        <v>142</v>
      </c>
      <c r="R285" s="75">
        <f t="shared" si="79"/>
        <v>0</v>
      </c>
      <c r="S285" s="75">
        <f t="shared" si="79"/>
        <v>0</v>
      </c>
      <c r="T285" s="75">
        <f t="shared" si="79"/>
        <v>13</v>
      </c>
      <c r="U285" s="75">
        <f t="shared" si="79"/>
        <v>10</v>
      </c>
      <c r="V285" s="75">
        <f t="shared" si="79"/>
        <v>0</v>
      </c>
      <c r="W285" s="96">
        <f t="shared" si="80"/>
        <v>23</v>
      </c>
    </row>
    <row r="286" spans="1:23" ht="19.95" customHeight="1">
      <c r="A286" s="15"/>
      <c r="B286" s="15"/>
      <c r="C286" s="15"/>
      <c r="D286" s="40" t="str">
        <f>VLOOKUP(E286,'[1]医療機関名(病院）'!$A$2:$B$140,2)</f>
        <v>浜松市国民健康保険 佐久間病院</v>
      </c>
      <c r="E286" s="40">
        <v>2216610135</v>
      </c>
      <c r="F286" s="76">
        <f>VLOOKUP(E286,'[1]許可病床・最大使用病床（病院）'!$A$4:$G$142,2)</f>
        <v>0</v>
      </c>
      <c r="G286" s="76">
        <f>VLOOKUP(E286,'[1]許可病床・最大使用病床（病院）'!$A$4:$G$142,3)</f>
        <v>36</v>
      </c>
      <c r="H286" s="76">
        <f>VLOOKUP(E286,'[1]許可病床・最大使用病床（病院）'!$A$4:$G$142,4)</f>
        <v>0</v>
      </c>
      <c r="I286" s="76">
        <f>VLOOKUP(E286,'[1]許可病床・最大使用病床（病院）'!$A$4:$G$142,5)</f>
        <v>0</v>
      </c>
      <c r="J286" s="76">
        <f>VLOOKUP(E286,'[1]許可病床・最大使用病床（病院）'!$A$4:$G$142,6)</f>
        <v>0</v>
      </c>
      <c r="K286" s="97">
        <f t="shared" si="77"/>
        <v>36</v>
      </c>
      <c r="L286" s="76">
        <f>VLOOKUP(E286,'[1]許可病床・最大使用病床（病院）'!$J$4:$P$142,2)</f>
        <v>0</v>
      </c>
      <c r="M286" s="76">
        <f>VLOOKUP(E286,'[1]許可病床・最大使用病床（病院）'!$J$4:$P$142,3)</f>
        <v>34</v>
      </c>
      <c r="N286" s="76">
        <f>VLOOKUP(E286,'[1]許可病床・最大使用病床（病院）'!$J$4:$P$142,4)</f>
        <v>0</v>
      </c>
      <c r="O286" s="76">
        <f>VLOOKUP(E286,'[1]許可病床・最大使用病床（病院）'!$J$4:$P$142,5)</f>
        <v>0</v>
      </c>
      <c r="P286" s="76">
        <f>VLOOKUP(E286,'[1]許可病床・最大使用病床（病院）'!$J$4:$P$142,6)</f>
        <v>0</v>
      </c>
      <c r="Q286" s="97">
        <f t="shared" si="78"/>
        <v>34</v>
      </c>
      <c r="R286" s="76">
        <f t="shared" si="79"/>
        <v>0</v>
      </c>
      <c r="S286" s="76">
        <f t="shared" si="79"/>
        <v>2</v>
      </c>
      <c r="T286" s="76">
        <f t="shared" si="79"/>
        <v>0</v>
      </c>
      <c r="U286" s="76">
        <f t="shared" si="79"/>
        <v>0</v>
      </c>
      <c r="V286" s="76">
        <f t="shared" si="79"/>
        <v>0</v>
      </c>
      <c r="W286" s="97">
        <f t="shared" si="80"/>
        <v>2</v>
      </c>
    </row>
    <row r="287" spans="1:23" ht="19.95" customHeight="1">
      <c r="A287" s="15"/>
      <c r="B287" s="15"/>
      <c r="C287" s="14" t="s">
        <v>68</v>
      </c>
      <c r="D287" s="39" t="str">
        <f>VLOOKUP(E287,'[1]医療機関名(病院）'!$A$2:$B$140,2)</f>
        <v>医療法人宝美会 浜名病院</v>
      </c>
      <c r="E287" s="39">
        <v>2218410179</v>
      </c>
      <c r="F287" s="75">
        <f>VLOOKUP(E287,'[1]許可病床・最大使用病床（病院）'!$A$4:$G$142,2)</f>
        <v>0</v>
      </c>
      <c r="G287" s="75">
        <f>VLOOKUP(E287,'[1]許可病床・最大使用病床（病院）'!$A$4:$G$142,3)</f>
        <v>49</v>
      </c>
      <c r="H287" s="75">
        <f>VLOOKUP(E287,'[1]許可病床・最大使用病床（病院）'!$A$4:$G$142,4)</f>
        <v>0</v>
      </c>
      <c r="I287" s="75">
        <f>VLOOKUP(E287,'[1]許可病床・最大使用病床（病院）'!$A$4:$G$142,5)</f>
        <v>44</v>
      </c>
      <c r="J287" s="75">
        <f>VLOOKUP(E287,'[1]許可病床・最大使用病床（病院）'!$A$4:$G$142,6)</f>
        <v>40</v>
      </c>
      <c r="K287" s="96">
        <f t="shared" si="77"/>
        <v>133</v>
      </c>
      <c r="L287" s="75">
        <f>VLOOKUP(E287,'[1]許可病床・最大使用病床（病院）'!$J$4:$P$142,2)</f>
        <v>0</v>
      </c>
      <c r="M287" s="75">
        <f>VLOOKUP(E287,'[1]許可病床・最大使用病床（病院）'!$J$4:$P$142,3)</f>
        <v>37</v>
      </c>
      <c r="N287" s="75">
        <f>VLOOKUP(E287,'[1]許可病床・最大使用病床（病院）'!$J$4:$P$142,4)</f>
        <v>0</v>
      </c>
      <c r="O287" s="75">
        <f>VLOOKUP(E287,'[1]許可病床・最大使用病床（病院）'!$J$4:$P$142,5)</f>
        <v>40</v>
      </c>
      <c r="P287" s="75">
        <f>VLOOKUP(E287,'[1]許可病床・最大使用病床（病院）'!$J$4:$P$142,6)</f>
        <v>31</v>
      </c>
      <c r="Q287" s="96">
        <f t="shared" si="78"/>
        <v>108</v>
      </c>
      <c r="R287" s="75">
        <f t="shared" si="79"/>
        <v>0</v>
      </c>
      <c r="S287" s="75">
        <f t="shared" si="79"/>
        <v>12</v>
      </c>
      <c r="T287" s="75">
        <f t="shared" si="79"/>
        <v>0</v>
      </c>
      <c r="U287" s="75">
        <f t="shared" si="79"/>
        <v>4</v>
      </c>
      <c r="V287" s="75">
        <f t="shared" si="79"/>
        <v>9</v>
      </c>
      <c r="W287" s="96">
        <f t="shared" si="80"/>
        <v>25</v>
      </c>
    </row>
    <row r="288" spans="1:23" ht="19.95" customHeight="1">
      <c r="A288" s="15"/>
      <c r="B288" s="15"/>
      <c r="C288" s="15"/>
      <c r="D288" s="40" t="str">
        <f>VLOOKUP(E288,'[1]医療機関名(病院）'!$A$2:$B$140,2)</f>
        <v>市立湖西病院</v>
      </c>
      <c r="E288" s="40">
        <v>2218410138</v>
      </c>
      <c r="F288" s="76">
        <f>VLOOKUP(E288,'[1]許可病床・最大使用病床（病院）'!$A$4:$G$142,2)</f>
        <v>0</v>
      </c>
      <c r="G288" s="76">
        <f>VLOOKUP(E288,'[1]許可病床・最大使用病床（病院）'!$A$4:$G$142,3)</f>
        <v>101</v>
      </c>
      <c r="H288" s="76">
        <f>VLOOKUP(E288,'[1]許可病床・最大使用病床（病院）'!$A$4:$G$142,4)</f>
        <v>0</v>
      </c>
      <c r="I288" s="76">
        <f>VLOOKUP(E288,'[1]許可病床・最大使用病床（病院）'!$A$4:$G$142,5)</f>
        <v>0</v>
      </c>
      <c r="J288" s="76">
        <f>VLOOKUP(E288,'[1]許可病床・最大使用病床（病院）'!$A$4:$G$142,6)</f>
        <v>95</v>
      </c>
      <c r="K288" s="97">
        <f t="shared" si="77"/>
        <v>196</v>
      </c>
      <c r="L288" s="76">
        <f>VLOOKUP(E288,'[1]許可病床・最大使用病床（病院）'!$J$4:$P$142,2)</f>
        <v>0</v>
      </c>
      <c r="M288" s="76">
        <f>VLOOKUP(E288,'[1]許可病床・最大使用病床（病院）'!$J$4:$P$142,3)</f>
        <v>91</v>
      </c>
      <c r="N288" s="76">
        <f>VLOOKUP(E288,'[1]許可病床・最大使用病床（病院）'!$J$4:$P$142,4)</f>
        <v>0</v>
      </c>
      <c r="O288" s="76">
        <f>VLOOKUP(E288,'[1]許可病床・最大使用病床（病院）'!$J$4:$P$142,5)</f>
        <v>0</v>
      </c>
      <c r="P288" s="76">
        <f>VLOOKUP(E288,'[1]許可病床・最大使用病床（病院）'!$J$4:$P$142,6)</f>
        <v>0</v>
      </c>
      <c r="Q288" s="97">
        <f t="shared" si="78"/>
        <v>91</v>
      </c>
      <c r="R288" s="76">
        <f t="shared" si="79"/>
        <v>0</v>
      </c>
      <c r="S288" s="76">
        <f t="shared" si="79"/>
        <v>10</v>
      </c>
      <c r="T288" s="76">
        <f t="shared" si="79"/>
        <v>0</v>
      </c>
      <c r="U288" s="76">
        <f t="shared" si="79"/>
        <v>0</v>
      </c>
      <c r="V288" s="76">
        <f t="shared" si="79"/>
        <v>95</v>
      </c>
      <c r="W288" s="97">
        <f t="shared" si="80"/>
        <v>105</v>
      </c>
    </row>
    <row r="289" spans="1:23" ht="19.95" customHeight="1">
      <c r="A289" s="15"/>
      <c r="B289" s="22" t="s">
        <v>40</v>
      </c>
      <c r="C289" s="28"/>
      <c r="D289" s="43"/>
      <c r="E289" s="58"/>
      <c r="F289" s="79">
        <f t="shared" ref="F289:W289" si="81">SUM(F262:F288)</f>
        <v>2055</v>
      </c>
      <c r="G289" s="88">
        <f t="shared" si="81"/>
        <v>2109</v>
      </c>
      <c r="H289" s="88">
        <f t="shared" si="81"/>
        <v>882</v>
      </c>
      <c r="I289" s="88">
        <f t="shared" si="81"/>
        <v>1676</v>
      </c>
      <c r="J289" s="88">
        <f t="shared" si="81"/>
        <v>135</v>
      </c>
      <c r="K289" s="99">
        <f t="shared" si="81"/>
        <v>6857</v>
      </c>
      <c r="L289" s="79">
        <f t="shared" si="81"/>
        <v>2010</v>
      </c>
      <c r="M289" s="88">
        <f t="shared" si="81"/>
        <v>1968</v>
      </c>
      <c r="N289" s="88">
        <f t="shared" si="81"/>
        <v>840</v>
      </c>
      <c r="O289" s="88">
        <f t="shared" si="81"/>
        <v>1556</v>
      </c>
      <c r="P289" s="88">
        <f t="shared" si="81"/>
        <v>70</v>
      </c>
      <c r="Q289" s="99">
        <f t="shared" si="81"/>
        <v>6444</v>
      </c>
      <c r="R289" s="79">
        <f t="shared" si="81"/>
        <v>45</v>
      </c>
      <c r="S289" s="88">
        <f t="shared" si="81"/>
        <v>141</v>
      </c>
      <c r="T289" s="88">
        <f t="shared" si="81"/>
        <v>42</v>
      </c>
      <c r="U289" s="88">
        <f t="shared" si="81"/>
        <v>120</v>
      </c>
      <c r="V289" s="88">
        <f t="shared" si="81"/>
        <v>65</v>
      </c>
      <c r="W289" s="99">
        <f t="shared" si="81"/>
        <v>413</v>
      </c>
    </row>
    <row r="290" spans="1:23" ht="19.95" customHeight="1">
      <c r="A290" s="15"/>
      <c r="B290" s="14" t="s">
        <v>17</v>
      </c>
      <c r="C290" s="36" t="s">
        <v>29</v>
      </c>
      <c r="D290" s="39" t="str">
        <f>VLOOKUP(E290,'[1]医療機関名（診療所）'!$A$2:$B$138,2)</f>
        <v>ＪＡ静岡厚生連 遠州病院 健康管理センター</v>
      </c>
      <c r="E290" s="39">
        <v>2290000124</v>
      </c>
      <c r="F290" s="75">
        <v>0</v>
      </c>
      <c r="G290" s="75">
        <f>VLOOKUP(E290,'[1]許可病床・最大使用病床（診療所）'!$A$4:$E$140,2)</f>
        <v>0</v>
      </c>
      <c r="H290" s="75">
        <f>VLOOKUP(E290,'[1]許可病床・最大使用病床（診療所）'!$A$4:$E$140,3)</f>
        <v>0</v>
      </c>
      <c r="I290" s="75">
        <v>6</v>
      </c>
      <c r="J290" s="75">
        <v>0</v>
      </c>
      <c r="K290" s="96">
        <f t="shared" ref="K290:K320" si="82">SUM(F290:J290)</f>
        <v>6</v>
      </c>
      <c r="L290" s="75">
        <v>0</v>
      </c>
      <c r="M290" s="75">
        <f>VLOOKUP(E290,'[1]許可病床・最大使用病床（診療所）'!$H$4:$L$140,2)</f>
        <v>0</v>
      </c>
      <c r="N290" s="75">
        <f>VLOOKUP(E290,'[1]許可病床・最大使用病床（診療所）'!$H$4:$L$140,3)</f>
        <v>0</v>
      </c>
      <c r="O290" s="75">
        <v>0</v>
      </c>
      <c r="P290" s="75">
        <v>6</v>
      </c>
      <c r="Q290" s="96">
        <f t="shared" ref="Q290:Q320" si="83">SUM(L290:P290)</f>
        <v>6</v>
      </c>
      <c r="R290" s="75">
        <f t="shared" ref="R290:V319" si="84">F290-L290</f>
        <v>0</v>
      </c>
      <c r="S290" s="75">
        <f t="shared" si="84"/>
        <v>0</v>
      </c>
      <c r="T290" s="75">
        <f t="shared" si="84"/>
        <v>0</v>
      </c>
      <c r="U290" s="75">
        <f t="shared" si="84"/>
        <v>6</v>
      </c>
      <c r="V290" s="75">
        <f t="shared" si="84"/>
        <v>-6</v>
      </c>
      <c r="W290" s="96">
        <f t="shared" ref="W290:W320" si="85">SUM(R290:V290)</f>
        <v>0</v>
      </c>
    </row>
    <row r="291" spans="1:23" ht="19.95" customHeight="1">
      <c r="A291" s="15"/>
      <c r="B291" s="15"/>
      <c r="C291" s="15"/>
      <c r="D291" s="44" t="str">
        <f>VLOOKUP(E291,'[1]医療機関名（診療所）'!$A$2:$B$138,2)</f>
        <v>おおたにレディースクリニック</v>
      </c>
      <c r="E291" s="44">
        <v>2217111588</v>
      </c>
      <c r="F291" s="80">
        <v>0</v>
      </c>
      <c r="G291" s="80">
        <f>VLOOKUP(E291,'[1]許可病床・最大使用病床（診療所）'!$A$4:$E$140,2)</f>
        <v>0</v>
      </c>
      <c r="H291" s="80">
        <f>VLOOKUP(E291,'[1]許可病床・最大使用病床（診療所）'!$A$4:$E$140,3)</f>
        <v>0</v>
      </c>
      <c r="I291" s="80">
        <f>VLOOKUP(E291,'[1]許可病床・最大使用病床（診療所）'!$A$4:$E$140,4)</f>
        <v>0</v>
      </c>
      <c r="J291" s="80">
        <f>VLOOKUP(E291,'[1]許可病床・最大使用病床（診療所）'!$A$4:$E$140,5)</f>
        <v>3</v>
      </c>
      <c r="K291" s="100">
        <f t="shared" si="82"/>
        <v>3</v>
      </c>
      <c r="L291" s="80">
        <v>0</v>
      </c>
      <c r="M291" s="80">
        <f>VLOOKUP(E291,'[1]許可病床・最大使用病床（診療所）'!$H$4:$L$140,2)</f>
        <v>0</v>
      </c>
      <c r="N291" s="80">
        <f>VLOOKUP(E291,'[1]許可病床・最大使用病床（診療所）'!$H$4:$L$140,3)</f>
        <v>0</v>
      </c>
      <c r="O291" s="80">
        <f>VLOOKUP(E291,'[1]許可病床・最大使用病床（診療所）'!$H$4:$L$140,4)</f>
        <v>0</v>
      </c>
      <c r="P291" s="80">
        <f>VLOOKUP(E291,'[1]許可病床・最大使用病床（診療所）'!$H$4:$L$140,5)</f>
        <v>0</v>
      </c>
      <c r="Q291" s="100">
        <f t="shared" si="83"/>
        <v>0</v>
      </c>
      <c r="R291" s="80">
        <f t="shared" si="84"/>
        <v>0</v>
      </c>
      <c r="S291" s="80">
        <f t="shared" si="84"/>
        <v>0</v>
      </c>
      <c r="T291" s="80">
        <f t="shared" si="84"/>
        <v>0</v>
      </c>
      <c r="U291" s="80">
        <f t="shared" si="84"/>
        <v>0</v>
      </c>
      <c r="V291" s="80">
        <f t="shared" si="84"/>
        <v>3</v>
      </c>
      <c r="W291" s="100">
        <f t="shared" si="85"/>
        <v>3</v>
      </c>
    </row>
    <row r="292" spans="1:23" ht="19.95" customHeight="1">
      <c r="A292" s="15"/>
      <c r="B292" s="15"/>
      <c r="C292" s="15"/>
      <c r="D292" s="44" t="str">
        <f>VLOOKUP(E292,'[1]医療機関名（診療所）'!$A$2:$B$138,2)</f>
        <v>さなるサンクリニック</v>
      </c>
      <c r="E292" s="44">
        <v>2217112271</v>
      </c>
      <c r="F292" s="80">
        <v>0</v>
      </c>
      <c r="G292" s="80">
        <f>VLOOKUP(E292,'[1]許可病床・最大使用病床（診療所）'!$A$4:$E$140,2)</f>
        <v>0</v>
      </c>
      <c r="H292" s="80">
        <f>VLOOKUP(E292,'[1]許可病床・最大使用病床（診療所）'!$A$4:$E$140,3)</f>
        <v>14</v>
      </c>
      <c r="I292" s="80">
        <f>VLOOKUP(E292,'[1]許可病床・最大使用病床（診療所）'!$A$4:$E$140,4)</f>
        <v>0</v>
      </c>
      <c r="J292" s="80">
        <f>VLOOKUP(E292,'[1]許可病床・最大使用病床（診療所）'!$A$4:$E$140,5)</f>
        <v>0</v>
      </c>
      <c r="K292" s="100">
        <f t="shared" si="82"/>
        <v>14</v>
      </c>
      <c r="L292" s="80">
        <v>0</v>
      </c>
      <c r="M292" s="80">
        <f>VLOOKUP(E292,'[1]許可病床・最大使用病床（診療所）'!$H$4:$L$140,2)</f>
        <v>0</v>
      </c>
      <c r="N292" s="80">
        <f>VLOOKUP(E292,'[1]許可病床・最大使用病床（診療所）'!$H$4:$L$140,3)</f>
        <v>11</v>
      </c>
      <c r="O292" s="80">
        <f>VLOOKUP(E292,'[1]許可病床・最大使用病床（診療所）'!$H$4:$L$140,4)</f>
        <v>0</v>
      </c>
      <c r="P292" s="80">
        <f>VLOOKUP(E292,'[1]許可病床・最大使用病床（診療所）'!$H$4:$L$140,5)</f>
        <v>0</v>
      </c>
      <c r="Q292" s="100">
        <f t="shared" si="83"/>
        <v>11</v>
      </c>
      <c r="R292" s="80">
        <f t="shared" si="84"/>
        <v>0</v>
      </c>
      <c r="S292" s="80">
        <f t="shared" si="84"/>
        <v>0</v>
      </c>
      <c r="T292" s="80">
        <f t="shared" si="84"/>
        <v>3</v>
      </c>
      <c r="U292" s="80">
        <f t="shared" si="84"/>
        <v>0</v>
      </c>
      <c r="V292" s="80">
        <f t="shared" si="84"/>
        <v>0</v>
      </c>
      <c r="W292" s="100">
        <f t="shared" si="85"/>
        <v>3</v>
      </c>
    </row>
    <row r="293" spans="1:23" ht="19.95" customHeight="1">
      <c r="A293" s="15"/>
      <c r="B293" s="15"/>
      <c r="C293" s="15"/>
      <c r="D293" s="44" t="str">
        <f>VLOOKUP(E293,'[1]医療機関名（診療所）'!$A$2:$B$138,2)</f>
        <v>医療法人社団海仁 海谷眼科</v>
      </c>
      <c r="E293" s="44">
        <v>2217111901</v>
      </c>
      <c r="F293" s="80">
        <v>0</v>
      </c>
      <c r="G293" s="80">
        <f>VLOOKUP(E293,'[1]許可病床・最大使用病床（診療所）'!$A$4:$E$140,2)</f>
        <v>0</v>
      </c>
      <c r="H293" s="80">
        <f>VLOOKUP(E293,'[1]許可病床・最大使用病床（診療所）'!$A$4:$E$140,3)</f>
        <v>0</v>
      </c>
      <c r="I293" s="80">
        <f>VLOOKUP(E293,'[1]許可病床・最大使用病床（診療所）'!$A$4:$E$140,4)</f>
        <v>19</v>
      </c>
      <c r="J293" s="80">
        <f>VLOOKUP(E293,'[1]許可病床・最大使用病床（診療所）'!$A$4:$E$140,5)</f>
        <v>0</v>
      </c>
      <c r="K293" s="100">
        <f t="shared" si="82"/>
        <v>19</v>
      </c>
      <c r="L293" s="80">
        <v>0</v>
      </c>
      <c r="M293" s="80">
        <f>VLOOKUP(E293,'[1]許可病床・最大使用病床（診療所）'!$H$4:$L$140,2)</f>
        <v>0</v>
      </c>
      <c r="N293" s="80">
        <f>VLOOKUP(E293,'[1]許可病床・最大使用病床（診療所）'!$H$4:$L$140,3)</f>
        <v>0</v>
      </c>
      <c r="O293" s="80">
        <f>VLOOKUP(E293,'[1]許可病床・最大使用病床（診療所）'!$H$4:$L$140,4)</f>
        <v>19</v>
      </c>
      <c r="P293" s="80">
        <f>VLOOKUP(E293,'[1]許可病床・最大使用病床（診療所）'!$H$4:$L$140,5)</f>
        <v>0</v>
      </c>
      <c r="Q293" s="100">
        <f t="shared" si="83"/>
        <v>19</v>
      </c>
      <c r="R293" s="80">
        <f t="shared" si="84"/>
        <v>0</v>
      </c>
      <c r="S293" s="80">
        <f t="shared" si="84"/>
        <v>0</v>
      </c>
      <c r="T293" s="80">
        <f t="shared" si="84"/>
        <v>0</v>
      </c>
      <c r="U293" s="80">
        <f t="shared" si="84"/>
        <v>0</v>
      </c>
      <c r="V293" s="80">
        <f t="shared" si="84"/>
        <v>0</v>
      </c>
      <c r="W293" s="100">
        <f t="shared" si="85"/>
        <v>0</v>
      </c>
    </row>
    <row r="294" spans="1:23" ht="19.95" customHeight="1">
      <c r="A294" s="15"/>
      <c r="B294" s="15"/>
      <c r="C294" s="15"/>
      <c r="D294" s="44" t="str">
        <f>VLOOKUP(E294,'[1]医療機関名（診療所）'!$A$2:$B$138,2)</f>
        <v>兼子眼科</v>
      </c>
      <c r="E294" s="44">
        <v>2217112164</v>
      </c>
      <c r="F294" s="80">
        <v>0</v>
      </c>
      <c r="G294" s="80">
        <f>VLOOKUP(E294,'[1]許可病床・最大使用病床（診療所）'!$A$4:$E$140,2)</f>
        <v>0</v>
      </c>
      <c r="H294" s="80">
        <f>VLOOKUP(E294,'[1]許可病床・最大使用病床（診療所）'!$A$4:$E$140,3)</f>
        <v>0</v>
      </c>
      <c r="I294" s="80">
        <f>VLOOKUP(E294,'[1]許可病床・最大使用病床（診療所）'!$A$4:$E$140,4)</f>
        <v>0</v>
      </c>
      <c r="J294" s="80">
        <f>VLOOKUP(E294,'[1]許可病床・最大使用病床（診療所）'!$A$4:$E$140,5)</f>
        <v>3</v>
      </c>
      <c r="K294" s="100">
        <f t="shared" si="82"/>
        <v>3</v>
      </c>
      <c r="L294" s="80">
        <v>0</v>
      </c>
      <c r="M294" s="80">
        <f>VLOOKUP(E294,'[1]許可病床・最大使用病床（診療所）'!$H$4:$L$140,2)</f>
        <v>0</v>
      </c>
      <c r="N294" s="80">
        <f>VLOOKUP(E294,'[1]許可病床・最大使用病床（診療所）'!$H$4:$L$140,3)</f>
        <v>0</v>
      </c>
      <c r="O294" s="80">
        <f>VLOOKUP(E294,'[1]許可病床・最大使用病床（診療所）'!$H$4:$L$140,4)</f>
        <v>0</v>
      </c>
      <c r="P294" s="80">
        <f>VLOOKUP(E294,'[1]許可病床・最大使用病床（診療所）'!$H$4:$L$140,5)</f>
        <v>0</v>
      </c>
      <c r="Q294" s="100">
        <f t="shared" si="83"/>
        <v>0</v>
      </c>
      <c r="R294" s="80">
        <f t="shared" si="84"/>
        <v>0</v>
      </c>
      <c r="S294" s="80">
        <f t="shared" si="84"/>
        <v>0</v>
      </c>
      <c r="T294" s="80">
        <f t="shared" si="84"/>
        <v>0</v>
      </c>
      <c r="U294" s="80">
        <f t="shared" si="84"/>
        <v>0</v>
      </c>
      <c r="V294" s="80">
        <f t="shared" si="84"/>
        <v>3</v>
      </c>
      <c r="W294" s="100">
        <f t="shared" si="85"/>
        <v>3</v>
      </c>
    </row>
    <row r="295" spans="1:23" ht="19.95" customHeight="1">
      <c r="A295" s="15"/>
      <c r="B295" s="15"/>
      <c r="C295" s="15"/>
      <c r="D295" s="44" t="str">
        <f>VLOOKUP(E295,'[1]医療機関名（診療所）'!$A$2:$B$138,2)</f>
        <v>坂の上在宅医療支援医院</v>
      </c>
      <c r="E295" s="44">
        <v>2217211057</v>
      </c>
      <c r="F295" s="80">
        <v>0</v>
      </c>
      <c r="G295" s="80">
        <f>VLOOKUP(E295,'[1]許可病床・最大使用病床（診療所）'!$A$4:$E$140,2)</f>
        <v>0</v>
      </c>
      <c r="H295" s="80">
        <f>VLOOKUP(E295,'[1]許可病床・最大使用病床（診療所）'!$A$4:$E$140,3)</f>
        <v>19</v>
      </c>
      <c r="I295" s="80">
        <f>VLOOKUP(E295,'[1]許可病床・最大使用病床（診療所）'!$A$4:$E$140,4)</f>
        <v>0</v>
      </c>
      <c r="J295" s="80">
        <f>VLOOKUP(E295,'[1]許可病床・最大使用病床（診療所）'!$A$4:$E$140,5)</f>
        <v>0</v>
      </c>
      <c r="K295" s="100">
        <f t="shared" si="82"/>
        <v>19</v>
      </c>
      <c r="L295" s="80">
        <v>0</v>
      </c>
      <c r="M295" s="80">
        <f>VLOOKUP(E295,'[1]許可病床・最大使用病床（診療所）'!$H$4:$L$140,2)</f>
        <v>0</v>
      </c>
      <c r="N295" s="80">
        <f>VLOOKUP(E295,'[1]許可病床・最大使用病床（診療所）'!$H$4:$L$140,3)</f>
        <v>19</v>
      </c>
      <c r="O295" s="80">
        <f>VLOOKUP(E295,'[1]許可病床・最大使用病床（診療所）'!$H$4:$L$140,4)</f>
        <v>0</v>
      </c>
      <c r="P295" s="80">
        <f>VLOOKUP(E295,'[1]許可病床・最大使用病床（診療所）'!$H$4:$L$140,5)</f>
        <v>0</v>
      </c>
      <c r="Q295" s="100">
        <f t="shared" si="83"/>
        <v>19</v>
      </c>
      <c r="R295" s="80">
        <f t="shared" si="84"/>
        <v>0</v>
      </c>
      <c r="S295" s="80">
        <f t="shared" si="84"/>
        <v>0</v>
      </c>
      <c r="T295" s="80">
        <f t="shared" si="84"/>
        <v>0</v>
      </c>
      <c r="U295" s="80">
        <f t="shared" si="84"/>
        <v>0</v>
      </c>
      <c r="V295" s="80">
        <f t="shared" si="84"/>
        <v>0</v>
      </c>
      <c r="W295" s="100">
        <f t="shared" si="85"/>
        <v>0</v>
      </c>
    </row>
    <row r="296" spans="1:23" s="1" customFormat="1" ht="19.95" customHeight="1">
      <c r="A296" s="15"/>
      <c r="B296" s="15"/>
      <c r="C296" s="15"/>
      <c r="D296" s="44" t="str">
        <f>VLOOKUP(E296,'[1]医療機関名（診療所）'!$A$2:$B$138,2)</f>
        <v>森下レディースクリニック</v>
      </c>
      <c r="E296" s="44">
        <v>2217111489</v>
      </c>
      <c r="F296" s="80">
        <v>0</v>
      </c>
      <c r="G296" s="80">
        <v>0</v>
      </c>
      <c r="H296" s="80">
        <f>VLOOKUP(E296,'[1]許可病床・最大使用病床（診療所）'!$A$4:$E$140,3)</f>
        <v>0</v>
      </c>
      <c r="I296" s="80">
        <f>VLOOKUP(E296,'[1]許可病床・最大使用病床（診療所）'!$A$4:$E$140,4)</f>
        <v>0</v>
      </c>
      <c r="J296" s="80">
        <v>3</v>
      </c>
      <c r="K296" s="100">
        <f t="shared" si="82"/>
        <v>3</v>
      </c>
      <c r="L296" s="80">
        <v>0</v>
      </c>
      <c r="M296" s="80">
        <f>VLOOKUP(E296,'[1]許可病床・最大使用病床（診療所）'!$H$4:$L$140,2)</f>
        <v>0</v>
      </c>
      <c r="N296" s="80">
        <f>VLOOKUP(E296,'[1]許可病床・最大使用病床（診療所）'!$H$4:$L$140,3)</f>
        <v>0</v>
      </c>
      <c r="O296" s="80">
        <f>VLOOKUP(E296,'[1]許可病床・最大使用病床（診療所）'!$H$4:$L$140,4)</f>
        <v>0</v>
      </c>
      <c r="P296" s="80">
        <f>VLOOKUP(E296,'[1]許可病床・最大使用病床（診療所）'!$H$4:$L$140,5)</f>
        <v>0</v>
      </c>
      <c r="Q296" s="100">
        <f t="shared" si="83"/>
        <v>0</v>
      </c>
      <c r="R296" s="80">
        <f t="shared" si="84"/>
        <v>0</v>
      </c>
      <c r="S296" s="80">
        <f t="shared" si="84"/>
        <v>0</v>
      </c>
      <c r="T296" s="80">
        <f t="shared" si="84"/>
        <v>0</v>
      </c>
      <c r="U296" s="80">
        <f t="shared" si="84"/>
        <v>0</v>
      </c>
      <c r="V296" s="80">
        <f t="shared" si="84"/>
        <v>3</v>
      </c>
      <c r="W296" s="100">
        <f t="shared" si="85"/>
        <v>3</v>
      </c>
    </row>
    <row r="297" spans="1:23" s="1" customFormat="1" ht="19.95" customHeight="1">
      <c r="A297" s="15"/>
      <c r="B297" s="15"/>
      <c r="C297" s="15"/>
      <c r="D297" s="44" t="str">
        <f>VLOOKUP(E297,'[1]医療機関名（診療所）'!$A$2:$B$138,2)</f>
        <v>石垣クリニック</v>
      </c>
      <c r="E297" s="44">
        <v>2217200761</v>
      </c>
      <c r="F297" s="80">
        <v>0</v>
      </c>
      <c r="G297" s="80">
        <f>VLOOKUP(E297,'[1]許可病床・最大使用病床（診療所）'!$A$4:$E$140,2)</f>
        <v>8</v>
      </c>
      <c r="H297" s="80">
        <f>VLOOKUP(E297,'[1]許可病床・最大使用病床（診療所）'!$A$4:$E$140,3)</f>
        <v>0</v>
      </c>
      <c r="I297" s="80">
        <f>VLOOKUP(E297,'[1]許可病床・最大使用病床（診療所）'!$A$4:$E$140,4)</f>
        <v>0</v>
      </c>
      <c r="J297" s="80">
        <f>VLOOKUP(E297,'[1]許可病床・最大使用病床（診療所）'!$A$4:$E$140,5)</f>
        <v>0</v>
      </c>
      <c r="K297" s="100">
        <f t="shared" si="82"/>
        <v>8</v>
      </c>
      <c r="L297" s="80">
        <v>0</v>
      </c>
      <c r="M297" s="80">
        <f>VLOOKUP(E297,'[1]許可病床・最大使用病床（診療所）'!$H$4:$L$140,2)</f>
        <v>1</v>
      </c>
      <c r="N297" s="80">
        <f>VLOOKUP(E297,'[1]許可病床・最大使用病床（診療所）'!$H$4:$L$140,3)</f>
        <v>0</v>
      </c>
      <c r="O297" s="80">
        <f>VLOOKUP(E297,'[1]許可病床・最大使用病床（診療所）'!$H$4:$L$140,4)</f>
        <v>0</v>
      </c>
      <c r="P297" s="80">
        <f>VLOOKUP(E297,'[1]許可病床・最大使用病床（診療所）'!$H$4:$L$140,5)</f>
        <v>0</v>
      </c>
      <c r="Q297" s="100">
        <f t="shared" si="83"/>
        <v>1</v>
      </c>
      <c r="R297" s="80">
        <f t="shared" si="84"/>
        <v>0</v>
      </c>
      <c r="S297" s="80">
        <f t="shared" si="84"/>
        <v>7</v>
      </c>
      <c r="T297" s="80">
        <f t="shared" si="84"/>
        <v>0</v>
      </c>
      <c r="U297" s="80">
        <f t="shared" si="84"/>
        <v>0</v>
      </c>
      <c r="V297" s="80">
        <f t="shared" si="84"/>
        <v>0</v>
      </c>
      <c r="W297" s="100">
        <f t="shared" si="85"/>
        <v>7</v>
      </c>
    </row>
    <row r="298" spans="1:23" s="1" customFormat="1" ht="19.95" customHeight="1">
      <c r="A298" s="15"/>
      <c r="B298" s="15"/>
      <c r="C298" s="15"/>
      <c r="D298" s="44" t="str">
        <f>VLOOKUP(E298,'[1]医療機関名（診療所）'!$A$2:$B$138,2)</f>
        <v>大脇産婦人科医院</v>
      </c>
      <c r="E298" s="44">
        <v>2217211081</v>
      </c>
      <c r="F298" s="80">
        <v>0</v>
      </c>
      <c r="G298" s="80">
        <f>VLOOKUP(E298,'[1]許可病床・最大使用病床（診療所）'!$A$4:$E$140,2)</f>
        <v>12</v>
      </c>
      <c r="H298" s="80">
        <f>VLOOKUP(E298,'[1]許可病床・最大使用病床（診療所）'!$A$4:$E$140,3)</f>
        <v>0</v>
      </c>
      <c r="I298" s="80">
        <f>VLOOKUP(E298,'[1]許可病床・最大使用病床（診療所）'!$A$4:$E$140,4)</f>
        <v>0</v>
      </c>
      <c r="J298" s="80">
        <f>VLOOKUP(E298,'[1]許可病床・最大使用病床（診療所）'!$A$4:$E$140,5)</f>
        <v>0</v>
      </c>
      <c r="K298" s="100">
        <f t="shared" si="82"/>
        <v>12</v>
      </c>
      <c r="L298" s="80">
        <v>0</v>
      </c>
      <c r="M298" s="80">
        <f>VLOOKUP(E298,'[1]許可病床・最大使用病床（診療所）'!$H$4:$L$140,2)</f>
        <v>12</v>
      </c>
      <c r="N298" s="80">
        <f>VLOOKUP(E298,'[1]許可病床・最大使用病床（診療所）'!$H$4:$L$140,3)</f>
        <v>0</v>
      </c>
      <c r="O298" s="80">
        <f>VLOOKUP(E298,'[1]許可病床・最大使用病床（診療所）'!$H$4:$L$140,4)</f>
        <v>0</v>
      </c>
      <c r="P298" s="80">
        <f>VLOOKUP(E298,'[1]許可病床・最大使用病床（診療所）'!$H$4:$L$140,5)</f>
        <v>0</v>
      </c>
      <c r="Q298" s="100">
        <f t="shared" si="83"/>
        <v>12</v>
      </c>
      <c r="R298" s="80">
        <f t="shared" si="84"/>
        <v>0</v>
      </c>
      <c r="S298" s="80">
        <f t="shared" si="84"/>
        <v>0</v>
      </c>
      <c r="T298" s="80">
        <f t="shared" si="84"/>
        <v>0</v>
      </c>
      <c r="U298" s="80">
        <f t="shared" si="84"/>
        <v>0</v>
      </c>
      <c r="V298" s="80">
        <f t="shared" si="84"/>
        <v>0</v>
      </c>
      <c r="W298" s="100">
        <f t="shared" si="85"/>
        <v>0</v>
      </c>
    </row>
    <row r="299" spans="1:23" s="1" customFormat="1" ht="19.95" customHeight="1">
      <c r="A299" s="15"/>
      <c r="B299" s="15"/>
      <c r="C299" s="15"/>
      <c r="D299" s="44" t="str">
        <f>VLOOKUP(E299,'[1]医療機関名（診療所）'!$A$2:$B$138,2)</f>
        <v>朝岡眼科医院</v>
      </c>
      <c r="E299" s="44">
        <v>2217104237</v>
      </c>
      <c r="F299" s="80">
        <v>0</v>
      </c>
      <c r="G299" s="80">
        <f>VLOOKUP(E299,'[1]許可病床・最大使用病床（診療所）'!$A$4:$E$140,2)</f>
        <v>4</v>
      </c>
      <c r="H299" s="80">
        <f>VLOOKUP(E299,'[1]許可病床・最大使用病床（診療所）'!$A$4:$E$140,3)</f>
        <v>0</v>
      </c>
      <c r="I299" s="80">
        <f>VLOOKUP(E299,'[1]許可病床・最大使用病床（診療所）'!$A$4:$E$140,4)</f>
        <v>0</v>
      </c>
      <c r="J299" s="80">
        <f>VLOOKUP(E299,'[1]許可病床・最大使用病床（診療所）'!$A$4:$E$140,5)</f>
        <v>0</v>
      </c>
      <c r="K299" s="100">
        <f t="shared" si="82"/>
        <v>4</v>
      </c>
      <c r="L299" s="80">
        <v>0</v>
      </c>
      <c r="M299" s="80">
        <f>VLOOKUP(E299,'[1]許可病床・最大使用病床（診療所）'!$H$4:$L$140,2)</f>
        <v>0</v>
      </c>
      <c r="N299" s="80">
        <f>VLOOKUP(E299,'[1]許可病床・最大使用病床（診療所）'!$H$4:$L$140,3)</f>
        <v>0</v>
      </c>
      <c r="O299" s="80">
        <f>VLOOKUP(E299,'[1]許可病床・最大使用病床（診療所）'!$H$4:$L$140,4)</f>
        <v>0</v>
      </c>
      <c r="P299" s="80">
        <f>VLOOKUP(E299,'[1]許可病床・最大使用病床（診療所）'!$H$4:$L$140,5)</f>
        <v>0</v>
      </c>
      <c r="Q299" s="100">
        <f t="shared" si="83"/>
        <v>0</v>
      </c>
      <c r="R299" s="80">
        <f t="shared" si="84"/>
        <v>0</v>
      </c>
      <c r="S299" s="80">
        <f t="shared" si="84"/>
        <v>4</v>
      </c>
      <c r="T299" s="80">
        <f t="shared" si="84"/>
        <v>0</v>
      </c>
      <c r="U299" s="80">
        <f t="shared" si="84"/>
        <v>0</v>
      </c>
      <c r="V299" s="80">
        <f t="shared" si="84"/>
        <v>0</v>
      </c>
      <c r="W299" s="100">
        <f t="shared" si="85"/>
        <v>4</v>
      </c>
    </row>
    <row r="300" spans="1:23" s="1" customFormat="1" ht="19.95" customHeight="1">
      <c r="A300" s="15"/>
      <c r="B300" s="15"/>
      <c r="C300" s="15"/>
      <c r="D300" s="44" t="str">
        <f>VLOOKUP(E300,'[1]医療機関名（診療所）'!$A$2:$B$138,2)</f>
        <v>サージセンター</v>
      </c>
      <c r="E300" s="44">
        <v>2217211941</v>
      </c>
      <c r="F300" s="80">
        <v>0</v>
      </c>
      <c r="G300" s="80">
        <f>VLOOKUP(E300,'[1]許可病床・最大使用病床（診療所）'!$A$4:$E$140,2)</f>
        <v>9</v>
      </c>
      <c r="H300" s="80">
        <f>VLOOKUP(E300,'[1]許可病床・最大使用病床（診療所）'!$A$4:$E$140,3)</f>
        <v>0</v>
      </c>
      <c r="I300" s="80">
        <f>VLOOKUP(E300,'[1]許可病床・最大使用病床（診療所）'!$A$4:$E$140,4)</f>
        <v>0</v>
      </c>
      <c r="J300" s="80">
        <f>VLOOKUP(E300,'[1]許可病床・最大使用病床（診療所）'!$A$4:$E$140,5)</f>
        <v>0</v>
      </c>
      <c r="K300" s="100">
        <f t="shared" si="82"/>
        <v>9</v>
      </c>
      <c r="L300" s="80">
        <v>0</v>
      </c>
      <c r="M300" s="80">
        <f>VLOOKUP(E300,'[1]許可病床・最大使用病床（診療所）'!$H$4:$L$140,2)</f>
        <v>9</v>
      </c>
      <c r="N300" s="80">
        <f>VLOOKUP(E300,'[1]許可病床・最大使用病床（診療所）'!$H$4:$L$140,3)</f>
        <v>0</v>
      </c>
      <c r="O300" s="80">
        <f>VLOOKUP(E300,'[1]許可病床・最大使用病床（診療所）'!$H$4:$L$140,4)</f>
        <v>0</v>
      </c>
      <c r="P300" s="80">
        <f>VLOOKUP(E300,'[1]許可病床・最大使用病床（診療所）'!$H$4:$L$140,5)</f>
        <v>0</v>
      </c>
      <c r="Q300" s="100">
        <f t="shared" si="83"/>
        <v>9</v>
      </c>
      <c r="R300" s="80">
        <f t="shared" si="84"/>
        <v>0</v>
      </c>
      <c r="S300" s="80">
        <f t="shared" si="84"/>
        <v>0</v>
      </c>
      <c r="T300" s="80">
        <f t="shared" si="84"/>
        <v>0</v>
      </c>
      <c r="U300" s="80">
        <f t="shared" si="84"/>
        <v>0</v>
      </c>
      <c r="V300" s="80">
        <f t="shared" si="84"/>
        <v>0</v>
      </c>
      <c r="W300" s="100">
        <f t="shared" si="85"/>
        <v>0</v>
      </c>
    </row>
    <row r="301" spans="1:23" ht="19.95" customHeight="1">
      <c r="A301" s="15"/>
      <c r="B301" s="15"/>
      <c r="C301" s="15"/>
      <c r="D301" s="44" t="str">
        <f>VLOOKUP(E301,'[1]医療機関名（診療所）'!$A$2:$B$138,2)</f>
        <v>青沼眼科</v>
      </c>
      <c r="E301" s="44">
        <v>2217112123</v>
      </c>
      <c r="F301" s="80">
        <v>0</v>
      </c>
      <c r="G301" s="80">
        <f>VLOOKUP(E301,'[1]許可病床・最大使用病床（診療所）'!$A$4:$E$140,2)</f>
        <v>3</v>
      </c>
      <c r="H301" s="80">
        <f>VLOOKUP(E301,'[1]許可病床・最大使用病床（診療所）'!$A$4:$E$140,3)</f>
        <v>0</v>
      </c>
      <c r="I301" s="80">
        <f>VLOOKUP(E301,'[1]許可病床・最大使用病床（診療所）'!$A$4:$E$140,4)</f>
        <v>0</v>
      </c>
      <c r="J301" s="80">
        <f>VLOOKUP(E301,'[1]許可病床・最大使用病床（診療所）'!$A$4:$E$140,5)</f>
        <v>0</v>
      </c>
      <c r="K301" s="100">
        <f t="shared" si="82"/>
        <v>3</v>
      </c>
      <c r="L301" s="80">
        <v>0</v>
      </c>
      <c r="M301" s="80">
        <f>VLOOKUP(E301,'[1]許可病床・最大使用病床（診療所）'!$H$4:$L$140,2)</f>
        <v>3</v>
      </c>
      <c r="N301" s="80">
        <f>VLOOKUP(E301,'[1]許可病床・最大使用病床（診療所）'!$H$4:$L$140,3)</f>
        <v>0</v>
      </c>
      <c r="O301" s="80">
        <f>VLOOKUP(E301,'[1]許可病床・最大使用病床（診療所）'!$H$4:$L$140,4)</f>
        <v>0</v>
      </c>
      <c r="P301" s="80">
        <f>VLOOKUP(E301,'[1]許可病床・最大使用病床（診療所）'!$H$4:$L$140,5)</f>
        <v>0</v>
      </c>
      <c r="Q301" s="100">
        <f t="shared" si="83"/>
        <v>3</v>
      </c>
      <c r="R301" s="80">
        <f t="shared" si="84"/>
        <v>0</v>
      </c>
      <c r="S301" s="80">
        <f t="shared" si="84"/>
        <v>0</v>
      </c>
      <c r="T301" s="80">
        <f t="shared" si="84"/>
        <v>0</v>
      </c>
      <c r="U301" s="80">
        <f t="shared" si="84"/>
        <v>0</v>
      </c>
      <c r="V301" s="80">
        <f t="shared" si="84"/>
        <v>0</v>
      </c>
      <c r="W301" s="100">
        <f t="shared" si="85"/>
        <v>0</v>
      </c>
    </row>
    <row r="302" spans="1:23" ht="19.95" customHeight="1">
      <c r="A302" s="15"/>
      <c r="B302" s="15"/>
      <c r="C302" s="15"/>
      <c r="D302" s="44" t="str">
        <f>VLOOKUP(E302,'[1]医療機関名（診療所）'!$A$2:$B$138,2)</f>
        <v>石垣内科医院</v>
      </c>
      <c r="E302" s="44">
        <v>2217111695</v>
      </c>
      <c r="F302" s="80">
        <v>0</v>
      </c>
      <c r="G302" s="80">
        <f>VLOOKUP(E302,'[1]許可病床・最大使用病床（診療所）'!$A$4:$E$140,2)</f>
        <v>0</v>
      </c>
      <c r="H302" s="80">
        <f>VLOOKUP(E302,'[1]許可病床・最大使用病床（診療所）'!$A$4:$E$140,3)</f>
        <v>0</v>
      </c>
      <c r="I302" s="80">
        <f>VLOOKUP(E302,'[1]許可病床・最大使用病床（診療所）'!$A$4:$E$140,4)</f>
        <v>1</v>
      </c>
      <c r="J302" s="80">
        <f>VLOOKUP(E302,'[1]許可病床・最大使用病床（診療所）'!$A$4:$E$140,5)</f>
        <v>0</v>
      </c>
      <c r="K302" s="100">
        <f t="shared" si="82"/>
        <v>1</v>
      </c>
      <c r="L302" s="80">
        <v>0</v>
      </c>
      <c r="M302" s="80">
        <f>VLOOKUP(E302,'[1]許可病床・最大使用病床（診療所）'!$H$4:$L$140,2)</f>
        <v>0</v>
      </c>
      <c r="N302" s="80">
        <f>VLOOKUP(E302,'[1]許可病床・最大使用病床（診療所）'!$H$4:$L$140,3)</f>
        <v>0</v>
      </c>
      <c r="O302" s="80">
        <f>VLOOKUP(E302,'[1]許可病床・最大使用病床（診療所）'!$H$4:$L$140,4)</f>
        <v>0</v>
      </c>
      <c r="P302" s="80">
        <f>VLOOKUP(E302,'[1]許可病床・最大使用病床（診療所）'!$H$4:$L$140,5)</f>
        <v>0</v>
      </c>
      <c r="Q302" s="100">
        <f t="shared" si="83"/>
        <v>0</v>
      </c>
      <c r="R302" s="80">
        <f t="shared" si="84"/>
        <v>0</v>
      </c>
      <c r="S302" s="80">
        <f t="shared" si="84"/>
        <v>0</v>
      </c>
      <c r="T302" s="80">
        <f t="shared" si="84"/>
        <v>0</v>
      </c>
      <c r="U302" s="80">
        <f t="shared" si="84"/>
        <v>1</v>
      </c>
      <c r="V302" s="80">
        <f t="shared" si="84"/>
        <v>0</v>
      </c>
      <c r="W302" s="100">
        <f t="shared" si="85"/>
        <v>1</v>
      </c>
    </row>
    <row r="303" spans="1:23" ht="19.95" customHeight="1">
      <c r="A303" s="15"/>
      <c r="B303" s="15"/>
      <c r="C303" s="15"/>
      <c r="D303" s="44" t="str">
        <f>VLOOKUP(E303,'[1]医療機関名（診療所）'!$A$2:$B$138,2)</f>
        <v>ピュアレディースクリニック</v>
      </c>
      <c r="E303" s="44">
        <v>2217210141</v>
      </c>
      <c r="F303" s="80">
        <v>0</v>
      </c>
      <c r="G303" s="80">
        <f>VLOOKUP(E303,'[1]許可病床・最大使用病床（診療所）'!$A$4:$E$140,2)</f>
        <v>14</v>
      </c>
      <c r="H303" s="80">
        <f>VLOOKUP(E303,'[1]許可病床・最大使用病床（診療所）'!$A$4:$E$140,3)</f>
        <v>0</v>
      </c>
      <c r="I303" s="80">
        <f>VLOOKUP(E303,'[1]許可病床・最大使用病床（診療所）'!$A$4:$E$140,4)</f>
        <v>0</v>
      </c>
      <c r="J303" s="80">
        <f>VLOOKUP(E303,'[1]許可病床・最大使用病床（診療所）'!$A$4:$E$140,5)</f>
        <v>0</v>
      </c>
      <c r="K303" s="100">
        <f t="shared" si="82"/>
        <v>14</v>
      </c>
      <c r="L303" s="80">
        <v>0</v>
      </c>
      <c r="M303" s="80">
        <f>VLOOKUP(E303,'[1]許可病床・最大使用病床（診療所）'!$H$4:$L$140,2)</f>
        <v>10</v>
      </c>
      <c r="N303" s="80">
        <f>VLOOKUP(E303,'[1]許可病床・最大使用病床（診療所）'!$H$4:$L$140,3)</f>
        <v>0</v>
      </c>
      <c r="O303" s="80">
        <f>VLOOKUP(E303,'[1]許可病床・最大使用病床（診療所）'!$H$4:$L$140,4)</f>
        <v>0</v>
      </c>
      <c r="P303" s="80">
        <f>VLOOKUP(E303,'[1]許可病床・最大使用病床（診療所）'!$H$4:$L$140,5)</f>
        <v>0</v>
      </c>
      <c r="Q303" s="100">
        <f t="shared" si="83"/>
        <v>10</v>
      </c>
      <c r="R303" s="80">
        <f t="shared" si="84"/>
        <v>0</v>
      </c>
      <c r="S303" s="80">
        <f t="shared" si="84"/>
        <v>4</v>
      </c>
      <c r="T303" s="80">
        <f t="shared" si="84"/>
        <v>0</v>
      </c>
      <c r="U303" s="80">
        <f t="shared" si="84"/>
        <v>0</v>
      </c>
      <c r="V303" s="80">
        <f t="shared" si="84"/>
        <v>0</v>
      </c>
      <c r="W303" s="100">
        <f t="shared" si="85"/>
        <v>4</v>
      </c>
    </row>
    <row r="304" spans="1:23" ht="19.95" customHeight="1">
      <c r="A304" s="15"/>
      <c r="B304" s="15"/>
      <c r="C304" s="15"/>
      <c r="D304" s="44" t="str">
        <f>VLOOKUP(E304,'[1]医療機関名（診療所）'!$A$2:$B$138,2)</f>
        <v>志都呂クリニック</v>
      </c>
      <c r="E304" s="44">
        <v>2217111109</v>
      </c>
      <c r="F304" s="80">
        <v>0</v>
      </c>
      <c r="G304" s="80">
        <f>VLOOKUP(E304,'[1]許可病床・最大使用病床（診療所）'!$A$4:$E$140,2)</f>
        <v>0</v>
      </c>
      <c r="H304" s="80">
        <f>VLOOKUP(E304,'[1]許可病床・最大使用病床（診療所）'!$A$4:$E$140,3)</f>
        <v>19</v>
      </c>
      <c r="I304" s="80">
        <f>VLOOKUP(E304,'[1]許可病床・最大使用病床（診療所）'!$A$4:$E$140,4)</f>
        <v>0</v>
      </c>
      <c r="J304" s="80">
        <f>VLOOKUP(E304,'[1]許可病床・最大使用病床（診療所）'!$A$4:$E$140,5)</f>
        <v>0</v>
      </c>
      <c r="K304" s="100">
        <f t="shared" si="82"/>
        <v>19</v>
      </c>
      <c r="L304" s="80">
        <v>0</v>
      </c>
      <c r="M304" s="80">
        <f>VLOOKUP(E304,'[1]許可病床・最大使用病床（診療所）'!$H$4:$L$140,2)</f>
        <v>0</v>
      </c>
      <c r="N304" s="80">
        <f>VLOOKUP(E304,'[1]許可病床・最大使用病床（診療所）'!$H$4:$L$140,3)</f>
        <v>0</v>
      </c>
      <c r="O304" s="80">
        <f>VLOOKUP(E304,'[1]許可病床・最大使用病床（診療所）'!$H$4:$L$140,4)</f>
        <v>0</v>
      </c>
      <c r="P304" s="80">
        <f>VLOOKUP(E304,'[1]許可病床・最大使用病床（診療所）'!$H$4:$L$140,5)</f>
        <v>0</v>
      </c>
      <c r="Q304" s="100">
        <f t="shared" si="83"/>
        <v>0</v>
      </c>
      <c r="R304" s="80">
        <f t="shared" si="84"/>
        <v>0</v>
      </c>
      <c r="S304" s="80">
        <f t="shared" si="84"/>
        <v>0</v>
      </c>
      <c r="T304" s="80">
        <f t="shared" si="84"/>
        <v>19</v>
      </c>
      <c r="U304" s="80">
        <f t="shared" si="84"/>
        <v>0</v>
      </c>
      <c r="V304" s="80">
        <f t="shared" si="84"/>
        <v>0</v>
      </c>
      <c r="W304" s="100">
        <f t="shared" si="85"/>
        <v>19</v>
      </c>
    </row>
    <row r="305" spans="1:23" ht="19.95" customHeight="1">
      <c r="A305" s="15"/>
      <c r="B305" s="15"/>
      <c r="C305" s="15"/>
      <c r="D305" s="44" t="str">
        <f>VLOOKUP(E305,'[1]医療機関名（診療所）'!$A$2:$B$138,2)</f>
        <v>医療法人社団新風会 丸山クリニック</v>
      </c>
      <c r="E305" s="44">
        <v>2217111596</v>
      </c>
      <c r="F305" s="80">
        <v>0</v>
      </c>
      <c r="G305" s="80">
        <f>VLOOKUP(E305,'[1]許可病床・最大使用病床（診療所）'!$A$4:$E$140,2)</f>
        <v>0</v>
      </c>
      <c r="H305" s="80">
        <f>VLOOKUP(E305,'[1]許可病床・最大使用病床（診療所）'!$A$4:$E$140,3)</f>
        <v>0</v>
      </c>
      <c r="I305" s="80">
        <f>VLOOKUP(E305,'[1]許可病床・最大使用病床（診療所）'!$A$4:$E$140,4)</f>
        <v>17</v>
      </c>
      <c r="J305" s="80">
        <f>VLOOKUP(E305,'[1]許可病床・最大使用病床（診療所）'!$A$4:$E$140,5)</f>
        <v>0</v>
      </c>
      <c r="K305" s="100">
        <f t="shared" si="82"/>
        <v>17</v>
      </c>
      <c r="L305" s="80">
        <v>0</v>
      </c>
      <c r="M305" s="80">
        <f>VLOOKUP(E305,'[1]許可病床・最大使用病床（診療所）'!$H$4:$L$140,2)</f>
        <v>0</v>
      </c>
      <c r="N305" s="80">
        <f>VLOOKUP(E305,'[1]許可病床・最大使用病床（診療所）'!$H$4:$L$140,3)</f>
        <v>0</v>
      </c>
      <c r="O305" s="80">
        <f>VLOOKUP(E305,'[1]許可病床・最大使用病床（診療所）'!$H$4:$L$140,4)</f>
        <v>0</v>
      </c>
      <c r="P305" s="80">
        <f>VLOOKUP(E305,'[1]許可病床・最大使用病床（診療所）'!$H$4:$L$140,5)</f>
        <v>0</v>
      </c>
      <c r="Q305" s="100">
        <f t="shared" si="83"/>
        <v>0</v>
      </c>
      <c r="R305" s="80">
        <f t="shared" si="84"/>
        <v>0</v>
      </c>
      <c r="S305" s="80">
        <f t="shared" si="84"/>
        <v>0</v>
      </c>
      <c r="T305" s="80">
        <f t="shared" si="84"/>
        <v>0</v>
      </c>
      <c r="U305" s="80">
        <f t="shared" si="84"/>
        <v>17</v>
      </c>
      <c r="V305" s="80">
        <f t="shared" si="84"/>
        <v>0</v>
      </c>
      <c r="W305" s="100">
        <f t="shared" si="85"/>
        <v>17</v>
      </c>
    </row>
    <row r="306" spans="1:23" ht="19.95" customHeight="1">
      <c r="A306" s="15"/>
      <c r="B306" s="15"/>
      <c r="C306" s="15"/>
      <c r="D306" s="44" t="str">
        <f>VLOOKUP(E306,'[1]医療機関名（診療所）'!$A$2:$B$138,2)</f>
        <v>社会福祉法人聖隷福祉事業団聖隷予防検診センター</v>
      </c>
      <c r="E306" s="44">
        <v>2217111604</v>
      </c>
      <c r="F306" s="80">
        <v>0</v>
      </c>
      <c r="G306" s="80">
        <v>0</v>
      </c>
      <c r="H306" s="80">
        <f>VLOOKUP(E306,'[1]許可病床・最大使用病床（診療所）'!$A$4:$E$140,3)</f>
        <v>0</v>
      </c>
      <c r="I306" s="80">
        <f>VLOOKUP(E306,'[1]許可病床・最大使用病床（診療所）'!$A$4:$E$140,4)</f>
        <v>0</v>
      </c>
      <c r="J306" s="80">
        <v>11</v>
      </c>
      <c r="K306" s="100">
        <f t="shared" si="82"/>
        <v>11</v>
      </c>
      <c r="L306" s="80">
        <v>0</v>
      </c>
      <c r="M306" s="80">
        <f>VLOOKUP(E306,'[1]許可病床・最大使用病床（診療所）'!$H$4:$L$140,2)</f>
        <v>0</v>
      </c>
      <c r="N306" s="80">
        <f>VLOOKUP(E306,'[1]許可病床・最大使用病床（診療所）'!$H$4:$L$140,3)</f>
        <v>0</v>
      </c>
      <c r="O306" s="80">
        <f>VLOOKUP(E306,'[1]許可病床・最大使用病床（診療所）'!$H$4:$L$140,4)</f>
        <v>0</v>
      </c>
      <c r="P306" s="80">
        <f>VLOOKUP(E306,'[1]許可病床・最大使用病床（診療所）'!$H$4:$L$140,5)</f>
        <v>0</v>
      </c>
      <c r="Q306" s="100">
        <f t="shared" si="83"/>
        <v>0</v>
      </c>
      <c r="R306" s="80">
        <f t="shared" si="84"/>
        <v>0</v>
      </c>
      <c r="S306" s="80">
        <f t="shared" si="84"/>
        <v>0</v>
      </c>
      <c r="T306" s="80">
        <f t="shared" si="84"/>
        <v>0</v>
      </c>
      <c r="U306" s="80">
        <f t="shared" si="84"/>
        <v>0</v>
      </c>
      <c r="V306" s="80">
        <f t="shared" si="84"/>
        <v>11</v>
      </c>
      <c r="W306" s="100">
        <f t="shared" si="85"/>
        <v>11</v>
      </c>
    </row>
    <row r="307" spans="1:23" ht="19.95" customHeight="1">
      <c r="A307" s="15"/>
      <c r="B307" s="15"/>
      <c r="C307" s="15"/>
      <c r="D307" s="40" t="str">
        <f>VLOOKUP(E307,'[1]医療機関名（診療所）'!$A$2:$B$138,2)</f>
        <v>医療法人社団真愛かおり会 こぼり整形外科クリニック</v>
      </c>
      <c r="E307" s="40">
        <v>2217210075</v>
      </c>
      <c r="F307" s="76">
        <v>0</v>
      </c>
      <c r="G307" s="76">
        <f>VLOOKUP(E307,'[1]許可病床・最大使用病床（診療所）'!$A$4:$E$140,2)</f>
        <v>8</v>
      </c>
      <c r="H307" s="76">
        <f>VLOOKUP(E307,'[1]許可病床・最大使用病床（診療所）'!$A$4:$E$140,3)</f>
        <v>0</v>
      </c>
      <c r="I307" s="76">
        <f>VLOOKUP(E307,'[1]許可病床・最大使用病床（診療所）'!$A$4:$E$140,4)</f>
        <v>0</v>
      </c>
      <c r="J307" s="76">
        <f>VLOOKUP(E307,'[1]許可病床・最大使用病床（診療所）'!$A$4:$E$140,5)</f>
        <v>0</v>
      </c>
      <c r="K307" s="97">
        <f t="shared" si="82"/>
        <v>8</v>
      </c>
      <c r="L307" s="76">
        <v>0</v>
      </c>
      <c r="M307" s="76">
        <f>VLOOKUP(E307,'[1]許可病床・最大使用病床（診療所）'!$H$4:$L$140,2)</f>
        <v>8</v>
      </c>
      <c r="N307" s="76">
        <f>VLOOKUP(E307,'[1]許可病床・最大使用病床（診療所）'!$H$4:$L$140,3)</f>
        <v>0</v>
      </c>
      <c r="O307" s="76">
        <f>VLOOKUP(E307,'[1]許可病床・最大使用病床（診療所）'!$H$4:$L$140,4)</f>
        <v>0</v>
      </c>
      <c r="P307" s="76">
        <f>VLOOKUP(E307,'[1]許可病床・最大使用病床（診療所）'!$H$4:$L$140,5)</f>
        <v>0</v>
      </c>
      <c r="Q307" s="97">
        <f t="shared" si="83"/>
        <v>8</v>
      </c>
      <c r="R307" s="76">
        <f t="shared" si="84"/>
        <v>0</v>
      </c>
      <c r="S307" s="76">
        <f t="shared" si="84"/>
        <v>0</v>
      </c>
      <c r="T307" s="76">
        <f t="shared" si="84"/>
        <v>0</v>
      </c>
      <c r="U307" s="76">
        <f t="shared" si="84"/>
        <v>0</v>
      </c>
      <c r="V307" s="76">
        <f t="shared" si="84"/>
        <v>0</v>
      </c>
      <c r="W307" s="97">
        <f t="shared" si="85"/>
        <v>0</v>
      </c>
    </row>
    <row r="308" spans="1:23" ht="19.95" customHeight="1">
      <c r="A308" s="15"/>
      <c r="B308" s="15"/>
      <c r="C308" s="36" t="s">
        <v>66</v>
      </c>
      <c r="D308" s="39" t="str">
        <f>VLOOKUP(E308,'[1]医療機関名（診療所）'!$A$2:$B$138,2)</f>
        <v>木村産科・婦人科</v>
      </c>
      <c r="E308" s="39">
        <v>2217210844</v>
      </c>
      <c r="F308" s="75">
        <v>0</v>
      </c>
      <c r="G308" s="75">
        <f>VLOOKUP(E308,'[1]許可病床・最大使用病床（診療所）'!$A$4:$E$140,2)</f>
        <v>17</v>
      </c>
      <c r="H308" s="75">
        <f>VLOOKUP(E308,'[1]許可病床・最大使用病床（診療所）'!$A$4:$E$140,3)</f>
        <v>0</v>
      </c>
      <c r="I308" s="75">
        <f>VLOOKUP(E308,'[1]許可病床・最大使用病床（診療所）'!$A$4:$E$140,4)</f>
        <v>0</v>
      </c>
      <c r="J308" s="75">
        <f>VLOOKUP(E308,'[1]許可病床・最大使用病床（診療所）'!$A$4:$E$140,5)</f>
        <v>0</v>
      </c>
      <c r="K308" s="96">
        <f t="shared" si="82"/>
        <v>17</v>
      </c>
      <c r="L308" s="75">
        <v>0</v>
      </c>
      <c r="M308" s="75">
        <f>VLOOKUP(E308,'[1]許可病床・最大使用病床（診療所）'!$H$4:$L$140,2)</f>
        <v>17</v>
      </c>
      <c r="N308" s="75">
        <f>VLOOKUP(E308,'[1]許可病床・最大使用病床（診療所）'!$H$4:$L$140,3)</f>
        <v>0</v>
      </c>
      <c r="O308" s="75">
        <f>VLOOKUP(E308,'[1]許可病床・最大使用病床（診療所）'!$H$4:$L$140,4)</f>
        <v>0</v>
      </c>
      <c r="P308" s="75">
        <f>VLOOKUP(E308,'[1]許可病床・最大使用病床（診療所）'!$H$4:$L$140,5)</f>
        <v>0</v>
      </c>
      <c r="Q308" s="96">
        <f t="shared" si="83"/>
        <v>17</v>
      </c>
      <c r="R308" s="75">
        <f t="shared" si="84"/>
        <v>0</v>
      </c>
      <c r="S308" s="75">
        <f t="shared" si="84"/>
        <v>0</v>
      </c>
      <c r="T308" s="75">
        <f t="shared" si="84"/>
        <v>0</v>
      </c>
      <c r="U308" s="75">
        <f t="shared" si="84"/>
        <v>0</v>
      </c>
      <c r="V308" s="75">
        <f t="shared" si="84"/>
        <v>0</v>
      </c>
      <c r="W308" s="96">
        <f t="shared" si="85"/>
        <v>0</v>
      </c>
    </row>
    <row r="309" spans="1:23" ht="19.95" customHeight="1">
      <c r="A309" s="15"/>
      <c r="B309" s="15"/>
      <c r="C309" s="37"/>
      <c r="D309" s="44" t="str">
        <f>VLOOKUP(E309,'[1]医療機関名（診療所）'!$A$2:$B$138,2)</f>
        <v>賛育産婦人科医院</v>
      </c>
      <c r="E309" s="44">
        <v>2217105721</v>
      </c>
      <c r="F309" s="80">
        <v>0</v>
      </c>
      <c r="G309" s="80">
        <f>VLOOKUP(E309,'[1]許可病床・最大使用病床（診療所）'!$A$4:$E$140,2)</f>
        <v>14</v>
      </c>
      <c r="H309" s="80">
        <f>VLOOKUP(E309,'[1]許可病床・最大使用病床（診療所）'!$A$4:$E$140,3)</f>
        <v>0</v>
      </c>
      <c r="I309" s="80">
        <f>VLOOKUP(E309,'[1]許可病床・最大使用病床（診療所）'!$A$4:$E$140,4)</f>
        <v>0</v>
      </c>
      <c r="J309" s="80">
        <v>0</v>
      </c>
      <c r="K309" s="100">
        <f t="shared" si="82"/>
        <v>14</v>
      </c>
      <c r="L309" s="80">
        <v>0</v>
      </c>
      <c r="M309" s="80">
        <v>0</v>
      </c>
      <c r="N309" s="80">
        <f>VLOOKUP(E309,'[1]許可病床・最大使用病床（診療所）'!$H$4:$L$140,3)</f>
        <v>0</v>
      </c>
      <c r="O309" s="80">
        <f>VLOOKUP(E309,'[1]許可病床・最大使用病床（診療所）'!$H$4:$L$140,4)</f>
        <v>0</v>
      </c>
      <c r="P309" s="80">
        <v>14</v>
      </c>
      <c r="Q309" s="100">
        <f t="shared" si="83"/>
        <v>14</v>
      </c>
      <c r="R309" s="80">
        <f t="shared" si="84"/>
        <v>0</v>
      </c>
      <c r="S309" s="80">
        <f t="shared" si="84"/>
        <v>14</v>
      </c>
      <c r="T309" s="80">
        <f t="shared" si="84"/>
        <v>0</v>
      </c>
      <c r="U309" s="80">
        <f t="shared" si="84"/>
        <v>0</v>
      </c>
      <c r="V309" s="80">
        <f t="shared" si="84"/>
        <v>-14</v>
      </c>
      <c r="W309" s="100">
        <f t="shared" si="85"/>
        <v>0</v>
      </c>
    </row>
    <row r="310" spans="1:23" ht="19.95" customHeight="1">
      <c r="A310" s="15"/>
      <c r="B310" s="15"/>
      <c r="C310" s="37"/>
      <c r="D310" s="44" t="str">
        <f>VLOOKUP(E310,'[1]医療機関名（診療所）'!$A$2:$B$138,2)</f>
        <v>医療法人社団気賀渥美医院</v>
      </c>
      <c r="E310" s="44">
        <v>2218110134</v>
      </c>
      <c r="F310" s="80">
        <v>0</v>
      </c>
      <c r="G310" s="80">
        <f>VLOOKUP(E310,'[1]許可病床・最大使用病床（診療所）'!$A$4:$E$140,2)</f>
        <v>0</v>
      </c>
      <c r="H310" s="80">
        <f>VLOOKUP(E310,'[1]許可病床・最大使用病床（診療所）'!$A$4:$E$140,3)</f>
        <v>0</v>
      </c>
      <c r="I310" s="80">
        <f>VLOOKUP(E310,'[1]許可病床・最大使用病床（診療所）'!$A$4:$E$140,4)</f>
        <v>0</v>
      </c>
      <c r="J310" s="80">
        <f>VLOOKUP(E310,'[1]許可病床・最大使用病床（診療所）'!$A$4:$E$140,5)</f>
        <v>16</v>
      </c>
      <c r="K310" s="100">
        <f t="shared" si="82"/>
        <v>16</v>
      </c>
      <c r="L310" s="80">
        <v>0</v>
      </c>
      <c r="M310" s="80">
        <f>VLOOKUP(E310,'[1]許可病床・最大使用病床（診療所）'!$H$4:$L$140,2)</f>
        <v>0</v>
      </c>
      <c r="N310" s="80">
        <f>VLOOKUP(E310,'[1]許可病床・最大使用病床（診療所）'!$H$4:$L$140,3)</f>
        <v>0</v>
      </c>
      <c r="O310" s="80">
        <f>VLOOKUP(E310,'[1]許可病床・最大使用病床（診療所）'!$H$4:$L$140,4)</f>
        <v>0</v>
      </c>
      <c r="P310" s="80">
        <f>VLOOKUP(E310,'[1]許可病床・最大使用病床（診療所）'!$H$4:$L$140,5)</f>
        <v>0</v>
      </c>
      <c r="Q310" s="100">
        <f t="shared" si="83"/>
        <v>0</v>
      </c>
      <c r="R310" s="80">
        <f t="shared" si="84"/>
        <v>0</v>
      </c>
      <c r="S310" s="80">
        <f t="shared" si="84"/>
        <v>0</v>
      </c>
      <c r="T310" s="80">
        <f t="shared" si="84"/>
        <v>0</v>
      </c>
      <c r="U310" s="80">
        <f t="shared" si="84"/>
        <v>0</v>
      </c>
      <c r="V310" s="80">
        <f t="shared" si="84"/>
        <v>16</v>
      </c>
      <c r="W310" s="100">
        <f t="shared" si="85"/>
        <v>16</v>
      </c>
    </row>
    <row r="311" spans="1:23" ht="19.95" customHeight="1">
      <c r="A311" s="15"/>
      <c r="B311" s="15"/>
      <c r="C311" s="37"/>
      <c r="D311" s="44" t="str">
        <f>VLOOKUP(E311,'[1]医療機関名（診療所）'!$A$2:$B$138,2)</f>
        <v>医療法人精粋会 細江クリニック</v>
      </c>
      <c r="E311" s="44">
        <v>2218110241</v>
      </c>
      <c r="F311" s="80">
        <v>0</v>
      </c>
      <c r="G311" s="80">
        <f>VLOOKUP(E311,'[1]許可病床・最大使用病床（診療所）'!$A$4:$E$140,2)</f>
        <v>0</v>
      </c>
      <c r="H311" s="80">
        <f>VLOOKUP(E311,'[1]許可病床・最大使用病床（診療所）'!$A$4:$E$140,3)</f>
        <v>0</v>
      </c>
      <c r="I311" s="80">
        <f>VLOOKUP(E311,'[1]許可病床・最大使用病床（診療所）'!$A$4:$E$140,4)</f>
        <v>0</v>
      </c>
      <c r="J311" s="80">
        <f>VLOOKUP(E311,'[1]許可病床・最大使用病床（診療所）'!$A$4:$E$140,5)</f>
        <v>19</v>
      </c>
      <c r="K311" s="100">
        <f t="shared" si="82"/>
        <v>19</v>
      </c>
      <c r="L311" s="80">
        <v>0</v>
      </c>
      <c r="M311" s="80">
        <f>VLOOKUP(E311,'[1]許可病床・最大使用病床（診療所）'!$H$4:$L$140,2)</f>
        <v>0</v>
      </c>
      <c r="N311" s="80">
        <f>VLOOKUP(E311,'[1]許可病床・最大使用病床（診療所）'!$H$4:$L$140,3)</f>
        <v>0</v>
      </c>
      <c r="O311" s="80">
        <f>VLOOKUP(E311,'[1]許可病床・最大使用病床（診療所）'!$H$4:$L$140,4)</f>
        <v>0</v>
      </c>
      <c r="P311" s="80">
        <f>VLOOKUP(E311,'[1]許可病床・最大使用病床（診療所）'!$H$4:$L$140,5)</f>
        <v>0</v>
      </c>
      <c r="Q311" s="100">
        <f t="shared" si="83"/>
        <v>0</v>
      </c>
      <c r="R311" s="80">
        <f t="shared" si="84"/>
        <v>0</v>
      </c>
      <c r="S311" s="80">
        <f t="shared" si="84"/>
        <v>0</v>
      </c>
      <c r="T311" s="80">
        <f t="shared" si="84"/>
        <v>0</v>
      </c>
      <c r="U311" s="80">
        <f t="shared" si="84"/>
        <v>0</v>
      </c>
      <c r="V311" s="80">
        <f t="shared" si="84"/>
        <v>19</v>
      </c>
      <c r="W311" s="100">
        <f t="shared" si="85"/>
        <v>19</v>
      </c>
    </row>
    <row r="312" spans="1:23" ht="19.95" customHeight="1">
      <c r="A312" s="15"/>
      <c r="B312" s="15"/>
      <c r="C312" s="37"/>
      <c r="D312" s="44" t="str">
        <f>VLOOKUP(E312,'[1]医療機関名（診療所）'!$A$2:$B$138,2)</f>
        <v>さとうクリニック</v>
      </c>
      <c r="E312" s="44">
        <v>2218310338</v>
      </c>
      <c r="F312" s="80">
        <v>0</v>
      </c>
      <c r="G312" s="80">
        <f>VLOOKUP(E312,'[1]許可病床・最大使用病床（診療所）'!$A$4:$E$140,2)</f>
        <v>0</v>
      </c>
      <c r="H312" s="80">
        <f>VLOOKUP(E312,'[1]許可病床・最大使用病床（診療所）'!$A$4:$E$140,3)</f>
        <v>0</v>
      </c>
      <c r="I312" s="80">
        <f>VLOOKUP(E312,'[1]許可病床・最大使用病床（診療所）'!$A$4:$E$140,4)</f>
        <v>0</v>
      </c>
      <c r="J312" s="80">
        <f>VLOOKUP(E312,'[1]許可病床・最大使用病床（診療所）'!$A$4:$E$140,5)</f>
        <v>14</v>
      </c>
      <c r="K312" s="100">
        <f t="shared" si="82"/>
        <v>14</v>
      </c>
      <c r="L312" s="80">
        <v>0</v>
      </c>
      <c r="M312" s="80">
        <f>VLOOKUP(E312,'[1]許可病床・最大使用病床（診療所）'!$H$4:$L$140,2)</f>
        <v>0</v>
      </c>
      <c r="N312" s="80">
        <f>VLOOKUP(E312,'[1]許可病床・最大使用病床（診療所）'!$H$4:$L$140,3)</f>
        <v>0</v>
      </c>
      <c r="O312" s="80">
        <f>VLOOKUP(E312,'[1]許可病床・最大使用病床（診療所）'!$H$4:$L$140,4)</f>
        <v>0</v>
      </c>
      <c r="P312" s="80">
        <f>VLOOKUP(E312,'[1]許可病床・最大使用病床（診療所）'!$H$4:$L$140,5)</f>
        <v>0</v>
      </c>
      <c r="Q312" s="100">
        <f t="shared" si="83"/>
        <v>0</v>
      </c>
      <c r="R312" s="80">
        <f t="shared" si="84"/>
        <v>0</v>
      </c>
      <c r="S312" s="80">
        <f t="shared" si="84"/>
        <v>0</v>
      </c>
      <c r="T312" s="80">
        <f t="shared" si="84"/>
        <v>0</v>
      </c>
      <c r="U312" s="80">
        <f t="shared" si="84"/>
        <v>0</v>
      </c>
      <c r="V312" s="80">
        <f t="shared" si="84"/>
        <v>14</v>
      </c>
      <c r="W312" s="100">
        <f t="shared" si="85"/>
        <v>14</v>
      </c>
    </row>
    <row r="313" spans="1:23" ht="19.95" customHeight="1">
      <c r="A313" s="15"/>
      <c r="B313" s="15"/>
      <c r="C313" s="37"/>
      <c r="D313" s="44" t="str">
        <f>VLOOKUP(E313,'[1]医療機関名（診療所）'!$A$2:$B$138,2)</f>
        <v>宮口こんどうクリニック</v>
      </c>
      <c r="E313" s="44">
        <v>2218310098</v>
      </c>
      <c r="F313" s="80">
        <v>0</v>
      </c>
      <c r="G313" s="80">
        <f>VLOOKUP(E313,'[1]許可病床・最大使用病床（診療所）'!$A$4:$E$140,2)</f>
        <v>0</v>
      </c>
      <c r="H313" s="80">
        <f>VLOOKUP(E313,'[1]許可病床・最大使用病床（診療所）'!$A$4:$E$140,3)</f>
        <v>0</v>
      </c>
      <c r="I313" s="80">
        <f>VLOOKUP(E313,'[1]許可病床・最大使用病床（診療所）'!$A$4:$E$140,4)</f>
        <v>0</v>
      </c>
      <c r="J313" s="80">
        <f>VLOOKUP(E313,'[1]許可病床・最大使用病床（診療所）'!$A$4:$E$140,5)</f>
        <v>14</v>
      </c>
      <c r="K313" s="100">
        <f t="shared" si="82"/>
        <v>14</v>
      </c>
      <c r="L313" s="80">
        <v>0</v>
      </c>
      <c r="M313" s="80">
        <f>VLOOKUP(E313,'[1]許可病床・最大使用病床（診療所）'!$H$4:$L$140,2)</f>
        <v>0</v>
      </c>
      <c r="N313" s="80">
        <f>VLOOKUP(E313,'[1]許可病床・最大使用病床（診療所）'!$H$4:$L$140,3)</f>
        <v>0</v>
      </c>
      <c r="O313" s="80">
        <f>VLOOKUP(E313,'[1]許可病床・最大使用病床（診療所）'!$H$4:$L$140,4)</f>
        <v>0</v>
      </c>
      <c r="P313" s="80">
        <f>VLOOKUP(E313,'[1]許可病床・最大使用病床（診療所）'!$H$4:$L$140,5)</f>
        <v>0</v>
      </c>
      <c r="Q313" s="100">
        <f t="shared" si="83"/>
        <v>0</v>
      </c>
      <c r="R313" s="80">
        <f t="shared" si="84"/>
        <v>0</v>
      </c>
      <c r="S313" s="80">
        <f t="shared" si="84"/>
        <v>0</v>
      </c>
      <c r="T313" s="80">
        <f t="shared" si="84"/>
        <v>0</v>
      </c>
      <c r="U313" s="80">
        <f t="shared" si="84"/>
        <v>0</v>
      </c>
      <c r="V313" s="80">
        <f t="shared" si="84"/>
        <v>14</v>
      </c>
      <c r="W313" s="100">
        <f t="shared" si="85"/>
        <v>14</v>
      </c>
    </row>
    <row r="314" spans="1:23" ht="19.95" customHeight="1">
      <c r="A314" s="15"/>
      <c r="B314" s="15"/>
      <c r="C314" s="37"/>
      <c r="D314" s="44" t="str">
        <f>VLOOKUP(E314,'[1]医療機関名（診療所）'!$A$2:$B$138,2)</f>
        <v>西坂整形外科</v>
      </c>
      <c r="E314" s="44">
        <v>2218310247</v>
      </c>
      <c r="F314" s="80">
        <v>0</v>
      </c>
      <c r="G314" s="80">
        <f>VLOOKUP(E314,'[1]許可病床・最大使用病床（診療所）'!$A$4:$E$140,2)</f>
        <v>0</v>
      </c>
      <c r="H314" s="80">
        <f>VLOOKUP(E314,'[1]許可病床・最大使用病床（診療所）'!$A$4:$E$140,3)</f>
        <v>2</v>
      </c>
      <c r="I314" s="80">
        <f>VLOOKUP(E314,'[1]許可病床・最大使用病床（診療所）'!$A$4:$E$140,4)</f>
        <v>0</v>
      </c>
      <c r="J314" s="80">
        <f>VLOOKUP(E314,'[1]許可病床・最大使用病床（診療所）'!$A$4:$E$140,5)</f>
        <v>0</v>
      </c>
      <c r="K314" s="100">
        <f t="shared" si="82"/>
        <v>2</v>
      </c>
      <c r="L314" s="80">
        <v>0</v>
      </c>
      <c r="M314" s="80">
        <f>VLOOKUP(E314,'[1]許可病床・最大使用病床（診療所）'!$H$4:$L$140,2)</f>
        <v>0</v>
      </c>
      <c r="N314" s="80">
        <f>VLOOKUP(E314,'[1]許可病床・最大使用病床（診療所）'!$H$4:$L$140,3)</f>
        <v>2</v>
      </c>
      <c r="O314" s="80">
        <f>VLOOKUP(E314,'[1]許可病床・最大使用病床（診療所）'!$H$4:$L$140,4)</f>
        <v>0</v>
      </c>
      <c r="P314" s="80">
        <f>VLOOKUP(E314,'[1]許可病床・最大使用病床（診療所）'!$H$4:$L$140,5)</f>
        <v>0</v>
      </c>
      <c r="Q314" s="100">
        <f t="shared" si="83"/>
        <v>2</v>
      </c>
      <c r="R314" s="80">
        <f t="shared" si="84"/>
        <v>0</v>
      </c>
      <c r="S314" s="80">
        <f t="shared" si="84"/>
        <v>0</v>
      </c>
      <c r="T314" s="80">
        <f t="shared" si="84"/>
        <v>0</v>
      </c>
      <c r="U314" s="80">
        <f t="shared" si="84"/>
        <v>0</v>
      </c>
      <c r="V314" s="80">
        <f t="shared" si="84"/>
        <v>0</v>
      </c>
      <c r="W314" s="100">
        <f t="shared" si="85"/>
        <v>0</v>
      </c>
    </row>
    <row r="315" spans="1:23" ht="19.95" customHeight="1">
      <c r="A315" s="15"/>
      <c r="B315" s="15"/>
      <c r="C315" s="37"/>
      <c r="D315" s="44" t="str">
        <f>VLOOKUP(E315,'[1]医療機関名（診療所）'!$A$2:$B$138,2)</f>
        <v>石井第一産科婦人科クリニック</v>
      </c>
      <c r="E315" s="44">
        <v>2218310114</v>
      </c>
      <c r="F315" s="80">
        <v>0</v>
      </c>
      <c r="G315" s="80">
        <f>VLOOKUP(E315,'[1]許可病床・最大使用病床（診療所）'!$A$4:$E$140,2)</f>
        <v>14</v>
      </c>
      <c r="H315" s="80">
        <f>VLOOKUP(E315,'[1]許可病床・最大使用病床（診療所）'!$A$4:$E$140,3)</f>
        <v>0</v>
      </c>
      <c r="I315" s="80">
        <f>VLOOKUP(E315,'[1]許可病床・最大使用病床（診療所）'!$A$4:$E$140,4)</f>
        <v>0</v>
      </c>
      <c r="J315" s="80">
        <f>VLOOKUP(E315,'[1]許可病床・最大使用病床（診療所）'!$A$4:$E$140,5)</f>
        <v>0</v>
      </c>
      <c r="K315" s="100">
        <f t="shared" si="82"/>
        <v>14</v>
      </c>
      <c r="L315" s="80">
        <v>0</v>
      </c>
      <c r="M315" s="80">
        <f>VLOOKUP(E315,'[1]許可病床・最大使用病床（診療所）'!$H$4:$L$140,2)</f>
        <v>1</v>
      </c>
      <c r="N315" s="80">
        <f>VLOOKUP(E315,'[1]許可病床・最大使用病床（診療所）'!$H$4:$L$140,3)</f>
        <v>0</v>
      </c>
      <c r="O315" s="80">
        <f>VLOOKUP(E315,'[1]許可病床・最大使用病床（診療所）'!$H$4:$L$140,4)</f>
        <v>0</v>
      </c>
      <c r="P315" s="80">
        <f>VLOOKUP(E315,'[1]許可病床・最大使用病床（診療所）'!$H$4:$L$140,5)</f>
        <v>0</v>
      </c>
      <c r="Q315" s="100">
        <f t="shared" si="83"/>
        <v>1</v>
      </c>
      <c r="R315" s="80">
        <f t="shared" si="84"/>
        <v>0</v>
      </c>
      <c r="S315" s="80">
        <f t="shared" si="84"/>
        <v>13</v>
      </c>
      <c r="T315" s="80">
        <f t="shared" si="84"/>
        <v>0</v>
      </c>
      <c r="U315" s="80">
        <f t="shared" si="84"/>
        <v>0</v>
      </c>
      <c r="V315" s="80">
        <f t="shared" si="84"/>
        <v>0</v>
      </c>
      <c r="W315" s="100">
        <f t="shared" si="85"/>
        <v>13</v>
      </c>
    </row>
    <row r="316" spans="1:23" ht="19.95" customHeight="1">
      <c r="A316" s="15"/>
      <c r="B316" s="15"/>
      <c r="C316" s="37"/>
      <c r="D316" s="44" t="str">
        <f>VLOOKUP(E316,'[1]医療機関名（診療所）'!$A$2:$B$138,2)</f>
        <v>浜名クリニック</v>
      </c>
      <c r="E316" s="44">
        <v>2218310320</v>
      </c>
      <c r="F316" s="80">
        <v>0</v>
      </c>
      <c r="G316" s="80">
        <f>VLOOKUP(E316,'[1]許可病床・最大使用病床（診療所）'!$A$4:$E$140,2)</f>
        <v>19</v>
      </c>
      <c r="H316" s="80">
        <f>VLOOKUP(E316,'[1]許可病床・最大使用病床（診療所）'!$A$4:$E$140,3)</f>
        <v>0</v>
      </c>
      <c r="I316" s="80">
        <f>VLOOKUP(E316,'[1]許可病床・最大使用病床（診療所）'!$A$4:$E$140,4)</f>
        <v>0</v>
      </c>
      <c r="J316" s="80">
        <f>VLOOKUP(E316,'[1]許可病床・最大使用病床（診療所）'!$A$4:$E$140,5)</f>
        <v>0</v>
      </c>
      <c r="K316" s="100">
        <f t="shared" si="82"/>
        <v>19</v>
      </c>
      <c r="L316" s="80">
        <v>0</v>
      </c>
      <c r="M316" s="80">
        <f>VLOOKUP(E316,'[1]許可病床・最大使用病床（診療所）'!$H$4:$L$140,2)</f>
        <v>0</v>
      </c>
      <c r="N316" s="80">
        <f>VLOOKUP(E316,'[1]許可病床・最大使用病床（診療所）'!$H$4:$L$140,3)</f>
        <v>0</v>
      </c>
      <c r="O316" s="80">
        <f>VLOOKUP(E316,'[1]許可病床・最大使用病床（診療所）'!$H$4:$L$140,4)</f>
        <v>0</v>
      </c>
      <c r="P316" s="80">
        <f>VLOOKUP(E316,'[1]許可病床・最大使用病床（診療所）'!$H$4:$L$140,5)</f>
        <v>0</v>
      </c>
      <c r="Q316" s="100">
        <f t="shared" si="83"/>
        <v>0</v>
      </c>
      <c r="R316" s="80">
        <f t="shared" si="84"/>
        <v>0</v>
      </c>
      <c r="S316" s="80">
        <f t="shared" si="84"/>
        <v>19</v>
      </c>
      <c r="T316" s="80">
        <f t="shared" si="84"/>
        <v>0</v>
      </c>
      <c r="U316" s="80">
        <f t="shared" si="84"/>
        <v>0</v>
      </c>
      <c r="V316" s="80">
        <f t="shared" si="84"/>
        <v>0</v>
      </c>
      <c r="W316" s="100">
        <f t="shared" si="85"/>
        <v>19</v>
      </c>
    </row>
    <row r="317" spans="1:23" ht="19.95" customHeight="1">
      <c r="A317" s="15"/>
      <c r="B317" s="15"/>
      <c r="C317" s="37"/>
      <c r="D317" s="44" t="str">
        <f>VLOOKUP(E317,'[1]医療機関名（診療所）'!$A$2:$B$138,2)</f>
        <v>服部医院</v>
      </c>
      <c r="E317" s="44">
        <v>2218300537</v>
      </c>
      <c r="F317" s="80">
        <v>0</v>
      </c>
      <c r="G317" s="80">
        <f>VLOOKUP(E317,'[1]許可病床・最大使用病床（診療所）'!$A$4:$E$140,2)</f>
        <v>0</v>
      </c>
      <c r="H317" s="80">
        <f>VLOOKUP(E317,'[1]許可病床・最大使用病床（診療所）'!$A$4:$E$140,3)</f>
        <v>0</v>
      </c>
      <c r="I317" s="80">
        <f>VLOOKUP(E317,'[1]許可病床・最大使用病床（診療所）'!$A$4:$E$140,4)</f>
        <v>0</v>
      </c>
      <c r="J317" s="80">
        <f>VLOOKUP(E317,'[1]許可病床・最大使用病床（診療所）'!$A$4:$E$140,5)</f>
        <v>7</v>
      </c>
      <c r="K317" s="100">
        <f t="shared" si="82"/>
        <v>7</v>
      </c>
      <c r="L317" s="80">
        <v>0</v>
      </c>
      <c r="M317" s="80">
        <f>VLOOKUP(E317,'[1]許可病床・最大使用病床（診療所）'!$H$4:$L$140,2)</f>
        <v>0</v>
      </c>
      <c r="N317" s="80">
        <f>VLOOKUP(E317,'[1]許可病床・最大使用病床（診療所）'!$H$4:$L$140,3)</f>
        <v>0</v>
      </c>
      <c r="O317" s="80">
        <f>VLOOKUP(E317,'[1]許可病床・最大使用病床（診療所）'!$H$4:$L$140,4)</f>
        <v>0</v>
      </c>
      <c r="P317" s="80">
        <f>VLOOKUP(E317,'[1]許可病床・最大使用病床（診療所）'!$H$4:$L$140,5)</f>
        <v>0</v>
      </c>
      <c r="Q317" s="100">
        <f t="shared" si="83"/>
        <v>0</v>
      </c>
      <c r="R317" s="80">
        <f t="shared" si="84"/>
        <v>0</v>
      </c>
      <c r="S317" s="80">
        <f t="shared" si="84"/>
        <v>0</v>
      </c>
      <c r="T317" s="80">
        <f t="shared" si="84"/>
        <v>0</v>
      </c>
      <c r="U317" s="80">
        <f t="shared" si="84"/>
        <v>0</v>
      </c>
      <c r="V317" s="80">
        <f t="shared" si="84"/>
        <v>7</v>
      </c>
      <c r="W317" s="100">
        <f t="shared" si="85"/>
        <v>7</v>
      </c>
    </row>
    <row r="318" spans="1:23" ht="19.95" customHeight="1">
      <c r="A318" s="15"/>
      <c r="B318" s="15"/>
      <c r="C318" s="37"/>
      <c r="D318" s="40" t="str">
        <f>VLOOKUP(E318,'[1]医療機関名（診療所）'!$A$2:$B$138,2)</f>
        <v>ことみレディースクリニック</v>
      </c>
      <c r="E318" s="40">
        <v>2217201918</v>
      </c>
      <c r="F318" s="76">
        <v>0</v>
      </c>
      <c r="G318" s="76">
        <f>VLOOKUP(E318,'[1]許可病床・最大使用病床（診療所）'!$A$4:$E$140,2)</f>
        <v>18</v>
      </c>
      <c r="H318" s="76">
        <f>VLOOKUP(E318,'[1]許可病床・最大使用病床（診療所）'!$A$4:$E$140,3)</f>
        <v>0</v>
      </c>
      <c r="I318" s="76">
        <f>VLOOKUP(E318,'[1]許可病床・最大使用病床（診療所）'!$A$4:$E$140,4)</f>
        <v>0</v>
      </c>
      <c r="J318" s="76">
        <f>VLOOKUP(E318,'[1]許可病床・最大使用病床（診療所）'!$A$4:$E$140,5)</f>
        <v>0</v>
      </c>
      <c r="K318" s="97">
        <f t="shared" si="82"/>
        <v>18</v>
      </c>
      <c r="L318" s="76">
        <v>0</v>
      </c>
      <c r="M318" s="76">
        <f>VLOOKUP(E318,'[1]許可病床・最大使用病床（診療所）'!$H$4:$L$140,2)</f>
        <v>14</v>
      </c>
      <c r="N318" s="76">
        <f>VLOOKUP(E318,'[1]許可病床・最大使用病床（診療所）'!$H$4:$L$140,3)</f>
        <v>0</v>
      </c>
      <c r="O318" s="76">
        <f>VLOOKUP(E318,'[1]許可病床・最大使用病床（診療所）'!$H$4:$L$140,4)</f>
        <v>0</v>
      </c>
      <c r="P318" s="76">
        <f>VLOOKUP(E318,'[1]許可病床・最大使用病床（診療所）'!$H$4:$L$140,5)</f>
        <v>0</v>
      </c>
      <c r="Q318" s="97">
        <f t="shared" si="83"/>
        <v>14</v>
      </c>
      <c r="R318" s="76">
        <f t="shared" si="84"/>
        <v>0</v>
      </c>
      <c r="S318" s="76">
        <f t="shared" si="84"/>
        <v>4</v>
      </c>
      <c r="T318" s="76">
        <f t="shared" si="84"/>
        <v>0</v>
      </c>
      <c r="U318" s="76">
        <f t="shared" si="84"/>
        <v>0</v>
      </c>
      <c r="V318" s="76">
        <f t="shared" si="84"/>
        <v>0</v>
      </c>
      <c r="W318" s="97">
        <f t="shared" si="85"/>
        <v>4</v>
      </c>
    </row>
    <row r="319" spans="1:23" ht="19.95" customHeight="1">
      <c r="A319" s="15"/>
      <c r="B319" s="15"/>
      <c r="C319" s="14" t="s">
        <v>67</v>
      </c>
      <c r="D319" s="39" t="str">
        <f>VLOOKUP(E319,'[1]医療機関名（診療所）'!$A$2:$B$138,2)</f>
        <v>天竜厚生会診療所</v>
      </c>
      <c r="E319" s="61">
        <v>2216510038</v>
      </c>
      <c r="F319" s="75">
        <v>0</v>
      </c>
      <c r="G319" s="75">
        <f>VLOOKUP(E319,'[1]許可病床・最大使用病床（診療所）'!$A$4:$E$140,2)</f>
        <v>19</v>
      </c>
      <c r="H319" s="75">
        <f>VLOOKUP(E319,'[1]許可病床・最大使用病床（診療所）'!$A$4:$E$140,3)</f>
        <v>0</v>
      </c>
      <c r="I319" s="75">
        <f>VLOOKUP(E319,'[1]許可病床・最大使用病床（診療所）'!$A$4:$E$140,4)</f>
        <v>0</v>
      </c>
      <c r="J319" s="75">
        <f>VLOOKUP(E319,'[1]許可病床・最大使用病床（診療所）'!$A$4:$E$140,5)</f>
        <v>0</v>
      </c>
      <c r="K319" s="96">
        <f t="shared" si="82"/>
        <v>19</v>
      </c>
      <c r="L319" s="75">
        <v>0</v>
      </c>
      <c r="M319" s="75">
        <f>VLOOKUP(E319,'[1]許可病床・最大使用病床（診療所）'!$H$4:$L$140,2)</f>
        <v>19</v>
      </c>
      <c r="N319" s="75">
        <f>VLOOKUP(E319,'[1]許可病床・最大使用病床（診療所）'!$H$4:$L$140,3)</f>
        <v>0</v>
      </c>
      <c r="O319" s="75">
        <f>VLOOKUP(E319,'[1]許可病床・最大使用病床（診療所）'!$H$4:$L$140,4)</f>
        <v>0</v>
      </c>
      <c r="P319" s="75">
        <f>VLOOKUP(E319,'[1]許可病床・最大使用病床（診療所）'!$H$4:$L$140,5)</f>
        <v>0</v>
      </c>
      <c r="Q319" s="96">
        <f t="shared" si="83"/>
        <v>19</v>
      </c>
      <c r="R319" s="75">
        <f t="shared" si="84"/>
        <v>0</v>
      </c>
      <c r="S319" s="75">
        <f t="shared" si="84"/>
        <v>0</v>
      </c>
      <c r="T319" s="75">
        <f t="shared" si="84"/>
        <v>0</v>
      </c>
      <c r="U319" s="75">
        <f t="shared" si="84"/>
        <v>0</v>
      </c>
      <c r="V319" s="75">
        <f t="shared" si="84"/>
        <v>0</v>
      </c>
      <c r="W319" s="96">
        <f t="shared" si="85"/>
        <v>0</v>
      </c>
    </row>
    <row r="320" spans="1:23" ht="19.95" customHeight="1">
      <c r="A320" s="15"/>
      <c r="B320" s="15"/>
      <c r="C320" s="15"/>
      <c r="D320" s="53" t="s">
        <v>74</v>
      </c>
      <c r="E320" s="53" t="s">
        <v>76</v>
      </c>
      <c r="F320" s="84" t="s">
        <v>76</v>
      </c>
      <c r="G320" s="84" t="s">
        <v>76</v>
      </c>
      <c r="H320" s="84" t="s">
        <v>76</v>
      </c>
      <c r="I320" s="84" t="s">
        <v>76</v>
      </c>
      <c r="J320" s="84" t="s">
        <v>76</v>
      </c>
      <c r="K320" s="104">
        <f t="shared" si="82"/>
        <v>0</v>
      </c>
      <c r="L320" s="84" t="s">
        <v>76</v>
      </c>
      <c r="M320" s="84" t="s">
        <v>76</v>
      </c>
      <c r="N320" s="84" t="s">
        <v>76</v>
      </c>
      <c r="O320" s="84" t="s">
        <v>76</v>
      </c>
      <c r="P320" s="84" t="s">
        <v>76</v>
      </c>
      <c r="Q320" s="104">
        <f t="shared" si="83"/>
        <v>0</v>
      </c>
      <c r="R320" s="84" t="s">
        <v>76</v>
      </c>
      <c r="S320" s="84" t="s">
        <v>76</v>
      </c>
      <c r="T320" s="84" t="s">
        <v>76</v>
      </c>
      <c r="U320" s="84" t="s">
        <v>76</v>
      </c>
      <c r="V320" s="84" t="s">
        <v>76</v>
      </c>
      <c r="W320" s="104">
        <f t="shared" si="85"/>
        <v>0</v>
      </c>
    </row>
    <row r="321" spans="1:23" ht="19.95" customHeight="1">
      <c r="A321" s="15"/>
      <c r="B321" s="22" t="s">
        <v>42</v>
      </c>
      <c r="C321" s="28"/>
      <c r="D321" s="43"/>
      <c r="E321" s="69"/>
      <c r="F321" s="79">
        <f t="shared" ref="F321:W321" si="86">SUM(F290:F320)</f>
        <v>0</v>
      </c>
      <c r="G321" s="88">
        <f t="shared" si="86"/>
        <v>159</v>
      </c>
      <c r="H321" s="88">
        <f t="shared" si="86"/>
        <v>54</v>
      </c>
      <c r="I321" s="88">
        <f t="shared" si="86"/>
        <v>43</v>
      </c>
      <c r="J321" s="88">
        <f t="shared" si="86"/>
        <v>90</v>
      </c>
      <c r="K321" s="99">
        <f t="shared" si="86"/>
        <v>346</v>
      </c>
      <c r="L321" s="79">
        <f t="shared" si="86"/>
        <v>0</v>
      </c>
      <c r="M321" s="88">
        <f t="shared" si="86"/>
        <v>94</v>
      </c>
      <c r="N321" s="88">
        <f t="shared" si="86"/>
        <v>32</v>
      </c>
      <c r="O321" s="88">
        <f t="shared" si="86"/>
        <v>19</v>
      </c>
      <c r="P321" s="88">
        <f t="shared" si="86"/>
        <v>20</v>
      </c>
      <c r="Q321" s="99">
        <f t="shared" si="86"/>
        <v>165</v>
      </c>
      <c r="R321" s="79">
        <f t="shared" si="86"/>
        <v>0</v>
      </c>
      <c r="S321" s="88">
        <f t="shared" si="86"/>
        <v>65</v>
      </c>
      <c r="T321" s="88">
        <f t="shared" si="86"/>
        <v>22</v>
      </c>
      <c r="U321" s="88">
        <f t="shared" si="86"/>
        <v>24</v>
      </c>
      <c r="V321" s="88">
        <f t="shared" si="86"/>
        <v>70</v>
      </c>
      <c r="W321" s="99">
        <f t="shared" si="86"/>
        <v>181</v>
      </c>
    </row>
    <row r="322" spans="1:23" ht="19.95" customHeight="1">
      <c r="A322" s="16" t="s">
        <v>32</v>
      </c>
      <c r="B322" s="23"/>
      <c r="C322" s="23"/>
      <c r="D322" s="45"/>
      <c r="E322" s="70"/>
      <c r="F322" s="82">
        <f t="shared" ref="F322:W322" si="87">SUM(F289,F321)</f>
        <v>2055</v>
      </c>
      <c r="G322" s="92">
        <f t="shared" si="87"/>
        <v>2268</v>
      </c>
      <c r="H322" s="92">
        <f t="shared" si="87"/>
        <v>936</v>
      </c>
      <c r="I322" s="92">
        <f t="shared" si="87"/>
        <v>1719</v>
      </c>
      <c r="J322" s="92">
        <f t="shared" si="87"/>
        <v>225</v>
      </c>
      <c r="K322" s="102">
        <f t="shared" si="87"/>
        <v>7203</v>
      </c>
      <c r="L322" s="82">
        <f t="shared" si="87"/>
        <v>2010</v>
      </c>
      <c r="M322" s="92">
        <f t="shared" si="87"/>
        <v>2062</v>
      </c>
      <c r="N322" s="92">
        <f t="shared" si="87"/>
        <v>872</v>
      </c>
      <c r="O322" s="92">
        <f t="shared" si="87"/>
        <v>1575</v>
      </c>
      <c r="P322" s="92">
        <f t="shared" si="87"/>
        <v>90</v>
      </c>
      <c r="Q322" s="102">
        <f t="shared" si="87"/>
        <v>6609</v>
      </c>
      <c r="R322" s="82">
        <f t="shared" si="87"/>
        <v>45</v>
      </c>
      <c r="S322" s="92">
        <f t="shared" si="87"/>
        <v>206</v>
      </c>
      <c r="T322" s="92">
        <f t="shared" si="87"/>
        <v>64</v>
      </c>
      <c r="U322" s="92">
        <f t="shared" si="87"/>
        <v>144</v>
      </c>
      <c r="V322" s="92">
        <f t="shared" si="87"/>
        <v>135</v>
      </c>
      <c r="W322" s="102">
        <f t="shared" si="87"/>
        <v>594</v>
      </c>
    </row>
    <row r="323" spans="1:23" ht="19.95" customHeight="1">
      <c r="A323" s="17" t="s">
        <v>33</v>
      </c>
      <c r="B323" s="26"/>
      <c r="C323" s="26"/>
      <c r="D323" s="54"/>
      <c r="E323" s="71"/>
      <c r="F323" s="89">
        <f t="shared" ref="F323:W323" si="88">SUM(F29,F44,F122,F156,F202,F229,F261,F322)</f>
        <v>5148</v>
      </c>
      <c r="G323" s="94">
        <f t="shared" si="88"/>
        <v>11941</v>
      </c>
      <c r="H323" s="94">
        <f t="shared" si="88"/>
        <v>5033</v>
      </c>
      <c r="I323" s="94">
        <f t="shared" si="88"/>
        <v>7590</v>
      </c>
      <c r="J323" s="94">
        <f t="shared" si="88"/>
        <v>905</v>
      </c>
      <c r="K323" s="107">
        <f t="shared" si="88"/>
        <v>30617</v>
      </c>
      <c r="L323" s="89">
        <f t="shared" si="88"/>
        <v>5022</v>
      </c>
      <c r="M323" s="94">
        <f t="shared" si="88"/>
        <v>10727</v>
      </c>
      <c r="N323" s="94">
        <f t="shared" si="88"/>
        <v>4832</v>
      </c>
      <c r="O323" s="94">
        <f t="shared" si="88"/>
        <v>6931</v>
      </c>
      <c r="P323" s="94">
        <f t="shared" si="88"/>
        <v>253</v>
      </c>
      <c r="Q323" s="107">
        <f t="shared" si="88"/>
        <v>27765</v>
      </c>
      <c r="R323" s="89">
        <f t="shared" si="88"/>
        <v>126</v>
      </c>
      <c r="S323" s="94">
        <f t="shared" si="88"/>
        <v>1214</v>
      </c>
      <c r="T323" s="94">
        <f t="shared" si="88"/>
        <v>201</v>
      </c>
      <c r="U323" s="94">
        <f t="shared" si="88"/>
        <v>659</v>
      </c>
      <c r="V323" s="94">
        <f t="shared" si="88"/>
        <v>652</v>
      </c>
      <c r="W323" s="107">
        <f t="shared" si="88"/>
        <v>2852</v>
      </c>
    </row>
    <row r="324" spans="1:23" ht="19.95" customHeight="1"/>
    <row r="325" spans="1:23" ht="19.95" customHeight="1"/>
    <row r="326" spans="1:23" ht="19.95" customHeight="1"/>
    <row r="327" spans="1:23" ht="19.95" customHeight="1"/>
    <row r="328" spans="1:23" ht="19.95" customHeight="1"/>
    <row r="329" spans="1:23" ht="19.95" customHeight="1"/>
    <row r="330" spans="1:23" ht="19.95" customHeight="1"/>
    <row r="331" spans="1:23" ht="19.95" customHeight="1"/>
    <row r="332" spans="1:23" ht="19.95" customHeight="1"/>
    <row r="333" spans="1:23" ht="19.95" customHeight="1"/>
    <row r="334" spans="1:23" ht="19.95" customHeight="1"/>
    <row r="335" spans="1:23" ht="19.95" customHeight="1"/>
    <row r="336" spans="1:23" ht="19.95" customHeight="1"/>
    <row r="337" ht="19.95" customHeight="1"/>
    <row r="338" ht="19.95" customHeight="1"/>
    <row r="339" ht="19.95" customHeight="1"/>
    <row r="340" ht="19.95" customHeight="1"/>
    <row r="341" ht="19.95" customHeight="1"/>
    <row r="342" ht="19.95" customHeight="1"/>
    <row r="343" ht="19.95" customHeight="1"/>
    <row r="344" ht="19.95" customHeight="1"/>
    <row r="345" ht="19.95" customHeight="1"/>
    <row r="346" ht="19.95" customHeight="1"/>
    <row r="347" ht="19.95" customHeight="1"/>
    <row r="348" ht="19.95" customHeight="1"/>
    <row r="349" ht="19.95" customHeight="1"/>
    <row r="350" ht="19.95" customHeight="1"/>
    <row r="351" ht="19.95" customHeight="1"/>
    <row r="352" ht="19.95" customHeight="1"/>
    <row r="353" ht="19.95" customHeight="1"/>
    <row r="354" ht="19.95" customHeight="1"/>
    <row r="355" ht="19.95" customHeight="1"/>
    <row r="356" ht="19.95" customHeight="1"/>
    <row r="357" ht="19.95" customHeight="1"/>
    <row r="358" ht="19.95" customHeight="1"/>
    <row r="359" ht="19.95" customHeight="1"/>
    <row r="360" ht="19.95" customHeight="1"/>
    <row r="361" ht="19.95" customHeight="1"/>
    <row r="362" ht="19.95" customHeight="1"/>
    <row r="363" ht="19.95" customHeight="1"/>
    <row r="364" ht="19.95" customHeight="1"/>
    <row r="365" ht="19.95" customHeight="1"/>
    <row r="366" ht="19.95" customHeight="1"/>
    <row r="367" ht="19.95" customHeight="1"/>
    <row r="368" ht="19.95" customHeight="1"/>
    <row r="369" ht="19.95" customHeight="1"/>
    <row r="370" ht="19.95" customHeight="1"/>
    <row r="371" ht="19.95" customHeight="1"/>
    <row r="372" ht="19.95" customHeight="1"/>
    <row r="373" ht="19.95" customHeight="1"/>
    <row r="374" ht="19.95" customHeight="1"/>
    <row r="375" ht="19.95" customHeight="1"/>
    <row r="376" ht="19.95" customHeight="1"/>
    <row r="377" ht="19.95" customHeight="1"/>
    <row r="378" ht="19.95" customHeight="1"/>
    <row r="379" ht="19.95" customHeight="1"/>
    <row r="380" ht="19.95" customHeight="1"/>
    <row r="381" ht="19.95" customHeight="1"/>
    <row r="382" ht="19.95" customHeight="1"/>
    <row r="383" ht="19.95" customHeight="1"/>
    <row r="384" ht="19.95" customHeight="1"/>
    <row r="385" ht="19.95" customHeight="1"/>
    <row r="386" ht="19.95" customHeight="1"/>
    <row r="387" ht="19.95" customHeight="1"/>
    <row r="388" ht="19.95" customHeight="1"/>
    <row r="389" ht="19.95" customHeight="1"/>
    <row r="390" ht="19.95" customHeight="1"/>
    <row r="391" ht="19.95" customHeight="1"/>
    <row r="392" ht="19.95" customHeight="1"/>
    <row r="393" ht="19.95" customHeight="1"/>
    <row r="394" ht="19.95" customHeight="1"/>
    <row r="395" ht="19.95" customHeight="1"/>
    <row r="396" ht="19.95" customHeight="1"/>
    <row r="397" ht="19.95" customHeight="1"/>
    <row r="398" ht="19.95" customHeight="1"/>
    <row r="399" ht="19.95" customHeight="1"/>
    <row r="400" ht="19.95" customHeight="1"/>
    <row r="401" ht="19.95" customHeight="1"/>
    <row r="402" ht="19.95" customHeight="1"/>
    <row r="403" ht="19.95" customHeight="1"/>
    <row r="404" ht="19.95" customHeight="1"/>
    <row r="405" ht="19.95" customHeight="1"/>
    <row r="406" ht="19.95" customHeight="1"/>
    <row r="407" ht="19.95" customHeight="1"/>
    <row r="408" ht="19.95" customHeight="1"/>
    <row r="409" ht="19.95" customHeight="1"/>
    <row r="410" ht="19.95" customHeight="1"/>
    <row r="411" ht="19.95" customHeight="1"/>
    <row r="412" ht="19.95" customHeight="1"/>
    <row r="413" ht="19.95" customHeight="1"/>
    <row r="414" ht="19.95" customHeight="1"/>
    <row r="415" ht="19.95" customHeight="1"/>
    <row r="416" ht="19.95" customHeight="1"/>
    <row r="417" ht="19.95" customHeight="1"/>
    <row r="418" ht="19.95" customHeight="1"/>
    <row r="419" ht="19.95" customHeight="1"/>
  </sheetData>
  <autoFilter ref="A16:W323"/>
  <mergeCells count="2">
    <mergeCell ref="C250:C255"/>
    <mergeCell ref="A3:Q9"/>
  </mergeCells>
  <phoneticPr fontId="3"/>
  <pageMargins left="0.59055118110236227" right="0.59055118110236227" top="0.78740157480314965" bottom="0.78740157480314965" header="0.51181102362204722" footer="0.51181102362204722"/>
  <pageSetup paperSize="8" scale="46" fitToWidth="1" fitToHeight="0" orientation="portrait" usePrinterDefaults="1" horizontalDpi="65533" r:id="rId1"/>
  <headerFooter alignWithMargins="0">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R６許可・最大使用病床</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宮川　直貴</dc:creator>
  <cp:lastModifiedBy>宮川　直貴</cp:lastModifiedBy>
  <dcterms:created xsi:type="dcterms:W3CDTF">2025-10-02T01:39:26Z</dcterms:created>
  <dcterms:modified xsi:type="dcterms:W3CDTF">2025-10-02T01:48:24Z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2025-10-02T01:48:24Z</vt:filetime>
  </property>
</Properties>
</file>